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0E8C283C-E40E-A44E-862E-AEC58F207270}"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<sst xmlns="http://schemas.openxmlformats.org/spreadsheetml/2006/main" count="36" uniqueCount="33">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</sst>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style="thin">
        <color theme="0" tint="-0.249977111117893"/>
      </right>
      <top/>
      <bottom/>
      <diagonal/>
    </border>
    <border>
      <left/>
      <right style="dotted">
        <color theme="0" tint="-0.499984740745262"/>
      </right>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8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8" fillId="2" borderId="0" xfId="0" applyFont="1" applyFill="1" applyAlignment="1">
      <alignment vertical="center"/>
    </xf>
    <xf numFmtId="0" fontId="3" fillId="4" borderId="0" xfId="0" applyFont="1" applyFill="1" applyAlignment="1">
      <alignment vertical="center" wrapText="1"/>
    </xf>
    <xf numFmtId="9" fontId="4" fillId="3" borderId="3" xfId="1" applyFont="1" applyFill="1" applyBorder="1" applyAlignment="1">
      <alignment horizontal="left" vertical="center" indent="2"/>
    </xf>
    <xf numFmtId="164" fontId="2" fillId="3" borderId="4" xfId="0" applyNumberFormat="1" applyFont="1" applyFill="1" applyBorder="1" applyAlignment="1">
      <alignment horizontal="right" vertical="center" indent="1"/>
    </xf>
    <xf numFmtId="0" fontId="7" fillId="2" borderId="6" xfId="0" applyFont="1" applyFill="1" applyBorder="1" applyAlignment="1">
      <alignment horizontal="left" vertical="center" indent="1"/>
    </xf>
    <xf numFmtId="9" fontId="2" fillId="2" borderId="7" xfId="1" applyFont="1" applyFill="1" applyBorder="1" applyAlignment="1">
      <alignment horizontal="right" vertical="center" indent="1"/>
    </xf>
    <xf numFmtId="164" fontId="2" fillId="3" borderId="5" xfId="0" applyNumberFormat="1" applyFont="1" applyFill="1" applyBorder="1" applyAlignment="1">
      <alignment horizontal="right" vertical="center" indent="1"/>
    </xf>
    <xf numFmtId="164" fontId="2" fillId="5" borderId="8" xfId="0" applyNumberFormat="1" applyFont="1" applyFill="1" applyBorder="1" applyAlignment="1">
      <alignment horizontal="right" vertical="center" indent="1"/>
    </xf>
    <xf numFmtId="0" fontId="3" fillId="3" borderId="8" xfId="1" applyNumberFormat="1" applyFont="1" applyFill="1" applyBorder="1" applyAlignment="1">
      <alignment horizontal="left" vertical="center" indent="1"/>
    </xf>
    <xf numFmtId="167" fontId="2" fillId="5" borderId="1" xfId="0" applyNumberFormat="1" applyFont="1" applyFill="1" applyBorder="1" applyAlignment="1">
      <alignment horizontal="right" vertical="center" indent="1"/>
    </xf>
    <xf numFmtId="9" fontId="3" fillId="3" borderId="1" xfId="1" applyFont="1" applyFill="1" applyBorder="1" applyAlignment="1">
      <alignment horizontal="left" vertical="center" indent="1"/>
    </xf>
    <xf numFmtId="1" fontId="2" fillId="5" borderId="8" xfId="0" applyNumberFormat="1" applyFont="1" applyFill="1" applyBorder="1" applyAlignment="1">
      <alignment horizontal="right" vertical="center" indent="1"/>
    </xf>
    <xf numFmtId="9" fontId="3" fillId="3" borderId="8" xfId="1" applyFont="1" applyFill="1" applyBorder="1" applyAlignment="1">
      <alignment horizontal="left" vertical="center" indent="1"/>
    </xf>
    <xf numFmtId="9" fontId="2" fillId="5" borderId="8" xfId="1" applyFont="1" applyFill="1" applyBorder="1" applyAlignment="1">
      <alignment horizontal="right" vertical="center" indent="1"/>
    </xf>
    <xf numFmtId="0" fontId="3" fillId="4" borderId="10" xfId="0" applyFont="1" applyFill="1" applyBorder="1" applyAlignment="1">
      <alignment vertical="center"/>
    </xf>
    <xf numFmtId="10" fontId="2" fillId="5" borderId="1" xfId="1" applyNumberFormat="1" applyFont="1" applyFill="1" applyBorder="1" applyAlignment="1">
      <alignment horizontal="right" vertical="center" indent="1"/>
    </xf>
    <xf numFmtId="0" fontId="3" fillId="3" borderId="1" xfId="1" applyNumberFormat="1" applyFont="1" applyFill="1" applyBorder="1" applyAlignment="1">
      <alignment horizontal="left" vertical="center" indent="1"/>
    </xf>
    <xf numFmtId="164" fontId="2" fillId="7" borderId="8" xfId="0" applyNumberFormat="1" applyFont="1" applyFill="1" applyBorder="1" applyAlignment="1">
      <alignment horizontal="right" vertical="center" indent="1"/>
    </xf>
    <xf numFmtId="165" fontId="2" fillId="7" borderId="11" xfId="1" applyNumberFormat="1" applyFont="1" applyFill="1" applyBorder="1" applyAlignment="1">
      <alignment horizontal="right" vertical="center" indent="1"/>
    </xf>
    <xf numFmtId="9" fontId="3" fillId="3" borderId="12" xfId="1" applyFont="1" applyFill="1" applyBorder="1" applyAlignment="1">
      <alignment horizontal="left" vertical="center" indent="1"/>
    </xf>
    <xf numFmtId="164" fontId="2" fillId="5" borderId="1" xfId="0" applyNumberFormat="1" applyFont="1" applyFill="1" applyBorder="1" applyAlignment="1">
      <alignment horizontal="right" vertical="center" indent="1"/>
    </xf>
    <xf numFmtId="165" fontId="2" fillId="5" borderId="8" xfId="1" applyNumberFormat="1" applyFont="1" applyFill="1" applyBorder="1" applyAlignment="1">
      <alignment horizontal="right" vertical="center" indent="1"/>
    </xf>
    <xf numFmtId="166" fontId="5" fillId="6" borderId="1" xfId="0" applyNumberFormat="1" applyFont="1" applyFill="1" applyBorder="1" applyAlignment="1">
      <alignment horizontal="right" vertical="center" indent="1"/>
    </xf>
    <xf numFmtId="2" fontId="2" fillId="5" borderId="13" xfId="0" applyNumberFormat="1" applyFont="1" applyFill="1" applyBorder="1" applyAlignment="1">
      <alignment horizontal="right" vertical="center" indent="1"/>
    </xf>
    <xf numFmtId="0" fontId="3" fillId="3" borderId="13" xfId="1" applyNumberFormat="1" applyFont="1" applyFill="1" applyBorder="1" applyAlignment="1">
      <alignment horizontal="left" vertical="center" indent="1"/>
    </xf>
    <xf numFmtId="10" fontId="2" fillId="5" borderId="14" xfId="1" applyNumberFormat="1" applyFont="1" applyFill="1" applyBorder="1" applyAlignment="1">
      <alignment horizontal="right" vertical="center" indent="1"/>
    </xf>
    <xf numFmtId="0" fontId="3" fillId="3" borderId="14" xfId="1" applyNumberFormat="1" applyFont="1" applyFill="1" applyBorder="1" applyAlignment="1">
      <alignment horizontal="left" vertical="center" indent="1"/>
    </xf>
    <xf numFmtId="165" fontId="2" fillId="7" borderId="14" xfId="1" applyNumberFormat="1" applyFont="1" applyFill="1" applyBorder="1" applyAlignment="1">
      <alignment horizontal="right" vertical="center" indent="1"/>
    </xf>
    <xf numFmtId="9" fontId="3" fillId="3" borderId="14" xfId="1" applyFont="1" applyFill="1" applyBorder="1" applyAlignment="1">
      <alignment horizontal="left" vertical="center" indent="1"/>
    </xf>
    <xf numFmtId="164" fontId="2" fillId="5" borderId="14" xfId="0" applyNumberFormat="1" applyFont="1" applyFill="1" applyBorder="1" applyAlignment="1">
      <alignment horizontal="right" vertical="center" indent="1"/>
    </xf>
    <xf numFmtId="9" fontId="2" fillId="7" borderId="14" xfId="1" applyFont="1" applyFill="1" applyBorder="1" applyAlignment="1">
      <alignment horizontal="right" vertical="center" indent="1"/>
    </xf>
    <xf numFmtId="9" fontId="5" fillId="6" borderId="14" xfId="1" applyFont="1" applyFill="1" applyBorder="1" applyAlignment="1">
      <alignment horizontal="right" vertical="center" indent="1"/>
    </xf>
    <xf numFmtId="9" fontId="3" fillId="3" borderId="13" xfId="1" applyFont="1" applyFill="1" applyBorder="1" applyAlignment="1">
      <alignment horizontal="left" vertical="center" indent="1"/>
    </xf>
    <xf numFmtId="0" fontId="8" fillId="2" borderId="10" xfId="0" applyFont="1" applyFill="1" applyBorder="1" applyAlignment="1">
      <alignment vertical="center"/>
    </xf>
    <xf numFmtId="0" fontId="5" fillId="5" borderId="10" xfId="0" applyFont="1" applyFill="1" applyBorder="1" applyAlignment="1">
      <alignment horizontal="right" vertical="center"/>
    </xf>
    <xf numFmtId="0" fontId="4" fillId="5" borderId="10" xfId="0" applyFont="1" applyFill="1" applyBorder="1" applyAlignment="1">
      <alignment horizontal="right" vertical="center" indent="1"/>
    </xf>
    <xf numFmtId="0" fontId="4" fillId="5" borderId="13" xfId="0" applyFont="1" applyFill="1" applyBorder="1" applyAlignment="1">
      <alignment horizontal="right" vertical="center" indent="1"/>
    </xf>
    <xf numFmtId="9" fontId="4" fillId="3" borderId="15" xfId="1" applyFont="1" applyFill="1" applyBorder="1" applyAlignment="1">
      <alignment horizontal="left" vertical="center" indent="2"/>
    </xf>
    <xf numFmtId="164" fontId="2" fillId="3" borderId="16" xfId="0" applyNumberFormat="1" applyFont="1" applyFill="1" applyBorder="1" applyAlignment="1">
      <alignment horizontal="right" vertical="center" indent="1"/>
    </xf>
    <xf numFmtId="164" fontId="2" fillId="3" borderId="17" xfId="0" applyNumberFormat="1" applyFont="1" applyFill="1" applyBorder="1" applyAlignment="1">
      <alignment horizontal="right" vertical="center" indent="1"/>
    </xf>
    <xf numFmtId="9" fontId="7" fillId="2" borderId="10" xfId="1" applyFont="1" applyFill="1" applyBorder="1" applyAlignment="1">
      <alignment horizontal="left" vertical="center" indent="2"/>
    </xf>
    <xf numFmtId="9" fontId="2" fillId="2" borderId="10" xfId="1" applyFont="1" applyFill="1" applyBorder="1" applyAlignment="1">
      <alignment horizontal="right" vertical="center" indent="1"/>
    </xf>
    <xf numFmtId="9" fontId="2" fillId="2" borderId="13" xfId="1" applyFont="1" applyFill="1" applyBorder="1" applyAlignment="1">
      <alignment horizontal="right" vertical="center" indent="1"/>
    </xf>
    <xf numFmtId="9" fontId="7" fillId="2" borderId="16" xfId="1" applyFont="1" applyFill="1" applyBorder="1" applyAlignment="1">
      <alignment horizontal="left" vertical="center" indent="2"/>
    </xf>
    <xf numFmtId="9" fontId="2" fillId="2" borderId="16" xfId="1" applyFont="1" applyFill="1" applyBorder="1" applyAlignment="1">
      <alignment horizontal="right" vertical="center" indent="1"/>
    </xf>
    <xf numFmtId="9" fontId="2" fillId="2" borderId="17" xfId="1" applyFont="1" applyFill="1" applyBorder="1" applyAlignment="1">
      <alignment horizontal="right" vertical="center" indent="1"/>
    </xf>
    <xf numFmtId="0" fontId="3" fillId="2" borderId="10" xfId="0" applyFont="1" applyFill="1" applyBorder="1" applyAlignment="1">
      <alignment horizontal="left" vertical="center" indent="2"/>
    </xf>
    <xf numFmtId="10" fontId="3" fillId="2" borderId="10" xfId="1" applyNumberFormat="1" applyFont="1" applyFill="1" applyBorder="1" applyAlignment="1">
      <alignment horizontal="right" vertical="center" indent="1"/>
    </xf>
    <xf numFmtId="10" fontId="3" fillId="2" borderId="13" xfId="1" applyNumberFormat="1" applyFont="1" applyFill="1" applyBorder="1" applyAlignment="1">
      <alignment horizontal="right" vertical="center" indent="1"/>
    </xf>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10" fontId="3" fillId="2" borderId="1" xfId="1"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0" fontId="3" fillId="2" borderId="16" xfId="0" applyFont="1" applyFill="1" applyBorder="1" applyAlignment="1">
      <alignment horizontal="left" vertical="center" indent="2"/>
    </xf>
    <xf numFmtId="10" fontId="3" fillId="2" borderId="16" xfId="1" applyNumberFormat="1" applyFont="1" applyFill="1" applyBorder="1" applyAlignment="1">
      <alignment horizontal="right" vertical="center" indent="1"/>
    </xf>
    <xf numFmtId="10" fontId="3" fillId="2" borderId="17" xfId="1" applyNumberFormat="1" applyFont="1" applyFill="1" applyBorder="1" applyAlignment="1">
      <alignment horizontal="right" vertical="center" indent="1"/>
    </xf>
    <xf numFmtId="9" fontId="2" fillId="4" borderId="10" xfId="1" applyFont="1" applyFill="1" applyBorder="1" applyAlignment="1">
      <alignment horizontal="left" indent="1"/>
    </xf>
    <xf numFmtId="0" fontId="3" fillId="4" borderId="10" xfId="0" applyFont="1" applyFill="1" applyBorder="1"/>
    <xf numFmtId="10" fontId="2" fillId="2" borderId="4"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2" xfId="1" applyNumberFormat="1" applyFont="1" applyFill="1" applyBorder="1" applyAlignment="1">
      <alignment horizontal="right" vertical="center" indent="1"/>
    </xf>
    <xf numFmtId="0" fontId="9" fillId="5" borderId="10" xfId="0" applyFont="1" applyFill="1" applyBorder="1" applyAlignment="1">
      <alignment horizontal="right" vertical="center" indent="1"/>
    </xf>
    <xf numFmtId="0" fontId="9" fillId="5" borderId="13" xfId="0" applyFont="1" applyFill="1" applyBorder="1" applyAlignment="1">
      <alignment horizontal="right" vertical="center" indent="1"/>
    </xf>
    <xf numFmtId="164" fontId="2" fillId="7" borderId="16" xfId="0" applyNumberFormat="1" applyFont="1" applyFill="1" applyBorder="1" applyAlignment="1">
      <alignment horizontal="right" vertical="center" indent="1"/>
    </xf>
    <xf numFmtId="164" fontId="10" fillId="3" borderId="18" xfId="0" applyNumberFormat="1" applyFont="1" applyFill="1" applyBorder="1" applyAlignment="1">
      <alignment horizontal="center" vertical="center"/>
    </xf>
    <xf numFmtId="9" fontId="2" fillId="2" borderId="14" xfId="1" applyFont="1" applyFill="1" applyBorder="1" applyAlignment="1">
      <alignment horizontal="center" vertical="center"/>
    </xf>
    <xf numFmtId="164" fontId="6" fillId="3" borderId="18" xfId="0" applyNumberFormat="1" applyFont="1" applyFill="1" applyBorder="1" applyAlignment="1">
      <alignment horizontal="center" vertical="center"/>
    </xf>
    <xf numFmtId="9" fontId="2" fillId="2" borderId="18" xfId="1" applyFont="1" applyFill="1" applyBorder="1" applyAlignment="1">
      <alignment horizontal="center" vertical="center"/>
    </xf>
    <xf numFmtId="10" fontId="3" fillId="2" borderId="14" xfId="1" applyNumberFormat="1" applyFont="1" applyFill="1" applyBorder="1" applyAlignment="1">
      <alignment horizontal="center" vertical="center"/>
    </xf>
    <xf numFmtId="10" fontId="3" fillId="2" borderId="8" xfId="1" applyNumberFormat="1" applyFont="1" applyFill="1" applyBorder="1" applyAlignment="1">
      <alignment horizontal="center" vertical="center"/>
    </xf>
    <xf numFmtId="10" fontId="3" fillId="2" borderId="18" xfId="1" applyNumberFormat="1" applyFont="1" applyFill="1" applyBorder="1" applyAlignment="1">
      <alignment horizontal="center" vertical="center"/>
    </xf>
    <xf numFmtId="10" fontId="2" fillId="2" borderId="18"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0"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386100000000</c:v>
                </c:pt>
                <c:pt idx="1">
                  <c:v>469800000000</c:v>
                </c:pt>
                <c:pt idx="2">
                  <c:v>514000000000</c:v>
                </c:pt>
                <c:pt idx="3">
                  <c:v>574800000000</c:v>
                </c:pt>
                <c:pt idx="4">
                  <c:v>637400000000</c:v>
                </c:pt>
                <c:pt idx="5">
                  <c:v>705500000000</c:v>
                </c:pt>
                <c:pt idx="6">
                  <c:v>781500000000</c:v>
                </c:pt>
                <c:pt idx="7">
                  <c:v>862000000000</c:v>
                </c:pt>
                <c:pt idx="8">
                  <c:v>951400000000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21331000000</c:v>
                </c:pt>
                <c:pt idx="1">
                  <c:v>33364000000</c:v>
                </c:pt>
                <c:pt idx="2">
                  <c:v>-2722000000</c:v>
                </c:pt>
                <c:pt idx="3">
                  <c:v>30425000000</c:v>
                </c:pt>
                <c:pt idx="4">
                  <c:v>54965000000</c:v>
                </c:pt>
                <c:pt idx="5">
                  <c:v>64000000000</c:v>
                </c:pt>
                <c:pt idx="6">
                  <c:v>81110000000</c:v>
                </c:pt>
                <c:pt idx="7">
                  <c:v>92300000000</c:v>
                </c:pt>
                <c:pt idx="8">
                  <c:v>108500000000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33430000000</c:v>
                </c:pt>
                <c:pt idx="1">
                  <c:v>-6997000000</c:v>
                </c:pt>
                <c:pt idx="2">
                  <c:v>-14433000000</c:v>
                </c:pt>
                <c:pt idx="3">
                  <c:v>31733000000</c:v>
                </c:pt>
                <c:pt idx="4">
                  <c:v>63152000000</c:v>
                </c:pt>
                <c:pt idx="5">
                  <c:v>80251000000</c:v>
                </c:pt>
                <c:pt idx="6">
                  <c:v>100700000000</c:v>
                </c:pt>
                <c:pt idx="7">
                  <c:v>141300000000</c:v>
                </c:pt>
                <c:pt idx="8">
                  <c:v>165000000000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450850</xdr:colOff>
      <xdr:row>22</xdr:row>
      <xdr:rowOff>247650</xdr:rowOff>
    </xdr:from>
    <xdr:to>
      <xdr:col>10</xdr:col>
      <xdr:colOff>1143000</xdr:colOff>
      <xdr:row>35</xdr:row>
      <xdr:rowOff>88900</xdr:rowOff>
    </xdr:to>
    <xdr:graphicFrame macro="">
      <xdr:nvGraphicFramePr>
        <xdr:cNvPr id="2" name="Chart 1">
          <a:extLst>
            <a:ext uri="{FF2B5EF4-FFF2-40B4-BE49-F238E27FC236}">
              <a16:creationId xmlns:a16="http://schemas.microsoft.com/office/drawing/2014/main" id="{022C5D6D-F021-312D-0945-E04CAC0DCD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0</v>
    <v>AMAZON.COM, INC. (XNAS:AMZN)</v>
    <v>2</v>
    <v>3</v>
    <v>Finance</v>
    <v>4</v>
    <v>en-US</v>
    <v>a1nhlh</v>
    <v>268435456</v>
    <v>1</v>
    <v>Powered by Refinitiv</v>
    <v>207.55</v>
    <v>138.36000000000001</v>
    <v>1.1499999999999999</v>
    <v>7.59</v>
    <v>3.8045000000000002E-2</v>
    <v>-1.0900000000000001</v>
    <v>-5.2630000000000003E-3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 N, SEATTLE, WA, 98109 US</v>
    <v>207.55</v>
    <v>Diversified Retail</v>
    <v>Stock</v>
    <v>45602.933400289061</v>
    <v>0</v>
    <v>199.14</v>
    <v>2177553420900</v>
    <v>AMAZON.COM, INC.</v>
    <v>AMAZON.COM, INC.</v>
    <v>200.01</v>
    <v>44.383499999999998</v>
    <v>199.5</v>
    <v>207.09</v>
    <v>206</v>
    <v>10515010000</v>
    <v>AMZN</v>
    <v>AMAZON.COM, INC. (XNAS:AMZN)</v>
    <v>72292167</v>
    <v>34670685</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MZN/explorer/fcf_unl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zoomScaleNormal="100" workbookViewId="0">
      <selection activeCell="K3" sqref="K3:L3"/>
    </sheetView>
  </sheetViews>
  <sheetFormatPr baseColWidth="10" defaultRowHeight="16" x14ac:dyDescent="0.2"/>
  <cols>
    <col min="1" max="1" width="19" style="3" customWidth="1"/>
    <col min="2" max="17" width="18.83203125" style="3" customWidth="1"/>
    <col min="18" max="18" width="19" style="3" customWidth="1"/>
  </cols>
  <sheetData>
    <row r="1" spans="1:18" s="4" customFormat="1" ht="22" customHeight="1" x14ac:dyDescent="0.2">
      <c r="A1" s="76" t="e" vm="1">
        <v>#VALUE!</v>
      </c>
      <c r="B1" s="76"/>
      <c r="C1" s="76"/>
      <c r="D1" s="76"/>
    </row>
    <row r="2" spans="1:18" s="4" customFormat="1" ht="22" customHeight="1" x14ac:dyDescent="0.2">
      <c r="A2" s="77"/>
      <c r="B2" s="77"/>
      <c r="C2" s="77"/>
      <c r="D2" s="77"/>
      <c r="E2" s="37"/>
      <c r="F2" s="37"/>
      <c r="G2" s="37"/>
      <c r="H2" s="37"/>
      <c r="I2" s="37"/>
      <c r="J2" s="37"/>
    </row>
    <row r="3" spans="1:18" ht="22" customHeight="1" x14ac:dyDescent="0.2">
      <c r="A3" s="13" cm="1">
        <f t="array" aca="1" ref="A3" ca="1">_FV(A1,"Price")</f>
        <v>207.09</v>
      </c>
      <c r="B3" s="14" t="s">
        <v>22</v>
      </c>
      <c r="C3" s="15">
        <f ca="1">A5/F10</f>
        <v>3.4163059631314714</v>
      </c>
      <c r="D3" s="16" t="s">
        <v>26</v>
      </c>
      <c r="E3" s="17">
        <f>E14</f>
        <v>0.46972860125260962</v>
      </c>
      <c r="F3" s="16" t="s">
        <v>1</v>
      </c>
      <c r="G3" s="11" cm="1">
        <f t="array" aca="1" ref="G3" ca="1">_FV(A1,"Shares outstanding",TRUE)*(1+(5*C6))</f>
        <v>11032309775.775854</v>
      </c>
      <c r="H3" s="12" t="s">
        <v>4</v>
      </c>
      <c r="I3" s="11">
        <f>J18*(1+K4)/(I6-K4)</f>
        <v>2254999999999.9995</v>
      </c>
      <c r="J3" s="16" t="s">
        <v>2</v>
      </c>
      <c r="K3" s="80" t="s">
        <v>32</v>
      </c>
      <c r="L3" s="81"/>
      <c r="M3" s="2"/>
      <c r="N3" s="2"/>
      <c r="O3" s="1"/>
      <c r="P3" s="1"/>
      <c r="Q3" s="1"/>
      <c r="R3" s="1"/>
    </row>
    <row r="4" spans="1:18" ht="22" customHeight="1" x14ac:dyDescent="0.2">
      <c r="A4" s="19" cm="1">
        <f t="array" aca="1" ref="A4" ca="1">_FV(A1,"Change (%)",TRUE)</f>
        <v>3.8045000000000002E-2</v>
      </c>
      <c r="B4" s="20" t="s">
        <v>23</v>
      </c>
      <c r="C4" s="15">
        <f ca="1">A5/F15</f>
        <v>39.617091256253978</v>
      </c>
      <c r="D4" s="16" t="s">
        <v>25</v>
      </c>
      <c r="E4" s="17">
        <f>F17</f>
        <v>8.623313460935049E-2</v>
      </c>
      <c r="F4" s="16" t="s">
        <v>6</v>
      </c>
      <c r="G4" s="21">
        <v>86780000000</v>
      </c>
      <c r="H4" s="12" t="s">
        <v>28</v>
      </c>
      <c r="I4" s="11">
        <f>NPV(I6,F18,G18,H18,I18,(J18+I3))</f>
        <v>1798530853083.8044</v>
      </c>
      <c r="J4" s="12" t="s">
        <v>5</v>
      </c>
      <c r="K4" s="22">
        <v>2.5000000000000001E-2</v>
      </c>
      <c r="L4" s="23" t="s">
        <v>29</v>
      </c>
      <c r="M4" s="2"/>
      <c r="N4" s="2"/>
      <c r="O4" s="1"/>
      <c r="P4" s="1"/>
      <c r="Q4" s="1"/>
      <c r="R4" s="1"/>
    </row>
    <row r="5" spans="1:18" ht="22" customHeight="1" x14ac:dyDescent="0.2">
      <c r="A5" s="24" cm="1">
        <f t="array" aca="1" ref="A5" ca="1">_FV(A1,"Market cap",TRUE)</f>
        <v>2177553420900</v>
      </c>
      <c r="B5" s="20" t="s">
        <v>0</v>
      </c>
      <c r="C5" s="25">
        <f ca="1">F18/A5</f>
        <v>2.9001355095986017E-2</v>
      </c>
      <c r="D5" s="16" t="s">
        <v>24</v>
      </c>
      <c r="E5" s="17">
        <f>F20</f>
        <v>9.9077502353310323E-2</v>
      </c>
      <c r="F5" s="16" t="s">
        <v>8</v>
      </c>
      <c r="G5" s="21">
        <v>161600000000</v>
      </c>
      <c r="H5" s="12" t="s">
        <v>9</v>
      </c>
      <c r="I5" s="11">
        <f>I4+G4-G5</f>
        <v>1723710853083.8044</v>
      </c>
      <c r="J5" s="12" t="s">
        <v>7</v>
      </c>
      <c r="K5" s="26">
        <f ca="1">I5/G3</f>
        <v>156.24206427457602</v>
      </c>
      <c r="L5" s="14" t="s">
        <v>11</v>
      </c>
      <c r="M5" s="2"/>
      <c r="N5" s="2"/>
      <c r="O5" s="1"/>
      <c r="P5" s="1"/>
      <c r="Q5" s="1"/>
      <c r="R5" s="1"/>
    </row>
    <row r="6" spans="1:18" ht="22" customHeight="1" x14ac:dyDescent="0.2">
      <c r="A6" s="27" cm="1">
        <f t="array" aca="1" ref="A6" ca="1">_FV(A1,"Beta")</f>
        <v>1.1499999999999999</v>
      </c>
      <c r="B6" s="28" t="s">
        <v>18</v>
      </c>
      <c r="C6" s="29">
        <f>K22</f>
        <v>9.8392636008117016E-3</v>
      </c>
      <c r="D6" s="30" t="s">
        <v>27</v>
      </c>
      <c r="E6" s="31">
        <v>9.1999999999999998E-2</v>
      </c>
      <c r="F6" s="32" t="s">
        <v>12</v>
      </c>
      <c r="G6" s="33">
        <f>G4-G5</f>
        <v>-74820000000</v>
      </c>
      <c r="H6" s="32" t="s">
        <v>3</v>
      </c>
      <c r="I6" s="34">
        <v>0.1</v>
      </c>
      <c r="J6" s="30" t="s">
        <v>10</v>
      </c>
      <c r="K6" s="35">
        <f ca="1">K5/A3-1</f>
        <v>-0.24553544702990959</v>
      </c>
      <c r="L6" s="3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60"/>
      <c r="B8" s="61"/>
      <c r="C8" s="61"/>
      <c r="D8" s="61"/>
      <c r="E8" s="61"/>
      <c r="F8" s="61"/>
      <c r="G8" s="61"/>
      <c r="H8" s="61"/>
      <c r="I8" s="61"/>
      <c r="J8" s="18"/>
      <c r="K8" s="2"/>
      <c r="L8" s="2"/>
      <c r="M8" s="2"/>
      <c r="N8" s="2"/>
      <c r="O8" s="1"/>
      <c r="P8" s="1"/>
      <c r="Q8" s="1"/>
      <c r="R8" s="1"/>
    </row>
    <row r="9" spans="1:18" ht="22" customHeight="1" x14ac:dyDescent="0.2">
      <c r="A9" s="38"/>
      <c r="B9" s="39">
        <v>2020</v>
      </c>
      <c r="C9" s="39">
        <v>2021</v>
      </c>
      <c r="D9" s="39">
        <v>2022</v>
      </c>
      <c r="E9" s="40">
        <v>2023</v>
      </c>
      <c r="F9" s="65">
        <v>2024</v>
      </c>
      <c r="G9" s="65">
        <v>2025</v>
      </c>
      <c r="H9" s="65">
        <v>2026</v>
      </c>
      <c r="I9" s="65">
        <v>2027</v>
      </c>
      <c r="J9" s="66">
        <v>2028</v>
      </c>
      <c r="K9" s="18"/>
      <c r="L9" s="2"/>
      <c r="M9" s="2"/>
      <c r="N9" s="2"/>
      <c r="O9" s="1"/>
      <c r="P9" s="1"/>
      <c r="Q9" s="1"/>
      <c r="R9" s="1"/>
    </row>
    <row r="10" spans="1:18" ht="22" customHeight="1" x14ac:dyDescent="0.2">
      <c r="A10" s="41" t="s">
        <v>14</v>
      </c>
      <c r="B10" s="42">
        <v>386100000000</v>
      </c>
      <c r="C10" s="42">
        <v>469800000000</v>
      </c>
      <c r="D10" s="42">
        <v>514000000000</v>
      </c>
      <c r="E10" s="43">
        <v>574800000000</v>
      </c>
      <c r="F10" s="67">
        <v>637400000000</v>
      </c>
      <c r="G10" s="67">
        <v>705500000000</v>
      </c>
      <c r="H10" s="67">
        <v>781500000000</v>
      </c>
      <c r="I10" s="67">
        <v>862000000000</v>
      </c>
      <c r="J10" s="67">
        <v>951400000000</v>
      </c>
      <c r="K10" s="68" t="s">
        <v>19</v>
      </c>
      <c r="L10" s="2"/>
      <c r="M10" s="2"/>
      <c r="N10" s="2"/>
      <c r="O10" s="1"/>
      <c r="P10" s="1"/>
      <c r="Q10" s="1"/>
      <c r="R10" s="1"/>
    </row>
    <row r="11" spans="1:18" ht="22" customHeight="1" x14ac:dyDescent="0.2">
      <c r="A11" s="44"/>
      <c r="B11" s="45"/>
      <c r="C11" s="45">
        <f t="shared" ref="C11:J11" si="0">(C10/B10)-1</f>
        <v>0.21678321678321688</v>
      </c>
      <c r="D11" s="45">
        <f t="shared" si="0"/>
        <v>9.4082588335461903E-2</v>
      </c>
      <c r="E11" s="46">
        <f t="shared" si="0"/>
        <v>0.11828793774319069</v>
      </c>
      <c r="F11" s="45">
        <f t="shared" si="0"/>
        <v>0.10890744606819758</v>
      </c>
      <c r="G11" s="45">
        <f t="shared" si="0"/>
        <v>0.10684028867273287</v>
      </c>
      <c r="H11" s="45">
        <f t="shared" si="0"/>
        <v>0.10772501771793053</v>
      </c>
      <c r="I11" s="45">
        <f t="shared" si="0"/>
        <v>0.10300703774792064</v>
      </c>
      <c r="J11" s="46">
        <f t="shared" si="0"/>
        <v>0.10371229698375872</v>
      </c>
      <c r="K11" s="69">
        <f>AVERAGE(F11:J11)</f>
        <v>0.10603841743810807</v>
      </c>
      <c r="L11" s="2"/>
      <c r="M11" s="2"/>
      <c r="N11" s="2"/>
      <c r="O11" s="1"/>
      <c r="P11" s="1"/>
      <c r="Q11" s="1"/>
      <c r="R11" s="1"/>
    </row>
    <row r="12" spans="1:18" ht="22" customHeight="1" x14ac:dyDescent="0.2">
      <c r="A12" s="41" t="s">
        <v>30</v>
      </c>
      <c r="B12" s="42">
        <v>152800000000</v>
      </c>
      <c r="C12" s="42">
        <v>197500000000</v>
      </c>
      <c r="D12" s="42">
        <v>225200000000</v>
      </c>
      <c r="E12" s="43">
        <v>270000000000</v>
      </c>
      <c r="F12" s="42"/>
      <c r="G12" s="42"/>
      <c r="H12" s="42"/>
      <c r="I12" s="42"/>
      <c r="J12" s="43"/>
      <c r="K12" s="70"/>
      <c r="L12" s="2"/>
      <c r="M12" s="2"/>
      <c r="N12" s="2"/>
      <c r="O12" s="1"/>
      <c r="P12" s="1"/>
      <c r="Q12" s="1"/>
      <c r="R12" s="1"/>
    </row>
    <row r="13" spans="1:18" ht="22" customHeight="1" x14ac:dyDescent="0.2">
      <c r="A13" s="47"/>
      <c r="B13" s="48"/>
      <c r="C13" s="48">
        <f>(C12/B12)-1</f>
        <v>0.29253926701570676</v>
      </c>
      <c r="D13" s="48">
        <f>(D12/C12)-1</f>
        <v>0.14025316455696202</v>
      </c>
      <c r="E13" s="49">
        <f>(E12/D12)-1</f>
        <v>0.19893428063943164</v>
      </c>
      <c r="F13" s="48"/>
      <c r="G13" s="48"/>
      <c r="H13" s="48"/>
      <c r="I13" s="48"/>
      <c r="J13" s="49"/>
      <c r="K13" s="71"/>
      <c r="L13" s="2"/>
      <c r="M13" s="2"/>
      <c r="N13" s="2"/>
      <c r="O13" s="1"/>
      <c r="P13" s="1"/>
      <c r="Q13" s="1"/>
      <c r="R13" s="1"/>
    </row>
    <row r="14" spans="1:18" ht="22" customHeight="1" x14ac:dyDescent="0.2">
      <c r="A14" s="50" t="s">
        <v>1</v>
      </c>
      <c r="B14" s="51">
        <f>B12/B10</f>
        <v>0.39575239575239574</v>
      </c>
      <c r="C14" s="51">
        <f>C12/C10</f>
        <v>0.42039165602383993</v>
      </c>
      <c r="D14" s="51">
        <f>D12/D10</f>
        <v>0.43813229571984436</v>
      </c>
      <c r="E14" s="52">
        <f>E12/E10</f>
        <v>0.46972860125260962</v>
      </c>
      <c r="F14" s="51"/>
      <c r="G14" s="51"/>
      <c r="H14" s="51"/>
      <c r="I14" s="51"/>
      <c r="J14" s="52"/>
      <c r="K14" s="72"/>
      <c r="L14" s="2"/>
      <c r="M14" s="2"/>
      <c r="N14" s="2"/>
      <c r="O14" s="1"/>
      <c r="P14" s="1"/>
      <c r="Q14" s="1"/>
      <c r="R14" s="1"/>
    </row>
    <row r="15" spans="1:18" ht="22" customHeight="1" x14ac:dyDescent="0.2">
      <c r="A15" s="41" t="s">
        <v>15</v>
      </c>
      <c r="B15" s="42">
        <v>21331000000</v>
      </c>
      <c r="C15" s="42">
        <v>33364000000</v>
      </c>
      <c r="D15" s="42">
        <v>-2722000000</v>
      </c>
      <c r="E15" s="43">
        <v>30425000000</v>
      </c>
      <c r="F15" s="67">
        <v>54965000000</v>
      </c>
      <c r="G15" s="67">
        <v>64000000000</v>
      </c>
      <c r="H15" s="67">
        <v>81110000000</v>
      </c>
      <c r="I15" s="67">
        <v>92300000000</v>
      </c>
      <c r="J15" s="67">
        <v>108500000000</v>
      </c>
      <c r="K15" s="68" t="s">
        <v>20</v>
      </c>
      <c r="L15" s="2"/>
      <c r="M15" s="2"/>
      <c r="N15" s="2"/>
      <c r="O15" s="1"/>
      <c r="P15" s="1"/>
      <c r="Q15" s="1"/>
      <c r="R15" s="1"/>
    </row>
    <row r="16" spans="1:18" ht="22" customHeight="1" x14ac:dyDescent="0.2">
      <c r="A16" s="47"/>
      <c r="B16" s="48"/>
      <c r="C16" s="48">
        <f t="shared" ref="C16:J16" si="1">(C15/B15)-1</f>
        <v>0.56410857437532225</v>
      </c>
      <c r="D16" s="48">
        <f t="shared" si="1"/>
        <v>-1.0815849418534949</v>
      </c>
      <c r="E16" s="49">
        <f t="shared" si="1"/>
        <v>-12.177443056576047</v>
      </c>
      <c r="F16" s="48">
        <f t="shared" si="1"/>
        <v>0.80657354149548066</v>
      </c>
      <c r="G16" s="48">
        <f t="shared" si="1"/>
        <v>0.16437733102883656</v>
      </c>
      <c r="H16" s="48">
        <f t="shared" si="1"/>
        <v>0.26734374999999999</v>
      </c>
      <c r="I16" s="48">
        <f t="shared" si="1"/>
        <v>0.13796079398347927</v>
      </c>
      <c r="J16" s="49">
        <f t="shared" si="1"/>
        <v>0.17551462621885161</v>
      </c>
      <c r="K16" s="71">
        <f>AVERAGE(F16:J16)</f>
        <v>0.31035400854532963</v>
      </c>
      <c r="L16" s="2"/>
      <c r="M16" s="2"/>
      <c r="N16" s="2"/>
      <c r="O16" s="1"/>
      <c r="P16" s="1"/>
      <c r="Q16" s="1"/>
      <c r="R16" s="1"/>
    </row>
    <row r="17" spans="1:18" ht="22" customHeight="1" x14ac:dyDescent="0.2">
      <c r="A17" s="53" t="s">
        <v>16</v>
      </c>
      <c r="B17" s="54">
        <f t="shared" ref="B17:J17" si="2">B15/B10</f>
        <v>5.5247345247345245E-2</v>
      </c>
      <c r="C17" s="54">
        <f t="shared" si="2"/>
        <v>7.1017454235845046E-2</v>
      </c>
      <c r="D17" s="54">
        <f t="shared" si="2"/>
        <v>-5.2957198443579767E-3</v>
      </c>
      <c r="E17" s="55">
        <f t="shared" si="2"/>
        <v>5.2931454418928325E-2</v>
      </c>
      <c r="F17" s="54">
        <f t="shared" si="2"/>
        <v>8.623313460935049E-2</v>
      </c>
      <c r="G17" s="54">
        <f t="shared" si="2"/>
        <v>9.0715804394046778E-2</v>
      </c>
      <c r="H17" s="54">
        <f t="shared" si="2"/>
        <v>0.103787587971849</v>
      </c>
      <c r="I17" s="54">
        <f t="shared" si="2"/>
        <v>0.10707656612529003</v>
      </c>
      <c r="J17" s="55">
        <f t="shared" si="2"/>
        <v>0.11404246373764979</v>
      </c>
      <c r="K17" s="73"/>
      <c r="L17" s="2"/>
      <c r="M17" s="2"/>
      <c r="N17" s="2"/>
      <c r="O17" s="1"/>
      <c r="P17" s="1"/>
      <c r="Q17" s="1"/>
      <c r="R17" s="1"/>
    </row>
    <row r="18" spans="1:18" ht="22" customHeight="1" x14ac:dyDescent="0.2">
      <c r="A18" s="41" t="s">
        <v>17</v>
      </c>
      <c r="B18" s="42">
        <v>33430000000</v>
      </c>
      <c r="C18" s="42">
        <v>-6997000000</v>
      </c>
      <c r="D18" s="42">
        <v>-14433000000</v>
      </c>
      <c r="E18" s="43">
        <v>31733000000</v>
      </c>
      <c r="F18" s="67">
        <v>63152000000</v>
      </c>
      <c r="G18" s="67">
        <v>80251000000</v>
      </c>
      <c r="H18" s="67">
        <v>100700000000</v>
      </c>
      <c r="I18" s="67">
        <v>141300000000</v>
      </c>
      <c r="J18" s="67">
        <v>165000000000</v>
      </c>
      <c r="K18" s="68" t="s">
        <v>21</v>
      </c>
      <c r="L18" s="2"/>
      <c r="M18" s="2"/>
      <c r="N18" s="2"/>
      <c r="P18" s="1"/>
      <c r="Q18" s="1"/>
      <c r="R18" s="1"/>
    </row>
    <row r="19" spans="1:18" ht="22" customHeight="1" x14ac:dyDescent="0.2">
      <c r="A19" s="56"/>
      <c r="B19" s="48"/>
      <c r="C19" s="48">
        <f t="shared" ref="C19:J19" si="3">(C18/B18)-1</f>
        <v>-1.2093030212384086</v>
      </c>
      <c r="D19" s="48">
        <f t="shared" si="3"/>
        <v>1.0627411747891955</v>
      </c>
      <c r="E19" s="49">
        <f t="shared" si="3"/>
        <v>-3.1986420009699992</v>
      </c>
      <c r="F19" s="48">
        <f t="shared" si="3"/>
        <v>0.99010493807708055</v>
      </c>
      <c r="G19" s="48">
        <f t="shared" si="3"/>
        <v>0.27075943754750442</v>
      </c>
      <c r="H19" s="48">
        <f t="shared" si="3"/>
        <v>0.25481302413677098</v>
      </c>
      <c r="I19" s="48">
        <f t="shared" si="3"/>
        <v>0.40317775571002978</v>
      </c>
      <c r="J19" s="49">
        <f t="shared" si="3"/>
        <v>0.16772823779193202</v>
      </c>
      <c r="K19" s="71">
        <f>AVERAGE(F19:J19)</f>
        <v>0.41731667865266359</v>
      </c>
      <c r="L19" s="2"/>
      <c r="M19" s="2"/>
      <c r="N19" s="2"/>
      <c r="O19" s="1"/>
      <c r="P19" s="1"/>
      <c r="Q19" s="1"/>
      <c r="R19" s="1"/>
    </row>
    <row r="20" spans="1:18" ht="22" customHeight="1" x14ac:dyDescent="0.2">
      <c r="A20" s="57" t="s">
        <v>8</v>
      </c>
      <c r="B20" s="58">
        <f t="shared" ref="B20:J20" si="4">B18/B10</f>
        <v>8.6583786583786584E-2</v>
      </c>
      <c r="C20" s="58">
        <f t="shared" si="4"/>
        <v>-1.4893571732652192E-2</v>
      </c>
      <c r="D20" s="58">
        <f t="shared" si="4"/>
        <v>-2.8079766536964982E-2</v>
      </c>
      <c r="E20" s="59">
        <f t="shared" si="4"/>
        <v>5.5207028531663184E-2</v>
      </c>
      <c r="F20" s="58">
        <f t="shared" si="4"/>
        <v>9.9077502353310323E-2</v>
      </c>
      <c r="G20" s="58">
        <f t="shared" si="4"/>
        <v>0.11375053153791637</v>
      </c>
      <c r="H20" s="58">
        <f t="shared" si="4"/>
        <v>0.1288547664747281</v>
      </c>
      <c r="I20" s="58">
        <f t="shared" si="4"/>
        <v>0.16392111368909512</v>
      </c>
      <c r="J20" s="59">
        <f t="shared" si="4"/>
        <v>0.17342863149043514</v>
      </c>
      <c r="K20" s="74"/>
      <c r="L20" s="2"/>
      <c r="M20" s="2"/>
      <c r="N20" s="2"/>
      <c r="O20" s="1"/>
      <c r="P20" s="1"/>
      <c r="Q20" s="1"/>
      <c r="R20" s="1"/>
    </row>
    <row r="21" spans="1:18" ht="22" customHeight="1" x14ac:dyDescent="0.2">
      <c r="A21" s="6" t="s">
        <v>31</v>
      </c>
      <c r="B21" s="7">
        <v>10035000000</v>
      </c>
      <c r="C21" s="7">
        <v>10143000000</v>
      </c>
      <c r="D21" s="7">
        <v>10202000000</v>
      </c>
      <c r="E21" s="10">
        <v>10334000000</v>
      </c>
      <c r="F21" s="7"/>
      <c r="G21" s="7"/>
      <c r="H21" s="7"/>
      <c r="I21" s="7"/>
      <c r="J21" s="7"/>
      <c r="K21" s="68" t="s">
        <v>27</v>
      </c>
      <c r="L21" s="2"/>
      <c r="M21" s="2"/>
      <c r="N21" s="2"/>
      <c r="P21" s="1"/>
      <c r="Q21" s="1"/>
      <c r="R21" s="1"/>
    </row>
    <row r="22" spans="1:18" ht="22" customHeight="1" x14ac:dyDescent="0.2">
      <c r="A22" s="8"/>
      <c r="B22" s="9"/>
      <c r="C22" s="62">
        <f t="shared" ref="C22" si="5">(C21/B21)-1</f>
        <v>1.0762331838565009E-2</v>
      </c>
      <c r="D22" s="63">
        <f t="shared" ref="D22" si="6">(D21/C21)-1</f>
        <v>5.8168194814156582E-3</v>
      </c>
      <c r="E22" s="64">
        <f t="shared" ref="E22" si="7">(E21/D21)-1</f>
        <v>1.2938639482454439E-2</v>
      </c>
      <c r="F22" s="9"/>
      <c r="G22" s="9"/>
      <c r="H22" s="9"/>
      <c r="I22" s="9"/>
      <c r="J22" s="9"/>
      <c r="K22" s="75">
        <f>AVERAGE(C22:E22)</f>
        <v>9.8392636008117016E-3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Diversified Retail</v>
      </c>
      <c r="B25" s="78"/>
      <c r="C25" s="78"/>
      <c r="D25" s="79" cm="1">
        <f t="array" aca="1" ref="D25" ca="1">_FV(A1,"Year incorporated",TRUE)</f>
        <v>1996</v>
      </c>
      <c r="E25" s="79"/>
      <c r="F25" s="2"/>
      <c r="G25" s="2"/>
      <c r="H25" s="2"/>
      <c r="I25" s="2"/>
      <c r="J25" s="2"/>
      <c r="K25" s="2"/>
      <c r="L25" s="2"/>
      <c r="M25" s="2"/>
      <c r="N25" s="2"/>
      <c r="O25" s="1"/>
      <c r="P25" s="1"/>
      <c r="Q25" s="1"/>
      <c r="R25" s="1"/>
    </row>
    <row r="26" spans="1:18" ht="22" customHeight="1" x14ac:dyDescent="0.2">
      <c r="A26" s="5"/>
      <c r="B26" s="5"/>
      <c r="C26" s="5"/>
      <c r="D26" s="5"/>
      <c r="E26" s="5"/>
      <c r="F26" s="2"/>
      <c r="G26" s="2"/>
      <c r="H26" s="2"/>
      <c r="I26" s="2"/>
      <c r="J26" s="2"/>
      <c r="K26" s="2"/>
      <c r="L26" s="2"/>
      <c r="M26" s="2"/>
      <c r="N26" s="2"/>
      <c r="P26" s="1"/>
      <c r="Q26" s="1"/>
      <c r="R26" s="1"/>
    </row>
    <row r="27" spans="1:18" ht="22" customHeight="1" x14ac:dyDescent="0.2">
      <c r="A27" s="78" t="str" cm="1">
        <f t="array" aca="1" ref="A27" ca="1">_FV(A1,"Description")</f>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c>
      <c r="B27" s="78"/>
      <c r="C27" s="78"/>
      <c r="D27" s="78"/>
      <c r="E27" s="78"/>
      <c r="F27" s="2"/>
      <c r="G27" s="2"/>
      <c r="H27" s="2"/>
      <c r="I27" s="2"/>
      <c r="J27" s="2"/>
      <c r="K27" s="2"/>
      <c r="L27" s="2"/>
      <c r="M27" s="2"/>
      <c r="N27" s="2"/>
      <c r="O27" s="1"/>
      <c r="P27" s="1"/>
      <c r="Q27" s="1"/>
      <c r="R27" s="1"/>
    </row>
    <row r="28" spans="1:18" ht="22" customHeight="1" x14ac:dyDescent="0.2">
      <c r="A28" s="78"/>
      <c r="B28" s="78"/>
      <c r="C28" s="78"/>
      <c r="D28" s="78"/>
      <c r="E28" s="78"/>
      <c r="F28" s="2"/>
      <c r="G28" s="2"/>
      <c r="H28" s="2"/>
      <c r="I28" s="2"/>
      <c r="J28" s="2"/>
      <c r="K28" s="2"/>
      <c r="N28" s="2"/>
      <c r="O28" s="1"/>
      <c r="P28" s="1"/>
      <c r="Q28" s="1"/>
      <c r="R28" s="1"/>
    </row>
    <row r="29" spans="1:18" ht="22" customHeight="1" x14ac:dyDescent="0.2">
      <c r="A29" s="78"/>
      <c r="B29" s="78"/>
      <c r="C29" s="78"/>
      <c r="D29" s="78"/>
      <c r="E29" s="78"/>
      <c r="F29" s="2"/>
      <c r="G29" s="2"/>
      <c r="H29" s="2"/>
      <c r="K29" s="2"/>
      <c r="L29" s="2"/>
      <c r="M29" s="2"/>
      <c r="N29" s="2"/>
      <c r="O29" s="1"/>
      <c r="P29" s="1"/>
      <c r="Q29" s="1"/>
      <c r="R29" s="1"/>
    </row>
    <row r="30" spans="1:18" ht="22" customHeight="1" x14ac:dyDescent="0.2">
      <c r="A30" s="78"/>
      <c r="B30" s="78"/>
      <c r="C30" s="78"/>
      <c r="D30" s="78"/>
      <c r="E30" s="78"/>
      <c r="F30" s="2"/>
      <c r="G30" s="2"/>
      <c r="H30" s="2"/>
      <c r="I30" s="2"/>
      <c r="J30" s="2"/>
      <c r="K30" s="2"/>
      <c r="L30" s="2"/>
      <c r="M30" s="2"/>
      <c r="N30" s="2"/>
      <c r="O30" s="1"/>
      <c r="P30" s="1"/>
      <c r="Q30" s="1"/>
      <c r="R30" s="1"/>
    </row>
    <row r="31" spans="1:18" ht="22" customHeight="1" x14ac:dyDescent="0.2">
      <c r="A31" s="78"/>
      <c r="B31" s="78"/>
      <c r="C31" s="78"/>
      <c r="D31" s="78"/>
      <c r="E31" s="78"/>
      <c r="F31" s="2"/>
      <c r="G31" s="2"/>
      <c r="H31" s="2"/>
      <c r="I31" s="2"/>
      <c r="J31" s="2"/>
      <c r="K31" s="2"/>
      <c r="L31" s="2"/>
      <c r="M31" s="2"/>
      <c r="N31" s="2"/>
      <c r="O31" s="1"/>
      <c r="P31" s="1"/>
      <c r="Q31" s="1"/>
      <c r="R31" s="1"/>
    </row>
    <row r="32" spans="1:18" ht="22" customHeight="1" x14ac:dyDescent="0.2">
      <c r="A32" s="78"/>
      <c r="B32" s="78"/>
      <c r="C32" s="78"/>
      <c r="D32" s="78"/>
      <c r="E32" s="78"/>
      <c r="F32" s="1"/>
      <c r="G32" s="1"/>
      <c r="H32" s="1"/>
      <c r="I32" s="1"/>
      <c r="J32" s="1"/>
      <c r="K32" s="1"/>
      <c r="L32" s="1"/>
      <c r="M32" s="2"/>
      <c r="N32" s="2"/>
      <c r="O32" s="1"/>
      <c r="P32" s="1"/>
      <c r="Q32" s="1"/>
      <c r="R32" s="1"/>
    </row>
    <row r="33" spans="1:18" ht="22" customHeight="1" x14ac:dyDescent="0.2">
      <c r="A33" s="78"/>
      <c r="B33" s="78"/>
      <c r="C33" s="78"/>
      <c r="D33" s="78"/>
      <c r="E33" s="78"/>
      <c r="F33" s="1"/>
      <c r="G33" s="1"/>
      <c r="H33" s="1"/>
      <c r="I33" s="1"/>
      <c r="J33" s="1"/>
      <c r="K33" s="1"/>
      <c r="L33" s="1"/>
      <c r="M33" s="2"/>
      <c r="N33" s="2"/>
      <c r="O33" s="1"/>
      <c r="P33" s="1"/>
      <c r="Q33" s="1"/>
      <c r="R33" s="1"/>
    </row>
    <row r="34" spans="1:18" ht="22" customHeight="1" x14ac:dyDescent="0.2">
      <c r="A34" s="78"/>
      <c r="B34" s="78"/>
      <c r="C34" s="78"/>
      <c r="D34" s="78"/>
      <c r="E34" s="78"/>
      <c r="F34" s="2"/>
      <c r="G34" s="2"/>
      <c r="H34" s="2"/>
      <c r="I34" s="2"/>
      <c r="J34" s="2"/>
      <c r="K34" s="2"/>
      <c r="L34" s="2"/>
      <c r="M34" s="2"/>
      <c r="N34" s="2"/>
      <c r="O34" s="2"/>
      <c r="P34" s="2"/>
      <c r="Q34" s="1"/>
      <c r="R34" s="1"/>
    </row>
    <row r="35" spans="1:18" ht="22" customHeight="1" x14ac:dyDescent="0.2">
      <c r="A35" s="78"/>
      <c r="B35" s="78"/>
      <c r="C35" s="78"/>
      <c r="D35" s="78"/>
      <c r="E35" s="78"/>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MZN/explorer/fcf_unl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2024-11-07T07:51:41Z</dcterms:modified>
</cp:coreProperties>
</file>