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D7936071-92A9-7647-8785-2AC9C149984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C6" i="1" s="1"/>
  <c r="G3" i="1" s="1" a="1"/>
  <c r="G3" i="1" s="1"/>
  <c r="K19" i="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<sst xmlns="http://schemas.openxmlformats.org/spreadsheetml/2006/main" count="36" uniqueCount="33">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</sst>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3969000000</c:v>
                </c:pt>
                <c:pt idx="1">
                  <c:v>5106000000</c:v>
                </c:pt>
                <c:pt idx="2">
                  <c:v>6622000000</c:v>
                </c:pt>
                <c:pt idx="3">
                  <c:v>8407000000</c:v>
                </c:pt>
                <c:pt idx="4">
                  <c:v>10154000000</c:v>
                </c:pt>
                <c:pt idx="5">
                  <c:v>12154000000</c:v>
                </c:pt>
                <c:pt idx="6">
                  <c:v>14418000000</c:v>
                </c:pt>
                <c:pt idx="7">
                  <c:v>16852000000</c:v>
                </c:pt>
                <c:pt idx="8">
                  <c:v>19522000000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436000000</c:v>
                </c:pt>
                <c:pt idx="1">
                  <c:v>310000000</c:v>
                </c:pt>
                <c:pt idx="2">
                  <c:v>512000000</c:v>
                </c:pt>
                <c:pt idx="3">
                  <c:v>565000000</c:v>
                </c:pt>
                <c:pt idx="4">
                  <c:v>1496000000</c:v>
                </c:pt>
                <c:pt idx="5">
                  <c:v>1839000000</c:v>
                </c:pt>
                <c:pt idx="6">
                  <c:v>2423000000</c:v>
                </c:pt>
                <c:pt idx="7">
                  <c:v>2671000000</c:v>
                </c:pt>
                <c:pt idx="8">
                  <c:v>3217000000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848000000</c:v>
                </c:pt>
                <c:pt idx="1">
                  <c:v>994000000</c:v>
                </c:pt>
                <c:pt idx="2">
                  <c:v>1140000000</c:v>
                </c:pt>
                <c:pt idx="3">
                  <c:v>2191000000</c:v>
                </c:pt>
                <c:pt idx="4">
                  <c:v>2633000000</c:v>
                </c:pt>
                <c:pt idx="5">
                  <c:v>3190000000</c:v>
                </c:pt>
                <c:pt idx="6">
                  <c:v>4061000000</c:v>
                </c:pt>
                <c:pt idx="7">
                  <c:v>5160000000</c:v>
                </c:pt>
                <c:pt idx="8">
                  <c:v>6403000000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146050</xdr:colOff>
      <xdr:row>23</xdr:row>
      <xdr:rowOff>19050</xdr:rowOff>
    </xdr:from>
    <xdr:to>
      <xdr:col>10</xdr:col>
      <xdr:colOff>1193800</xdr:colOff>
      <xdr:row>36</xdr:row>
      <xdr:rowOff>38100</xdr:rowOff>
    </xdr:to>
    <xdr:graphicFrame macro="">
      <xdr:nvGraphicFramePr>
        <xdr:cNvPr id="2" name="Chart 1">
          <a:extLst>
            <a:ext uri="{FF2B5EF4-FFF2-40B4-BE49-F238E27FC236}">
              <a16:creationId xmlns:a16="http://schemas.microsoft.com/office/drawing/2014/main" id="{FB299391-5879-5DF5-A03E-A6D78C9D18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https://www.bing.com/financeapi/forcetrigger?t=a2cqw7&amp;q=OTCM%3aCNSWF&amp;form=skydnc</v>
    <v>Learn more on Bing</v>
  </rv>
  <rv s="1">
    <v>0</v>
    <v>Constellation Software Inc. (OTCM:CNSWF)</v>
    <v>2</v>
    <v>3</v>
    <v>Finance</v>
    <v>4</v>
    <v>en-US</v>
    <v>a2cqw7</v>
    <v>268435456</v>
    <v>1</v>
    <v>Powered by Refinitiv</v>
    <v>3423.95</v>
    <v>2063</v>
    <v>0.79200000000000004</v>
    <v>12.53</v>
    <v>4.0390000000000001E-3</v>
    <v>6</v>
    <v>1.926E-3</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v>53000</v>
    <v>OTC Markets</v>
    <v>OTCM</v>
    <v>OTCM</v>
    <v>#1200 - 20 Adelaide Street East, TORONTO, ON, M5C 2T6 CA</v>
    <v>3122.1</v>
    <v>Software &amp; IT Services</v>
    <v>Stock</v>
    <v>45602.875504027346</v>
    <v>0</v>
    <v>3050.56</v>
    <v>90085620000</v>
    <v>Constellation Software Inc.</v>
    <v>Constellation Software Inc.</v>
    <v>3120.5</v>
    <v>101.7128</v>
    <v>3102.47</v>
    <v>3115</v>
    <v>3121</v>
    <v>21191530</v>
    <v>CNSWF</v>
    <v>Constellation Software Inc. (OTCM:CNSWF)</v>
    <v>2015</v>
    <v>26310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OTCPK:CNSW.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13" sqref="H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3115</v>
      </c>
      <c r="B3" s="6" t="s">
        <v>22</v>
      </c>
      <c r="C3" s="41">
        <f ca="1">A5/F10</f>
        <v>8.8719342131179832</v>
      </c>
      <c r="D3" s="9" t="s">
        <v>26</v>
      </c>
      <c r="E3" s="44">
        <f>E14</f>
        <v>0.35042226715832042</v>
      </c>
      <c r="F3" s="9" t="s">
        <v>1</v>
      </c>
      <c r="G3" s="45" cm="1">
        <f t="array" aca="1" ref="G3" ca="1">_FV(A1,"Shares outstanding",TRUE)*(1+(5*C6))</f>
        <v>21191530</v>
      </c>
      <c r="H3" s="12" t="s">
        <v>4</v>
      </c>
      <c r="I3" s="45">
        <f>J18*(1+K4)/(I6-K4)</f>
        <v>87507666666.666641</v>
      </c>
      <c r="J3" s="9" t="s">
        <v>2</v>
      </c>
      <c r="K3" s="75" t="s">
        <v>32</v>
      </c>
      <c r="L3" s="76"/>
      <c r="M3" s="2"/>
      <c r="N3" s="2"/>
      <c r="O3" s="1"/>
      <c r="P3" s="1"/>
      <c r="Q3" s="1"/>
      <c r="R3" s="1"/>
    </row>
    <row r="4" spans="1:18" ht="22" customHeight="1" x14ac:dyDescent="0.2">
      <c r="A4" s="38" cm="1">
        <f t="array" aca="1" ref="A4" ca="1">_FV(A1,"Change (%)",TRUE)</f>
        <v>4.0390000000000001E-3</v>
      </c>
      <c r="B4" s="7" t="s">
        <v>23</v>
      </c>
      <c r="C4" s="41">
        <f ca="1">A5/F15</f>
        <v>60.217660427807488</v>
      </c>
      <c r="D4" s="9" t="s">
        <v>25</v>
      </c>
      <c r="E4" s="44">
        <f>F17</f>
        <v>0.14733110104392358</v>
      </c>
      <c r="F4" s="9" t="s">
        <v>6</v>
      </c>
      <c r="G4" s="55">
        <v>1298000000</v>
      </c>
      <c r="H4" s="12" t="s">
        <v>28</v>
      </c>
      <c r="I4" s="45">
        <f>NPV(I6,F18,G18,H18,I18,(J18+I3))</f>
        <v>69916574232.178986</v>
      </c>
      <c r="J4" s="12" t="s">
        <v>5</v>
      </c>
      <c r="K4" s="52">
        <v>2.5000000000000001E-2</v>
      </c>
      <c r="L4" s="14" t="s">
        <v>29</v>
      </c>
      <c r="M4" s="2"/>
      <c r="N4" s="2"/>
      <c r="O4" s="1"/>
      <c r="P4" s="1"/>
      <c r="Q4" s="1"/>
      <c r="R4" s="1"/>
    </row>
    <row r="5" spans="1:18" ht="22" customHeight="1" x14ac:dyDescent="0.2">
      <c r="A5" s="39" cm="1">
        <f t="array" aca="1" ref="A5" ca="1">_FV(A1,"Market cap",TRUE)</f>
        <v>90085620000</v>
      </c>
      <c r="B5" s="7" t="s">
        <v>0</v>
      </c>
      <c r="C5" s="42">
        <f ca="1">F18/A5</f>
        <v>2.9227750222510542E-2</v>
      </c>
      <c r="D5" s="9" t="s">
        <v>24</v>
      </c>
      <c r="E5" s="44">
        <f>F20</f>
        <v>0.25930667717155803</v>
      </c>
      <c r="F5" s="9" t="s">
        <v>8</v>
      </c>
      <c r="G5" s="55">
        <v>3682000000</v>
      </c>
      <c r="H5" s="12" t="s">
        <v>9</v>
      </c>
      <c r="I5" s="45">
        <f>I4+G4-G5</f>
        <v>67532574232.178986</v>
      </c>
      <c r="J5" s="12" t="s">
        <v>7</v>
      </c>
      <c r="K5" s="47">
        <f ca="1">I5/G3</f>
        <v>3186.7719901384648</v>
      </c>
      <c r="L5" s="6" t="s">
        <v>11</v>
      </c>
      <c r="M5" s="2"/>
      <c r="N5" s="2"/>
      <c r="O5" s="1"/>
      <c r="P5" s="1"/>
      <c r="Q5" s="1"/>
      <c r="R5" s="1"/>
    </row>
    <row r="6" spans="1:18" ht="22" customHeight="1" x14ac:dyDescent="0.2">
      <c r="A6" s="40" cm="1">
        <f t="array" aca="1" ref="A6" ca="1">_FV(A1,"Beta")</f>
        <v>0.79200000000000004</v>
      </c>
      <c r="B6" s="8" t="s">
        <v>18</v>
      </c>
      <c r="C6" s="43">
        <f>K22</f>
        <v>0</v>
      </c>
      <c r="D6" s="10" t="s">
        <v>27</v>
      </c>
      <c r="E6" s="54">
        <v>0.35199999999999998</v>
      </c>
      <c r="F6" s="11" t="s">
        <v>12</v>
      </c>
      <c r="G6" s="46">
        <f>G4-G5</f>
        <v>-2384000000</v>
      </c>
      <c r="H6" s="11" t="s">
        <v>3</v>
      </c>
      <c r="I6" s="53">
        <v>0.1</v>
      </c>
      <c r="J6" s="10" t="s">
        <v>10</v>
      </c>
      <c r="K6" s="48">
        <f ca="1">K5/A3-1</f>
        <v>2.3040767299667753E-2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3969000000</v>
      </c>
      <c r="C10" s="23">
        <v>5106000000</v>
      </c>
      <c r="D10" s="23">
        <v>6622000000</v>
      </c>
      <c r="E10" s="24">
        <v>8407000000</v>
      </c>
      <c r="F10" s="61">
        <v>10154000000</v>
      </c>
      <c r="G10" s="61">
        <v>12154000000</v>
      </c>
      <c r="H10" s="61">
        <v>14418000000</v>
      </c>
      <c r="I10" s="61">
        <v>16852000000</v>
      </c>
      <c r="J10" s="61">
        <v>19522000000</v>
      </c>
      <c r="K10" s="62" t="s">
        <v>19</v>
      </c>
      <c r="L10" s="2"/>
      <c r="M10" s="2"/>
      <c r="N10" s="2"/>
      <c r="O10" s="1"/>
      <c r="P10" s="1"/>
      <c r="Q10" s="1"/>
      <c r="R10" s="1"/>
    </row>
    <row r="11" spans="1:18" ht="22" customHeight="1" x14ac:dyDescent="0.2">
      <c r="A11" s="18"/>
      <c r="B11" s="19"/>
      <c r="C11" s="19">
        <f t="shared" ref="C11:J11" si="0">(C10/B10)-1</f>
        <v>0.28647014361300083</v>
      </c>
      <c r="D11" s="19">
        <f t="shared" si="0"/>
        <v>0.29690560125342724</v>
      </c>
      <c r="E11" s="25">
        <f t="shared" si="0"/>
        <v>0.26955602536997891</v>
      </c>
      <c r="F11" s="19">
        <f t="shared" si="0"/>
        <v>0.20780302129178074</v>
      </c>
      <c r="G11" s="19">
        <f t="shared" si="0"/>
        <v>0.19696671262556631</v>
      </c>
      <c r="H11" s="19">
        <f t="shared" si="0"/>
        <v>0.18627612308704955</v>
      </c>
      <c r="I11" s="19">
        <f t="shared" si="0"/>
        <v>0.16881675683173802</v>
      </c>
      <c r="J11" s="25">
        <f t="shared" si="0"/>
        <v>0.15843816757654872</v>
      </c>
      <c r="K11" s="63">
        <f>AVERAGE(F11:J11)</f>
        <v>0.18366015628253668</v>
      </c>
      <c r="L11" s="2"/>
      <c r="M11" s="2"/>
      <c r="N11" s="2"/>
      <c r="O11" s="1"/>
      <c r="P11" s="1"/>
      <c r="Q11" s="1"/>
      <c r="R11" s="1"/>
    </row>
    <row r="12" spans="1:18" ht="22" customHeight="1" x14ac:dyDescent="0.2">
      <c r="A12" s="22" t="s">
        <v>30</v>
      </c>
      <c r="B12" s="23">
        <v>1492000000</v>
      </c>
      <c r="C12" s="23">
        <v>1879000000</v>
      </c>
      <c r="D12" s="23">
        <v>2323000000</v>
      </c>
      <c r="E12" s="24">
        <v>2946000000</v>
      </c>
      <c r="F12" s="23"/>
      <c r="G12" s="23"/>
      <c r="H12" s="23"/>
      <c r="I12" s="23"/>
      <c r="J12" s="24"/>
      <c r="K12" s="64"/>
      <c r="L12" s="2"/>
      <c r="M12" s="2"/>
      <c r="N12" s="2"/>
      <c r="O12" s="1"/>
      <c r="P12" s="1"/>
      <c r="Q12" s="1"/>
      <c r="R12" s="1"/>
    </row>
    <row r="13" spans="1:18" ht="22" customHeight="1" x14ac:dyDescent="0.2">
      <c r="A13" s="28"/>
      <c r="B13" s="29"/>
      <c r="C13" s="29">
        <f>(C12/B12)-1</f>
        <v>0.25938337801608569</v>
      </c>
      <c r="D13" s="29">
        <f>(D12/C12)-1</f>
        <v>0.23629590207557216</v>
      </c>
      <c r="E13" s="30">
        <f>(E12/D12)-1</f>
        <v>0.26818768833405082</v>
      </c>
      <c r="F13" s="29"/>
      <c r="G13" s="29"/>
      <c r="H13" s="29"/>
      <c r="I13" s="29"/>
      <c r="J13" s="30"/>
      <c r="K13" s="65"/>
      <c r="L13" s="2"/>
      <c r="M13" s="2"/>
      <c r="N13" s="2"/>
      <c r="O13" s="1"/>
      <c r="P13" s="1"/>
      <c r="Q13" s="1"/>
      <c r="R13" s="1"/>
    </row>
    <row r="14" spans="1:18" ht="22" customHeight="1" x14ac:dyDescent="0.2">
      <c r="A14" s="20" t="s">
        <v>1</v>
      </c>
      <c r="B14" s="21">
        <f>B12/B10</f>
        <v>0.3759133282942807</v>
      </c>
      <c r="C14" s="21">
        <f>C12/C10</f>
        <v>0.36799843321582454</v>
      </c>
      <c r="D14" s="21">
        <f>D12/D10</f>
        <v>0.3508003624282694</v>
      </c>
      <c r="E14" s="26">
        <f>E12/E10</f>
        <v>0.35042226715832042</v>
      </c>
      <c r="F14" s="21"/>
      <c r="G14" s="21"/>
      <c r="H14" s="21"/>
      <c r="I14" s="21"/>
      <c r="J14" s="26"/>
      <c r="K14" s="66"/>
      <c r="L14" s="2"/>
      <c r="M14" s="2"/>
      <c r="N14" s="2"/>
      <c r="O14" s="1"/>
      <c r="P14" s="1"/>
      <c r="Q14" s="1"/>
      <c r="R14" s="1"/>
    </row>
    <row r="15" spans="1:18" ht="22" customHeight="1" x14ac:dyDescent="0.2">
      <c r="A15" s="22" t="s">
        <v>15</v>
      </c>
      <c r="B15" s="23">
        <v>436000000</v>
      </c>
      <c r="C15" s="23">
        <v>310000000</v>
      </c>
      <c r="D15" s="23">
        <v>512000000</v>
      </c>
      <c r="E15" s="24">
        <v>565000000</v>
      </c>
      <c r="F15" s="61">
        <v>1496000000</v>
      </c>
      <c r="G15" s="61">
        <v>1839000000</v>
      </c>
      <c r="H15" s="61">
        <v>2423000000</v>
      </c>
      <c r="I15" s="61">
        <v>2671000000</v>
      </c>
      <c r="J15" s="61">
        <v>3217000000</v>
      </c>
      <c r="K15" s="62" t="s">
        <v>20</v>
      </c>
      <c r="L15" s="2"/>
      <c r="M15" s="2"/>
      <c r="N15" s="2"/>
      <c r="O15" s="1"/>
      <c r="P15" s="1"/>
      <c r="Q15" s="1"/>
      <c r="R15" s="1"/>
    </row>
    <row r="16" spans="1:18" ht="22" customHeight="1" x14ac:dyDescent="0.2">
      <c r="A16" s="28"/>
      <c r="B16" s="29"/>
      <c r="C16" s="29">
        <f t="shared" ref="C16:J16" si="1">(C15/B15)-1</f>
        <v>-0.28899082568807344</v>
      </c>
      <c r="D16" s="29">
        <f t="shared" si="1"/>
        <v>0.65161290322580645</v>
      </c>
      <c r="E16" s="30">
        <f t="shared" si="1"/>
        <v>0.103515625</v>
      </c>
      <c r="F16" s="29">
        <f t="shared" si="1"/>
        <v>1.6477876106194689</v>
      </c>
      <c r="G16" s="29">
        <f t="shared" si="1"/>
        <v>0.22927807486631013</v>
      </c>
      <c r="H16" s="29">
        <f t="shared" si="1"/>
        <v>0.31756389342033708</v>
      </c>
      <c r="I16" s="29">
        <f t="shared" si="1"/>
        <v>0.10235245563351225</v>
      </c>
      <c r="J16" s="30">
        <f t="shared" si="1"/>
        <v>0.20441782104080874</v>
      </c>
      <c r="K16" s="65">
        <f>AVERAGE(G16:J16)</f>
        <v>0.21340306124024205</v>
      </c>
      <c r="L16" s="2"/>
      <c r="M16" s="2"/>
      <c r="N16" s="2"/>
      <c r="O16" s="1"/>
      <c r="P16" s="1"/>
      <c r="Q16" s="1"/>
      <c r="R16" s="1"/>
    </row>
    <row r="17" spans="1:18" ht="22" customHeight="1" x14ac:dyDescent="0.2">
      <c r="A17" s="4" t="s">
        <v>16</v>
      </c>
      <c r="B17" s="5">
        <f t="shared" ref="B17:J17" si="2">B15/B10</f>
        <v>0.10985134794658605</v>
      </c>
      <c r="C17" s="5">
        <f t="shared" si="2"/>
        <v>6.0712886799843324E-2</v>
      </c>
      <c r="D17" s="5">
        <f t="shared" si="2"/>
        <v>7.7318030806402899E-2</v>
      </c>
      <c r="E17" s="27">
        <f t="shared" si="2"/>
        <v>6.7205899845366956E-2</v>
      </c>
      <c r="F17" s="5">
        <f t="shared" si="2"/>
        <v>0.14733110104392358</v>
      </c>
      <c r="G17" s="5">
        <f t="shared" si="2"/>
        <v>0.15130821128846469</v>
      </c>
      <c r="H17" s="5">
        <f t="shared" si="2"/>
        <v>0.16805382161187404</v>
      </c>
      <c r="I17" s="5">
        <f t="shared" si="2"/>
        <v>0.15849750771421789</v>
      </c>
      <c r="J17" s="27">
        <f t="shared" si="2"/>
        <v>0.16478844380698698</v>
      </c>
      <c r="K17" s="67"/>
      <c r="L17" s="2"/>
      <c r="M17" s="2"/>
      <c r="N17" s="2"/>
      <c r="O17" s="1"/>
      <c r="P17" s="1"/>
      <c r="Q17" s="1"/>
      <c r="R17" s="1"/>
    </row>
    <row r="18" spans="1:18" ht="22" customHeight="1" x14ac:dyDescent="0.2">
      <c r="A18" s="22" t="s">
        <v>17</v>
      </c>
      <c r="B18" s="23">
        <v>848000000</v>
      </c>
      <c r="C18" s="23">
        <v>994000000</v>
      </c>
      <c r="D18" s="23">
        <v>1140000000</v>
      </c>
      <c r="E18" s="24">
        <v>2191000000</v>
      </c>
      <c r="F18" s="61">
        <v>2633000000</v>
      </c>
      <c r="G18" s="61">
        <v>3190000000</v>
      </c>
      <c r="H18" s="61">
        <v>4061000000</v>
      </c>
      <c r="I18" s="61">
        <v>5160000000</v>
      </c>
      <c r="J18" s="61">
        <v>6403000000</v>
      </c>
      <c r="K18" s="62" t="s">
        <v>21</v>
      </c>
      <c r="L18" s="2"/>
      <c r="M18" s="2"/>
      <c r="N18" s="2"/>
      <c r="P18" s="1"/>
      <c r="Q18" s="1"/>
      <c r="R18" s="1"/>
    </row>
    <row r="19" spans="1:18" ht="22" customHeight="1" x14ac:dyDescent="0.2">
      <c r="A19" s="31"/>
      <c r="B19" s="29"/>
      <c r="C19" s="29">
        <f t="shared" ref="C19:J19" si="3">(C18/B18)-1</f>
        <v>0.17216981132075482</v>
      </c>
      <c r="D19" s="29">
        <f t="shared" si="3"/>
        <v>0.14688128772635811</v>
      </c>
      <c r="E19" s="30">
        <f t="shared" si="3"/>
        <v>0.9219298245614036</v>
      </c>
      <c r="F19" s="29">
        <f t="shared" si="3"/>
        <v>0.20173436786855325</v>
      </c>
      <c r="G19" s="29">
        <f t="shared" si="3"/>
        <v>0.21154576528674518</v>
      </c>
      <c r="H19" s="29">
        <f t="shared" si="3"/>
        <v>0.27304075235109715</v>
      </c>
      <c r="I19" s="29">
        <f t="shared" si="3"/>
        <v>0.27062299926126565</v>
      </c>
      <c r="J19" s="30">
        <f t="shared" si="3"/>
        <v>0.24089147286821699</v>
      </c>
      <c r="K19" s="65">
        <f>AVERAGE(G19:J19)</f>
        <v>0.24902524744183124</v>
      </c>
      <c r="L19" s="2"/>
      <c r="M19" s="2"/>
      <c r="N19" s="2"/>
      <c r="O19" s="1"/>
      <c r="P19" s="1"/>
      <c r="Q19" s="1"/>
      <c r="R19" s="1"/>
    </row>
    <row r="20" spans="1:18" ht="22" customHeight="1" x14ac:dyDescent="0.2">
      <c r="A20" s="34" t="s">
        <v>8</v>
      </c>
      <c r="B20" s="35">
        <f t="shared" ref="B20:J20" si="4">B18/B10</f>
        <v>0.21365583270345176</v>
      </c>
      <c r="C20" s="35">
        <f t="shared" si="4"/>
        <v>0.19467293380336859</v>
      </c>
      <c r="D20" s="35">
        <f t="shared" si="4"/>
        <v>0.17215342796738145</v>
      </c>
      <c r="E20" s="36">
        <f t="shared" si="4"/>
        <v>0.26061615320566195</v>
      </c>
      <c r="F20" s="35">
        <f t="shared" si="4"/>
        <v>0.25930667717155803</v>
      </c>
      <c r="G20" s="35">
        <f t="shared" si="4"/>
        <v>0.26246503208820143</v>
      </c>
      <c r="H20" s="35">
        <f t="shared" si="4"/>
        <v>0.28166181162435844</v>
      </c>
      <c r="I20" s="35">
        <f t="shared" si="4"/>
        <v>0.30619511037265607</v>
      </c>
      <c r="J20" s="36">
        <f t="shared" si="4"/>
        <v>0.32798893555988118</v>
      </c>
      <c r="K20" s="68"/>
      <c r="L20" s="2"/>
      <c r="M20" s="2"/>
      <c r="N20" s="2"/>
      <c r="O20" s="1"/>
      <c r="P20" s="1"/>
      <c r="Q20" s="1"/>
      <c r="R20" s="1"/>
    </row>
    <row r="21" spans="1:18" ht="22" customHeight="1" x14ac:dyDescent="0.2">
      <c r="A21" s="22" t="s">
        <v>31</v>
      </c>
      <c r="B21" s="23">
        <v>21192000</v>
      </c>
      <c r="C21" s="23">
        <v>21192000</v>
      </c>
      <c r="D21" s="23">
        <v>21192000</v>
      </c>
      <c r="E21" s="24">
        <v>21192000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2002</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OTCPK:CNSW.F/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2024-11-07T07:44:18Z</dcterms:modified>
</cp:coreProperties>
</file>