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01B9E5FE-6572-7C4F-8562-90D97B11E9A2}"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14" hidden="1">'DCF Model'!$A$10</definedName>
    <definedName name="_xlchart.v1.15" hidden="1">'DCF Model'!$A$15</definedName>
    <definedName name="_xlchart.v1.16" hidden="1">'DCF Model'!$A$18</definedName>
    <definedName name="_xlchart.v1.17" hidden="1">'DCF Model'!$B$10:$J$10</definedName>
    <definedName name="_xlchart.v1.18" hidden="1">'DCF Model'!$B$15:$J$15</definedName>
    <definedName name="_xlchart.v1.19" hidden="1">'DCF Model'!$B$18:$J$18</definedName>
    <definedName name="_xlchart.v1.2" hidden="1">'DCF Model'!$A$18</definedName>
    <definedName name="_xlchart.v1.20" hidden="1">'DCF Model'!$B$9:$J$9</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K22" i="1" s="1"/>
  <c r="C6" i="1" s="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K16" i="1" s="1"/>
  <c r="E16" i="1"/>
  <c r="D16" i="1"/>
  <c r="C16" i="1"/>
  <c r="J11" i="1"/>
  <c r="I11" i="1"/>
  <c r="H11" i="1"/>
  <c r="G11" i="1"/>
  <c r="F11" i="1"/>
  <c r="K11" i="1" s="1"/>
  <c r="E11" i="1"/>
  <c r="D11" i="1"/>
  <c r="C11" i="1"/>
  <c r="A3" i="1" a="1"/>
  <c r="A3" i="1" s="1"/>
  <c r="A4" i="1" a="1"/>
  <c r="A4" i="1" s="1"/>
  <c r="A5" i="1" a="1"/>
  <c r="A5" i="1" s="1"/>
  <c r="C5" i="1" s="1"/>
  <c r="G3" i="1" l="1" a="1"/>
  <c r="G3" i="1" s="1"/>
  <c r="C3" i="1"/>
  <c r="C4"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<sst xmlns="http://schemas.openxmlformats.org/spreadsheetml/2006/main" count="36" uniqueCount="33">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</sst>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360000000</c:v>
                </c:pt>
                <c:pt idx="1">
                  <c:v>425000000</c:v>
                </c:pt>
                <c:pt idx="2">
                  <c:v>458000000</c:v>
                </c:pt>
                <c:pt idx="3">
                  <c:v>550000000</c:v>
                </c:pt>
                <c:pt idx="4">
                  <c:v>715000000</c:v>
                </c:pt>
                <c:pt idx="5">
                  <c:v>752100000</c:v>
                </c:pt>
                <c:pt idx="6">
                  <c:v>835600000</c:v>
                </c:pt>
                <c:pt idx="7">
                  <c:v>919100000</c:v>
                </c:pt>
                <c:pt idx="8">
                  <c:v>1002600000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45000000</c:v>
                </c:pt>
                <c:pt idx="1">
                  <c:v>55000000</c:v>
                </c:pt>
                <c:pt idx="2">
                  <c:v>94000000</c:v>
                </c:pt>
                <c:pt idx="3">
                  <c:v>214000000</c:v>
                </c:pt>
                <c:pt idx="4">
                  <c:v>277000000</c:v>
                </c:pt>
                <c:pt idx="5">
                  <c:v>300000000</c:v>
                </c:pt>
                <c:pt idx="6">
                  <c:v>335000000</c:v>
                </c:pt>
                <c:pt idx="7">
                  <c:v>365000000</c:v>
                </c:pt>
                <c:pt idx="8">
                  <c:v>400000000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211000000</c:v>
                </c:pt>
                <c:pt idx="1">
                  <c:v>192000000</c:v>
                </c:pt>
                <c:pt idx="2">
                  <c:v>57000000</c:v>
                </c:pt>
                <c:pt idx="3">
                  <c:v>258000000</c:v>
                </c:pt>
                <c:pt idx="4">
                  <c:v>347000000</c:v>
                </c:pt>
                <c:pt idx="5">
                  <c:v>375000000</c:v>
                </c:pt>
                <c:pt idx="6">
                  <c:v>415000000</c:v>
                </c:pt>
                <c:pt idx="7">
                  <c:v>455000000</c:v>
                </c:pt>
                <c:pt idx="8">
                  <c:v>500000000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527050</xdr:colOff>
      <xdr:row>22</xdr:row>
      <xdr:rowOff>171450</xdr:rowOff>
    </xdr:from>
    <xdr:to>
      <xdr:col>10</xdr:col>
      <xdr:colOff>965200</xdr:colOff>
      <xdr:row>35</xdr:row>
      <xdr:rowOff>127000</xdr:rowOff>
    </xdr:to>
    <xdr:graphicFrame macro="">
      <xdr:nvGraphicFramePr>
        <xdr:cNvPr id="2" name="Chart 1">
          <a:extLst>
            <a:ext uri="{FF2B5EF4-FFF2-40B4-BE49-F238E27FC236}">
              <a16:creationId xmlns:a16="http://schemas.microsoft.com/office/drawing/2014/main" id="{68107B71-6929-9C08-B74B-C915DA303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https://www.bing.com/financeapi/forcetrigger?t=a1v9lh&amp;q=XNAS%3aIDCC&amp;form=skydnc</v>
    <v>Learn more on Bing</v>
  </rv>
  <rv s="1">
    <v>0</v>
    <v>InterDigital, Inc. (XNAS:IDCC)</v>
    <v>2</v>
    <v>3</v>
    <v>Finance</v>
    <v>4</v>
    <v>en-US</v>
    <v>a1v9lh</v>
    <v>268435456</v>
    <v>1</v>
    <v>Powered by Refinitiv</v>
    <v>178.72</v>
    <v>84.41</v>
    <v>1.3701000000000001</v>
    <v>8.4499999999999993</v>
    <v>5.0046999999999994E-2</v>
    <v>0</v>
    <v>0</v>
    <v>USD</v>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v>450</v>
    <v>Nasdaq Stock Market</v>
    <v>XNAS</v>
    <v>XNAS</v>
    <v>200 Bellevue Parkway, Suite 300, WILMINGTON, DE, 19809-3727 US</v>
    <v>178.72</v>
    <v>Communications &amp; Networking</v>
    <v>Stock</v>
    <v>45602.953288298435</v>
    <v>0</v>
    <v>171.17</v>
    <v>4455255150</v>
    <v>InterDigital, Inc.</v>
    <v>InterDigital, Inc.</v>
    <v>171.17</v>
    <v>18.936199999999999</v>
    <v>168.84</v>
    <v>177.29</v>
    <v>177.29</v>
    <v>25129760</v>
    <v>IDCC</v>
    <v>InterDigital, Inc. (XNAS:IDCC)</v>
    <v>428409</v>
    <v>434415</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IDCC/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8" sqref="F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177.29</v>
      </c>
      <c r="B3" s="6" t="s">
        <v>22</v>
      </c>
      <c r="C3" s="41">
        <f ca="1">A5/F10</f>
        <v>6.2311260839160836</v>
      </c>
      <c r="D3" s="9" t="s">
        <v>26</v>
      </c>
      <c r="E3" s="44">
        <f>E14</f>
        <v>0.86909090909090914</v>
      </c>
      <c r="F3" s="9" t="s">
        <v>1</v>
      </c>
      <c r="G3" s="45" cm="1">
        <f t="array" aca="1" ref="G3" ca="1">_FV(A1,"Shares outstanding",TRUE)*(1+(5*C6))</f>
        <v>19765416.782254692</v>
      </c>
      <c r="H3" s="12" t="s">
        <v>4</v>
      </c>
      <c r="I3" s="45">
        <f>J18*(1+K4)/(I6-K4)</f>
        <v>6833333333.3333311</v>
      </c>
      <c r="J3" s="9" t="s">
        <v>2</v>
      </c>
      <c r="K3" s="75" t="s">
        <v>32</v>
      </c>
      <c r="L3" s="76"/>
      <c r="M3" s="2"/>
      <c r="N3" s="2"/>
      <c r="O3" s="1"/>
      <c r="P3" s="1"/>
      <c r="Q3" s="1"/>
      <c r="R3" s="1"/>
    </row>
    <row r="4" spans="1:18" ht="22" customHeight="1" x14ac:dyDescent="0.2">
      <c r="A4" s="38" cm="1">
        <f t="array" aca="1" ref="A4" ca="1">_FV(A1,"Change (%)",TRUE)</f>
        <v>5.0046999999999994E-2</v>
      </c>
      <c r="B4" s="7" t="s">
        <v>23</v>
      </c>
      <c r="C4" s="41">
        <f ca="1">A5/F15</f>
        <v>16.083953610108303</v>
      </c>
      <c r="D4" s="9" t="s">
        <v>25</v>
      </c>
      <c r="E4" s="44">
        <f>F17</f>
        <v>0.38741258741258744</v>
      </c>
      <c r="F4" s="9" t="s">
        <v>6</v>
      </c>
      <c r="G4" s="55">
        <v>1006000000</v>
      </c>
      <c r="H4" s="12" t="s">
        <v>28</v>
      </c>
      <c r="I4" s="45">
        <f>NPV(I6,F18,G18,H18,I18,(J18+I3))</f>
        <v>5801361701.1588421</v>
      </c>
      <c r="J4" s="12" t="s">
        <v>5</v>
      </c>
      <c r="K4" s="52">
        <v>2.5000000000000001E-2</v>
      </c>
      <c r="L4" s="14" t="s">
        <v>29</v>
      </c>
      <c r="M4" s="2"/>
      <c r="N4" s="2"/>
      <c r="O4" s="1"/>
      <c r="P4" s="1"/>
      <c r="Q4" s="1"/>
      <c r="R4" s="1"/>
    </row>
    <row r="5" spans="1:18" ht="22" customHeight="1" x14ac:dyDescent="0.2">
      <c r="A5" s="39" cm="1">
        <f t="array" aca="1" ref="A5" ca="1">_FV(A1,"Market cap",TRUE)</f>
        <v>4455255150</v>
      </c>
      <c r="B5" s="7" t="s">
        <v>0</v>
      </c>
      <c r="C5" s="42">
        <f ca="1">F18/A5</f>
        <v>7.788555050545197E-2</v>
      </c>
      <c r="D5" s="9" t="s">
        <v>24</v>
      </c>
      <c r="E5" s="44">
        <f>F20</f>
        <v>0.4853146853146853</v>
      </c>
      <c r="F5" s="9" t="s">
        <v>8</v>
      </c>
      <c r="G5" s="55">
        <v>628000000</v>
      </c>
      <c r="H5" s="12" t="s">
        <v>9</v>
      </c>
      <c r="I5" s="45">
        <f>I4+G4-G5</f>
        <v>6179361701.1588421</v>
      </c>
      <c r="J5" s="12" t="s">
        <v>7</v>
      </c>
      <c r="K5" s="47">
        <f ca="1">I5/G3</f>
        <v>312.63503164307906</v>
      </c>
      <c r="L5" s="6" t="s">
        <v>11</v>
      </c>
      <c r="M5" s="2"/>
      <c r="N5" s="2"/>
      <c r="O5" s="1"/>
      <c r="P5" s="1"/>
      <c r="Q5" s="1"/>
      <c r="R5" s="1"/>
    </row>
    <row r="6" spans="1:18" ht="22" customHeight="1" x14ac:dyDescent="0.2">
      <c r="A6" s="40" cm="1">
        <f t="array" aca="1" ref="A6" ca="1">_FV(A1,"Beta")</f>
        <v>1.3701000000000001</v>
      </c>
      <c r="B6" s="8" t="s">
        <v>18</v>
      </c>
      <c r="C6" s="43">
        <f>K22</f>
        <v>-4.2693151209922481E-2</v>
      </c>
      <c r="D6" s="10" t="s">
        <v>27</v>
      </c>
      <c r="E6" s="54">
        <v>0.13400000000000001</v>
      </c>
      <c r="F6" s="11" t="s">
        <v>12</v>
      </c>
      <c r="G6" s="46">
        <f>G4-G5</f>
        <v>378000000</v>
      </c>
      <c r="H6" s="11" t="s">
        <v>3</v>
      </c>
      <c r="I6" s="53">
        <v>0.1</v>
      </c>
      <c r="J6" s="10" t="s">
        <v>10</v>
      </c>
      <c r="K6" s="48">
        <f ca="1">K5/A3-1</f>
        <v>0.76341041030559587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360000000</v>
      </c>
      <c r="C10" s="23">
        <v>425000000</v>
      </c>
      <c r="D10" s="23">
        <v>458000000</v>
      </c>
      <c r="E10" s="24">
        <v>550000000</v>
      </c>
      <c r="F10" s="61">
        <v>715000000</v>
      </c>
      <c r="G10" s="61">
        <v>752100000</v>
      </c>
      <c r="H10" s="61">
        <v>835600000</v>
      </c>
      <c r="I10" s="61">
        <v>919100000</v>
      </c>
      <c r="J10" s="61">
        <v>1002600000</v>
      </c>
      <c r="K10" s="62" t="s">
        <v>19</v>
      </c>
      <c r="L10" s="2"/>
      <c r="M10" s="2"/>
      <c r="N10" s="2"/>
      <c r="O10" s="1"/>
      <c r="P10" s="1"/>
      <c r="Q10" s="1"/>
      <c r="R10" s="1"/>
    </row>
    <row r="11" spans="1:18" ht="22" customHeight="1" x14ac:dyDescent="0.2">
      <c r="A11" s="18"/>
      <c r="B11" s="19"/>
      <c r="C11" s="19">
        <f t="shared" ref="C11:J11" si="0">(C10/B10)-1</f>
        <v>0.18055555555555558</v>
      </c>
      <c r="D11" s="19">
        <f t="shared" si="0"/>
        <v>7.7647058823529402E-2</v>
      </c>
      <c r="E11" s="25">
        <f t="shared" si="0"/>
        <v>0.20087336244541487</v>
      </c>
      <c r="F11" s="19">
        <f t="shared" si="0"/>
        <v>0.30000000000000004</v>
      </c>
      <c r="G11" s="19">
        <f t="shared" si="0"/>
        <v>5.1888111888111821E-2</v>
      </c>
      <c r="H11" s="19">
        <f t="shared" si="0"/>
        <v>0.11102247041616797</v>
      </c>
      <c r="I11" s="19">
        <f t="shared" si="0"/>
        <v>9.9928195308760071E-2</v>
      </c>
      <c r="J11" s="25">
        <f t="shared" si="0"/>
        <v>9.0849744315090852E-2</v>
      </c>
      <c r="K11" s="63">
        <f>AVERAGE(F11:J11)</f>
        <v>0.13073770438562615</v>
      </c>
      <c r="L11" s="2"/>
      <c r="M11" s="2"/>
      <c r="N11" s="2"/>
      <c r="O11" s="1"/>
      <c r="P11" s="1"/>
      <c r="Q11" s="1"/>
      <c r="R11" s="1"/>
    </row>
    <row r="12" spans="1:18" ht="22" customHeight="1" x14ac:dyDescent="0.2">
      <c r="A12" s="22" t="s">
        <v>30</v>
      </c>
      <c r="B12" s="23">
        <v>309000000</v>
      </c>
      <c r="C12" s="23">
        <v>361000000</v>
      </c>
      <c r="D12" s="23">
        <v>386000000</v>
      </c>
      <c r="E12" s="24">
        <v>478000000</v>
      </c>
      <c r="F12" s="23"/>
      <c r="G12" s="23"/>
      <c r="H12" s="23"/>
      <c r="I12" s="23"/>
      <c r="J12" s="24"/>
      <c r="K12" s="64"/>
      <c r="L12" s="2"/>
      <c r="M12" s="2"/>
      <c r="N12" s="2"/>
      <c r="O12" s="1"/>
      <c r="P12" s="1"/>
      <c r="Q12" s="1"/>
      <c r="R12" s="1"/>
    </row>
    <row r="13" spans="1:18" ht="22" customHeight="1" x14ac:dyDescent="0.2">
      <c r="A13" s="28"/>
      <c r="B13" s="29"/>
      <c r="C13" s="29">
        <f>(C12/B12)-1</f>
        <v>0.16828478964401294</v>
      </c>
      <c r="D13" s="29">
        <f>(D12/C12)-1</f>
        <v>6.9252077562326875E-2</v>
      </c>
      <c r="E13" s="30">
        <f>(E12/D12)-1</f>
        <v>0.23834196891191706</v>
      </c>
      <c r="F13" s="29"/>
      <c r="G13" s="29"/>
      <c r="H13" s="29"/>
      <c r="I13" s="29"/>
      <c r="J13" s="30"/>
      <c r="K13" s="65"/>
      <c r="L13" s="2"/>
      <c r="M13" s="2"/>
      <c r="N13" s="2"/>
      <c r="O13" s="1"/>
      <c r="P13" s="1"/>
      <c r="Q13" s="1"/>
      <c r="R13" s="1"/>
    </row>
    <row r="14" spans="1:18" ht="22" customHeight="1" x14ac:dyDescent="0.2">
      <c r="A14" s="20" t="s">
        <v>1</v>
      </c>
      <c r="B14" s="21">
        <f>B12/B10</f>
        <v>0.85833333333333328</v>
      </c>
      <c r="C14" s="21">
        <f>C12/C10</f>
        <v>0.84941176470588231</v>
      </c>
      <c r="D14" s="21">
        <f>D12/D10</f>
        <v>0.84279475982532748</v>
      </c>
      <c r="E14" s="26">
        <f>E12/E10</f>
        <v>0.86909090909090914</v>
      </c>
      <c r="F14" s="21"/>
      <c r="G14" s="21"/>
      <c r="H14" s="21"/>
      <c r="I14" s="21"/>
      <c r="J14" s="26"/>
      <c r="K14" s="66"/>
      <c r="L14" s="2"/>
      <c r="M14" s="2"/>
      <c r="N14" s="2"/>
      <c r="O14" s="1"/>
      <c r="P14" s="1"/>
      <c r="Q14" s="1"/>
      <c r="R14" s="1"/>
    </row>
    <row r="15" spans="1:18" ht="22" customHeight="1" x14ac:dyDescent="0.2">
      <c r="A15" s="22" t="s">
        <v>15</v>
      </c>
      <c r="B15" s="23">
        <v>45000000</v>
      </c>
      <c r="C15" s="23">
        <v>55000000</v>
      </c>
      <c r="D15" s="23">
        <v>94000000</v>
      </c>
      <c r="E15" s="24">
        <v>214000000</v>
      </c>
      <c r="F15" s="61">
        <v>277000000</v>
      </c>
      <c r="G15" s="61">
        <v>300000000</v>
      </c>
      <c r="H15" s="61">
        <v>335000000</v>
      </c>
      <c r="I15" s="61">
        <v>365000000</v>
      </c>
      <c r="J15" s="61">
        <v>400000000</v>
      </c>
      <c r="K15" s="62" t="s">
        <v>20</v>
      </c>
      <c r="L15" s="2"/>
      <c r="M15" s="2"/>
      <c r="N15" s="2"/>
      <c r="O15" s="1"/>
      <c r="P15" s="1"/>
      <c r="Q15" s="1"/>
      <c r="R15" s="1"/>
    </row>
    <row r="16" spans="1:18" ht="22" customHeight="1" x14ac:dyDescent="0.2">
      <c r="A16" s="28"/>
      <c r="B16" s="29"/>
      <c r="C16" s="29">
        <f t="shared" ref="C16:J16" si="1">(C15/B15)-1</f>
        <v>0.22222222222222232</v>
      </c>
      <c r="D16" s="29">
        <f t="shared" si="1"/>
        <v>0.70909090909090899</v>
      </c>
      <c r="E16" s="30">
        <f t="shared" si="1"/>
        <v>1.2765957446808511</v>
      </c>
      <c r="F16" s="29">
        <f t="shared" si="1"/>
        <v>0.29439252336448596</v>
      </c>
      <c r="G16" s="29">
        <f t="shared" si="1"/>
        <v>8.3032490974729312E-2</v>
      </c>
      <c r="H16" s="29">
        <f t="shared" si="1"/>
        <v>0.1166666666666667</v>
      </c>
      <c r="I16" s="29">
        <f t="shared" si="1"/>
        <v>8.9552238805970186E-2</v>
      </c>
      <c r="J16" s="30">
        <f t="shared" si="1"/>
        <v>9.5890410958904049E-2</v>
      </c>
      <c r="K16" s="65">
        <f>AVERAGE(F16:J16)</f>
        <v>0.13590686615415123</v>
      </c>
      <c r="L16" s="2"/>
      <c r="M16" s="2"/>
      <c r="N16" s="2"/>
      <c r="O16" s="1"/>
      <c r="P16" s="1"/>
      <c r="Q16" s="1"/>
      <c r="R16" s="1"/>
    </row>
    <row r="17" spans="1:18" ht="22" customHeight="1" x14ac:dyDescent="0.2">
      <c r="A17" s="4" t="s">
        <v>16</v>
      </c>
      <c r="B17" s="5">
        <f t="shared" ref="B17:J17" si="2">B15/B10</f>
        <v>0.125</v>
      </c>
      <c r="C17" s="5">
        <f t="shared" si="2"/>
        <v>0.12941176470588237</v>
      </c>
      <c r="D17" s="5">
        <f t="shared" si="2"/>
        <v>0.20524017467248909</v>
      </c>
      <c r="E17" s="27">
        <f t="shared" si="2"/>
        <v>0.3890909090909091</v>
      </c>
      <c r="F17" s="5">
        <f t="shared" si="2"/>
        <v>0.38741258741258744</v>
      </c>
      <c r="G17" s="5">
        <f t="shared" si="2"/>
        <v>0.39888312724371761</v>
      </c>
      <c r="H17" s="5">
        <f t="shared" si="2"/>
        <v>0.40090952608903779</v>
      </c>
      <c r="I17" s="5">
        <f t="shared" si="2"/>
        <v>0.39712762485039715</v>
      </c>
      <c r="J17" s="27">
        <f t="shared" si="2"/>
        <v>0.39896269698783166</v>
      </c>
      <c r="K17" s="67"/>
      <c r="L17" s="2"/>
      <c r="M17" s="2"/>
      <c r="N17" s="2"/>
      <c r="O17" s="1"/>
      <c r="P17" s="1"/>
      <c r="Q17" s="1"/>
      <c r="R17" s="1"/>
    </row>
    <row r="18" spans="1:18" ht="22" customHeight="1" x14ac:dyDescent="0.2">
      <c r="A18" s="22" t="s">
        <v>17</v>
      </c>
      <c r="B18" s="23">
        <v>211000000</v>
      </c>
      <c r="C18" s="23">
        <v>192000000</v>
      </c>
      <c r="D18" s="23">
        <v>57000000</v>
      </c>
      <c r="E18" s="24">
        <v>258000000</v>
      </c>
      <c r="F18" s="61">
        <v>347000000</v>
      </c>
      <c r="G18" s="61">
        <v>375000000</v>
      </c>
      <c r="H18" s="61">
        <v>415000000</v>
      </c>
      <c r="I18" s="61">
        <v>455000000</v>
      </c>
      <c r="J18" s="61">
        <v>500000000</v>
      </c>
      <c r="K18" s="62" t="s">
        <v>21</v>
      </c>
      <c r="L18" s="2"/>
      <c r="M18" s="2"/>
      <c r="N18" s="2"/>
      <c r="P18" s="1"/>
      <c r="Q18" s="1"/>
      <c r="R18" s="1"/>
    </row>
    <row r="19" spans="1:18" ht="22" customHeight="1" x14ac:dyDescent="0.2">
      <c r="A19" s="31"/>
      <c r="B19" s="29"/>
      <c r="C19" s="29">
        <f t="shared" ref="C19:J19" si="3">(C18/B18)-1</f>
        <v>-9.0047393364928952E-2</v>
      </c>
      <c r="D19" s="29">
        <f t="shared" si="3"/>
        <v>-0.703125</v>
      </c>
      <c r="E19" s="30">
        <f t="shared" si="3"/>
        <v>3.5263157894736841</v>
      </c>
      <c r="F19" s="29">
        <f t="shared" si="3"/>
        <v>0.34496124031007747</v>
      </c>
      <c r="G19" s="29">
        <f t="shared" si="3"/>
        <v>8.0691642651296913E-2</v>
      </c>
      <c r="H19" s="29">
        <f t="shared" si="3"/>
        <v>0.10666666666666669</v>
      </c>
      <c r="I19" s="29">
        <f t="shared" si="3"/>
        <v>9.6385542168674787E-2</v>
      </c>
      <c r="J19" s="30">
        <f t="shared" si="3"/>
        <v>9.8901098901098994E-2</v>
      </c>
      <c r="K19" s="65">
        <f>AVERAGE(F19:J19)</f>
        <v>0.14552123813956297</v>
      </c>
      <c r="L19" s="2"/>
      <c r="M19" s="2"/>
      <c r="N19" s="2"/>
      <c r="O19" s="1"/>
      <c r="P19" s="1"/>
      <c r="Q19" s="1"/>
      <c r="R19" s="1"/>
    </row>
    <row r="20" spans="1:18" ht="22" customHeight="1" x14ac:dyDescent="0.2">
      <c r="A20" s="34" t="s">
        <v>8</v>
      </c>
      <c r="B20" s="35">
        <f t="shared" ref="B20:J20" si="4">B18/B10</f>
        <v>0.58611111111111114</v>
      </c>
      <c r="C20" s="35">
        <f t="shared" si="4"/>
        <v>0.45176470588235296</v>
      </c>
      <c r="D20" s="35">
        <f t="shared" si="4"/>
        <v>0.12445414847161572</v>
      </c>
      <c r="E20" s="36">
        <f t="shared" si="4"/>
        <v>0.46909090909090911</v>
      </c>
      <c r="F20" s="35">
        <f t="shared" si="4"/>
        <v>0.4853146853146853</v>
      </c>
      <c r="G20" s="35">
        <f t="shared" si="4"/>
        <v>0.49860390905464697</v>
      </c>
      <c r="H20" s="35">
        <f t="shared" si="4"/>
        <v>0.49664911440880805</v>
      </c>
      <c r="I20" s="35">
        <f t="shared" si="4"/>
        <v>0.49504950495049505</v>
      </c>
      <c r="J20" s="36">
        <f t="shared" si="4"/>
        <v>0.49870337123478953</v>
      </c>
      <c r="K20" s="68"/>
      <c r="L20" s="2"/>
      <c r="M20" s="2"/>
      <c r="N20" s="2"/>
      <c r="O20" s="1"/>
      <c r="P20" s="1"/>
      <c r="Q20" s="1"/>
      <c r="R20" s="1"/>
    </row>
    <row r="21" spans="1:18" ht="22" customHeight="1" x14ac:dyDescent="0.2">
      <c r="A21" s="22" t="s">
        <v>31</v>
      </c>
      <c r="B21" s="23">
        <v>30807000</v>
      </c>
      <c r="C21" s="23">
        <v>30678000</v>
      </c>
      <c r="D21" s="23">
        <v>29663000</v>
      </c>
      <c r="E21" s="24">
        <v>25703000</v>
      </c>
      <c r="F21" s="23"/>
      <c r="G21" s="23"/>
      <c r="H21" s="23"/>
      <c r="I21" s="23"/>
      <c r="J21" s="24"/>
      <c r="K21" s="62" t="s">
        <v>27</v>
      </c>
      <c r="L21" s="2"/>
      <c r="M21" s="2"/>
      <c r="N21" s="2"/>
      <c r="P21" s="1"/>
      <c r="Q21" s="1"/>
      <c r="R21" s="1"/>
    </row>
    <row r="22" spans="1:18" ht="22" customHeight="1" x14ac:dyDescent="0.2">
      <c r="A22" s="31"/>
      <c r="B22" s="29">
        <v>0</v>
      </c>
      <c r="C22" s="32">
        <f t="shared" ref="C22" si="5">(C21/B21)-1</f>
        <v>-4.1873600155808433E-3</v>
      </c>
      <c r="D22" s="32">
        <f t="shared" ref="D22" si="6">(D21/C21)-1</f>
        <v>-3.3085598800443261E-2</v>
      </c>
      <c r="E22" s="33">
        <f t="shared" ref="E22" si="7">(E21/D21)-1</f>
        <v>-0.13349964602366582</v>
      </c>
      <c r="F22" s="29"/>
      <c r="G22" s="29"/>
      <c r="H22" s="29"/>
      <c r="I22" s="29"/>
      <c r="J22" s="30"/>
      <c r="K22" s="69">
        <f>AVERAGE(B22:E22)</f>
        <v>-4.2693151209922481E-2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Communications &amp; Networking</v>
      </c>
      <c r="B25" s="72"/>
      <c r="C25" s="72"/>
      <c r="D25" s="73" cm="1">
        <f t="array" aca="1" ref="D25" ca="1">_FV(A1,"Year incorporated",TRUE)</f>
        <v>2018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IDCC/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2024-11-07T09:05:20Z</dcterms:modified>
</cp:coreProperties>
</file>