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205EF276-83CA-CB4B-87EF-F8E4CEC22AD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<sst xmlns="http://schemas.openxmlformats.org/spreadsheetml/2006/main" count="36" uniqueCount="33">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</sst>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7" xfId="1" applyNumberFormat="1" applyFont="1" applyFill="1" applyBorder="1" applyAlignment="1">
      <alignment horizontal="right" vertical="center" indent="1"/>
    </xf>
    <xf numFmtId="10" fontId="2" fillId="2" borderId="4"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168100000000</c:v>
                </c:pt>
                <c:pt idx="1">
                  <c:v>198300000000</c:v>
                </c:pt>
                <c:pt idx="2">
                  <c:v>211900000000</c:v>
                </c:pt>
                <c:pt idx="3">
                  <c:v>245100000000</c:v>
                </c:pt>
                <c:pt idx="4">
                  <c:v>278300000000</c:v>
                </c:pt>
                <c:pt idx="5">
                  <c:v>320000000000</c:v>
                </c:pt>
                <c:pt idx="6">
                  <c:v>368000000000</c:v>
                </c:pt>
                <c:pt idx="7">
                  <c:v>409600000000</c:v>
                </c:pt>
                <c:pt idx="8">
                  <c:v>454600000000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61271000000</c:v>
                </c:pt>
                <c:pt idx="1">
                  <c:v>72738000000</c:v>
                </c:pt>
                <c:pt idx="2">
                  <c:v>72361000000</c:v>
                </c:pt>
                <c:pt idx="3">
                  <c:v>88136000000</c:v>
                </c:pt>
                <c:pt idx="4">
                  <c:v>97355000000</c:v>
                </c:pt>
                <c:pt idx="5">
                  <c:v>112500000000</c:v>
                </c:pt>
                <c:pt idx="6">
                  <c:v>135200000000</c:v>
                </c:pt>
                <c:pt idx="7">
                  <c:v>150000000000</c:v>
                </c:pt>
                <c:pt idx="8">
                  <c:v>169600000000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51707000000</c:v>
                </c:pt>
                <c:pt idx="1">
                  <c:v>61184000000</c:v>
                </c:pt>
                <c:pt idx="2">
                  <c:v>58064000000</c:v>
                </c:pt>
                <c:pt idx="3">
                  <c:v>71364000000</c:v>
                </c:pt>
                <c:pt idx="4">
                  <c:v>77665000000</c:v>
                </c:pt>
                <c:pt idx="5">
                  <c:v>91200000000</c:v>
                </c:pt>
                <c:pt idx="6">
                  <c:v>110900000000</c:v>
                </c:pt>
                <c:pt idx="7">
                  <c:v>127900000000</c:v>
                </c:pt>
                <c:pt idx="8">
                  <c:v>163400000000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23</xdr:row>
      <xdr:rowOff>57150</xdr:rowOff>
    </xdr:from>
    <xdr:to>
      <xdr:col>10</xdr:col>
      <xdr:colOff>1181100</xdr:colOff>
      <xdr:row>35</xdr:row>
      <xdr:rowOff>266700</xdr:rowOff>
    </xdr:to>
    <xdr:graphicFrame macro="">
      <xdr:nvGraphicFramePr>
        <xdr:cNvPr id="2" name="Chart 1">
          <a:extLst>
            <a:ext uri="{FF2B5EF4-FFF2-40B4-BE49-F238E27FC236}">
              <a16:creationId xmlns:a16="http://schemas.microsoft.com/office/drawing/2014/main" id="{49EB3320-71CE-A8B1-B55F-E60B7325B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468.35</v>
    <v>353.35</v>
    <v>0.90100000000000002</v>
    <v>8.7200000000000006</v>
    <v>2.1193E-2</v>
    <v>-0.68</v>
    <v>-1.6180000000000001E-3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420.45</v>
    <v>3</v>
    <v>Software &amp; IT Services</v>
    <v>Stock</v>
    <v>45602.99940979141</v>
    <v>4</v>
    <v>410.52</v>
    <v>3123988298580</v>
    <v>MICROSOFT CORPORATION</v>
    <v>MICROSOFT CORPORATION</v>
    <v>412.42</v>
    <v>34.683500000000002</v>
    <v>411.46</v>
    <v>420.18</v>
    <v>419.5</v>
    <v>7434881000</v>
    <v>MSFT</v>
    <v>MICROSOFT CORPORATION (XNAS:MSFT)</v>
    <v>26681842</v>
    <v>19328100</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SF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420.18</v>
      </c>
      <c r="B3" s="14" t="s">
        <v>22</v>
      </c>
      <c r="C3" s="15">
        <f ca="1">A5/F10</f>
        <v>11.225254396622351</v>
      </c>
      <c r="D3" s="16" t="s">
        <v>26</v>
      </c>
      <c r="E3" s="17">
        <f>E14</f>
        <v>0.69767441860465118</v>
      </c>
      <c r="F3" s="16" t="s">
        <v>1</v>
      </c>
      <c r="G3" s="11" cm="1">
        <f t="array" aca="1" ref="G3" ca="1">_FV(A1,"Shares outstanding",TRUE)*(1+(5*C6))</f>
        <v>7269785996.7347622</v>
      </c>
      <c r="H3" s="12" t="s">
        <v>4</v>
      </c>
      <c r="I3" s="11">
        <f>J18*(1+K4)/(I6-K4)</f>
        <v>2233133333333.333</v>
      </c>
      <c r="J3" s="16" t="s">
        <v>2</v>
      </c>
      <c r="K3" s="80" t="s">
        <v>32</v>
      </c>
      <c r="L3" s="81"/>
      <c r="M3" s="2"/>
      <c r="N3" s="2"/>
      <c r="O3" s="1"/>
      <c r="P3" s="1"/>
      <c r="Q3" s="1"/>
      <c r="R3" s="1"/>
    </row>
    <row r="4" spans="1:18" ht="22" customHeight="1" x14ac:dyDescent="0.2">
      <c r="A4" s="19" cm="1">
        <f t="array" aca="1" ref="A4" ca="1">_FV(A1,"Change (%)",TRUE)</f>
        <v>2.1193E-2</v>
      </c>
      <c r="B4" s="20" t="s">
        <v>23</v>
      </c>
      <c r="C4" s="15">
        <f ca="1">A5/F15</f>
        <v>32.088627174567307</v>
      </c>
      <c r="D4" s="16" t="s">
        <v>25</v>
      </c>
      <c r="E4" s="17">
        <f>F17</f>
        <v>0.34982033776500182</v>
      </c>
      <c r="F4" s="16" t="s">
        <v>6</v>
      </c>
      <c r="G4" s="21">
        <v>75531000000</v>
      </c>
      <c r="H4" s="12" t="s">
        <v>28</v>
      </c>
      <c r="I4" s="11">
        <f>NPV(I6,F18,G18,H18,I18,(J18+I3))</f>
        <v>1804713326730.8689</v>
      </c>
      <c r="J4" s="12" t="s">
        <v>5</v>
      </c>
      <c r="K4" s="22">
        <v>2.5000000000000001E-2</v>
      </c>
      <c r="L4" s="23" t="s">
        <v>29</v>
      </c>
      <c r="M4" s="2"/>
      <c r="N4" s="2"/>
      <c r="O4" s="1"/>
      <c r="P4" s="1"/>
      <c r="Q4" s="1"/>
      <c r="R4" s="1"/>
    </row>
    <row r="5" spans="1:18" ht="22" customHeight="1" x14ac:dyDescent="0.2">
      <c r="A5" s="24" cm="1">
        <f t="array" aca="1" ref="A5" ca="1">_FV(A1,"Market cap",TRUE)</f>
        <v>3123988298580</v>
      </c>
      <c r="B5" s="20" t="s">
        <v>0</v>
      </c>
      <c r="C5" s="25">
        <f ca="1">F18/A5</f>
        <v>2.4860848561853579E-2</v>
      </c>
      <c r="D5" s="16" t="s">
        <v>24</v>
      </c>
      <c r="E5" s="17">
        <f>F20</f>
        <v>0.2790693496227093</v>
      </c>
      <c r="F5" s="16" t="s">
        <v>8</v>
      </c>
      <c r="G5" s="21">
        <v>97852000000</v>
      </c>
      <c r="H5" s="12" t="s">
        <v>9</v>
      </c>
      <c r="I5" s="11">
        <f>I4+G4-G5</f>
        <v>1782392326730.8689</v>
      </c>
      <c r="J5" s="12" t="s">
        <v>7</v>
      </c>
      <c r="K5" s="26">
        <f ca="1">I5/G3</f>
        <v>245.17810118914556</v>
      </c>
      <c r="L5" s="14" t="s">
        <v>11</v>
      </c>
      <c r="M5" s="2"/>
      <c r="N5" s="2"/>
      <c r="O5" s="1"/>
      <c r="P5" s="1"/>
      <c r="Q5" s="1"/>
      <c r="R5" s="1"/>
    </row>
    <row r="6" spans="1:18" ht="22" customHeight="1" x14ac:dyDescent="0.2">
      <c r="A6" s="27" cm="1">
        <f t="array" aca="1" ref="A6" ca="1">_FV(A1,"Beta")</f>
        <v>0.90100000000000002</v>
      </c>
      <c r="B6" s="28" t="s">
        <v>18</v>
      </c>
      <c r="C6" s="29">
        <f>K22</f>
        <v>-4.4410933615544783E-3</v>
      </c>
      <c r="D6" s="30" t="s">
        <v>27</v>
      </c>
      <c r="E6" s="31">
        <v>0.28199999999999997</v>
      </c>
      <c r="F6" s="32" t="s">
        <v>12</v>
      </c>
      <c r="G6" s="33">
        <f>G4-G5</f>
        <v>-22321000000</v>
      </c>
      <c r="H6" s="32" t="s">
        <v>3</v>
      </c>
      <c r="I6" s="34">
        <v>0.1</v>
      </c>
      <c r="J6" s="30" t="s">
        <v>10</v>
      </c>
      <c r="K6" s="35">
        <f ca="1">K5/A3-1</f>
        <v>-0.41649269077741546</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2021</v>
      </c>
      <c r="C9" s="39">
        <v>2022</v>
      </c>
      <c r="D9" s="39">
        <v>2023</v>
      </c>
      <c r="E9" s="40">
        <v>2024</v>
      </c>
      <c r="F9" s="65">
        <v>2025</v>
      </c>
      <c r="G9" s="65">
        <v>2026</v>
      </c>
      <c r="H9" s="65">
        <v>2027</v>
      </c>
      <c r="I9" s="65">
        <v>2028</v>
      </c>
      <c r="J9" s="66">
        <v>2029</v>
      </c>
      <c r="K9" s="18"/>
      <c r="L9" s="2"/>
      <c r="M9" s="2"/>
      <c r="N9" s="2"/>
      <c r="O9" s="1"/>
      <c r="P9" s="1"/>
      <c r="Q9" s="1"/>
      <c r="R9" s="1"/>
    </row>
    <row r="10" spans="1:18" ht="22" customHeight="1" x14ac:dyDescent="0.2">
      <c r="A10" s="41" t="s">
        <v>14</v>
      </c>
      <c r="B10" s="42">
        <v>168100000000</v>
      </c>
      <c r="C10" s="42">
        <v>198300000000</v>
      </c>
      <c r="D10" s="42">
        <v>211900000000</v>
      </c>
      <c r="E10" s="43">
        <v>245100000000</v>
      </c>
      <c r="F10" s="67">
        <v>278300000000</v>
      </c>
      <c r="G10" s="67">
        <v>320000000000</v>
      </c>
      <c r="H10" s="67">
        <v>368000000000</v>
      </c>
      <c r="I10" s="67">
        <v>409600000000</v>
      </c>
      <c r="J10" s="67">
        <v>454600000000</v>
      </c>
      <c r="K10" s="68" t="s">
        <v>19</v>
      </c>
      <c r="L10" s="2"/>
      <c r="M10" s="2"/>
      <c r="N10" s="2"/>
      <c r="O10" s="1"/>
      <c r="P10" s="1"/>
      <c r="Q10" s="1"/>
      <c r="R10" s="1"/>
    </row>
    <row r="11" spans="1:18" ht="22" customHeight="1" x14ac:dyDescent="0.2">
      <c r="A11" s="44"/>
      <c r="B11" s="45"/>
      <c r="C11" s="45">
        <f t="shared" ref="C11:J11" si="0">(C10/B10)-1</f>
        <v>0.17965496728138008</v>
      </c>
      <c r="D11" s="45">
        <f t="shared" si="0"/>
        <v>6.8582955118507316E-2</v>
      </c>
      <c r="E11" s="46">
        <f t="shared" si="0"/>
        <v>0.15667767815007072</v>
      </c>
      <c r="F11" s="45">
        <f t="shared" si="0"/>
        <v>0.13545491636066909</v>
      </c>
      <c r="G11" s="45">
        <f t="shared" si="0"/>
        <v>0.14983830398850162</v>
      </c>
      <c r="H11" s="45">
        <f t="shared" si="0"/>
        <v>0.14999999999999991</v>
      </c>
      <c r="I11" s="45">
        <f t="shared" si="0"/>
        <v>0.11304347826086958</v>
      </c>
      <c r="J11" s="46">
        <f t="shared" si="0"/>
        <v>0.10986328125</v>
      </c>
      <c r="K11" s="69">
        <f>AVERAGE(F11:J11)</f>
        <v>0.13163999597200804</v>
      </c>
      <c r="L11" s="2"/>
      <c r="M11" s="2"/>
      <c r="N11" s="2"/>
      <c r="O11" s="1"/>
      <c r="P11" s="1"/>
      <c r="Q11" s="1"/>
      <c r="R11" s="1"/>
    </row>
    <row r="12" spans="1:18" ht="22" customHeight="1" x14ac:dyDescent="0.2">
      <c r="A12" s="41" t="s">
        <v>30</v>
      </c>
      <c r="B12" s="42">
        <v>115900000000</v>
      </c>
      <c r="C12" s="42">
        <v>135600000000</v>
      </c>
      <c r="D12" s="42">
        <v>146200000000</v>
      </c>
      <c r="E12" s="43">
        <v>171000000000</v>
      </c>
      <c r="F12" s="42"/>
      <c r="G12" s="42"/>
      <c r="H12" s="42"/>
      <c r="I12" s="42"/>
      <c r="J12" s="43"/>
      <c r="K12" s="70"/>
      <c r="L12" s="2"/>
      <c r="M12" s="2"/>
      <c r="N12" s="2"/>
      <c r="O12" s="1"/>
      <c r="P12" s="1"/>
      <c r="Q12" s="1"/>
      <c r="R12" s="1"/>
    </row>
    <row r="13" spans="1:18" ht="22" customHeight="1" x14ac:dyDescent="0.2">
      <c r="A13" s="47"/>
      <c r="B13" s="48"/>
      <c r="C13" s="48">
        <f>(C12/B12)-1</f>
        <v>0.16997411561691123</v>
      </c>
      <c r="D13" s="48">
        <f>(D12/C12)-1</f>
        <v>7.8171091445427665E-2</v>
      </c>
      <c r="E13" s="49">
        <f>(E12/D12)-1</f>
        <v>0.16963064295485641</v>
      </c>
      <c r="F13" s="48"/>
      <c r="G13" s="48"/>
      <c r="H13" s="48"/>
      <c r="I13" s="48"/>
      <c r="J13" s="49"/>
      <c r="K13" s="71"/>
      <c r="L13" s="2"/>
      <c r="M13" s="2"/>
      <c r="N13" s="2"/>
      <c r="O13" s="1"/>
      <c r="P13" s="1"/>
      <c r="Q13" s="1"/>
      <c r="R13" s="1"/>
    </row>
    <row r="14" spans="1:18" ht="22" customHeight="1" x14ac:dyDescent="0.2">
      <c r="A14" s="50" t="s">
        <v>1</v>
      </c>
      <c r="B14" s="51">
        <f>B12/B10</f>
        <v>0.68947055324211781</v>
      </c>
      <c r="C14" s="51">
        <f>C12/C10</f>
        <v>0.68381240544629351</v>
      </c>
      <c r="D14" s="51">
        <f>D12/D10</f>
        <v>0.68994808872109481</v>
      </c>
      <c r="E14" s="52">
        <f>E12/E10</f>
        <v>0.69767441860465118</v>
      </c>
      <c r="F14" s="51"/>
      <c r="G14" s="51"/>
      <c r="H14" s="51"/>
      <c r="I14" s="51"/>
      <c r="J14" s="52"/>
      <c r="K14" s="72"/>
      <c r="L14" s="2"/>
      <c r="M14" s="2"/>
      <c r="N14" s="2"/>
      <c r="O14" s="1"/>
      <c r="P14" s="1"/>
      <c r="Q14" s="1"/>
      <c r="R14" s="1"/>
    </row>
    <row r="15" spans="1:18" ht="22" customHeight="1" x14ac:dyDescent="0.2">
      <c r="A15" s="41" t="s">
        <v>15</v>
      </c>
      <c r="B15" s="42">
        <v>61271000000</v>
      </c>
      <c r="C15" s="42">
        <v>72738000000</v>
      </c>
      <c r="D15" s="42">
        <v>72361000000</v>
      </c>
      <c r="E15" s="43">
        <v>88136000000</v>
      </c>
      <c r="F15" s="67">
        <v>97355000000</v>
      </c>
      <c r="G15" s="67">
        <v>112500000000</v>
      </c>
      <c r="H15" s="67">
        <v>135200000000</v>
      </c>
      <c r="I15" s="67">
        <v>150000000000</v>
      </c>
      <c r="J15" s="67">
        <v>169600000000</v>
      </c>
      <c r="K15" s="68" t="s">
        <v>20</v>
      </c>
      <c r="L15" s="2"/>
      <c r="M15" s="2"/>
      <c r="N15" s="2"/>
      <c r="O15" s="1"/>
      <c r="P15" s="1"/>
      <c r="Q15" s="1"/>
      <c r="R15" s="1"/>
    </row>
    <row r="16" spans="1:18" ht="22" customHeight="1" x14ac:dyDescent="0.2">
      <c r="A16" s="47"/>
      <c r="B16" s="48"/>
      <c r="C16" s="48">
        <f t="shared" ref="C16:J16" si="1">(C15/B15)-1</f>
        <v>0.1871521600757291</v>
      </c>
      <c r="D16" s="48">
        <f t="shared" si="1"/>
        <v>-5.1829855096373612E-3</v>
      </c>
      <c r="E16" s="49">
        <f t="shared" si="1"/>
        <v>0.21800417351888446</v>
      </c>
      <c r="F16" s="48">
        <f t="shared" si="1"/>
        <v>0.10459970953980213</v>
      </c>
      <c r="G16" s="48">
        <f t="shared" si="1"/>
        <v>0.15556468594319761</v>
      </c>
      <c r="H16" s="48">
        <f t="shared" si="1"/>
        <v>0.20177777777777783</v>
      </c>
      <c r="I16" s="48">
        <f t="shared" si="1"/>
        <v>0.10946745562130178</v>
      </c>
      <c r="J16" s="49">
        <f t="shared" si="1"/>
        <v>0.13066666666666671</v>
      </c>
      <c r="K16" s="71">
        <f>AVERAGE(F16:J16)</f>
        <v>0.14041525910974922</v>
      </c>
      <c r="L16" s="2"/>
      <c r="M16" s="2"/>
      <c r="N16" s="2"/>
      <c r="O16" s="1"/>
      <c r="P16" s="1"/>
      <c r="Q16" s="1"/>
      <c r="R16" s="1"/>
    </row>
    <row r="17" spans="1:18" ht="22" customHeight="1" x14ac:dyDescent="0.2">
      <c r="A17" s="53" t="s">
        <v>16</v>
      </c>
      <c r="B17" s="54">
        <f t="shared" ref="B17:J17" si="2">B15/B10</f>
        <v>0.36449137418203448</v>
      </c>
      <c r="C17" s="54">
        <f t="shared" si="2"/>
        <v>0.36680786686838124</v>
      </c>
      <c r="D17" s="54">
        <f t="shared" si="2"/>
        <v>0.34148655025955638</v>
      </c>
      <c r="E17" s="55">
        <f t="shared" si="2"/>
        <v>0.35959200326397389</v>
      </c>
      <c r="F17" s="54">
        <f t="shared" si="2"/>
        <v>0.34982033776500182</v>
      </c>
      <c r="G17" s="54">
        <f t="shared" si="2"/>
        <v>0.3515625</v>
      </c>
      <c r="H17" s="54">
        <f t="shared" si="2"/>
        <v>0.36739130434782608</v>
      </c>
      <c r="I17" s="54">
        <f t="shared" si="2"/>
        <v>0.3662109375</v>
      </c>
      <c r="J17" s="55">
        <f t="shared" si="2"/>
        <v>0.37307523097228334</v>
      </c>
      <c r="K17" s="73"/>
      <c r="L17" s="2"/>
      <c r="M17" s="2"/>
      <c r="N17" s="2"/>
      <c r="O17" s="1"/>
      <c r="P17" s="1"/>
      <c r="Q17" s="1"/>
      <c r="R17" s="1"/>
    </row>
    <row r="18" spans="1:18" ht="22" customHeight="1" x14ac:dyDescent="0.2">
      <c r="A18" s="41" t="s">
        <v>17</v>
      </c>
      <c r="B18" s="42">
        <v>51707000000</v>
      </c>
      <c r="C18" s="42">
        <v>61184000000</v>
      </c>
      <c r="D18" s="42">
        <v>58064000000</v>
      </c>
      <c r="E18" s="43">
        <v>71364000000</v>
      </c>
      <c r="F18" s="67">
        <v>77665000000</v>
      </c>
      <c r="G18" s="67">
        <v>91200000000</v>
      </c>
      <c r="H18" s="67">
        <v>110900000000</v>
      </c>
      <c r="I18" s="67">
        <v>127900000000</v>
      </c>
      <c r="J18" s="67">
        <v>163400000000</v>
      </c>
      <c r="K18" s="68" t="s">
        <v>21</v>
      </c>
      <c r="L18" s="2"/>
      <c r="M18" s="2"/>
      <c r="N18" s="2"/>
      <c r="P18" s="1"/>
      <c r="Q18" s="1"/>
      <c r="R18" s="1"/>
    </row>
    <row r="19" spans="1:18" ht="22" customHeight="1" x14ac:dyDescent="0.2">
      <c r="A19" s="56"/>
      <c r="B19" s="48"/>
      <c r="C19" s="48">
        <f t="shared" ref="C19:J19" si="3">(C18/B18)-1</f>
        <v>0.18328272767710363</v>
      </c>
      <c r="D19" s="48">
        <f t="shared" si="3"/>
        <v>-5.0993723849372397E-2</v>
      </c>
      <c r="E19" s="49">
        <f t="shared" si="3"/>
        <v>0.22905759162303663</v>
      </c>
      <c r="F19" s="48">
        <f t="shared" si="3"/>
        <v>8.829381761112054E-2</v>
      </c>
      <c r="G19" s="48">
        <f t="shared" si="3"/>
        <v>0.17427412605420711</v>
      </c>
      <c r="H19" s="48">
        <f t="shared" si="3"/>
        <v>0.21600877192982448</v>
      </c>
      <c r="I19" s="48">
        <f t="shared" si="3"/>
        <v>0.1532912533814248</v>
      </c>
      <c r="J19" s="49">
        <f t="shared" si="3"/>
        <v>0.27756059421422985</v>
      </c>
      <c r="K19" s="71">
        <f>AVERAGE(F19:J19)</f>
        <v>0.18188571263816136</v>
      </c>
      <c r="L19" s="2"/>
      <c r="M19" s="2"/>
      <c r="N19" s="2"/>
      <c r="O19" s="1"/>
      <c r="P19" s="1"/>
      <c r="Q19" s="1"/>
      <c r="R19" s="1"/>
    </row>
    <row r="20" spans="1:18" ht="22" customHeight="1" x14ac:dyDescent="0.2">
      <c r="A20" s="57" t="s">
        <v>8</v>
      </c>
      <c r="B20" s="58">
        <f t="shared" ref="B20:J20" si="4">B18/B10</f>
        <v>0.30759666864961333</v>
      </c>
      <c r="C20" s="58">
        <f t="shared" si="4"/>
        <v>0.30854261220373169</v>
      </c>
      <c r="D20" s="58">
        <f t="shared" si="4"/>
        <v>0.27401604530438889</v>
      </c>
      <c r="E20" s="59">
        <f t="shared" si="4"/>
        <v>0.29116279069767442</v>
      </c>
      <c r="F20" s="58">
        <f t="shared" si="4"/>
        <v>0.2790693496227093</v>
      </c>
      <c r="G20" s="58">
        <f t="shared" si="4"/>
        <v>0.28499999999999998</v>
      </c>
      <c r="H20" s="58">
        <f t="shared" si="4"/>
        <v>0.30135869565217394</v>
      </c>
      <c r="I20" s="58">
        <f t="shared" si="4"/>
        <v>0.312255859375</v>
      </c>
      <c r="J20" s="59">
        <f t="shared" si="4"/>
        <v>0.35943686757589088</v>
      </c>
      <c r="K20" s="74"/>
      <c r="L20" s="2"/>
      <c r="M20" s="2"/>
      <c r="N20" s="2"/>
      <c r="O20" s="1"/>
      <c r="P20" s="1"/>
      <c r="Q20" s="1"/>
      <c r="R20" s="1"/>
    </row>
    <row r="21" spans="1:18" ht="22" customHeight="1" x14ac:dyDescent="0.2">
      <c r="A21" s="6" t="s">
        <v>31</v>
      </c>
      <c r="B21" s="7">
        <v>7532000000</v>
      </c>
      <c r="C21" s="7">
        <v>7479000000</v>
      </c>
      <c r="D21" s="7">
        <v>7435000000</v>
      </c>
      <c r="E21" s="10">
        <v>7432000000</v>
      </c>
      <c r="F21" s="7"/>
      <c r="G21" s="7"/>
      <c r="H21" s="7"/>
      <c r="I21" s="7"/>
      <c r="J21" s="7"/>
      <c r="K21" s="68" t="s">
        <v>27</v>
      </c>
      <c r="L21" s="2"/>
      <c r="M21" s="2"/>
      <c r="N21" s="2"/>
      <c r="P21" s="1"/>
      <c r="Q21" s="1"/>
      <c r="R21" s="1"/>
    </row>
    <row r="22" spans="1:18" ht="22" customHeight="1" x14ac:dyDescent="0.2">
      <c r="A22" s="8"/>
      <c r="B22" s="62"/>
      <c r="C22" s="63">
        <f t="shared" ref="C22" si="5">(C21/B21)-1</f>
        <v>-7.0366436537440125E-3</v>
      </c>
      <c r="D22" s="62">
        <f t="shared" ref="D22" si="6">(D21/C21)-1</f>
        <v>-5.8831394571466911E-3</v>
      </c>
      <c r="E22" s="64">
        <f t="shared" ref="E22" si="7">(E21/D21)-1</f>
        <v>-4.034969737727323E-4</v>
      </c>
      <c r="F22" s="9"/>
      <c r="G22" s="9"/>
      <c r="H22" s="9"/>
      <c r="I22" s="9"/>
      <c r="J22" s="9"/>
      <c r="K22" s="75">
        <f>AVERAGE(C22:E22)</f>
        <v>-4.4410933615544783E-3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1993</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SF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2024-11-07T07:47:02Z</dcterms:modified>
</cp:coreProperties>
</file>