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Hardware/"/>
    </mc:Choice>
  </mc:AlternateContent>
  <xr:revisionPtr revIDLastSave="0" documentId="13_ncr:1_{FF1F5386-8264-C64D-A5EC-7BF56B378AF0}"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K19" i="1" s="1"/>
  <c r="F19" i="1"/>
  <c r="E19" i="1"/>
  <c r="D19" i="1"/>
  <c r="C19" i="1"/>
  <c r="J17" i="1"/>
  <c r="I17" i="1"/>
  <c r="H17" i="1"/>
  <c r="G17" i="1"/>
  <c r="F17" i="1"/>
  <c r="E4" i="1" s="1"/>
  <c r="E17" i="1"/>
  <c r="D17" i="1"/>
  <c r="C17" i="1"/>
  <c r="B17" i="1"/>
  <c r="J16" i="1"/>
  <c r="I16" i="1"/>
  <c r="H16" i="1"/>
  <c r="G16" i="1"/>
  <c r="K16" i="1" s="1"/>
  <c r="F16" i="1"/>
  <c r="E16" i="1"/>
  <c r="D16" i="1"/>
  <c r="C16" i="1"/>
  <c r="J11" i="1"/>
  <c r="I11" i="1"/>
  <c r="H11" i="1"/>
  <c r="G11" i="1"/>
  <c r="F11" i="1"/>
  <c r="E11" i="1"/>
  <c r="D11" i="1"/>
  <c r="C11" i="1"/>
  <c r="A3" i="1" a="1"/>
  <c r="A3" i="1" s="1"/>
  <c r="A4" i="1" a="1"/>
  <c r="A4" i="1" s="1"/>
  <c r="A5" i="1" a="1"/>
  <c r="A5" i="1" s="1"/>
  <c r="C5" i="1" s="1"/>
  <c r="K22" i="1" l="1"/>
  <c r="C6" i="1" s="1"/>
  <c r="C3" i="1"/>
  <c r="C4" i="1"/>
  <c r="K11"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1"/>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<sst xmlns="http://schemas.openxmlformats.org/spreadsheetml/2006/main" count="36" uniqueCount="33">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</sst>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Model'!$B$10:$J$10</c:f>
              <c:numCache>
                <c:formatCode>#,###,,;\(#,###,,\);\ \-\ \-</c:formatCode>
                <c:ptCount val="9"/>
                <c:pt idx="0">
                  <c:v>2027000000</c:v>
                </c:pt>
                <c:pt idx="1">
                  <c:v>2703000000</c:v>
                </c:pt>
                <c:pt idx="2">
                  <c:v>2679000000</c:v>
                </c:pt>
                <c:pt idx="3">
                  <c:v>3233000000</c:v>
                </c:pt>
                <c:pt idx="4">
                  <c:v>3962000000</c:v>
                </c:pt>
                <c:pt idx="5">
                  <c:v>4915000000</c:v>
                </c:pt>
                <c:pt idx="6">
                  <c:v>6070000000</c:v>
                </c:pt>
                <c:pt idx="7">
                  <c:v>7032000000</c:v>
                </c:pt>
                <c:pt idx="8">
                  <c:v>8235000000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Model'!$B$15:$J$15</c:f>
              <c:numCache>
                <c:formatCode>#,###,,;\(#,###,,\);\ \-\ \-</c:formatCode>
                <c:ptCount val="9"/>
                <c:pt idx="0">
                  <c:v>544000000</c:v>
                </c:pt>
                <c:pt idx="1">
                  <c:v>676000000</c:v>
                </c:pt>
                <c:pt idx="2">
                  <c:v>524000000</c:v>
                </c:pt>
                <c:pt idx="3">
                  <c:v>306000000</c:v>
                </c:pt>
                <c:pt idx="4">
                  <c:v>1656000000</c:v>
                </c:pt>
                <c:pt idx="5">
                  <c:v>2146000000</c:v>
                </c:pt>
                <c:pt idx="6">
                  <c:v>2807000000</c:v>
                </c:pt>
                <c:pt idx="7">
                  <c:v>3375000000</c:v>
                </c:pt>
                <c:pt idx="8">
                  <c:v>4264000000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Model'!$B$18:$J$18</c:f>
              <c:numCache>
                <c:formatCode>#,###,,;\(#,###,,\);\ \-\ \-</c:formatCode>
                <c:ptCount val="9"/>
                <c:pt idx="0">
                  <c:v>272000000</c:v>
                </c:pt>
                <c:pt idx="1">
                  <c:v>574000000</c:v>
                </c:pt>
                <c:pt idx="2">
                  <c:v>766600000</c:v>
                </c:pt>
                <c:pt idx="3">
                  <c:v>303500000</c:v>
                </c:pt>
                <c:pt idx="4">
                  <c:v>1461000000</c:v>
                </c:pt>
                <c:pt idx="5">
                  <c:v>1927000000</c:v>
                </c:pt>
                <c:pt idx="6">
                  <c:v>2636000000</c:v>
                </c:pt>
                <c:pt idx="7">
                  <c:v>3728000000</c:v>
                </c:pt>
                <c:pt idx="8">
                  <c:v>4420000000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463550</xdr:colOff>
      <xdr:row>22</xdr:row>
      <xdr:rowOff>184150</xdr:rowOff>
    </xdr:from>
    <xdr:to>
      <xdr:col>10</xdr:col>
      <xdr:colOff>876300</xdr:colOff>
      <xdr:row>35</xdr:row>
      <xdr:rowOff>0</xdr:rowOff>
    </xdr:to>
    <xdr:graphicFrame macro="">
      <xdr:nvGraphicFramePr>
        <xdr:cNvPr id="2" name="Chart 1">
          <a:extLst>
            <a:ext uri="{FF2B5EF4-FFF2-40B4-BE49-F238E27FC236}">
              <a16:creationId xmlns:a16="http://schemas.microsoft.com/office/drawing/2014/main" id="{AB6757D5-B2BC-CF99-8E45-194F7B088C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
  <rv s="0">
    <v>0</v>
    <v>ARM HOLDINGS PLC (XNAS:ARM)</v>
    <v>2</v>
    <v>3</v>
    <v>Finance</v>
    <v>4</v>
    <v>en-US</v>
    <v>cau7bh</v>
    <v>268435456</v>
    <v>1</v>
    <v>Powered by Refinitiv</v>
    <v>188.75</v>
    <v>49.82</v>
    <v>2.036</v>
    <v>5.97</v>
    <v>4.1262999999999994E-2</v>
    <v>-0.83</v>
    <v>-5.5089999999999991E-3</v>
    <v>USD</v>
    <v>Arm Holdings plc is engaged in operating a global computing platform. It architects, develops, and licenses IP solutions for CPUs, GPUs, NPUs and interconnect technologies, which is relied on by semiconductor companies and OEMs to develop their products. Its principal operations are the licensing, marketing, research and development of microprocessors, systems intellectual property (IP), graphics processing units, physical IP and associated systems IP, software, tools and other related services. Its primary product offerings are CPU products that address diverse performance, power, and cost requirements. Its complementary products, such as graphics processing units (GPUs) that accelerate the display of complex graphics onto a screen and can also be used for other mathematical applications, System IP, and compute platforms are also available as well as development tools and a software ecosystem to enable high-performance system-level creation for a range of devices and applications.</v>
    <v>7320</v>
    <v>Nasdaq Stock Market</v>
    <v>XNAS</v>
    <v>XNAS</v>
    <v>110 Fulbourn Road, CAMBRIDGE, CAMBRIDGESHIRE, CB1 9NJ GB</v>
    <v>154.65</v>
    <v>Semiconductors &amp; Semiconductor Equipment</v>
    <v>Stock</v>
    <v>45604.041527407033</v>
    <v>139.51</v>
    <v>157881200000</v>
    <v>ARM HOLDINGS PLC</v>
    <v>ARM HOLDINGS PLC</v>
    <v>140.0001</v>
    <v>378.61270000000002</v>
    <v>144.68</v>
    <v>150.65</v>
    <v>149.82</v>
    <v>1048000000</v>
    <v>ARM</v>
    <v>ARM HOLDINGS PLC (XNAS:ARM)</v>
    <v>16365148</v>
    <v>5395041</v>
    <v>2018</v>
  </rv>
  <rv s="1">
    <v>0</v>
  </rv>
</rvData>
</file>

<file path=xl/richData/rdrichvaluestructure.xml><?xml version="1.0" encoding="utf-8"?>
<rvStructures xmlns="http://schemas.microsoft.com/office/spreadsheetml/2017/richdata" count="2">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spbArrays>
  <spbData count="5">
    <spb s="0">
      <v>0</v>
      <v>Name</v>
    </spb>
    <spb s="1">
      <v>0</v>
      <v>0</v>
      <v>0</v>
    </spb>
    <spb s="2">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ARM/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G12" sqref="G12"/>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150.65</v>
      </c>
      <c r="B3" s="6" t="s">
        <v>22</v>
      </c>
      <c r="C3" s="41">
        <f ca="1">A5/F10</f>
        <v>39.84886420999495</v>
      </c>
      <c r="D3" s="9" t="s">
        <v>26</v>
      </c>
      <c r="E3" s="44">
        <f>E14</f>
        <v>0.95236622332199194</v>
      </c>
      <c r="F3" s="9" t="s">
        <v>1</v>
      </c>
      <c r="G3" s="45" cm="1">
        <f t="array" aca="1" ref="G3" ca="1">_FV(A1,"Shares outstanding",TRUE)*(1+(5*C6))</f>
        <v>1048000000</v>
      </c>
      <c r="H3" s="12" t="s">
        <v>4</v>
      </c>
      <c r="I3" s="45">
        <f>J18*(1+K4)/(I6-K4)</f>
        <v>60406666666.666656</v>
      </c>
      <c r="J3" s="9" t="s">
        <v>2</v>
      </c>
      <c r="K3" s="75" t="s">
        <v>32</v>
      </c>
      <c r="L3" s="76"/>
      <c r="M3" s="2"/>
      <c r="N3" s="2"/>
      <c r="O3" s="1"/>
      <c r="P3" s="1"/>
      <c r="Q3" s="1"/>
      <c r="R3" s="1"/>
    </row>
    <row r="4" spans="1:18" ht="22" customHeight="1" x14ac:dyDescent="0.2">
      <c r="A4" s="38" cm="1">
        <f t="array" aca="1" ref="A4" ca="1">_FV(A1,"Change (%)",TRUE)</f>
        <v>4.1262999999999994E-2</v>
      </c>
      <c r="B4" s="7" t="s">
        <v>23</v>
      </c>
      <c r="C4" s="41">
        <f ca="1">A5/F15</f>
        <v>95.338888888888889</v>
      </c>
      <c r="D4" s="9" t="s">
        <v>25</v>
      </c>
      <c r="E4" s="44">
        <f>F17</f>
        <v>0.41797072185764766</v>
      </c>
      <c r="F4" s="9" t="s">
        <v>6</v>
      </c>
      <c r="G4" s="55">
        <v>2923000000</v>
      </c>
      <c r="H4" s="12" t="s">
        <v>28</v>
      </c>
      <c r="I4" s="45">
        <f>NPV(I6,F18,G18,H18,I18,(J18+I3))</f>
        <v>47699743414.6119</v>
      </c>
      <c r="J4" s="12" t="s">
        <v>5</v>
      </c>
      <c r="K4" s="52">
        <v>2.5000000000000001E-2</v>
      </c>
      <c r="L4" s="14" t="s">
        <v>29</v>
      </c>
      <c r="M4" s="2"/>
      <c r="N4" s="2"/>
      <c r="O4" s="1"/>
      <c r="P4" s="1"/>
      <c r="Q4" s="1"/>
      <c r="R4" s="1"/>
    </row>
    <row r="5" spans="1:18" ht="22" customHeight="1" x14ac:dyDescent="0.2">
      <c r="A5" s="39" cm="1">
        <f t="array" aca="1" ref="A5" ca="1">_FV(A1,"Market cap",TRUE)</f>
        <v>157881200000</v>
      </c>
      <c r="B5" s="7" t="s">
        <v>0</v>
      </c>
      <c r="C5" s="42">
        <f ca="1">F18/A5</f>
        <v>9.2537933585506056E-3</v>
      </c>
      <c r="D5" s="9" t="s">
        <v>24</v>
      </c>
      <c r="E5" s="44">
        <f>F20</f>
        <v>0.36875315497223626</v>
      </c>
      <c r="F5" s="9" t="s">
        <v>8</v>
      </c>
      <c r="G5" s="55">
        <v>226000000</v>
      </c>
      <c r="H5" s="12" t="s">
        <v>9</v>
      </c>
      <c r="I5" s="45">
        <f>I4+G4-G5</f>
        <v>50396743414.6119</v>
      </c>
      <c r="J5" s="12" t="s">
        <v>7</v>
      </c>
      <c r="K5" s="47">
        <f ca="1">I5/G3</f>
        <v>48.088495624629672</v>
      </c>
      <c r="L5" s="6" t="s">
        <v>11</v>
      </c>
      <c r="M5" s="2"/>
      <c r="N5" s="2"/>
      <c r="O5" s="1"/>
      <c r="P5" s="1"/>
      <c r="Q5" s="1"/>
      <c r="R5" s="1"/>
    </row>
    <row r="6" spans="1:18" ht="22" customHeight="1" x14ac:dyDescent="0.2">
      <c r="A6" s="40" cm="1">
        <f t="array" aca="1" ref="A6" ca="1">_FV(A1,"Beta")</f>
        <v>2.036</v>
      </c>
      <c r="B6" s="8" t="s">
        <v>18</v>
      </c>
      <c r="C6" s="43">
        <f>K22</f>
        <v>0</v>
      </c>
      <c r="D6" s="10" t="s">
        <v>27</v>
      </c>
      <c r="E6" s="54">
        <v>0.20399999999999999</v>
      </c>
      <c r="F6" s="11" t="s">
        <v>12</v>
      </c>
      <c r="G6" s="46">
        <f>G4-G5</f>
        <v>2697000000</v>
      </c>
      <c r="H6" s="11" t="s">
        <v>3</v>
      </c>
      <c r="I6" s="53">
        <v>0.1</v>
      </c>
      <c r="J6" s="10" t="s">
        <v>10</v>
      </c>
      <c r="K6" s="48">
        <f ca="1">K5/A3-1</f>
        <v>-0.68079325838281002</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2021</v>
      </c>
      <c r="C9" s="57">
        <v>2022</v>
      </c>
      <c r="D9" s="57">
        <v>2023</v>
      </c>
      <c r="E9" s="58">
        <v>2024</v>
      </c>
      <c r="F9" s="59">
        <v>2025</v>
      </c>
      <c r="G9" s="59">
        <v>2026</v>
      </c>
      <c r="H9" s="59">
        <v>2027</v>
      </c>
      <c r="I9" s="59">
        <v>2028</v>
      </c>
      <c r="J9" s="60">
        <v>2029</v>
      </c>
      <c r="K9" s="13"/>
      <c r="L9" s="2"/>
      <c r="M9" s="2"/>
      <c r="N9" s="2"/>
      <c r="O9" s="1"/>
      <c r="P9" s="1"/>
      <c r="Q9" s="1"/>
      <c r="R9" s="1"/>
    </row>
    <row r="10" spans="1:18" ht="22" customHeight="1" x14ac:dyDescent="0.2">
      <c r="A10" s="22" t="s">
        <v>14</v>
      </c>
      <c r="B10" s="23">
        <v>2027000000</v>
      </c>
      <c r="C10" s="23">
        <v>2703000000</v>
      </c>
      <c r="D10" s="23">
        <v>2679000000</v>
      </c>
      <c r="E10" s="24">
        <v>3233000000</v>
      </c>
      <c r="F10" s="61">
        <v>3962000000</v>
      </c>
      <c r="G10" s="61">
        <v>4915000000</v>
      </c>
      <c r="H10" s="61">
        <v>6070000000</v>
      </c>
      <c r="I10" s="61">
        <v>7032000000</v>
      </c>
      <c r="J10" s="61">
        <v>8235000000</v>
      </c>
      <c r="K10" s="62" t="s">
        <v>19</v>
      </c>
      <c r="L10" s="2"/>
      <c r="M10" s="2"/>
      <c r="N10" s="2"/>
      <c r="O10" s="1"/>
      <c r="P10" s="1"/>
      <c r="Q10" s="1"/>
      <c r="R10" s="1"/>
    </row>
    <row r="11" spans="1:18" ht="22" customHeight="1" x14ac:dyDescent="0.2">
      <c r="A11" s="18"/>
      <c r="B11" s="19"/>
      <c r="C11" s="19">
        <f t="shared" ref="C11:J11" si="0">(C10/B10)-1</f>
        <v>0.33349777997039953</v>
      </c>
      <c r="D11" s="19">
        <f t="shared" si="0"/>
        <v>-8.8790233074361735E-3</v>
      </c>
      <c r="E11" s="25">
        <f t="shared" si="0"/>
        <v>0.20679357969391554</v>
      </c>
      <c r="F11" s="19">
        <f t="shared" si="0"/>
        <v>0.22548716362511589</v>
      </c>
      <c r="G11" s="19">
        <f t="shared" si="0"/>
        <v>0.24053508329126694</v>
      </c>
      <c r="H11" s="19">
        <f t="shared" si="0"/>
        <v>0.23499491353001023</v>
      </c>
      <c r="I11" s="19">
        <f t="shared" si="0"/>
        <v>0.15848434925864918</v>
      </c>
      <c r="J11" s="25">
        <f t="shared" si="0"/>
        <v>0.17107508532423199</v>
      </c>
      <c r="K11" s="63">
        <f>AVERAGE(F11:J11)</f>
        <v>0.20611531900585484</v>
      </c>
      <c r="L11" s="2"/>
      <c r="M11" s="2"/>
      <c r="N11" s="2"/>
      <c r="O11" s="1"/>
      <c r="P11" s="1"/>
      <c r="Q11" s="1"/>
      <c r="R11" s="1"/>
    </row>
    <row r="12" spans="1:18" ht="22" customHeight="1" x14ac:dyDescent="0.2">
      <c r="A12" s="22" t="s">
        <v>30</v>
      </c>
      <c r="B12" s="23">
        <v>1882000000</v>
      </c>
      <c r="C12" s="23">
        <v>2572000000</v>
      </c>
      <c r="D12" s="23">
        <v>2573000000</v>
      </c>
      <c r="E12" s="24">
        <v>3079000000</v>
      </c>
      <c r="F12" s="23"/>
      <c r="G12" s="23"/>
      <c r="H12" s="23"/>
      <c r="I12" s="23"/>
      <c r="J12" s="24"/>
      <c r="K12" s="64"/>
      <c r="L12" s="2"/>
      <c r="M12" s="2"/>
      <c r="N12" s="2"/>
      <c r="O12" s="1"/>
      <c r="P12" s="1"/>
      <c r="Q12" s="1"/>
      <c r="R12" s="1"/>
    </row>
    <row r="13" spans="1:18" ht="22" customHeight="1" x14ac:dyDescent="0.2">
      <c r="A13" s="28"/>
      <c r="B13" s="29"/>
      <c r="C13" s="29">
        <f>(C12/B12)-1</f>
        <v>0.36663124335812958</v>
      </c>
      <c r="D13" s="29">
        <f>(D12/C12)-1</f>
        <v>3.8880248833583764E-4</v>
      </c>
      <c r="E13" s="30">
        <f>(E12/D12)-1</f>
        <v>0.19665759813447337</v>
      </c>
      <c r="F13" s="29"/>
      <c r="G13" s="29"/>
      <c r="H13" s="29"/>
      <c r="I13" s="29"/>
      <c r="J13" s="30"/>
      <c r="K13" s="65"/>
      <c r="L13" s="2"/>
      <c r="M13" s="2"/>
      <c r="N13" s="2"/>
      <c r="O13" s="1"/>
      <c r="P13" s="1"/>
      <c r="Q13" s="1"/>
      <c r="R13" s="1"/>
    </row>
    <row r="14" spans="1:18" ht="22" customHeight="1" x14ac:dyDescent="0.2">
      <c r="A14" s="20" t="s">
        <v>1</v>
      </c>
      <c r="B14" s="21">
        <f>B12/B10</f>
        <v>0.92846571287617163</v>
      </c>
      <c r="C14" s="21">
        <f>C12/C10</f>
        <v>0.95153533111357746</v>
      </c>
      <c r="D14" s="21">
        <f>D12/D10</f>
        <v>0.96043299738708476</v>
      </c>
      <c r="E14" s="26">
        <f>E12/E10</f>
        <v>0.95236622332199194</v>
      </c>
      <c r="F14" s="21"/>
      <c r="G14" s="21"/>
      <c r="H14" s="21"/>
      <c r="I14" s="21"/>
      <c r="J14" s="26"/>
      <c r="K14" s="66"/>
      <c r="L14" s="2"/>
      <c r="M14" s="2"/>
      <c r="N14" s="2"/>
      <c r="O14" s="1"/>
      <c r="P14" s="1"/>
      <c r="Q14" s="1"/>
      <c r="R14" s="1"/>
    </row>
    <row r="15" spans="1:18" ht="22" customHeight="1" x14ac:dyDescent="0.2">
      <c r="A15" s="22" t="s">
        <v>15</v>
      </c>
      <c r="B15" s="23">
        <v>544000000</v>
      </c>
      <c r="C15" s="23">
        <v>676000000</v>
      </c>
      <c r="D15" s="23">
        <v>524000000</v>
      </c>
      <c r="E15" s="24">
        <v>306000000</v>
      </c>
      <c r="F15" s="61">
        <v>1656000000</v>
      </c>
      <c r="G15" s="61">
        <v>2146000000</v>
      </c>
      <c r="H15" s="61">
        <v>2807000000</v>
      </c>
      <c r="I15" s="61">
        <v>3375000000</v>
      </c>
      <c r="J15" s="61">
        <v>4264000000</v>
      </c>
      <c r="K15" s="62" t="s">
        <v>20</v>
      </c>
      <c r="L15" s="2"/>
      <c r="M15" s="2"/>
      <c r="N15" s="2"/>
      <c r="O15" s="1"/>
      <c r="P15" s="1"/>
      <c r="Q15" s="1"/>
      <c r="R15" s="1"/>
    </row>
    <row r="16" spans="1:18" ht="22" customHeight="1" x14ac:dyDescent="0.2">
      <c r="A16" s="28"/>
      <c r="B16" s="29"/>
      <c r="C16" s="29">
        <f t="shared" ref="C16:J16" si="1">(C15/B15)-1</f>
        <v>0.24264705882352944</v>
      </c>
      <c r="D16" s="29">
        <f t="shared" si="1"/>
        <v>-0.2248520710059172</v>
      </c>
      <c r="E16" s="30">
        <f t="shared" si="1"/>
        <v>-0.41603053435114501</v>
      </c>
      <c r="F16" s="29">
        <f t="shared" si="1"/>
        <v>4.4117647058823533</v>
      </c>
      <c r="G16" s="29">
        <f t="shared" si="1"/>
        <v>0.29589371980676327</v>
      </c>
      <c r="H16" s="29">
        <f t="shared" si="1"/>
        <v>0.30801491146318738</v>
      </c>
      <c r="I16" s="29">
        <f t="shared" si="1"/>
        <v>0.20235126469540443</v>
      </c>
      <c r="J16" s="30">
        <f t="shared" si="1"/>
        <v>0.26340740740740731</v>
      </c>
      <c r="K16" s="65">
        <f>AVERAGE(G16:J16)</f>
        <v>0.2674168258431906</v>
      </c>
      <c r="L16" s="2"/>
      <c r="M16" s="2"/>
      <c r="N16" s="2"/>
      <c r="O16" s="1"/>
      <c r="P16" s="1"/>
      <c r="Q16" s="1"/>
      <c r="R16" s="1"/>
    </row>
    <row r="17" spans="1:18" ht="22" customHeight="1" x14ac:dyDescent="0.2">
      <c r="A17" s="4" t="s">
        <v>16</v>
      </c>
      <c r="B17" s="5">
        <f t="shared" ref="B17:J17" si="2">B15/B10</f>
        <v>0.26837691169215588</v>
      </c>
      <c r="C17" s="5">
        <f t="shared" si="2"/>
        <v>0.25009248982611915</v>
      </c>
      <c r="D17" s="5">
        <f t="shared" si="2"/>
        <v>0.19559537140724151</v>
      </c>
      <c r="E17" s="27">
        <f t="shared" si="2"/>
        <v>9.4648932879678321E-2</v>
      </c>
      <c r="F17" s="5">
        <f t="shared" si="2"/>
        <v>0.41797072185764766</v>
      </c>
      <c r="G17" s="5">
        <f t="shared" si="2"/>
        <v>0.43662258392675485</v>
      </c>
      <c r="H17" s="5">
        <f t="shared" si="2"/>
        <v>0.46243822075782537</v>
      </c>
      <c r="I17" s="5">
        <f t="shared" si="2"/>
        <v>0.47994880546075086</v>
      </c>
      <c r="J17" s="27">
        <f t="shared" si="2"/>
        <v>0.51778992106860955</v>
      </c>
      <c r="K17" s="67"/>
      <c r="L17" s="2"/>
      <c r="M17" s="2"/>
      <c r="N17" s="2"/>
      <c r="O17" s="1"/>
      <c r="P17" s="1"/>
      <c r="Q17" s="1"/>
      <c r="R17" s="1"/>
    </row>
    <row r="18" spans="1:18" ht="22" customHeight="1" x14ac:dyDescent="0.2">
      <c r="A18" s="22" t="s">
        <v>17</v>
      </c>
      <c r="B18" s="23">
        <v>272000000</v>
      </c>
      <c r="C18" s="23">
        <v>574000000</v>
      </c>
      <c r="D18" s="23">
        <v>766600000</v>
      </c>
      <c r="E18" s="24">
        <v>303500000</v>
      </c>
      <c r="F18" s="61">
        <v>1461000000</v>
      </c>
      <c r="G18" s="61">
        <v>1927000000</v>
      </c>
      <c r="H18" s="61">
        <v>2636000000</v>
      </c>
      <c r="I18" s="61">
        <v>3728000000</v>
      </c>
      <c r="J18" s="61">
        <v>4420000000</v>
      </c>
      <c r="K18" s="62" t="s">
        <v>21</v>
      </c>
      <c r="L18" s="2"/>
      <c r="M18" s="2"/>
      <c r="N18" s="2"/>
      <c r="P18" s="1"/>
      <c r="Q18" s="1"/>
      <c r="R18" s="1"/>
    </row>
    <row r="19" spans="1:18" ht="22" customHeight="1" x14ac:dyDescent="0.2">
      <c r="A19" s="31"/>
      <c r="B19" s="29"/>
      <c r="C19" s="29">
        <f t="shared" ref="C19:J19" si="3">(C18/B18)-1</f>
        <v>1.1102941176470589</v>
      </c>
      <c r="D19" s="29">
        <f t="shared" si="3"/>
        <v>0.33554006968641126</v>
      </c>
      <c r="E19" s="30">
        <f t="shared" si="3"/>
        <v>-0.60409600834855204</v>
      </c>
      <c r="F19" s="29">
        <f t="shared" si="3"/>
        <v>3.8138385502471168</v>
      </c>
      <c r="G19" s="29">
        <f t="shared" si="3"/>
        <v>0.3189596167008899</v>
      </c>
      <c r="H19" s="29">
        <f t="shared" si="3"/>
        <v>0.36792942397509076</v>
      </c>
      <c r="I19" s="29">
        <f t="shared" si="3"/>
        <v>0.41426403641881637</v>
      </c>
      <c r="J19" s="30">
        <f t="shared" si="3"/>
        <v>0.18562231759656656</v>
      </c>
      <c r="K19" s="65">
        <f>AVERAGE(G19:J19)</f>
        <v>0.3216938486728409</v>
      </c>
      <c r="L19" s="2"/>
      <c r="M19" s="2"/>
      <c r="N19" s="2"/>
      <c r="O19" s="1"/>
      <c r="P19" s="1"/>
      <c r="Q19" s="1"/>
      <c r="R19" s="1"/>
    </row>
    <row r="20" spans="1:18" ht="22" customHeight="1" x14ac:dyDescent="0.2">
      <c r="A20" s="34" t="s">
        <v>8</v>
      </c>
      <c r="B20" s="35">
        <f t="shared" ref="B20:J20" si="4">B18/B10</f>
        <v>0.13418845584607794</v>
      </c>
      <c r="C20" s="35">
        <f t="shared" si="4"/>
        <v>0.21235664076951535</v>
      </c>
      <c r="D20" s="35">
        <f t="shared" si="4"/>
        <v>0.28615154908547968</v>
      </c>
      <c r="E20" s="36">
        <f t="shared" si="4"/>
        <v>9.3875657284256106E-2</v>
      </c>
      <c r="F20" s="35">
        <f t="shared" si="4"/>
        <v>0.36875315497223626</v>
      </c>
      <c r="G20" s="35">
        <f t="shared" si="4"/>
        <v>0.39206510681586981</v>
      </c>
      <c r="H20" s="35">
        <f t="shared" si="4"/>
        <v>0.43426688632619442</v>
      </c>
      <c r="I20" s="35">
        <f t="shared" si="4"/>
        <v>0.53014789533560869</v>
      </c>
      <c r="J20" s="36">
        <f t="shared" si="4"/>
        <v>0.53673345476624168</v>
      </c>
      <c r="K20" s="68"/>
      <c r="L20" s="2"/>
      <c r="M20" s="2"/>
      <c r="N20" s="2"/>
      <c r="O20" s="1"/>
      <c r="P20" s="1"/>
      <c r="Q20" s="1"/>
      <c r="R20" s="1"/>
    </row>
    <row r="21" spans="1:18" ht="22" customHeight="1" x14ac:dyDescent="0.2">
      <c r="A21" s="22" t="s">
        <v>31</v>
      </c>
      <c r="B21" s="23">
        <v>1028000000</v>
      </c>
      <c r="C21" s="23">
        <v>1028000000</v>
      </c>
      <c r="D21" s="23">
        <v>1028000000</v>
      </c>
      <c r="E21" s="24">
        <v>1028000000</v>
      </c>
      <c r="F21" s="23"/>
      <c r="G21" s="23"/>
      <c r="H21" s="23"/>
      <c r="I21" s="23"/>
      <c r="J21" s="24"/>
      <c r="K21" s="62" t="s">
        <v>27</v>
      </c>
      <c r="L21" s="2"/>
      <c r="M21" s="2"/>
      <c r="N21" s="2"/>
      <c r="P21" s="1"/>
      <c r="Q21" s="1"/>
      <c r="R21" s="1"/>
    </row>
    <row r="22" spans="1:18" ht="22" customHeight="1" x14ac:dyDescent="0.2">
      <c r="A22" s="31"/>
      <c r="B22" s="29"/>
      <c r="C22" s="32">
        <f t="shared" ref="C22" si="5">(C21/B21)-1</f>
        <v>0</v>
      </c>
      <c r="D22" s="32">
        <f t="shared" ref="D22" si="6">(D21/C21)-1</f>
        <v>0</v>
      </c>
      <c r="E22" s="33">
        <f t="shared" ref="E22" si="7">(E21/D21)-1</f>
        <v>0</v>
      </c>
      <c r="F22" s="29"/>
      <c r="G22" s="29"/>
      <c r="H22" s="29"/>
      <c r="I22" s="29"/>
      <c r="J22" s="30"/>
      <c r="K22" s="69">
        <f>AVERAGE(C22:E22)</f>
        <v>0</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Semiconductors &amp; Semiconductor Equipment</v>
      </c>
      <c r="B25" s="72"/>
      <c r="C25" s="72"/>
      <c r="D25" s="73" cm="1">
        <f t="array" aca="1" ref="D25" ca="1">_FV(A1,"Year incorporated",TRUE)</f>
        <v>2018</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Arm Holdings plc is engaged in operating a global computing platform. It architects, develops, and licenses IP solutions for CPUs, GPUs, NPUs and interconnect technologies, which is relied on by semiconductor companies and OEMs to develop their products. Its principal operations are the licensing, marketing, research and development of microprocessors, systems intellectual property (IP), graphics processing units, physical IP and associated systems IP, software, tools and other related services. Its primary product offerings are CPU products that address diverse performance, power, and cost requirements. Its complementary products, such as graphics processing units (GPUs) that accelerate the display of complex graphics onto a screen and can also be used for other mathematical applications, System IP, and compute platforms are also available as well as development tools and a software ecosystem to enable high-performance system-level creation for a range of devices and applications.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ARM/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2024-11-08T07:55:17Z</dcterms:modified>
</cp:coreProperties>
</file>