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E6389128-1389-4C4F-A797-C4B99FFFC2A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<sst xmlns="http://schemas.openxmlformats.org/spreadsheetml/2006/main" count="36" uniqueCount="33">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</sst>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15714000000</c:v>
                </c:pt>
                <c:pt idx="1">
                  <c:v>15170000000</c:v>
                </c:pt>
                <c:pt idx="2">
                  <c:v>16344000000</c:v>
                </c:pt>
                <c:pt idx="3">
                  <c:v>21017000000</c:v>
                </c:pt>
                <c:pt idx="4">
                  <c:v>22239000000</c:v>
                </c:pt>
                <c:pt idx="5">
                  <c:v>24086000000</c:v>
                </c:pt>
                <c:pt idx="6">
                  <c:v>26000000000</c:v>
                </c:pt>
                <c:pt idx="7">
                  <c:v>27308000000</c:v>
                </c:pt>
                <c:pt idx="8">
                  <c:v>30028000000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-4242000000</c:v>
                </c:pt>
                <c:pt idx="1">
                  <c:v>166300000</c:v>
                </c:pt>
                <c:pt idx="2">
                  <c:v>-1437000000</c:v>
                </c:pt>
                <c:pt idx="3">
                  <c:v>3075000000</c:v>
                </c:pt>
                <c:pt idx="4">
                  <c:v>2028000000</c:v>
                </c:pt>
                <c:pt idx="5">
                  <c:v>2276000000</c:v>
                </c:pt>
                <c:pt idx="6">
                  <c:v>2655000000</c:v>
                </c:pt>
                <c:pt idx="7">
                  <c:v>2850000000</c:v>
                </c:pt>
                <c:pt idx="8">
                  <c:v>3630000000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-1969000000</c:v>
                </c:pt>
                <c:pt idx="1">
                  <c:v>-3660000000</c:v>
                </c:pt>
                <c:pt idx="2">
                  <c:v>3337000000</c:v>
                </c:pt>
                <c:pt idx="3">
                  <c:v>1529000000</c:v>
                </c:pt>
                <c:pt idx="4">
                  <c:v>2468000000</c:v>
                </c:pt>
                <c:pt idx="5">
                  <c:v>2905000000</c:v>
                </c:pt>
                <c:pt idx="6">
                  <c:v>3186000000</c:v>
                </c:pt>
                <c:pt idx="7">
                  <c:v>3662000000</c:v>
                </c:pt>
                <c:pt idx="8">
                  <c:v>4121000000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https://www.bing.com/financeapi/forcetrigger?t=a2upec&amp;q=OTCM%3aRYCEY&amp;form=skydnc</v>
    <v>Learn more on Bing</v>
  </rv>
  <rv s="1">
    <v>0</v>
    <v>ROLLS-ROYCE HOLDINGS PLC (OTCM:RYCEY)</v>
    <v>2</v>
    <v>3</v>
    <v>Finance</v>
    <v>4</v>
    <v>en-US</v>
    <v>a2upec</v>
    <v>268435456</v>
    <v>1</v>
    <v>Powered by Refinitiv</v>
    <v>7.62</v>
    <v>2.72</v>
    <v>1.4009</v>
    <v>-0.16</v>
    <v>-2.1389999999999999E-2</v>
    <v>0.02</v>
    <v>2.7320000000000001E-3</v>
    <v>USD</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41400</v>
    <v>OTC Markets</v>
    <v>OTCM</v>
    <v>OTCM</v>
    <v>Kings Place, 90 York Way, LONDON, N1 9FX GB</v>
    <v>7.4749999999999996</v>
    <v>Aerospace &amp; Defense</v>
    <v>Stock</v>
    <v>45604.048611111109</v>
    <v>0</v>
    <v>7.3</v>
    <v>63663890000</v>
    <v>ROLLS-ROYCE HOLDINGS PLC</v>
    <v>ROLLS-ROYCE HOLDINGS PLC</v>
    <v>7.32</v>
    <v>20.9373</v>
    <v>7.48</v>
    <v>7.32</v>
    <v>7.34</v>
    <v>8504897000</v>
    <v>RYCEY</v>
    <v>ROLLS-ROYCE HOLDINGS PLC (OTCM:RYCEY)</v>
    <v>4424617</v>
    <v>11972630</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OTCPK:RYCE.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7.32</v>
      </c>
      <c r="B3" s="6" t="s">
        <v>22</v>
      </c>
      <c r="C3" s="41">
        <f ca="1">A5/F10</f>
        <v>2.8627137011556276</v>
      </c>
      <c r="D3" s="9" t="s">
        <v>26</v>
      </c>
      <c r="E3" s="44">
        <f>E14</f>
        <v>0.22115430365894276</v>
      </c>
      <c r="F3" s="9" t="s">
        <v>1</v>
      </c>
      <c r="G3" s="45" cm="1">
        <f t="array" aca="1" ref="G3" ca="1">_FV(A1,"Shares outstanding",TRUE)*(1+(5*C6))</f>
        <v>8516862541.3383875</v>
      </c>
      <c r="H3" s="12" t="s">
        <v>4</v>
      </c>
      <c r="I3" s="45">
        <f>J18*(1+K4)/(I6-K4)</f>
        <v>56320333333.333321</v>
      </c>
      <c r="J3" s="9" t="s">
        <v>2</v>
      </c>
      <c r="K3" s="75" t="s">
        <v>32</v>
      </c>
      <c r="L3" s="76"/>
      <c r="M3" s="2"/>
      <c r="N3" s="2"/>
      <c r="O3" s="1"/>
      <c r="P3" s="1"/>
      <c r="Q3" s="1"/>
      <c r="R3" s="1"/>
    </row>
    <row r="4" spans="1:18" ht="22" customHeight="1" x14ac:dyDescent="0.2">
      <c r="A4" s="38" cm="1">
        <f t="array" aca="1" ref="A4" ca="1">_FV(A1,"Change (%)",TRUE)</f>
        <v>-2.1389999999999999E-2</v>
      </c>
      <c r="B4" s="7" t="s">
        <v>23</v>
      </c>
      <c r="C4" s="41">
        <f ca="1">A5/F15</f>
        <v>31.392450690335306</v>
      </c>
      <c r="D4" s="9" t="s">
        <v>25</v>
      </c>
      <c r="E4" s="44">
        <f>F17</f>
        <v>9.1191150681235664E-2</v>
      </c>
      <c r="F4" s="9" t="s">
        <v>6</v>
      </c>
      <c r="G4" s="55">
        <v>4834000000</v>
      </c>
      <c r="H4" s="12" t="s">
        <v>28</v>
      </c>
      <c r="I4" s="45">
        <f>NPV(I6,F18,G18,H18,I18,(J18+I3))</f>
        <v>47068659699.92939</v>
      </c>
      <c r="J4" s="12" t="s">
        <v>5</v>
      </c>
      <c r="K4" s="52">
        <v>2.5000000000000001E-2</v>
      </c>
      <c r="L4" s="14" t="s">
        <v>29</v>
      </c>
      <c r="M4" s="2"/>
      <c r="N4" s="2"/>
      <c r="O4" s="1"/>
      <c r="P4" s="1"/>
      <c r="Q4" s="1"/>
      <c r="R4" s="1"/>
    </row>
    <row r="5" spans="1:18" ht="22" customHeight="1" x14ac:dyDescent="0.2">
      <c r="A5" s="39" cm="1">
        <f t="array" aca="1" ref="A5" ca="1">_FV(A1,"Market cap",TRUE)</f>
        <v>63663890000</v>
      </c>
      <c r="B5" s="7" t="s">
        <v>0</v>
      </c>
      <c r="C5" s="42">
        <f ca="1">F18/A5</f>
        <v>3.876608859433503E-2</v>
      </c>
      <c r="D5" s="9" t="s">
        <v>24</v>
      </c>
      <c r="E5" s="44">
        <f>F20</f>
        <v>0.11097621295921579</v>
      </c>
      <c r="F5" s="9" t="s">
        <v>8</v>
      </c>
      <c r="G5" s="55">
        <v>7481000000</v>
      </c>
      <c r="H5" s="12" t="s">
        <v>9</v>
      </c>
      <c r="I5" s="45">
        <f>I4+G4-G5</f>
        <v>44421659699.92939</v>
      </c>
      <c r="J5" s="12" t="s">
        <v>7</v>
      </c>
      <c r="K5" s="47">
        <f ca="1">I5/G3</f>
        <v>5.215730497506506</v>
      </c>
      <c r="L5" s="6" t="s">
        <v>11</v>
      </c>
      <c r="M5" s="2"/>
      <c r="N5" s="2"/>
      <c r="O5" s="1"/>
      <c r="P5" s="1"/>
      <c r="Q5" s="1"/>
      <c r="R5" s="1"/>
    </row>
    <row r="6" spans="1:18" ht="22" customHeight="1" x14ac:dyDescent="0.2">
      <c r="A6" s="40" cm="1">
        <f t="array" aca="1" ref="A6" ca="1">_FV(A1,"Beta")</f>
        <v>1.4009</v>
      </c>
      <c r="B6" s="8" t="s">
        <v>18</v>
      </c>
      <c r="C6" s="43">
        <f>K22</f>
        <v>2.8138004113128129E-4</v>
      </c>
      <c r="D6" s="10" t="s">
        <v>27</v>
      </c>
      <c r="E6" s="54">
        <v>0.114</v>
      </c>
      <c r="F6" s="11" t="s">
        <v>12</v>
      </c>
      <c r="G6" s="46">
        <f>G4-G5</f>
        <v>-2647000000</v>
      </c>
      <c r="H6" s="11" t="s">
        <v>3</v>
      </c>
      <c r="I6" s="53">
        <v>0.1</v>
      </c>
      <c r="J6" s="10" t="s">
        <v>10</v>
      </c>
      <c r="K6" s="48">
        <f ca="1">K5/A3-1</f>
        <v>-0.28746851126960304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15714000000</v>
      </c>
      <c r="C10" s="23">
        <v>15170000000</v>
      </c>
      <c r="D10" s="23">
        <v>16344000000</v>
      </c>
      <c r="E10" s="24">
        <v>21017000000</v>
      </c>
      <c r="F10" s="61">
        <v>22239000000</v>
      </c>
      <c r="G10" s="61">
        <v>24086000000</v>
      </c>
      <c r="H10" s="61">
        <v>26000000000</v>
      </c>
      <c r="I10" s="61">
        <v>27308000000</v>
      </c>
      <c r="J10" s="61">
        <v>30028000000</v>
      </c>
      <c r="K10" s="62" t="s">
        <v>19</v>
      </c>
      <c r="L10" s="2"/>
      <c r="M10" s="2"/>
      <c r="N10" s="2"/>
      <c r="O10" s="1"/>
      <c r="P10" s="1"/>
      <c r="Q10" s="1"/>
      <c r="R10" s="1"/>
    </row>
    <row r="11" spans="1:18" ht="22" customHeight="1" x14ac:dyDescent="0.2">
      <c r="A11" s="18"/>
      <c r="B11" s="19"/>
      <c r="C11" s="19">
        <f t="shared" ref="C11:J11" si="0">(C10/B10)-1</f>
        <v>-3.4618811251113657E-2</v>
      </c>
      <c r="D11" s="19">
        <f t="shared" si="0"/>
        <v>7.738958470665791E-2</v>
      </c>
      <c r="E11" s="25">
        <f t="shared" si="0"/>
        <v>0.28591532060695046</v>
      </c>
      <c r="F11" s="19">
        <f t="shared" si="0"/>
        <v>5.814340771756199E-2</v>
      </c>
      <c r="G11" s="19">
        <f t="shared" si="0"/>
        <v>8.3052295516884644E-2</v>
      </c>
      <c r="H11" s="19">
        <f t="shared" si="0"/>
        <v>7.9465249522544301E-2</v>
      </c>
      <c r="I11" s="19">
        <f t="shared" si="0"/>
        <v>5.0307692307692387E-2</v>
      </c>
      <c r="J11" s="25">
        <f t="shared" si="0"/>
        <v>9.9604511498462056E-2</v>
      </c>
      <c r="K11" s="63">
        <f>AVERAGE(F11:J11)</f>
        <v>7.4114631312629076E-2</v>
      </c>
      <c r="L11" s="2"/>
      <c r="M11" s="2"/>
      <c r="N11" s="2"/>
      <c r="O11" s="1"/>
      <c r="P11" s="1"/>
      <c r="Q11" s="1"/>
      <c r="R11" s="1"/>
    </row>
    <row r="12" spans="1:18" ht="22" customHeight="1" x14ac:dyDescent="0.2">
      <c r="A12" s="22" t="s">
        <v>30</v>
      </c>
      <c r="B12" s="23">
        <v>1522000000</v>
      </c>
      <c r="C12" s="23">
        <v>2900000000</v>
      </c>
      <c r="D12" s="23">
        <v>3247000000</v>
      </c>
      <c r="E12" s="24">
        <v>4648000000</v>
      </c>
      <c r="F12" s="23"/>
      <c r="G12" s="23"/>
      <c r="H12" s="23"/>
      <c r="I12" s="23"/>
      <c r="J12" s="24"/>
      <c r="K12" s="64"/>
      <c r="L12" s="2"/>
      <c r="M12" s="2"/>
      <c r="N12" s="2"/>
      <c r="O12" s="1"/>
      <c r="P12" s="1"/>
      <c r="Q12" s="1"/>
      <c r="R12" s="1"/>
    </row>
    <row r="13" spans="1:18" ht="22" customHeight="1" x14ac:dyDescent="0.2">
      <c r="A13" s="28"/>
      <c r="B13" s="29"/>
      <c r="C13" s="29">
        <f>(C12/B12)-1</f>
        <v>0.90538764783180037</v>
      </c>
      <c r="D13" s="29">
        <f>(D12/C12)-1</f>
        <v>0.11965517241379309</v>
      </c>
      <c r="E13" s="30">
        <f>(E12/D12)-1</f>
        <v>0.4314752078842008</v>
      </c>
      <c r="F13" s="29"/>
      <c r="G13" s="29"/>
      <c r="H13" s="29"/>
      <c r="I13" s="29"/>
      <c r="J13" s="30"/>
      <c r="K13" s="65"/>
      <c r="L13" s="2"/>
      <c r="M13" s="2"/>
      <c r="N13" s="2"/>
      <c r="O13" s="1"/>
      <c r="P13" s="1"/>
      <c r="Q13" s="1"/>
      <c r="R13" s="1"/>
    </row>
    <row r="14" spans="1:18" ht="22" customHeight="1" x14ac:dyDescent="0.2">
      <c r="A14" s="20" t="s">
        <v>1</v>
      </c>
      <c r="B14" s="21">
        <f>B12/B10</f>
        <v>9.6856306478299611E-2</v>
      </c>
      <c r="C14" s="21">
        <f>C12/C10</f>
        <v>0.1911667765326302</v>
      </c>
      <c r="D14" s="21">
        <f>D12/D10</f>
        <v>0.19866617719040627</v>
      </c>
      <c r="E14" s="26">
        <f>E12/E10</f>
        <v>0.22115430365894276</v>
      </c>
      <c r="F14" s="21"/>
      <c r="G14" s="21"/>
      <c r="H14" s="21"/>
      <c r="I14" s="21"/>
      <c r="J14" s="26"/>
      <c r="K14" s="66"/>
      <c r="L14" s="2"/>
      <c r="M14" s="2"/>
      <c r="N14" s="2"/>
      <c r="O14" s="1"/>
      <c r="P14" s="1"/>
      <c r="Q14" s="1"/>
      <c r="R14" s="1"/>
    </row>
    <row r="15" spans="1:18" ht="22" customHeight="1" x14ac:dyDescent="0.2">
      <c r="A15" s="22" t="s">
        <v>15</v>
      </c>
      <c r="B15" s="23">
        <v>-4242000000</v>
      </c>
      <c r="C15" s="23">
        <v>166300000</v>
      </c>
      <c r="D15" s="23">
        <v>-1437000000</v>
      </c>
      <c r="E15" s="24">
        <v>3075000000</v>
      </c>
      <c r="F15" s="61">
        <v>2028000000</v>
      </c>
      <c r="G15" s="61">
        <v>2276000000</v>
      </c>
      <c r="H15" s="61">
        <v>2655000000</v>
      </c>
      <c r="I15" s="61">
        <v>2850000000</v>
      </c>
      <c r="J15" s="61">
        <v>3630000000</v>
      </c>
      <c r="K15" s="62" t="s">
        <v>20</v>
      </c>
      <c r="L15" s="2"/>
      <c r="M15" s="2"/>
      <c r="N15" s="2"/>
      <c r="O15" s="1"/>
      <c r="P15" s="1"/>
      <c r="Q15" s="1"/>
      <c r="R15" s="1"/>
    </row>
    <row r="16" spans="1:18" ht="22" customHeight="1" x14ac:dyDescent="0.2">
      <c r="A16" s="28"/>
      <c r="B16" s="29"/>
      <c r="C16" s="29">
        <f t="shared" ref="C16:J16" si="1">(C15/B15)-1</f>
        <v>-1.0392032060348892</v>
      </c>
      <c r="D16" s="29">
        <f t="shared" si="1"/>
        <v>-9.6410102224894771</v>
      </c>
      <c r="E16" s="30">
        <f t="shared" si="1"/>
        <v>-3.1398747390396662</v>
      </c>
      <c r="F16" s="29">
        <f t="shared" si="1"/>
        <v>-0.34048780487804875</v>
      </c>
      <c r="G16" s="29">
        <f t="shared" si="1"/>
        <v>0.12228796844181455</v>
      </c>
      <c r="H16" s="29">
        <f t="shared" si="1"/>
        <v>0.16652021089630931</v>
      </c>
      <c r="I16" s="29">
        <f t="shared" si="1"/>
        <v>7.344632768361592E-2</v>
      </c>
      <c r="J16" s="30">
        <f t="shared" si="1"/>
        <v>0.27368421052631575</v>
      </c>
      <c r="K16" s="65">
        <f>AVERAGE(F16:J16)</f>
        <v>5.9090182534001355E-2</v>
      </c>
      <c r="L16" s="2"/>
      <c r="M16" s="2"/>
      <c r="N16" s="2"/>
      <c r="O16" s="1"/>
      <c r="P16" s="1"/>
      <c r="Q16" s="1"/>
      <c r="R16" s="1"/>
    </row>
    <row r="17" spans="1:18" ht="22" customHeight="1" x14ac:dyDescent="0.2">
      <c r="A17" s="4" t="s">
        <v>16</v>
      </c>
      <c r="B17" s="5">
        <f t="shared" ref="B17:J17" si="2">B15/B10</f>
        <v>-0.26995036273386791</v>
      </c>
      <c r="C17" s="5">
        <f t="shared" si="2"/>
        <v>1.0962425840474622E-2</v>
      </c>
      <c r="D17" s="5">
        <f t="shared" si="2"/>
        <v>-8.7922173274596185E-2</v>
      </c>
      <c r="E17" s="27">
        <f t="shared" si="2"/>
        <v>0.14631012989484704</v>
      </c>
      <c r="F17" s="5">
        <f t="shared" si="2"/>
        <v>9.1191150681235664E-2</v>
      </c>
      <c r="G17" s="5">
        <f t="shared" si="2"/>
        <v>9.449472722743503E-2</v>
      </c>
      <c r="H17" s="5">
        <f t="shared" si="2"/>
        <v>0.10211538461538462</v>
      </c>
      <c r="I17" s="5">
        <f t="shared" si="2"/>
        <v>0.1043650212391973</v>
      </c>
      <c r="J17" s="27">
        <f t="shared" si="2"/>
        <v>0.12088717197282536</v>
      </c>
      <c r="K17" s="67"/>
      <c r="L17" s="2"/>
      <c r="M17" s="2"/>
      <c r="N17" s="2"/>
      <c r="O17" s="1"/>
      <c r="P17" s="1"/>
      <c r="Q17" s="1"/>
      <c r="R17" s="1"/>
    </row>
    <row r="18" spans="1:18" ht="22" customHeight="1" x14ac:dyDescent="0.2">
      <c r="A18" s="22" t="s">
        <v>17</v>
      </c>
      <c r="B18" s="23">
        <v>-1969000000</v>
      </c>
      <c r="C18" s="23">
        <v>-3660000000</v>
      </c>
      <c r="D18" s="23">
        <v>3337000000</v>
      </c>
      <c r="E18" s="24">
        <v>1529000000</v>
      </c>
      <c r="F18" s="61">
        <v>2468000000</v>
      </c>
      <c r="G18" s="61">
        <v>2905000000</v>
      </c>
      <c r="H18" s="61">
        <v>3186000000</v>
      </c>
      <c r="I18" s="61">
        <v>3662000000</v>
      </c>
      <c r="J18" s="61">
        <v>4121000000</v>
      </c>
      <c r="K18" s="62" t="s">
        <v>21</v>
      </c>
      <c r="L18" s="2"/>
      <c r="M18" s="2"/>
      <c r="N18" s="2"/>
      <c r="P18" s="1"/>
      <c r="Q18" s="1"/>
      <c r="R18" s="1"/>
    </row>
    <row r="19" spans="1:18" ht="22" customHeight="1" x14ac:dyDescent="0.2">
      <c r="A19" s="31"/>
      <c r="B19" s="29"/>
      <c r="C19" s="29">
        <f t="shared" ref="C19:J19" si="3">(C18/B18)-1</f>
        <v>0.85881157948197062</v>
      </c>
      <c r="D19" s="29">
        <f t="shared" si="3"/>
        <v>-1.9117486338797813</v>
      </c>
      <c r="E19" s="30">
        <f t="shared" si="3"/>
        <v>-0.54180401558285884</v>
      </c>
      <c r="F19" s="29">
        <f t="shared" si="3"/>
        <v>0.61412688031393059</v>
      </c>
      <c r="G19" s="29">
        <f t="shared" si="3"/>
        <v>0.177066450567261</v>
      </c>
      <c r="H19" s="29">
        <f t="shared" si="3"/>
        <v>9.6729776247848509E-2</v>
      </c>
      <c r="I19" s="29">
        <f t="shared" si="3"/>
        <v>0.14940364092906466</v>
      </c>
      <c r="J19" s="30">
        <f t="shared" si="3"/>
        <v>0.12534134352812676</v>
      </c>
      <c r="K19" s="65">
        <f>AVERAGE(F19:J19)</f>
        <v>0.23253361831724631</v>
      </c>
      <c r="L19" s="2"/>
      <c r="M19" s="2"/>
      <c r="N19" s="2"/>
      <c r="O19" s="1"/>
      <c r="P19" s="1"/>
      <c r="Q19" s="1"/>
      <c r="R19" s="1"/>
    </row>
    <row r="20" spans="1:18" ht="22" customHeight="1" x14ac:dyDescent="0.2">
      <c r="A20" s="34" t="s">
        <v>8</v>
      </c>
      <c r="B20" s="35">
        <f t="shared" ref="B20:J20" si="4">B18/B10</f>
        <v>-0.12530227822324042</v>
      </c>
      <c r="C20" s="35">
        <f t="shared" si="4"/>
        <v>-0.24126565589980223</v>
      </c>
      <c r="D20" s="35">
        <f t="shared" si="4"/>
        <v>0.20417278511992168</v>
      </c>
      <c r="E20" s="36">
        <f t="shared" si="4"/>
        <v>7.2750630442023123E-2</v>
      </c>
      <c r="F20" s="35">
        <f t="shared" si="4"/>
        <v>0.11097621295921579</v>
      </c>
      <c r="G20" s="35">
        <f t="shared" si="4"/>
        <v>0.12060948268703811</v>
      </c>
      <c r="H20" s="35">
        <f t="shared" si="4"/>
        <v>0.12253846153846154</v>
      </c>
      <c r="I20" s="35">
        <f t="shared" si="4"/>
        <v>0.13409989746594406</v>
      </c>
      <c r="J20" s="36">
        <f t="shared" si="4"/>
        <v>0.13723857732782735</v>
      </c>
      <c r="K20" s="68"/>
      <c r="L20" s="2"/>
      <c r="M20" s="2"/>
      <c r="N20" s="2"/>
      <c r="O20" s="1"/>
      <c r="P20" s="1"/>
      <c r="Q20" s="1"/>
      <c r="R20" s="1"/>
    </row>
    <row r="21" spans="1:18" ht="22" customHeight="1" x14ac:dyDescent="0.2">
      <c r="A21" s="22" t="s">
        <v>31</v>
      </c>
      <c r="B21" s="23">
        <v>8355000000</v>
      </c>
      <c r="C21" s="23">
        <v>8333000000</v>
      </c>
      <c r="D21" s="23">
        <v>8351000000</v>
      </c>
      <c r="E21" s="24">
        <v>8362000000</v>
      </c>
      <c r="F21" s="23"/>
      <c r="G21" s="23"/>
      <c r="H21" s="23"/>
      <c r="I21" s="23"/>
      <c r="J21" s="24"/>
      <c r="K21" s="62" t="s">
        <v>27</v>
      </c>
      <c r="L21" s="2"/>
      <c r="M21" s="2"/>
      <c r="N21" s="2"/>
      <c r="P21" s="1"/>
      <c r="Q21" s="1"/>
      <c r="R21" s="1"/>
    </row>
    <row r="22" spans="1:18" ht="22" customHeight="1" x14ac:dyDescent="0.2">
      <c r="A22" s="31"/>
      <c r="B22" s="29"/>
      <c r="C22" s="32">
        <f t="shared" ref="C22" si="5">(C21/B21)-1</f>
        <v>-2.6331538001196364E-3</v>
      </c>
      <c r="D22" s="32">
        <f t="shared" ref="D22" si="6">(D21/C21)-1</f>
        <v>2.1600864034561074E-3</v>
      </c>
      <c r="E22" s="33">
        <f t="shared" ref="E22" si="7">(E21/D21)-1</f>
        <v>1.317207520057373E-3</v>
      </c>
      <c r="F22" s="29"/>
      <c r="G22" s="29"/>
      <c r="H22" s="29"/>
      <c r="I22" s="29"/>
      <c r="J22" s="30"/>
      <c r="K22" s="69">
        <f>AVERAGE(C22:E22)</f>
        <v>2.8138004113128129E-4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2011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OTCPK:RYCE.Y/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2024-11-08T07:35:26Z</dcterms:modified>
</cp:coreProperties>
</file>