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Industrials/"/>
    </mc:Choice>
  </mc:AlternateContent>
  <xr:revisionPtr revIDLastSave="0" documentId="13_ncr:1_{622E0AD2-C559-324B-B788-65F811ABA98B}"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9" i="1" l="1"/>
  <c r="K16" i="1"/>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C3" i="1"/>
  <c r="C4" i="1"/>
  <c r="K11"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<sst xmlns="http://schemas.openxmlformats.org/spreadsheetml/2006/main" count="36" uniqueCount="33">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</sst>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4371000000</c:v>
                </c:pt>
                <c:pt idx="1">
                  <c:v>5000000000</c:v>
                </c:pt>
                <c:pt idx="2">
                  <c:v>5691000000</c:v>
                </c:pt>
                <c:pt idx="3">
                  <c:v>6863000000</c:v>
                </c:pt>
                <c:pt idx="4">
                  <c:v>7821000000</c:v>
                </c:pt>
                <c:pt idx="5">
                  <c:v>9051000000</c:v>
                </c:pt>
                <c:pt idx="6">
                  <c:v>10238000000</c:v>
                </c:pt>
                <c:pt idx="7">
                  <c:v>10944000000</c:v>
                </c:pt>
                <c:pt idx="8">
                  <c:v>12240000000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-327000000</c:v>
                </c:pt>
                <c:pt idx="1">
                  <c:v>120000000</c:v>
                </c:pt>
                <c:pt idx="2">
                  <c:v>77000000</c:v>
                </c:pt>
                <c:pt idx="3">
                  <c:v>460000000</c:v>
                </c:pt>
                <c:pt idx="4">
                  <c:v>1040000000</c:v>
                </c:pt>
                <c:pt idx="5">
                  <c:v>1350000000</c:v>
                </c:pt>
                <c:pt idx="6">
                  <c:v>1682000000</c:v>
                </c:pt>
                <c:pt idx="7">
                  <c:v>2100000000</c:v>
                </c:pt>
                <c:pt idx="8">
                  <c:v>2570000000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415000000</c:v>
                </c:pt>
                <c:pt idx="1">
                  <c:v>211000000</c:v>
                </c:pt>
                <c:pt idx="2">
                  <c:v>-175000000</c:v>
                </c:pt>
                <c:pt idx="3">
                  <c:v>954000000</c:v>
                </c:pt>
                <c:pt idx="4">
                  <c:v>991000000</c:v>
                </c:pt>
                <c:pt idx="5">
                  <c:v>1274000000</c:v>
                </c:pt>
                <c:pt idx="6">
                  <c:v>1560000000</c:v>
                </c:pt>
                <c:pt idx="7">
                  <c:v>1907000000</c:v>
                </c:pt>
                <c:pt idx="8">
                  <c:v>2320000000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463550</xdr:colOff>
      <xdr:row>22</xdr:row>
      <xdr:rowOff>184150</xdr:rowOff>
    </xdr:from>
    <xdr:to>
      <xdr:col>10</xdr:col>
      <xdr:colOff>876300</xdr:colOff>
      <xdr:row>35</xdr:row>
      <xdr:rowOff>0</xdr:rowOff>
    </xdr:to>
    <xdr:graphicFrame macro="">
      <xdr:nvGraphicFramePr>
        <xdr:cNvPr id="2" name="Chart 1">
          <a:extLst>
            <a:ext uri="{FF2B5EF4-FFF2-40B4-BE49-F238E27FC236}">
              <a16:creationId xmlns:a16="http://schemas.microsoft.com/office/drawing/2014/main" id="{AB6757D5-B2BC-CF99-8E45-194F7B088C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https://www.bing.com/financeapi/forcetrigger?t=b19hc7&amp;q=XNYS%3aVRT&amp;form=skydnc</v>
    <v>Learn more on Bing</v>
  </rv>
  <rv s="1">
    <v>0</v>
    <v>Vertiv Holdings Co (XNYS:VRT)</v>
    <v>2</v>
    <v>3</v>
    <v>Finance</v>
    <v>4</v>
    <v>en-US</v>
    <v>b19hc7</v>
    <v>268435456</v>
    <v>1</v>
    <v>Powered by Refinitiv</v>
    <v>124.855</v>
    <v>39.479999999999997</v>
    <v>1.5993999999999999</v>
    <v>1.74</v>
    <v>1.4448000000000001E-2</v>
    <v>0.63</v>
    <v>5.1570000000000001E-3</v>
    <v>USD</v>
    <v>Vertiv Holdings Co. offers digital infrastructure technologies and deployable customized solutions to meet the specific business requirements and needs of a diverse group of customers. Its range of offerings includes alternate current and direct current power management products, switchgear and busbar products, thermal management products, integrated rack systems, modular solutions, and management systems for monitoring and controlling digital infrastructure. These comprehensive offerings are integral to the technologies used for services, such as e-commerce, online banking, file sharing, video on-demand, energy storage, wireless communications, Internet of Things and online gaming. In addition, through its global services network, the Company provides lifecycle management services, predictive analytics and professional services for deploying, maintaining and optimizing these products and their related systems. Its brands include Vertiv, Liebert, NetSure, Geist, Energy Labs and others.</v>
    <v>27000</v>
    <v>New York Stock Exchange</v>
    <v>XNYS</v>
    <v>XNYS</v>
    <v>505 N. Cleveland Ave., WESTERVILLE, OH, 43082 US</v>
    <v>124.855</v>
    <v>Machinery, Equipment &amp; Components</v>
    <v>Stock</v>
    <v>45604.040512245316</v>
    <v>0</v>
    <v>120.94</v>
    <v>45854799120</v>
    <v>Vertiv Holdings Co</v>
    <v>Vertiv Holdings Co</v>
    <v>122.89</v>
    <v>81.533100000000005</v>
    <v>120.43</v>
    <v>122.17</v>
    <v>122.8</v>
    <v>375336000</v>
    <v>VRT</v>
    <v>Vertiv Holdings Co (XNYS:VRT)</v>
    <v>7696650</v>
    <v>6461870</v>
    <v>2016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VR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G7" sqref="G7"/>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122.17</v>
      </c>
      <c r="B3" s="6" t="s">
        <v>22</v>
      </c>
      <c r="C3" s="41">
        <f ca="1">A5/F10</f>
        <v>5.863035304948216</v>
      </c>
      <c r="D3" s="9" t="s">
        <v>26</v>
      </c>
      <c r="E3" s="44">
        <f>E14</f>
        <v>0.34984700568264609</v>
      </c>
      <c r="F3" s="9" t="s">
        <v>1</v>
      </c>
      <c r="G3" s="45" cm="1">
        <f t="array" aca="1" ref="G3" ca="1">_FV(A1,"Shares outstanding",TRUE)*(1+(5*C6))</f>
        <v>474898296.76817065</v>
      </c>
      <c r="H3" s="12" t="s">
        <v>4</v>
      </c>
      <c r="I3" s="45">
        <f>J18*(1+K4)/(I6-K4)</f>
        <v>31706666666.66666</v>
      </c>
      <c r="J3" s="9" t="s">
        <v>2</v>
      </c>
      <c r="K3" s="75" t="s">
        <v>32</v>
      </c>
      <c r="L3" s="76"/>
      <c r="M3" s="2"/>
      <c r="N3" s="2"/>
      <c r="O3" s="1"/>
      <c r="P3" s="1"/>
      <c r="Q3" s="1"/>
      <c r="R3" s="1"/>
    </row>
    <row r="4" spans="1:18" ht="22" customHeight="1" x14ac:dyDescent="0.2">
      <c r="A4" s="38" cm="1">
        <f t="array" aca="1" ref="A4" ca="1">_FV(A1,"Change (%)",TRUE)</f>
        <v>1.4448000000000001E-2</v>
      </c>
      <c r="B4" s="7" t="s">
        <v>23</v>
      </c>
      <c r="C4" s="41">
        <f ca="1">A5/F15</f>
        <v>44.091152999999998</v>
      </c>
      <c r="D4" s="9" t="s">
        <v>25</v>
      </c>
      <c r="E4" s="44">
        <f>F17</f>
        <v>0.13297532284874056</v>
      </c>
      <c r="F4" s="9" t="s">
        <v>6</v>
      </c>
      <c r="G4" s="55">
        <v>817000000</v>
      </c>
      <c r="H4" s="12" t="s">
        <v>28</v>
      </c>
      <c r="I4" s="45">
        <f>NPV(I6,F18,G18,H18,I18,(J18+I3))</f>
        <v>25556242287.639717</v>
      </c>
      <c r="J4" s="12" t="s">
        <v>5</v>
      </c>
      <c r="K4" s="52">
        <v>2.5000000000000001E-2</v>
      </c>
      <c r="L4" s="14" t="s">
        <v>29</v>
      </c>
      <c r="M4" s="2"/>
      <c r="N4" s="2"/>
      <c r="O4" s="1"/>
      <c r="P4" s="1"/>
      <c r="Q4" s="1"/>
      <c r="R4" s="1"/>
    </row>
    <row r="5" spans="1:18" ht="22" customHeight="1" x14ac:dyDescent="0.2">
      <c r="A5" s="39" cm="1">
        <f t="array" aca="1" ref="A5" ca="1">_FV(A1,"Market cap",TRUE)</f>
        <v>45854799120</v>
      </c>
      <c r="B5" s="7" t="s">
        <v>0</v>
      </c>
      <c r="C5" s="42">
        <f ca="1">F18/A5</f>
        <v>2.1611696464018879E-2</v>
      </c>
      <c r="D5" s="9" t="s">
        <v>24</v>
      </c>
      <c r="E5" s="44">
        <f>F20</f>
        <v>0.12671013936836723</v>
      </c>
      <c r="F5" s="9" t="s">
        <v>8</v>
      </c>
      <c r="G5" s="55">
        <v>3126000000</v>
      </c>
      <c r="H5" s="12" t="s">
        <v>9</v>
      </c>
      <c r="I5" s="45">
        <f>I4+G4-G5</f>
        <v>23247242287.639717</v>
      </c>
      <c r="J5" s="12" t="s">
        <v>7</v>
      </c>
      <c r="K5" s="47">
        <f ca="1">I5/G3</f>
        <v>48.952043934131517</v>
      </c>
      <c r="L5" s="6" t="s">
        <v>11</v>
      </c>
      <c r="M5" s="2"/>
      <c r="N5" s="2"/>
      <c r="O5" s="1"/>
      <c r="P5" s="1"/>
      <c r="Q5" s="1"/>
      <c r="R5" s="1"/>
    </row>
    <row r="6" spans="1:18" ht="22" customHeight="1" x14ac:dyDescent="0.2">
      <c r="A6" s="40" cm="1">
        <f t="array" aca="1" ref="A6" ca="1">_FV(A1,"Beta")</f>
        <v>1.5993999999999999</v>
      </c>
      <c r="B6" s="8" t="s">
        <v>18</v>
      </c>
      <c r="C6" s="43">
        <f>K22</f>
        <v>5.3052356698089533E-2</v>
      </c>
      <c r="D6" s="10" t="s">
        <v>27</v>
      </c>
      <c r="E6" s="54">
        <v>0.14599999999999999</v>
      </c>
      <c r="F6" s="11" t="s">
        <v>12</v>
      </c>
      <c r="G6" s="46">
        <f>G4-G5</f>
        <v>-2309000000</v>
      </c>
      <c r="H6" s="11" t="s">
        <v>3</v>
      </c>
      <c r="I6" s="53">
        <v>0.1</v>
      </c>
      <c r="J6" s="10" t="s">
        <v>10</v>
      </c>
      <c r="K6" s="48">
        <f ca="1">K5/A3-1</f>
        <v>-0.59931207387958163</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4371000000</v>
      </c>
      <c r="C10" s="23">
        <v>5000000000</v>
      </c>
      <c r="D10" s="23">
        <v>5691000000</v>
      </c>
      <c r="E10" s="24">
        <v>6863000000</v>
      </c>
      <c r="F10" s="61">
        <v>7821000000</v>
      </c>
      <c r="G10" s="61">
        <v>9051000000</v>
      </c>
      <c r="H10" s="61">
        <v>10238000000</v>
      </c>
      <c r="I10" s="61">
        <v>10944000000</v>
      </c>
      <c r="J10" s="61">
        <v>12240000000</v>
      </c>
      <c r="K10" s="62" t="s">
        <v>19</v>
      </c>
      <c r="L10" s="2"/>
      <c r="M10" s="2"/>
      <c r="N10" s="2"/>
      <c r="O10" s="1"/>
      <c r="P10" s="1"/>
      <c r="Q10" s="1"/>
      <c r="R10" s="1"/>
    </row>
    <row r="11" spans="1:18" ht="22" customHeight="1" x14ac:dyDescent="0.2">
      <c r="A11" s="18"/>
      <c r="B11" s="19"/>
      <c r="C11" s="19">
        <f t="shared" ref="C11:J11" si="0">(C10/B10)-1</f>
        <v>0.1439029970258523</v>
      </c>
      <c r="D11" s="19">
        <f t="shared" si="0"/>
        <v>0.1382000000000001</v>
      </c>
      <c r="E11" s="25">
        <f t="shared" si="0"/>
        <v>0.20593920224916529</v>
      </c>
      <c r="F11" s="19">
        <f t="shared" si="0"/>
        <v>0.13958910097624955</v>
      </c>
      <c r="G11" s="19">
        <f t="shared" si="0"/>
        <v>0.15726889144610667</v>
      </c>
      <c r="H11" s="19">
        <f t="shared" si="0"/>
        <v>0.13114572975361849</v>
      </c>
      <c r="I11" s="19">
        <f t="shared" si="0"/>
        <v>6.8958781011916326E-2</v>
      </c>
      <c r="J11" s="25">
        <f t="shared" si="0"/>
        <v>0.11842105263157898</v>
      </c>
      <c r="K11" s="63">
        <f>AVERAGE(F11:J11)</f>
        <v>0.123076711163894</v>
      </c>
      <c r="L11" s="2"/>
      <c r="M11" s="2"/>
      <c r="N11" s="2"/>
      <c r="O11" s="1"/>
      <c r="P11" s="1"/>
      <c r="Q11" s="1"/>
      <c r="R11" s="1"/>
    </row>
    <row r="12" spans="1:18" ht="22" hidden="1" customHeight="1" x14ac:dyDescent="0.2">
      <c r="A12" s="22" t="s">
        <v>30</v>
      </c>
      <c r="B12" s="23">
        <v>1474000000</v>
      </c>
      <c r="C12" s="23">
        <v>1523000000</v>
      </c>
      <c r="D12" s="23">
        <v>1616000000</v>
      </c>
      <c r="E12" s="24">
        <v>2401000000</v>
      </c>
      <c r="F12" s="23"/>
      <c r="G12" s="23"/>
      <c r="H12" s="23"/>
      <c r="I12" s="23"/>
      <c r="J12" s="24"/>
      <c r="K12" s="64"/>
      <c r="L12" s="2"/>
      <c r="M12" s="2"/>
      <c r="N12" s="2"/>
      <c r="O12" s="1"/>
      <c r="P12" s="1"/>
      <c r="Q12" s="1"/>
      <c r="R12" s="1"/>
    </row>
    <row r="13" spans="1:18" ht="22" hidden="1" customHeight="1" x14ac:dyDescent="0.2">
      <c r="A13" s="28"/>
      <c r="B13" s="29"/>
      <c r="C13" s="29">
        <f>(C12/B12)-1</f>
        <v>3.324287652645852E-2</v>
      </c>
      <c r="D13" s="29">
        <f>(D12/C12)-1</f>
        <v>6.1063690085357836E-2</v>
      </c>
      <c r="E13" s="30">
        <f>(E12/D12)-1</f>
        <v>0.4857673267326732</v>
      </c>
      <c r="F13" s="29"/>
      <c r="G13" s="29"/>
      <c r="H13" s="29"/>
      <c r="I13" s="29"/>
      <c r="J13" s="30"/>
      <c r="K13" s="65"/>
      <c r="L13" s="2"/>
      <c r="M13" s="2"/>
      <c r="N13" s="2"/>
      <c r="O13" s="1"/>
      <c r="P13" s="1"/>
      <c r="Q13" s="1"/>
      <c r="R13" s="1"/>
    </row>
    <row r="14" spans="1:18" ht="22" hidden="1" customHeight="1" x14ac:dyDescent="0.2">
      <c r="A14" s="20" t="s">
        <v>1</v>
      </c>
      <c r="B14" s="21">
        <f>B12/B10</f>
        <v>0.33722260352322125</v>
      </c>
      <c r="C14" s="21">
        <f>C12/C10</f>
        <v>0.30459999999999998</v>
      </c>
      <c r="D14" s="21">
        <f>D12/D10</f>
        <v>0.28395712528553857</v>
      </c>
      <c r="E14" s="26">
        <f>E12/E10</f>
        <v>0.34984700568264609</v>
      </c>
      <c r="F14" s="21"/>
      <c r="G14" s="21"/>
      <c r="H14" s="21"/>
      <c r="I14" s="21"/>
      <c r="J14" s="26"/>
      <c r="K14" s="66"/>
      <c r="L14" s="2"/>
      <c r="M14" s="2"/>
      <c r="N14" s="2"/>
      <c r="O14" s="1"/>
      <c r="P14" s="1"/>
      <c r="Q14" s="1"/>
      <c r="R14" s="1"/>
    </row>
    <row r="15" spans="1:18" ht="22" customHeight="1" x14ac:dyDescent="0.2">
      <c r="A15" s="22" t="s">
        <v>15</v>
      </c>
      <c r="B15" s="23">
        <v>-327000000</v>
      </c>
      <c r="C15" s="23">
        <v>120000000</v>
      </c>
      <c r="D15" s="23">
        <v>77000000</v>
      </c>
      <c r="E15" s="24">
        <v>460000000</v>
      </c>
      <c r="F15" s="61">
        <v>1040000000</v>
      </c>
      <c r="G15" s="61">
        <v>1350000000</v>
      </c>
      <c r="H15" s="61">
        <v>1682000000</v>
      </c>
      <c r="I15" s="61">
        <v>2100000000</v>
      </c>
      <c r="J15" s="61">
        <v>2570000000</v>
      </c>
      <c r="K15" s="62" t="s">
        <v>20</v>
      </c>
      <c r="L15" s="2"/>
      <c r="M15" s="2"/>
      <c r="N15" s="2"/>
      <c r="O15" s="1"/>
      <c r="P15" s="1"/>
      <c r="Q15" s="1"/>
      <c r="R15" s="1"/>
    </row>
    <row r="16" spans="1:18" ht="22" customHeight="1" x14ac:dyDescent="0.2">
      <c r="A16" s="28"/>
      <c r="B16" s="29"/>
      <c r="C16" s="29">
        <f t="shared" ref="C16:J16" si="1">(C15/B15)-1</f>
        <v>-1.3669724770642202</v>
      </c>
      <c r="D16" s="29">
        <f t="shared" si="1"/>
        <v>-0.35833333333333328</v>
      </c>
      <c r="E16" s="30">
        <f t="shared" si="1"/>
        <v>4.9740259740259738</v>
      </c>
      <c r="F16" s="29">
        <f t="shared" si="1"/>
        <v>1.2608695652173911</v>
      </c>
      <c r="G16" s="29">
        <f t="shared" si="1"/>
        <v>0.29807692307692313</v>
      </c>
      <c r="H16" s="29">
        <f t="shared" si="1"/>
        <v>0.24592592592592588</v>
      </c>
      <c r="I16" s="29">
        <f t="shared" si="1"/>
        <v>0.24851367419738413</v>
      </c>
      <c r="J16" s="30">
        <f t="shared" si="1"/>
        <v>0.2238095238095239</v>
      </c>
      <c r="K16" s="65">
        <f>AVERAGE(F16:J16)</f>
        <v>0.45543912244542961</v>
      </c>
      <c r="L16" s="2"/>
      <c r="M16" s="2"/>
      <c r="N16" s="2"/>
      <c r="O16" s="1"/>
      <c r="P16" s="1"/>
      <c r="Q16" s="1"/>
      <c r="R16" s="1"/>
    </row>
    <row r="17" spans="1:18" ht="22" customHeight="1" x14ac:dyDescent="0.2">
      <c r="A17" s="4" t="s">
        <v>16</v>
      </c>
      <c r="B17" s="5">
        <f t="shared" ref="B17:J17" si="2">B15/B10</f>
        <v>-7.4811256005490739E-2</v>
      </c>
      <c r="C17" s="5">
        <f t="shared" si="2"/>
        <v>2.4E-2</v>
      </c>
      <c r="D17" s="5">
        <f t="shared" si="2"/>
        <v>1.3530135301353014E-2</v>
      </c>
      <c r="E17" s="27">
        <f t="shared" si="2"/>
        <v>6.7026081888387004E-2</v>
      </c>
      <c r="F17" s="5">
        <f t="shared" si="2"/>
        <v>0.13297532284874056</v>
      </c>
      <c r="G17" s="5">
        <f t="shared" si="2"/>
        <v>0.14915478952601924</v>
      </c>
      <c r="H17" s="5">
        <f t="shared" si="2"/>
        <v>0.16428990037116625</v>
      </c>
      <c r="I17" s="5">
        <f t="shared" si="2"/>
        <v>0.19188596491228072</v>
      </c>
      <c r="J17" s="27">
        <f t="shared" si="2"/>
        <v>0.20996732026143791</v>
      </c>
      <c r="K17" s="67"/>
      <c r="L17" s="2"/>
      <c r="M17" s="2"/>
      <c r="N17" s="2"/>
      <c r="O17" s="1"/>
      <c r="P17" s="1"/>
      <c r="Q17" s="1"/>
      <c r="R17" s="1"/>
    </row>
    <row r="18" spans="1:18" ht="22" customHeight="1" x14ac:dyDescent="0.2">
      <c r="A18" s="22" t="s">
        <v>17</v>
      </c>
      <c r="B18" s="23">
        <v>415000000</v>
      </c>
      <c r="C18" s="23">
        <v>211000000</v>
      </c>
      <c r="D18" s="23">
        <v>-175000000</v>
      </c>
      <c r="E18" s="24">
        <v>954000000</v>
      </c>
      <c r="F18" s="61">
        <v>991000000</v>
      </c>
      <c r="G18" s="61">
        <v>1274000000</v>
      </c>
      <c r="H18" s="61">
        <v>1560000000</v>
      </c>
      <c r="I18" s="61">
        <v>1907000000</v>
      </c>
      <c r="J18" s="61">
        <v>2320000000</v>
      </c>
      <c r="K18" s="62" t="s">
        <v>21</v>
      </c>
      <c r="L18" s="2"/>
      <c r="M18" s="2"/>
      <c r="N18" s="2"/>
      <c r="P18" s="1"/>
      <c r="Q18" s="1"/>
      <c r="R18" s="1"/>
    </row>
    <row r="19" spans="1:18" ht="22" customHeight="1" x14ac:dyDescent="0.2">
      <c r="A19" s="31"/>
      <c r="B19" s="29"/>
      <c r="C19" s="29">
        <f t="shared" ref="C19:J19" si="3">(C18/B18)-1</f>
        <v>-0.49156626506024093</v>
      </c>
      <c r="D19" s="29">
        <f t="shared" si="3"/>
        <v>-1.8293838862559242</v>
      </c>
      <c r="E19" s="30">
        <f t="shared" si="3"/>
        <v>-6.4514285714285711</v>
      </c>
      <c r="F19" s="29">
        <f t="shared" si="3"/>
        <v>3.8784067085953833E-2</v>
      </c>
      <c r="G19" s="29">
        <f t="shared" si="3"/>
        <v>0.28557013118062557</v>
      </c>
      <c r="H19" s="29">
        <f t="shared" si="3"/>
        <v>0.22448979591836737</v>
      </c>
      <c r="I19" s="29">
        <f t="shared" si="3"/>
        <v>0.22243589743589753</v>
      </c>
      <c r="J19" s="30">
        <f t="shared" si="3"/>
        <v>0.21657052962768741</v>
      </c>
      <c r="K19" s="65">
        <f>AVERAGE(F19:J19)</f>
        <v>0.19757008424970635</v>
      </c>
      <c r="L19" s="2"/>
      <c r="M19" s="2"/>
      <c r="N19" s="2"/>
      <c r="O19" s="1"/>
      <c r="P19" s="1"/>
      <c r="Q19" s="1"/>
      <c r="R19" s="1"/>
    </row>
    <row r="20" spans="1:18" ht="22" customHeight="1" x14ac:dyDescent="0.2">
      <c r="A20" s="34" t="s">
        <v>8</v>
      </c>
      <c r="B20" s="35">
        <f t="shared" ref="B20:J20" si="4">B18/B10</f>
        <v>9.4943948753145727E-2</v>
      </c>
      <c r="C20" s="35">
        <f t="shared" si="4"/>
        <v>4.2200000000000001E-2</v>
      </c>
      <c r="D20" s="35">
        <f t="shared" si="4"/>
        <v>-3.0750307503075031E-2</v>
      </c>
      <c r="E20" s="36">
        <f t="shared" si="4"/>
        <v>0.13900626548156783</v>
      </c>
      <c r="F20" s="35">
        <f t="shared" si="4"/>
        <v>0.12671013936836723</v>
      </c>
      <c r="G20" s="35">
        <f t="shared" si="4"/>
        <v>0.14075792730085074</v>
      </c>
      <c r="H20" s="35">
        <f t="shared" si="4"/>
        <v>0.15237351045126002</v>
      </c>
      <c r="I20" s="35">
        <f t="shared" si="4"/>
        <v>0.17425073099415206</v>
      </c>
      <c r="J20" s="36">
        <f t="shared" si="4"/>
        <v>0.18954248366013071</v>
      </c>
      <c r="K20" s="68"/>
      <c r="L20" s="2"/>
      <c r="M20" s="2"/>
      <c r="N20" s="2"/>
      <c r="O20" s="1"/>
      <c r="P20" s="1"/>
      <c r="Q20" s="1"/>
      <c r="R20" s="1"/>
    </row>
    <row r="21" spans="1:18" ht="22" hidden="1" customHeight="1" x14ac:dyDescent="0.2">
      <c r="A21" s="22" t="s">
        <v>31</v>
      </c>
      <c r="B21" s="23">
        <v>328400000</v>
      </c>
      <c r="C21" s="23">
        <v>375700000</v>
      </c>
      <c r="D21" s="23">
        <v>377300000</v>
      </c>
      <c r="E21" s="24">
        <v>381400000</v>
      </c>
      <c r="F21" s="23"/>
      <c r="G21" s="23"/>
      <c r="H21" s="23"/>
      <c r="I21" s="23"/>
      <c r="J21" s="24"/>
      <c r="K21" s="62" t="s">
        <v>27</v>
      </c>
      <c r="L21" s="2"/>
      <c r="M21" s="2"/>
      <c r="N21" s="2"/>
      <c r="P21" s="1"/>
      <c r="Q21" s="1"/>
      <c r="R21" s="1"/>
    </row>
    <row r="22" spans="1:18" ht="22" hidden="1" customHeight="1" x14ac:dyDescent="0.2">
      <c r="A22" s="31"/>
      <c r="B22" s="29"/>
      <c r="C22" s="32">
        <f t="shared" ref="C22" si="5">(C21/B21)-1</f>
        <v>0.14403166869671136</v>
      </c>
      <c r="D22" s="32">
        <f t="shared" ref="D22" si="6">(D21/C21)-1</f>
        <v>4.2587170614851733E-3</v>
      </c>
      <c r="E22" s="33">
        <f t="shared" ref="E22" si="7">(E21/D21)-1</f>
        <v>1.0866684336072074E-2</v>
      </c>
      <c r="F22" s="29"/>
      <c r="G22" s="29"/>
      <c r="H22" s="29"/>
      <c r="I22" s="29"/>
      <c r="J22" s="30"/>
      <c r="K22" s="69">
        <f>AVERAGE(C22:E22)</f>
        <v>5.3052356698089533E-2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Machinery, Equipment &amp; Components</v>
      </c>
      <c r="B25" s="72"/>
      <c r="C25" s="72"/>
      <c r="D25" s="73" cm="1">
        <f t="array" aca="1" ref="D25" ca="1">_FV(A1,"Year incorporated",TRUE)</f>
        <v>2016</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Vertiv Holdings Co. offers digital infrastructure technologies and deployable customized solutions to meet the specific business requirements and needs of a diverse group of customers. Its range of offerings includes alternate current and direct current power management products, switchgear and busbar products, thermal management products, integrated rack systems, modular solutions, and management systems for monitoring and controlling digital infrastructure. These comprehensive offerings are integral to the technologies used for services, such as e-commerce, online banking, file sharing, video on-demand, energy storage, wireless communications, Internet of Things and online gaming. In addition, through its global services network, the Company provides lifecycle management services, predictive analytics and professional services for deploying, maintaining and optimizing these products and their related systems. Its brands include Vertiv, Liebert, NetSure, Geist, Energy Labs and others.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VRT/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2024-11-08T07:44:26Z</dcterms:modified>
</cp:coreProperties>
</file>