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E5981EEE-19C9-F644-84EC-8AECCFB8D104}"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 l="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6" i="1" l="1"/>
  <c r="K22" i="1"/>
  <c r="K19" i="1"/>
  <c r="G3" i="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<sst xmlns="http://schemas.openxmlformats.org/spreadsheetml/2006/main" count="36" uniqueCount="33">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</sst>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388000000</c:v>
                </c:pt>
                <c:pt idx="1">
                  <c:v>506000000</c:v>
                </c:pt>
                <c:pt idx="2">
                  <c:v>600000000</c:v>
                </c:pt>
                <c:pt idx="3">
                  <c:v>628000000</c:v>
                </c:pt>
                <c:pt idx="4">
                  <c:v>835000000</c:v>
                </c:pt>
                <c:pt idx="5">
                  <c:v>1068000000</c:v>
                </c:pt>
                <c:pt idx="6">
                  <c:v>1337000000</c:v>
                </c:pt>
                <c:pt idx="7">
                  <c:v>1624000000</c:v>
                </c:pt>
                <c:pt idx="8">
                  <c:v>1964000000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-213000000</c:v>
                </c:pt>
                <c:pt idx="1">
                  <c:v>-254000000</c:v>
                </c:pt>
                <c:pt idx="2">
                  <c:v>-278000000</c:v>
                </c:pt>
                <c:pt idx="3">
                  <c:v>-354000000</c:v>
                </c:pt>
                <c:pt idx="4">
                  <c:v>-323000000</c:v>
                </c:pt>
                <c:pt idx="5">
                  <c:v>-263000000</c:v>
                </c:pt>
                <c:pt idx="6">
                  <c:v>-161000000</c:v>
                </c:pt>
                <c:pt idx="7">
                  <c:v>-93000000</c:v>
                </c:pt>
                <c:pt idx="8">
                  <c:v>80000000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-66000000</c:v>
                </c:pt>
                <c:pt idx="1">
                  <c:v>-111000000</c:v>
                </c:pt>
                <c:pt idx="2">
                  <c:v>-115000000</c:v>
                </c:pt>
                <c:pt idx="3">
                  <c:v>36000000</c:v>
                </c:pt>
                <c:pt idx="4">
                  <c:v>-155000000</c:v>
                </c:pt>
                <c:pt idx="5">
                  <c:v>-75000000</c:v>
                </c:pt>
                <c:pt idx="6">
                  <c:v>39000000</c:v>
                </c:pt>
                <c:pt idx="7">
                  <c:v>153000000</c:v>
                </c:pt>
                <c:pt idx="8">
                  <c:v>300000000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539750</xdr:colOff>
      <xdr:row>22</xdr:row>
      <xdr:rowOff>127000</xdr:rowOff>
    </xdr:from>
    <xdr:to>
      <xdr:col>10</xdr:col>
      <xdr:colOff>977900</xdr:colOff>
      <xdr:row>34</xdr:row>
      <xdr:rowOff>241300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RUBRIK, INC. (XNYS:RBRK)</v>
    <v>2</v>
    <v>3</v>
    <v>Finance</v>
    <v>4</v>
    <v>en-US</v>
    <v>ccvfp2</v>
    <v>268435456</v>
    <v>1</v>
    <v>Powered by Refinitiv</v>
    <v>44.98</v>
    <v>28.34</v>
    <v>1.9390000000000001</v>
    <v>1.18</v>
    <v>2.7258000000000001E-2</v>
    <v>0.43</v>
    <v>9.6690000000000005E-3</v>
    <v>USD</v>
    <v>Rubrik, Inc. is a converged data management company. The Company has developed Zero Trust Data Security. It helps organizations achieve business resilience against cyberattacks, malicious insiders, and operational disruptions. Its Rubrik Security Cloud (RSC), powered by machine learning, secures data across enterprise, cloud, and Software as a service (SaaS) application. RSC detects, analyzes, and remediates data security risks and unauthorized user activities. It helps organizations uphold data integrity, deliver data availability that withstands adverse conditions, continuously monitor data risks and threats, and restore businesses with their data when infrastructure is attacked. The Company offers Ruby for artificial intelligence (AI) data defense and recovery. Ruby is designed to help customers scale their data security operations with automation, boosting productivity, and bridging the users’ skills gap.</v>
    <v>3100</v>
    <v>New York Stock Exchange</v>
    <v>XNYS</v>
    <v>XNYS</v>
    <v>3495 Deer Creek Road, PALO ALTO, CA, 94304 US</v>
    <v>44.98</v>
    <v>Software &amp; IT Services</v>
    <v>Stock</v>
    <v>45604.03939859922</v>
    <v>43.3</v>
    <v>8078117804</v>
    <v>RUBRIK, INC.</v>
    <v>RUBRIK, INC.</v>
    <v>43.6</v>
    <v>43.29</v>
    <v>44.47</v>
    <v>44.9</v>
    <v>181653200</v>
    <v>RBRK</v>
    <v>RUBRIK, INC. (XNYS:RBRK)</v>
    <v>1286668</v>
    <v>1770906</v>
    <v>2013</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RBRK/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13" sqref="F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44.47</v>
      </c>
      <c r="B3" s="6" t="s">
        <v>22</v>
      </c>
      <c r="C3" s="41">
        <f ca="1">A5/F10</f>
        <v>9.6743925796407186</v>
      </c>
      <c r="D3" s="9" t="s">
        <v>26</v>
      </c>
      <c r="E3" s="44">
        <f>E14</f>
        <v>0.76910828025477707</v>
      </c>
      <c r="F3" s="9" t="s">
        <v>1</v>
      </c>
      <c r="G3" s="45" cm="1">
        <f t="array" aca="1" ref="G3" ca="1">_FV(A1,"Shares outstanding",TRUE)*(1+(5*C6))</f>
        <v>181653200</v>
      </c>
      <c r="H3" s="12" t="s">
        <v>4</v>
      </c>
      <c r="I3" s="45">
        <f>J18*(1+K4)/(I6-K4)</f>
        <v>4099999999.9999995</v>
      </c>
      <c r="J3" s="9" t="s">
        <v>2</v>
      </c>
      <c r="K3" s="75" t="s">
        <v>32</v>
      </c>
      <c r="L3" s="76"/>
      <c r="M3" s="2"/>
      <c r="N3" s="2"/>
      <c r="O3" s="1"/>
      <c r="P3" s="1"/>
      <c r="Q3" s="1"/>
      <c r="R3" s="1"/>
    </row>
    <row r="4" spans="1:18" ht="22" customHeight="1" x14ac:dyDescent="0.2">
      <c r="A4" s="38" cm="1">
        <f t="array" aca="1" ref="A4" ca="1">_FV(A1,"Change (%)",TRUE)</f>
        <v>2.7258000000000001E-2</v>
      </c>
      <c r="B4" s="7" t="s">
        <v>23</v>
      </c>
      <c r="C4" s="41">
        <f ca="1">A5/F15</f>
        <v>-25.009652643962848</v>
      </c>
      <c r="D4" s="9" t="s">
        <v>25</v>
      </c>
      <c r="E4" s="44">
        <f>F17</f>
        <v>-0.38682634730538923</v>
      </c>
      <c r="F4" s="9" t="s">
        <v>6</v>
      </c>
      <c r="G4" s="55">
        <v>279000000</v>
      </c>
      <c r="H4" s="12" t="s">
        <v>28</v>
      </c>
      <c r="I4" s="45">
        <f>NPV(I6,F18,G18,H18,I18,(J18+I3))</f>
        <v>2662963595.3828278</v>
      </c>
      <c r="J4" s="12" t="s">
        <v>5</v>
      </c>
      <c r="K4" s="52">
        <v>2.5000000000000001E-2</v>
      </c>
      <c r="L4" s="14" t="s">
        <v>29</v>
      </c>
      <c r="M4" s="2"/>
      <c r="N4" s="2"/>
      <c r="O4" s="1"/>
      <c r="P4" s="1"/>
      <c r="Q4" s="1"/>
      <c r="R4" s="1"/>
    </row>
    <row r="5" spans="1:18" ht="22" customHeight="1" x14ac:dyDescent="0.2">
      <c r="A5" s="39" cm="1">
        <f t="array" aca="1" ref="A5" ca="1">_FV(A1,"Market cap",TRUE)</f>
        <v>8078117804</v>
      </c>
      <c r="B5" s="7" t="s">
        <v>0</v>
      </c>
      <c r="C5" s="42">
        <f ca="1">F18/A5</f>
        <v>-1.9187637982111309E-2</v>
      </c>
      <c r="D5" s="9" t="s">
        <v>24</v>
      </c>
      <c r="E5" s="44">
        <f>F20</f>
        <v>-0.18562874251497005</v>
      </c>
      <c r="F5" s="9" t="s">
        <v>8</v>
      </c>
      <c r="G5" s="55">
        <v>320000000</v>
      </c>
      <c r="H5" s="12" t="s">
        <v>9</v>
      </c>
      <c r="I5" s="45">
        <f>I4+G4-G5</f>
        <v>2621963595.3828278</v>
      </c>
      <c r="J5" s="12" t="s">
        <v>7</v>
      </c>
      <c r="K5" s="47">
        <f ca="1">I5/G3</f>
        <v>14.433897092827584</v>
      </c>
      <c r="L5" s="6" t="s">
        <v>11</v>
      </c>
      <c r="M5" s="2"/>
      <c r="N5" s="2"/>
      <c r="O5" s="1"/>
      <c r="P5" s="1"/>
      <c r="Q5" s="1"/>
      <c r="R5" s="1"/>
    </row>
    <row r="6" spans="1:18" ht="22" customHeight="1" x14ac:dyDescent="0.2">
      <c r="A6" s="40" cm="1">
        <f t="array" aca="1" ref="A6" ca="1">_FV(A1,"Beta")</f>
        <v>1.9390000000000001</v>
      </c>
      <c r="B6" s="8" t="s">
        <v>18</v>
      </c>
      <c r="C6" s="43">
        <f>K22</f>
        <v>0</v>
      </c>
      <c r="D6" s="10" t="s">
        <v>27</v>
      </c>
      <c r="E6" s="54">
        <v>6.2E-2</v>
      </c>
      <c r="F6" s="11" t="s">
        <v>12</v>
      </c>
      <c r="G6" s="46">
        <f>G4-G5</f>
        <v>-41000000</v>
      </c>
      <c r="H6" s="11" t="s">
        <v>3</v>
      </c>
      <c r="I6" s="53">
        <v>0.1</v>
      </c>
      <c r="J6" s="10" t="s">
        <v>10</v>
      </c>
      <c r="K6" s="48">
        <f ca="1">K5/A3-1</f>
        <v>-0.67542394664206018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388000000</v>
      </c>
      <c r="C10" s="23">
        <v>506000000</v>
      </c>
      <c r="D10" s="23">
        <v>600000000</v>
      </c>
      <c r="E10" s="24">
        <v>628000000</v>
      </c>
      <c r="F10" s="61">
        <v>835000000</v>
      </c>
      <c r="G10" s="61">
        <v>1068000000</v>
      </c>
      <c r="H10" s="61">
        <v>1337000000</v>
      </c>
      <c r="I10" s="61">
        <v>1624000000</v>
      </c>
      <c r="J10" s="61">
        <v>1964000000</v>
      </c>
      <c r="K10" s="62" t="s">
        <v>19</v>
      </c>
      <c r="L10" s="2"/>
      <c r="M10" s="2"/>
      <c r="N10" s="2"/>
      <c r="O10" s="1"/>
      <c r="P10" s="1"/>
      <c r="Q10" s="1"/>
      <c r="R10" s="1"/>
    </row>
    <row r="11" spans="1:18" ht="22" customHeight="1" x14ac:dyDescent="0.2">
      <c r="A11" s="18"/>
      <c r="B11" s="19"/>
      <c r="C11" s="19">
        <f t="shared" ref="C11:J11" si="0">(C10/B10)-1</f>
        <v>0.30412371134020622</v>
      </c>
      <c r="D11" s="19">
        <f t="shared" si="0"/>
        <v>0.18577075098814233</v>
      </c>
      <c r="E11" s="25">
        <f t="shared" si="0"/>
        <v>4.6666666666666634E-2</v>
      </c>
      <c r="F11" s="19">
        <f t="shared" si="0"/>
        <v>0.32961783439490455</v>
      </c>
      <c r="G11" s="19">
        <f t="shared" si="0"/>
        <v>0.27904191616766472</v>
      </c>
      <c r="H11" s="19">
        <f t="shared" si="0"/>
        <v>0.25187265917602986</v>
      </c>
      <c r="I11" s="19">
        <f t="shared" si="0"/>
        <v>0.21465968586387429</v>
      </c>
      <c r="J11" s="25">
        <f t="shared" si="0"/>
        <v>0.20935960591133007</v>
      </c>
      <c r="K11" s="63">
        <f>AVERAGE(F11:J11)</f>
        <v>0.25691034030276072</v>
      </c>
      <c r="L11" s="2"/>
      <c r="M11" s="2"/>
      <c r="N11" s="2"/>
      <c r="O11" s="1"/>
      <c r="P11" s="1"/>
      <c r="Q11" s="1"/>
      <c r="R11" s="1"/>
    </row>
    <row r="12" spans="1:18" ht="22" customHeight="1" x14ac:dyDescent="0.2">
      <c r="A12" s="22" t="s">
        <v>30</v>
      </c>
      <c r="B12" s="23">
        <v>280000000</v>
      </c>
      <c r="C12" s="23">
        <v>353000000</v>
      </c>
      <c r="D12" s="23">
        <v>418000000</v>
      </c>
      <c r="E12" s="24">
        <v>483000000</v>
      </c>
      <c r="F12" s="23"/>
      <c r="G12" s="23"/>
      <c r="H12" s="23"/>
      <c r="I12" s="23"/>
      <c r="J12" s="24"/>
      <c r="K12" s="64"/>
      <c r="L12" s="2"/>
      <c r="M12" s="2"/>
      <c r="N12" s="2"/>
      <c r="O12" s="1"/>
      <c r="P12" s="1"/>
      <c r="Q12" s="1"/>
      <c r="R12" s="1"/>
    </row>
    <row r="13" spans="1:18" ht="22" customHeight="1" x14ac:dyDescent="0.2">
      <c r="A13" s="28"/>
      <c r="B13" s="29"/>
      <c r="C13" s="29">
        <f>(C12/B12)-1</f>
        <v>0.26071428571428568</v>
      </c>
      <c r="D13" s="29">
        <f>(D12/C12)-1</f>
        <v>0.18413597733711051</v>
      </c>
      <c r="E13" s="30">
        <f>(E12/D12)-1</f>
        <v>0.15550239234449759</v>
      </c>
      <c r="F13" s="29"/>
      <c r="G13" s="29"/>
      <c r="H13" s="29"/>
      <c r="I13" s="29"/>
      <c r="J13" s="30"/>
      <c r="K13" s="65"/>
      <c r="L13" s="2"/>
      <c r="M13" s="2"/>
      <c r="N13" s="2"/>
      <c r="O13" s="1"/>
      <c r="P13" s="1"/>
      <c r="Q13" s="1"/>
      <c r="R13" s="1"/>
    </row>
    <row r="14" spans="1:18" ht="22" customHeight="1" x14ac:dyDescent="0.2">
      <c r="A14" s="20" t="s">
        <v>1</v>
      </c>
      <c r="B14" s="21">
        <f>B12/B10</f>
        <v>0.72164948453608246</v>
      </c>
      <c r="C14" s="21">
        <f>C12/C10</f>
        <v>0.69762845849802368</v>
      </c>
      <c r="D14" s="21">
        <f>D12/D10</f>
        <v>0.69666666666666666</v>
      </c>
      <c r="E14" s="26">
        <f>E12/E10</f>
        <v>0.76910828025477707</v>
      </c>
      <c r="F14" s="21"/>
      <c r="G14" s="21"/>
      <c r="H14" s="21"/>
      <c r="I14" s="21"/>
      <c r="J14" s="26"/>
      <c r="K14" s="66"/>
      <c r="L14" s="2"/>
      <c r="M14" s="2"/>
      <c r="N14" s="2"/>
      <c r="O14" s="1"/>
      <c r="P14" s="1"/>
      <c r="Q14" s="1"/>
      <c r="R14" s="1"/>
    </row>
    <row r="15" spans="1:18" ht="22" customHeight="1" x14ac:dyDescent="0.2">
      <c r="A15" s="22" t="s">
        <v>15</v>
      </c>
      <c r="B15" s="23">
        <v>-213000000</v>
      </c>
      <c r="C15" s="23">
        <v>-254000000</v>
      </c>
      <c r="D15" s="23">
        <v>-278000000</v>
      </c>
      <c r="E15" s="24">
        <v>-354000000</v>
      </c>
      <c r="F15" s="61">
        <v>-323000000</v>
      </c>
      <c r="G15" s="61">
        <v>-263000000</v>
      </c>
      <c r="H15" s="61">
        <v>-161000000</v>
      </c>
      <c r="I15" s="61">
        <v>-93000000</v>
      </c>
      <c r="J15" s="61">
        <v>80000000</v>
      </c>
      <c r="K15" s="62" t="s">
        <v>20</v>
      </c>
      <c r="L15" s="2"/>
      <c r="M15" s="2"/>
      <c r="N15" s="2"/>
      <c r="O15" s="1"/>
      <c r="P15" s="1"/>
      <c r="Q15" s="1"/>
      <c r="R15" s="1"/>
    </row>
    <row r="16" spans="1:18" ht="22" customHeight="1" x14ac:dyDescent="0.2">
      <c r="A16" s="28"/>
      <c r="B16" s="29"/>
      <c r="C16" s="29">
        <f t="shared" ref="C16:J16" si="1">(C15/B15)-1</f>
        <v>0.19248826291079801</v>
      </c>
      <c r="D16" s="29">
        <f t="shared" si="1"/>
        <v>9.4488188976378007E-2</v>
      </c>
      <c r="E16" s="30">
        <f t="shared" si="1"/>
        <v>0.27338129496402885</v>
      </c>
      <c r="F16" s="29">
        <f t="shared" si="1"/>
        <v>-8.7570621468926579E-2</v>
      </c>
      <c r="G16" s="29">
        <f t="shared" si="1"/>
        <v>-0.18575851393188858</v>
      </c>
      <c r="H16" s="29">
        <f t="shared" si="1"/>
        <v>-0.38783269961977185</v>
      </c>
      <c r="I16" s="29">
        <f t="shared" si="1"/>
        <v>-0.42236024844720499</v>
      </c>
      <c r="J16" s="30">
        <f t="shared" si="1"/>
        <v>-1.860215053763441</v>
      </c>
      <c r="K16" s="65">
        <f>AVERAGE(G16:J16)</f>
        <v>-0.71404162894057666</v>
      </c>
      <c r="L16" s="2"/>
      <c r="M16" s="2"/>
      <c r="N16" s="2"/>
      <c r="O16" s="1"/>
      <c r="P16" s="1"/>
      <c r="Q16" s="1"/>
      <c r="R16" s="1"/>
    </row>
    <row r="17" spans="1:18" ht="22" customHeight="1" x14ac:dyDescent="0.2">
      <c r="A17" s="4" t="s">
        <v>16</v>
      </c>
      <c r="B17" s="5">
        <f t="shared" ref="B17:J17" si="2">B15/B10</f>
        <v>-0.5489690721649485</v>
      </c>
      <c r="C17" s="5">
        <f t="shared" si="2"/>
        <v>-0.50197628458498023</v>
      </c>
      <c r="D17" s="5">
        <f t="shared" si="2"/>
        <v>-0.46333333333333332</v>
      </c>
      <c r="E17" s="27">
        <f t="shared" si="2"/>
        <v>-0.56369426751592355</v>
      </c>
      <c r="F17" s="5">
        <f t="shared" si="2"/>
        <v>-0.38682634730538923</v>
      </c>
      <c r="G17" s="5">
        <f t="shared" si="2"/>
        <v>-0.24625468164794007</v>
      </c>
      <c r="H17" s="5">
        <f t="shared" si="2"/>
        <v>-0.12041884816753927</v>
      </c>
      <c r="I17" s="5">
        <f t="shared" si="2"/>
        <v>-5.7266009852216748E-2</v>
      </c>
      <c r="J17" s="27">
        <f t="shared" si="2"/>
        <v>4.0733197556008148E-2</v>
      </c>
      <c r="K17" s="67"/>
      <c r="L17" s="2"/>
      <c r="M17" s="2"/>
      <c r="N17" s="2"/>
      <c r="O17" s="1"/>
      <c r="P17" s="1"/>
      <c r="Q17" s="1"/>
      <c r="R17" s="1"/>
    </row>
    <row r="18" spans="1:18" ht="22" customHeight="1" x14ac:dyDescent="0.2">
      <c r="A18" s="22" t="s">
        <v>17</v>
      </c>
      <c r="B18" s="23">
        <v>-66000000</v>
      </c>
      <c r="C18" s="23">
        <v>-111000000</v>
      </c>
      <c r="D18" s="23">
        <v>-115000000</v>
      </c>
      <c r="E18" s="24">
        <v>36000000</v>
      </c>
      <c r="F18" s="61">
        <v>-155000000</v>
      </c>
      <c r="G18" s="61">
        <v>-75000000</v>
      </c>
      <c r="H18" s="61">
        <v>39000000</v>
      </c>
      <c r="I18" s="61">
        <v>153000000</v>
      </c>
      <c r="J18" s="61">
        <v>300000000</v>
      </c>
      <c r="K18" s="62" t="s">
        <v>21</v>
      </c>
      <c r="L18" s="2"/>
      <c r="M18" s="2"/>
      <c r="N18" s="2"/>
      <c r="P18" s="1"/>
      <c r="Q18" s="1"/>
      <c r="R18" s="1"/>
    </row>
    <row r="19" spans="1:18" ht="22" customHeight="1" x14ac:dyDescent="0.2">
      <c r="A19" s="31"/>
      <c r="B19" s="29"/>
      <c r="C19" s="29">
        <f t="shared" ref="C19:J19" si="3">(C18/B18)-1</f>
        <v>0.68181818181818188</v>
      </c>
      <c r="D19" s="29">
        <f t="shared" si="3"/>
        <v>3.6036036036036112E-2</v>
      </c>
      <c r="E19" s="30">
        <f t="shared" si="3"/>
        <v>-1.3130434782608695</v>
      </c>
      <c r="F19" s="29">
        <f t="shared" si="3"/>
        <v>-5.3055555555555554</v>
      </c>
      <c r="G19" s="29">
        <f t="shared" si="3"/>
        <v>-0.5161290322580645</v>
      </c>
      <c r="H19" s="29">
        <f t="shared" si="3"/>
        <v>-1.52</v>
      </c>
      <c r="I19" s="29">
        <f t="shared" si="3"/>
        <v>2.9230769230769229</v>
      </c>
      <c r="J19" s="30">
        <f t="shared" si="3"/>
        <v>0.96078431372549011</v>
      </c>
      <c r="K19" s="65">
        <f>AVERAGE(G19:J19)</f>
        <v>0.46193305113608712</v>
      </c>
      <c r="L19" s="2"/>
      <c r="M19" s="2"/>
      <c r="N19" s="2"/>
      <c r="O19" s="1"/>
      <c r="P19" s="1"/>
      <c r="Q19" s="1"/>
      <c r="R19" s="1"/>
    </row>
    <row r="20" spans="1:18" ht="22" customHeight="1" x14ac:dyDescent="0.2">
      <c r="A20" s="34" t="s">
        <v>8</v>
      </c>
      <c r="B20" s="35">
        <f t="shared" ref="B20:J20" si="4">B18/B10</f>
        <v>-0.17010309278350516</v>
      </c>
      <c r="C20" s="35">
        <f t="shared" si="4"/>
        <v>-0.21936758893280633</v>
      </c>
      <c r="D20" s="35">
        <f t="shared" si="4"/>
        <v>-0.19166666666666668</v>
      </c>
      <c r="E20" s="36">
        <f t="shared" si="4"/>
        <v>5.7324840764331211E-2</v>
      </c>
      <c r="F20" s="35">
        <f t="shared" si="4"/>
        <v>-0.18562874251497005</v>
      </c>
      <c r="G20" s="35">
        <f t="shared" si="4"/>
        <v>-7.02247191011236E-2</v>
      </c>
      <c r="H20" s="35">
        <f t="shared" si="4"/>
        <v>2.9169783096484669E-2</v>
      </c>
      <c r="I20" s="35">
        <f t="shared" si="4"/>
        <v>9.4211822660098518E-2</v>
      </c>
      <c r="J20" s="36">
        <f t="shared" si="4"/>
        <v>0.15274949083503056</v>
      </c>
      <c r="K20" s="68"/>
      <c r="L20" s="2"/>
      <c r="M20" s="2"/>
      <c r="N20" s="2"/>
      <c r="O20" s="1"/>
      <c r="P20" s="1"/>
      <c r="Q20" s="1"/>
      <c r="R20" s="1"/>
    </row>
    <row r="21" spans="1:18" ht="22" customHeight="1" x14ac:dyDescent="0.2">
      <c r="A21" s="22" t="s">
        <v>31</v>
      </c>
      <c r="B21" s="23">
        <v>181700000</v>
      </c>
      <c r="C21" s="23">
        <v>181700000</v>
      </c>
      <c r="D21" s="23">
        <v>181700000</v>
      </c>
      <c r="E21" s="24">
        <v>181700000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2013</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Rubrik, Inc. is a converged data management company. The Company has developed Zero Trust Data Security. It helps organizations achieve business resilience against cyberattacks, malicious insiders, and operational disruptions. Its Rubrik Security Cloud (RSC), powered by machine learning, secures data across enterprise, cloud, and Software as a service (SaaS) application. RSC detects, analyzes, and remediates data security risks and unauthorized user activities. It helps organizations uphold data integrity, deliver data availability that withstands adverse conditions, continuously monitor data risks and threats, and restore businesses with their data when infrastructure is attacked. The Company offers Ruby for artificial intelligence (AI) data defense and recovery. Ruby is designed to help customers scale their data security operations with automation, boosting productivity, and bridging the users’ skills gap.</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RBRK/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2024-11-08T07:51:36Z</dcterms:modified>
</cp:coreProperties>
</file>