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bina/mac/Documents/stocks/"/>
    </mc:Choice>
  </mc:AlternateContent>
  <xr:revisionPtr revIDLastSave="0" documentId="13_ncr:1_{D2D6AA5B-A8EF-3D4B-AB1C-B6A9519F10B7}" xr6:coauthVersionLast="47" xr6:coauthVersionMax="47" xr10:uidLastSave="{00000000-0000-0000-0000-000000000000}"/>
  <bookViews>
    <workbookView xWindow="0" yWindow="500" windowWidth="40960" windowHeight="2254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K22" i="1" s="1"/>
  <c r="C6" i="1" s="1"/>
  <c r="G3" i="1" s="1" a="1"/>
  <c r="G3" i="1" s="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C3" i="1" l="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<sst xmlns="http://schemas.openxmlformats.org/spreadsheetml/2006/main" count="35" uniqueCount="32">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</sst>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70"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5">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0" borderId="0" xfId="0" applyFont="1" applyBorder="1"/>
    <xf numFmtId="0" fontId="3" fillId="4" borderId="0" xfId="0" applyFont="1" applyFill="1" applyBorder="1" applyAlignment="1">
      <alignment vertical="center"/>
    </xf>
    <xf numFmtId="0" fontId="3" fillId="4" borderId="0" xfId="0" applyFont="1" applyFill="1" applyBorder="1"/>
    <xf numFmtId="0" fontId="3" fillId="2" borderId="0" xfId="0" applyFont="1" applyFill="1" applyBorder="1" applyAlignment="1">
      <alignment horizontal="left" vertical="center" indent="2"/>
    </xf>
    <xf numFmtId="10" fontId="3" fillId="2" borderId="0" xfId="1" applyNumberFormat="1" applyFont="1" applyFill="1" applyBorder="1" applyAlignment="1">
      <alignment horizontal="right" vertical="center" indent="1"/>
    </xf>
    <xf numFmtId="0" fontId="8" fillId="4" borderId="0" xfId="0" applyFont="1" applyFill="1" applyBorder="1" applyAlignment="1">
      <alignment horizontal="left" vertical="center" wrapText="1" indent="4"/>
    </xf>
    <xf numFmtId="0" fontId="3" fillId="4" borderId="0" xfId="0" applyFont="1" applyFill="1" applyBorder="1" applyAlignment="1">
      <alignment horizontal="left" vertical="center" wrapText="1" indent="4"/>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Border="1" applyAlignment="1">
      <alignment vertical="center"/>
    </xf>
    <xf numFmtId="0" fontId="9" fillId="2" borderId="0" xfId="0" applyFont="1" applyFill="1" applyBorder="1" applyAlignment="1">
      <alignment horizontal="left" vertical="center" indent="2"/>
    </xf>
    <xf numFmtId="0" fontId="3" fillId="4" borderId="0" xfId="0" applyFont="1" applyFill="1" applyBorder="1" applyAlignment="1">
      <alignment vertical="center" wrapText="1"/>
    </xf>
    <xf numFmtId="0" fontId="8" fillId="4" borderId="0" xfId="0" applyFont="1" applyFill="1" applyBorder="1" applyAlignment="1">
      <alignment horizontal="center" vertical="center"/>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70"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NumberFormat="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0" fontId="9" fillId="2" borderId="1" xfId="0" applyFont="1" applyFill="1" applyBorder="1" applyAlignment="1">
      <alignment horizontal="left" vertical="center" indent="2"/>
    </xf>
    <xf numFmtId="165" fontId="2" fillId="7" borderId="10" xfId="1" applyNumberFormat="1" applyFont="1" applyFill="1" applyBorder="1" applyAlignment="1">
      <alignment horizontal="right" vertical="center" indent="1"/>
    </xf>
    <xf numFmtId="9" fontId="2" fillId="7" borderId="4" xfId="1" applyNumberFormat="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140.76</v>
    <v>39.229999999999997</v>
    <v>1.6758</v>
    <v>1.84</v>
    <v>1.455E-2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129.19999999999999</v>
    <v>Semiconductors &amp; Semiconductor Equipment</v>
    <v>Stock</v>
    <v>45531.999995717189</v>
    <v>0</v>
    <v>123.88</v>
    <v>3156180000000</v>
    <v>NVIDIA CORPORATION</v>
    <v>NVIDIA CORPORATION</v>
    <v>125.05</v>
    <v>75.087199999999996</v>
    <v>126.46</v>
    <v>128.30000000000001</v>
    <v>24600000000</v>
    <v>NVDA</v>
    <v>NVIDIA CORPORATION (XNAS:NVDA)</v>
    <v>329842</v>
    <v>361226819</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M10" sqref="M10"/>
    </sheetView>
  </sheetViews>
  <sheetFormatPr baseColWidth="10" defaultRowHeight="16" x14ac:dyDescent="0.2"/>
  <cols>
    <col min="1" max="1" width="19" style="3" customWidth="1"/>
    <col min="2" max="17" width="18.83203125" style="3" customWidth="1"/>
    <col min="18" max="18" width="19" style="3" customWidth="1"/>
  </cols>
  <sheetData>
    <row r="1" spans="1:18" s="22" customFormat="1" ht="22" customHeight="1" x14ac:dyDescent="0.2">
      <c r="A1" s="23" t="e" vm="1">
        <v>#VALUE!</v>
      </c>
      <c r="B1" s="23"/>
      <c r="C1" s="23"/>
      <c r="D1" s="23"/>
    </row>
    <row r="2" spans="1:18" s="22" customFormat="1" ht="22" customHeight="1" x14ac:dyDescent="0.2">
      <c r="A2" s="67"/>
      <c r="B2" s="67"/>
      <c r="C2" s="67"/>
      <c r="D2" s="67"/>
      <c r="E2" s="66"/>
      <c r="F2" s="66"/>
      <c r="G2" s="66"/>
      <c r="H2" s="66"/>
      <c r="I2" s="66"/>
      <c r="J2" s="66"/>
    </row>
    <row r="3" spans="1:18" ht="22" customHeight="1" x14ac:dyDescent="0.2">
      <c r="A3" s="52" cm="1">
        <f t="array" ref="A3">_FV(A1,"Price")</f>
        <v>128.30000000000001</v>
      </c>
      <c r="B3" s="11" t="s">
        <v>22</v>
      </c>
      <c r="C3" s="56">
        <f>A5/F10</f>
        <v>26.257737104825292</v>
      </c>
      <c r="D3" s="14" t="s">
        <v>26</v>
      </c>
      <c r="E3" s="59">
        <f>E14</f>
        <v>0.72717573290436954</v>
      </c>
      <c r="F3" s="14" t="s">
        <v>1</v>
      </c>
      <c r="G3" s="60" cm="1">
        <f t="array" ref="G3">_FV(A1,"Shares outstanding",TRUE)*(1+(5*C6))</f>
        <v>24507754234.950527</v>
      </c>
      <c r="H3" s="17" t="s">
        <v>4</v>
      </c>
      <c r="I3" s="60">
        <f>J18*(1+K4)/(I6-K4)</f>
        <v>1778033333333.3328</v>
      </c>
      <c r="J3" s="14" t="s">
        <v>2</v>
      </c>
      <c r="K3" s="18"/>
      <c r="L3" s="19"/>
      <c r="M3" s="5"/>
      <c r="N3" s="5"/>
      <c r="O3" s="6"/>
      <c r="P3" s="6"/>
      <c r="Q3" s="6"/>
      <c r="R3" s="1"/>
    </row>
    <row r="4" spans="1:18" ht="22" customHeight="1" x14ac:dyDescent="0.2">
      <c r="A4" s="53" cm="1">
        <f t="array" ref="A4">_FV(A1,"Change (%)",TRUE)</f>
        <v>1.455E-2</v>
      </c>
      <c r="B4" s="12" t="s">
        <v>23</v>
      </c>
      <c r="C4" s="56">
        <f>A5/F15</f>
        <v>46.675244010647738</v>
      </c>
      <c r="D4" s="14" t="s">
        <v>25</v>
      </c>
      <c r="E4" s="59">
        <f>E17</f>
        <v>0.4884934834706674</v>
      </c>
      <c r="F4" s="14" t="s">
        <v>6</v>
      </c>
      <c r="G4" s="71">
        <v>25984000000</v>
      </c>
      <c r="H4" s="17" t="s">
        <v>28</v>
      </c>
      <c r="I4" s="60">
        <f>NPV(I6,F18,G18,H18,I18,(J18+I3))</f>
        <v>1478508805181.7944</v>
      </c>
      <c r="J4" s="17" t="s">
        <v>5</v>
      </c>
      <c r="K4" s="68">
        <v>2.5000000000000001E-2</v>
      </c>
      <c r="L4" s="20" t="s">
        <v>29</v>
      </c>
      <c r="M4" s="5"/>
      <c r="N4" s="5"/>
      <c r="O4" s="6"/>
      <c r="P4" s="6"/>
      <c r="Q4" s="6"/>
      <c r="R4" s="1"/>
    </row>
    <row r="5" spans="1:18" ht="22" customHeight="1" x14ac:dyDescent="0.2">
      <c r="A5" s="54" cm="1">
        <f t="array" ref="A5">_FV(A1,"Market cap",TRUE)</f>
        <v>3156180000000</v>
      </c>
      <c r="B5" s="12" t="s">
        <v>0</v>
      </c>
      <c r="C5" s="57">
        <f>F18/A5</f>
        <v>2.0111337122724306E-2</v>
      </c>
      <c r="D5" s="14" t="s">
        <v>24</v>
      </c>
      <c r="E5" s="59">
        <f>E20</f>
        <v>0.39767243360362431</v>
      </c>
      <c r="F5" s="14" t="s">
        <v>8</v>
      </c>
      <c r="G5" s="71">
        <v>11056000000</v>
      </c>
      <c r="H5" s="17" t="s">
        <v>9</v>
      </c>
      <c r="I5" s="60">
        <f>I4+G4-G5</f>
        <v>1493436805181.7944</v>
      </c>
      <c r="J5" s="17" t="s">
        <v>7</v>
      </c>
      <c r="K5" s="62">
        <f>I5/G3</f>
        <v>60.937317669523672</v>
      </c>
      <c r="L5" s="11" t="s">
        <v>11</v>
      </c>
      <c r="M5" s="5"/>
      <c r="N5" s="5"/>
      <c r="O5" s="6"/>
      <c r="P5" s="6"/>
      <c r="Q5" s="6"/>
      <c r="R5" s="1"/>
    </row>
    <row r="6" spans="1:18" ht="22" customHeight="1" x14ac:dyDescent="0.2">
      <c r="A6" s="55" cm="1">
        <f t="array" ref="A6">_FV(A1,"Beta")</f>
        <v>1.6758</v>
      </c>
      <c r="B6" s="13" t="s">
        <v>18</v>
      </c>
      <c r="C6" s="58">
        <f>K22</f>
        <v>-7.4996556950790438E-4</v>
      </c>
      <c r="D6" s="15" t="s">
        <v>27</v>
      </c>
      <c r="E6" s="70">
        <v>0.64300000000000002</v>
      </c>
      <c r="F6" s="16" t="s">
        <v>12</v>
      </c>
      <c r="G6" s="61">
        <f>G4-G5</f>
        <v>14928000000</v>
      </c>
      <c r="H6" s="16" t="s">
        <v>3</v>
      </c>
      <c r="I6" s="69">
        <v>0.1</v>
      </c>
      <c r="J6" s="15" t="s">
        <v>10</v>
      </c>
      <c r="K6" s="63">
        <f>K5/A3-1</f>
        <v>-0.52504039228742272</v>
      </c>
      <c r="L6" s="21" t="s">
        <v>13</v>
      </c>
      <c r="M6" s="5"/>
      <c r="N6" s="5"/>
      <c r="O6" s="6"/>
      <c r="P6" s="6"/>
      <c r="Q6" s="6"/>
      <c r="R6" s="1"/>
    </row>
    <row r="7" spans="1:18" ht="22" customHeight="1" x14ac:dyDescent="0.2">
      <c r="A7" s="5"/>
      <c r="B7" s="5"/>
      <c r="C7" s="5"/>
      <c r="D7" s="5"/>
      <c r="E7" s="5"/>
      <c r="F7" s="5"/>
      <c r="G7" s="5"/>
      <c r="H7" s="5"/>
      <c r="I7" s="5"/>
      <c r="J7" s="5"/>
      <c r="K7" s="5"/>
      <c r="L7" s="5"/>
      <c r="M7" s="5"/>
      <c r="N7" s="5"/>
      <c r="O7" s="5"/>
      <c r="P7" s="6"/>
      <c r="Q7" s="6"/>
      <c r="R7" s="1"/>
    </row>
    <row r="8" spans="1:18" ht="22" customHeight="1" x14ac:dyDescent="0.2">
      <c r="A8" s="64"/>
      <c r="B8" s="65"/>
      <c r="C8" s="65"/>
      <c r="D8" s="65"/>
      <c r="E8" s="65"/>
      <c r="F8" s="65"/>
      <c r="G8" s="65"/>
      <c r="H8" s="65"/>
      <c r="I8" s="65"/>
      <c r="J8" s="19"/>
      <c r="K8" s="5"/>
      <c r="L8" s="5"/>
      <c r="M8" s="5"/>
      <c r="N8" s="5"/>
      <c r="O8" s="6"/>
      <c r="P8" s="6"/>
      <c r="Q8" s="6"/>
      <c r="R8" s="1"/>
    </row>
    <row r="9" spans="1:18" ht="22" customHeight="1" x14ac:dyDescent="0.2">
      <c r="A9" s="72"/>
      <c r="B9" s="73">
        <v>2021</v>
      </c>
      <c r="C9" s="73">
        <v>2022</v>
      </c>
      <c r="D9" s="73">
        <v>2023</v>
      </c>
      <c r="E9" s="74">
        <v>2024</v>
      </c>
      <c r="F9" s="73">
        <v>2025</v>
      </c>
      <c r="G9" s="73">
        <v>2026</v>
      </c>
      <c r="H9" s="73">
        <v>2027</v>
      </c>
      <c r="I9" s="73">
        <v>2028</v>
      </c>
      <c r="J9" s="74">
        <v>2029</v>
      </c>
      <c r="K9" s="19"/>
      <c r="L9" s="5"/>
      <c r="M9" s="5"/>
      <c r="N9" s="5"/>
      <c r="O9" s="6"/>
      <c r="P9" s="6"/>
      <c r="Q9" s="6"/>
      <c r="R9" s="1"/>
    </row>
    <row r="10" spans="1:18" ht="22" customHeight="1" x14ac:dyDescent="0.2">
      <c r="A10" s="30" t="s">
        <v>14</v>
      </c>
      <c r="B10" s="31">
        <v>16674000000</v>
      </c>
      <c r="C10" s="31">
        <v>26914000000</v>
      </c>
      <c r="D10" s="31">
        <v>26974000000</v>
      </c>
      <c r="E10" s="32">
        <v>60922000000</v>
      </c>
      <c r="F10" s="31">
        <v>120200000000</v>
      </c>
      <c r="G10" s="31">
        <v>164400000000</v>
      </c>
      <c r="H10" s="31">
        <v>193800000000</v>
      </c>
      <c r="I10" s="31">
        <v>228300000000</v>
      </c>
      <c r="J10" s="32">
        <v>236500000000</v>
      </c>
      <c r="K10" s="36" t="s">
        <v>19</v>
      </c>
      <c r="L10" s="5"/>
      <c r="M10" s="5"/>
      <c r="N10" s="5"/>
      <c r="O10" s="6"/>
      <c r="P10" s="6"/>
      <c r="Q10" s="6"/>
      <c r="R10" s="1"/>
    </row>
    <row r="11" spans="1:18" ht="22" customHeight="1" x14ac:dyDescent="0.2">
      <c r="A11" s="26"/>
      <c r="B11" s="27"/>
      <c r="C11" s="27">
        <f>(C10/B10)-1</f>
        <v>0.61412978289552589</v>
      </c>
      <c r="D11" s="27">
        <f>(D10/C10)-1</f>
        <v>2.2293230289069932E-3</v>
      </c>
      <c r="E11" s="33">
        <f>(E10/D10)-1</f>
        <v>1.2585452658115224</v>
      </c>
      <c r="F11" s="27">
        <f>(F10/E10)-1</f>
        <v>0.973014674501822</v>
      </c>
      <c r="G11" s="27">
        <f>(G10/F10)-1</f>
        <v>0.36772046589018292</v>
      </c>
      <c r="H11" s="27">
        <f>(H10/G10)-1</f>
        <v>0.17883211678832112</v>
      </c>
      <c r="I11" s="27">
        <f>(I10/H10)-1</f>
        <v>0.17801857585139325</v>
      </c>
      <c r="J11" s="33">
        <f>(J10/I10)-1</f>
        <v>3.5917652212001716E-2</v>
      </c>
      <c r="K11" s="37">
        <f>AVERAGE(F11:J11)</f>
        <v>0.34670069704874418</v>
      </c>
      <c r="L11" s="5"/>
      <c r="M11" s="5"/>
      <c r="N11" s="5"/>
      <c r="O11" s="6"/>
      <c r="P11" s="6"/>
      <c r="Q11" s="6"/>
      <c r="R11" s="1"/>
    </row>
    <row r="12" spans="1:18" ht="22" hidden="1" customHeight="1" x14ac:dyDescent="0.2">
      <c r="A12" s="30" t="s">
        <v>30</v>
      </c>
      <c r="B12" s="31">
        <v>10557000000</v>
      </c>
      <c r="C12" s="31">
        <v>17457000000</v>
      </c>
      <c r="D12" s="31">
        <v>15356000000</v>
      </c>
      <c r="E12" s="32">
        <v>44301000000</v>
      </c>
      <c r="F12" s="31"/>
      <c r="G12" s="31"/>
      <c r="H12" s="31"/>
      <c r="I12" s="31"/>
      <c r="J12" s="32"/>
      <c r="K12" s="36"/>
      <c r="L12" s="5"/>
      <c r="M12" s="5"/>
      <c r="N12" s="5"/>
      <c r="O12" s="6"/>
      <c r="P12" s="6"/>
      <c r="Q12" s="6"/>
      <c r="R12" s="1"/>
    </row>
    <row r="13" spans="1:18" ht="22" hidden="1" customHeight="1" x14ac:dyDescent="0.2">
      <c r="A13" s="40"/>
      <c r="B13" s="41"/>
      <c r="C13" s="41">
        <f>(C12/B12)-1</f>
        <v>0.65359477124182996</v>
      </c>
      <c r="D13" s="41">
        <f>(D12/C12)-1</f>
        <v>-0.12035286704473847</v>
      </c>
      <c r="E13" s="42">
        <f>(E12/D12)-1</f>
        <v>1.8849309716071896</v>
      </c>
      <c r="F13" s="41"/>
      <c r="G13" s="41"/>
      <c r="H13" s="41"/>
      <c r="I13" s="41"/>
      <c r="J13" s="42"/>
      <c r="K13" s="43"/>
      <c r="L13" s="5"/>
      <c r="M13" s="5"/>
      <c r="N13" s="5"/>
      <c r="O13" s="6"/>
      <c r="P13" s="6"/>
      <c r="Q13" s="6"/>
      <c r="R13" s="1"/>
    </row>
    <row r="14" spans="1:18" ht="22" hidden="1" customHeight="1" x14ac:dyDescent="0.2">
      <c r="A14" s="28" t="s">
        <v>1</v>
      </c>
      <c r="B14" s="29">
        <f>B12/B10</f>
        <v>0.63314141777617849</v>
      </c>
      <c r="C14" s="29">
        <f>C12/C10</f>
        <v>0.64862153526045929</v>
      </c>
      <c r="D14" s="29">
        <f>D12/D10</f>
        <v>0.56928894490991322</v>
      </c>
      <c r="E14" s="34">
        <f>E12/E10</f>
        <v>0.72717573290436954</v>
      </c>
      <c r="F14" s="29"/>
      <c r="G14" s="29"/>
      <c r="H14" s="29"/>
      <c r="I14" s="29"/>
      <c r="J14" s="34"/>
      <c r="K14" s="38"/>
      <c r="L14" s="5"/>
      <c r="M14" s="5"/>
      <c r="N14" s="5"/>
      <c r="O14" s="6"/>
      <c r="P14" s="6"/>
      <c r="Q14" s="6"/>
      <c r="R14" s="1"/>
    </row>
    <row r="15" spans="1:18" ht="22" customHeight="1" x14ac:dyDescent="0.2">
      <c r="A15" s="30" t="s">
        <v>15</v>
      </c>
      <c r="B15" s="31">
        <v>4332000000</v>
      </c>
      <c r="C15" s="31">
        <v>9752000000</v>
      </c>
      <c r="D15" s="31">
        <v>4368000000</v>
      </c>
      <c r="E15" s="32">
        <v>29760000000</v>
      </c>
      <c r="F15" s="31">
        <v>67620000000</v>
      </c>
      <c r="G15" s="31">
        <v>91888000000</v>
      </c>
      <c r="H15" s="31">
        <v>108100000000</v>
      </c>
      <c r="I15" s="31">
        <v>127700000000</v>
      </c>
      <c r="J15" s="32">
        <v>130500000000</v>
      </c>
      <c r="K15" s="36" t="s">
        <v>20</v>
      </c>
      <c r="L15" s="5"/>
      <c r="M15" s="5"/>
      <c r="N15" s="5"/>
      <c r="O15" s="6"/>
      <c r="P15" s="6"/>
      <c r="Q15" s="6"/>
      <c r="R15" s="1"/>
    </row>
    <row r="16" spans="1:18" ht="22" customHeight="1" x14ac:dyDescent="0.2">
      <c r="A16" s="40"/>
      <c r="B16" s="41"/>
      <c r="C16" s="41">
        <f>(C15/B15)-1</f>
        <v>1.2511542012927053</v>
      </c>
      <c r="D16" s="41">
        <f>(D15/C15)-1</f>
        <v>-0.55209187858900743</v>
      </c>
      <c r="E16" s="42">
        <f>(E15/D15)-1</f>
        <v>5.813186813186813</v>
      </c>
      <c r="F16" s="41">
        <f>(F15/E15)-1</f>
        <v>1.2721774193548385</v>
      </c>
      <c r="G16" s="41">
        <f>(G15/F15)-1</f>
        <v>0.35888790298728179</v>
      </c>
      <c r="H16" s="41">
        <f>(H15/G15)-1</f>
        <v>0.17643217830402236</v>
      </c>
      <c r="I16" s="41">
        <f>(I15/H15)-1</f>
        <v>0.18131359851988904</v>
      </c>
      <c r="J16" s="42">
        <f>(J15/I15)-1</f>
        <v>2.1926389976507421E-2</v>
      </c>
      <c r="K16" s="43">
        <f>AVERAGE(F16:J16)</f>
        <v>0.40214749782850784</v>
      </c>
      <c r="L16" s="5"/>
      <c r="M16" s="5"/>
      <c r="N16" s="5"/>
      <c r="O16" s="6"/>
      <c r="P16" s="6"/>
      <c r="Q16" s="6"/>
      <c r="R16" s="1"/>
    </row>
    <row r="17" spans="1:18" ht="22" customHeight="1" x14ac:dyDescent="0.2">
      <c r="A17" s="7" t="s">
        <v>16</v>
      </c>
      <c r="B17" s="8">
        <f>B15/B10</f>
        <v>0.25980568549838073</v>
      </c>
      <c r="C17" s="8">
        <f>C15/C10</f>
        <v>0.36233930296499961</v>
      </c>
      <c r="D17" s="8">
        <f>D15/D10</f>
        <v>0.16193371394676356</v>
      </c>
      <c r="E17" s="35">
        <f>E15/E10</f>
        <v>0.4884934834706674</v>
      </c>
      <c r="F17" s="8">
        <f>F15/F10</f>
        <v>0.56256239600665559</v>
      </c>
      <c r="G17" s="8">
        <f>G15/G10</f>
        <v>0.55892944038929437</v>
      </c>
      <c r="H17" s="8">
        <f>H15/H10</f>
        <v>0.55779153766769862</v>
      </c>
      <c r="I17" s="8">
        <f>I15/I10</f>
        <v>0.55935173017958828</v>
      </c>
      <c r="J17" s="35">
        <f>J15/J10</f>
        <v>0.55179704016913322</v>
      </c>
      <c r="K17" s="39"/>
      <c r="L17" s="5"/>
      <c r="M17" s="5"/>
      <c r="N17" s="5"/>
      <c r="O17" s="6"/>
      <c r="P17" s="6"/>
      <c r="Q17" s="6"/>
      <c r="R17" s="1"/>
    </row>
    <row r="18" spans="1:18" ht="22" customHeight="1" x14ac:dyDescent="0.2">
      <c r="A18" s="30" t="s">
        <v>17</v>
      </c>
      <c r="B18" s="31">
        <v>3562000000</v>
      </c>
      <c r="C18" s="31">
        <v>6971000000</v>
      </c>
      <c r="D18" s="31">
        <v>3297000000</v>
      </c>
      <c r="E18" s="32">
        <v>24227000000</v>
      </c>
      <c r="F18" s="31">
        <v>63475000000</v>
      </c>
      <c r="G18" s="31">
        <v>86085000000</v>
      </c>
      <c r="H18" s="31">
        <v>108700000000</v>
      </c>
      <c r="I18" s="31">
        <v>121800000000</v>
      </c>
      <c r="J18" s="32">
        <v>130100000000</v>
      </c>
      <c r="K18" s="36" t="s">
        <v>21</v>
      </c>
      <c r="L18" s="5"/>
      <c r="M18" s="5"/>
      <c r="N18" s="5"/>
      <c r="O18" s="4"/>
      <c r="P18" s="6"/>
      <c r="Q18" s="6"/>
      <c r="R18" s="1"/>
    </row>
    <row r="19" spans="1:18" ht="22" customHeight="1" x14ac:dyDescent="0.2">
      <c r="A19" s="44"/>
      <c r="B19" s="41"/>
      <c r="C19" s="41">
        <f t="shared" ref="C19:J19" si="0">(C18/B18)-1</f>
        <v>0.95704660303200439</v>
      </c>
      <c r="D19" s="41">
        <f t="shared" si="0"/>
        <v>-0.52704059675799741</v>
      </c>
      <c r="E19" s="42">
        <f t="shared" si="0"/>
        <v>6.3481953290870488</v>
      </c>
      <c r="F19" s="41">
        <f t="shared" si="0"/>
        <v>1.6200107318281258</v>
      </c>
      <c r="G19" s="41">
        <f t="shared" si="0"/>
        <v>0.3562032296179598</v>
      </c>
      <c r="H19" s="41">
        <f t="shared" si="0"/>
        <v>0.26270546552825702</v>
      </c>
      <c r="I19" s="41">
        <f t="shared" si="0"/>
        <v>0.1205151793928243</v>
      </c>
      <c r="J19" s="42">
        <f t="shared" si="0"/>
        <v>6.814449917898191E-2</v>
      </c>
      <c r="K19" s="43">
        <f>AVERAGE(F19:J19)</f>
        <v>0.48551582110922975</v>
      </c>
      <c r="L19" s="5"/>
      <c r="M19" s="5"/>
      <c r="N19" s="5"/>
      <c r="O19" s="6"/>
      <c r="P19" s="6"/>
      <c r="Q19" s="6"/>
      <c r="R19" s="1"/>
    </row>
    <row r="20" spans="1:18" ht="22" customHeight="1" x14ac:dyDescent="0.2">
      <c r="A20" s="48" t="s">
        <v>8</v>
      </c>
      <c r="B20" s="49">
        <f>B18/B10</f>
        <v>0.21362600455799449</v>
      </c>
      <c r="C20" s="49">
        <f>C18/C10</f>
        <v>0.25901018057516534</v>
      </c>
      <c r="D20" s="49">
        <f>D18/D10</f>
        <v>0.12222881293097057</v>
      </c>
      <c r="E20" s="50">
        <f>E18/E10</f>
        <v>0.39767243360362431</v>
      </c>
      <c r="F20" s="49">
        <f>F18/F10</f>
        <v>0.52807820299500829</v>
      </c>
      <c r="G20" s="49">
        <f>G18/G10</f>
        <v>0.52363138686131383</v>
      </c>
      <c r="H20" s="49">
        <f>H18/H10</f>
        <v>0.5608875128998968</v>
      </c>
      <c r="I20" s="49">
        <f>I18/I10</f>
        <v>0.53350854139290405</v>
      </c>
      <c r="J20" s="50">
        <f>J18/J10</f>
        <v>0.55010570824524307</v>
      </c>
      <c r="K20" s="51"/>
      <c r="L20" s="5"/>
      <c r="M20" s="5"/>
      <c r="N20" s="5"/>
      <c r="O20" s="6"/>
      <c r="P20" s="6"/>
      <c r="Q20" s="6"/>
      <c r="R20" s="1"/>
    </row>
    <row r="21" spans="1:18" ht="22" hidden="1" customHeight="1" x14ac:dyDescent="0.2">
      <c r="A21" s="30" t="s">
        <v>31</v>
      </c>
      <c r="B21" s="31">
        <v>24760000000</v>
      </c>
      <c r="C21" s="31">
        <v>25000000000</v>
      </c>
      <c r="D21" s="31">
        <v>24610000000</v>
      </c>
      <c r="E21" s="32">
        <v>24700000000</v>
      </c>
      <c r="F21" s="31"/>
      <c r="G21" s="31"/>
      <c r="H21" s="31"/>
      <c r="I21" s="31"/>
      <c r="J21" s="32"/>
      <c r="K21" s="36" t="s">
        <v>27</v>
      </c>
      <c r="L21" s="5"/>
      <c r="M21" s="5"/>
      <c r="N21" s="5"/>
      <c r="O21" s="4"/>
      <c r="P21" s="6"/>
      <c r="Q21" s="6"/>
      <c r="R21" s="1"/>
    </row>
    <row r="22" spans="1:18" ht="22" hidden="1" customHeight="1" x14ac:dyDescent="0.2">
      <c r="A22" s="44"/>
      <c r="B22" s="41"/>
      <c r="C22" s="45">
        <f t="shared" ref="C22" si="1">(C21/B21)-1</f>
        <v>9.6930533117931539E-3</v>
      </c>
      <c r="D22" s="45">
        <f t="shared" ref="D22" si="2">(D21/C21)-1</f>
        <v>-1.5599999999999947E-2</v>
      </c>
      <c r="E22" s="46">
        <f t="shared" ref="E22" si="3">(E21/D21)-1</f>
        <v>3.6570499796830802E-3</v>
      </c>
      <c r="F22" s="41"/>
      <c r="G22" s="41"/>
      <c r="H22" s="41"/>
      <c r="I22" s="41"/>
      <c r="J22" s="42"/>
      <c r="K22" s="47">
        <f>AVERAGE(C22:E22)</f>
        <v>-7.4996556950790438E-4</v>
      </c>
      <c r="L22" s="5"/>
      <c r="M22" s="5"/>
      <c r="N22" s="5"/>
      <c r="O22" s="6"/>
      <c r="P22" s="6"/>
      <c r="Q22" s="6"/>
      <c r="R22" s="1"/>
    </row>
    <row r="23" spans="1:18" s="5" customFormat="1" ht="22" customHeight="1" x14ac:dyDescent="0.2"/>
    <row r="24" spans="1:18" ht="22" customHeight="1" x14ac:dyDescent="0.2">
      <c r="A24" s="5"/>
      <c r="B24" s="5"/>
      <c r="C24" s="5"/>
      <c r="D24" s="5"/>
      <c r="E24" s="5"/>
      <c r="F24" s="5"/>
      <c r="G24" s="5"/>
      <c r="H24" s="5"/>
      <c r="I24" s="5"/>
      <c r="J24" s="5"/>
      <c r="K24" s="5"/>
      <c r="L24" s="5"/>
      <c r="M24" s="5"/>
      <c r="N24" s="5"/>
      <c r="O24" s="6"/>
      <c r="P24" s="6"/>
      <c r="Q24" s="6"/>
      <c r="R24" s="1"/>
    </row>
    <row r="25" spans="1:18" ht="22" customHeight="1" x14ac:dyDescent="0.2">
      <c r="A25" s="9" t="str" cm="1">
        <f t="array" ref="A25">_FV(A1,"Industry")</f>
        <v>Semiconductors &amp; Semiconductor Equipment</v>
      </c>
      <c r="B25" s="9"/>
      <c r="C25" s="9"/>
      <c r="D25" s="25" cm="1">
        <f t="array" ref="D25">_FV(A1,"Year incorporated",TRUE)</f>
        <v>1998</v>
      </c>
      <c r="E25" s="25"/>
      <c r="F25" s="5"/>
      <c r="G25" s="5"/>
      <c r="H25" s="5"/>
      <c r="I25" s="5"/>
      <c r="J25" s="5"/>
      <c r="K25" s="5"/>
      <c r="L25" s="5"/>
      <c r="M25" s="5"/>
      <c r="N25" s="5"/>
      <c r="O25" s="6"/>
      <c r="P25" s="6"/>
      <c r="Q25" s="6"/>
      <c r="R25" s="1"/>
    </row>
    <row r="26" spans="1:18" ht="22" customHeight="1" x14ac:dyDescent="0.2">
      <c r="A26" s="24"/>
      <c r="B26" s="24"/>
      <c r="C26" s="24"/>
      <c r="D26" s="24"/>
      <c r="E26" s="24"/>
      <c r="F26" s="5"/>
      <c r="G26" s="5"/>
      <c r="H26" s="5"/>
      <c r="I26" s="5"/>
      <c r="J26" s="5"/>
      <c r="K26" s="5"/>
      <c r="L26" s="5"/>
      <c r="M26" s="5"/>
      <c r="N26" s="5"/>
      <c r="O26" s="4"/>
      <c r="P26" s="6"/>
      <c r="Q26" s="6"/>
      <c r="R26" s="1"/>
    </row>
    <row r="27" spans="1:18" ht="22" customHeight="1" x14ac:dyDescent="0.2">
      <c r="A27" s="10" t="str" cm="1">
        <f t="array" ref="A27">_FV(A1,"Description")</f>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B27" s="10"/>
      <c r="C27" s="10"/>
      <c r="D27" s="10"/>
      <c r="E27" s="10"/>
      <c r="F27" s="5"/>
      <c r="G27" s="5"/>
      <c r="H27" s="5"/>
      <c r="I27" s="5"/>
      <c r="J27" s="5"/>
      <c r="K27" s="5"/>
      <c r="L27" s="5"/>
      <c r="M27" s="5"/>
      <c r="N27" s="5"/>
      <c r="O27" s="6"/>
      <c r="P27" s="6"/>
      <c r="Q27" s="6"/>
      <c r="R27" s="1"/>
    </row>
    <row r="28" spans="1:18" ht="22" customHeight="1" x14ac:dyDescent="0.2">
      <c r="A28" s="10"/>
      <c r="B28" s="10"/>
      <c r="C28" s="10"/>
      <c r="D28" s="10"/>
      <c r="E28" s="10"/>
      <c r="F28" s="5"/>
      <c r="G28" s="5"/>
      <c r="H28" s="5"/>
      <c r="I28" s="5"/>
      <c r="J28" s="5"/>
      <c r="K28" s="5"/>
      <c r="L28" s="5"/>
      <c r="M28" s="5"/>
      <c r="N28" s="5"/>
      <c r="O28" s="6"/>
      <c r="P28" s="6"/>
      <c r="Q28" s="6"/>
      <c r="R28" s="1"/>
    </row>
    <row r="29" spans="1:18" ht="22" customHeight="1" x14ac:dyDescent="0.2">
      <c r="A29" s="10"/>
      <c r="B29" s="10"/>
      <c r="C29" s="10"/>
      <c r="D29" s="10"/>
      <c r="E29" s="10"/>
      <c r="F29" s="5"/>
      <c r="G29" s="5"/>
      <c r="H29" s="5"/>
      <c r="I29" s="5"/>
      <c r="J29" s="5"/>
      <c r="K29" s="5"/>
      <c r="L29" s="5"/>
      <c r="M29" s="5"/>
      <c r="N29" s="5"/>
      <c r="O29" s="6"/>
      <c r="P29" s="6"/>
      <c r="Q29" s="6"/>
      <c r="R29" s="1"/>
    </row>
    <row r="30" spans="1:18" ht="22" customHeight="1" x14ac:dyDescent="0.2">
      <c r="A30" s="10"/>
      <c r="B30" s="10"/>
      <c r="C30" s="10"/>
      <c r="D30" s="10"/>
      <c r="E30" s="10"/>
      <c r="F30" s="5"/>
      <c r="G30" s="5"/>
      <c r="H30" s="5"/>
      <c r="I30" s="5"/>
      <c r="J30" s="5"/>
      <c r="K30" s="5"/>
      <c r="L30" s="5"/>
      <c r="M30" s="5"/>
      <c r="N30" s="5"/>
      <c r="O30" s="6"/>
      <c r="P30" s="6"/>
      <c r="Q30" s="6"/>
      <c r="R30" s="1"/>
    </row>
    <row r="31" spans="1:18" ht="22" customHeight="1" x14ac:dyDescent="0.2">
      <c r="A31" s="10"/>
      <c r="B31" s="10"/>
      <c r="C31" s="10"/>
      <c r="D31" s="10"/>
      <c r="E31" s="10"/>
      <c r="F31" s="5"/>
      <c r="G31" s="5"/>
      <c r="H31" s="5"/>
      <c r="I31" s="5"/>
      <c r="J31" s="5"/>
      <c r="K31" s="5"/>
      <c r="L31" s="5"/>
      <c r="M31" s="5"/>
      <c r="N31" s="5"/>
      <c r="O31" s="6"/>
      <c r="P31" s="6"/>
      <c r="Q31" s="6"/>
      <c r="R31" s="1"/>
    </row>
    <row r="32" spans="1:18" ht="22" customHeight="1" x14ac:dyDescent="0.2">
      <c r="A32" s="10"/>
      <c r="B32" s="10"/>
      <c r="C32" s="10"/>
      <c r="D32" s="10"/>
      <c r="E32" s="10"/>
      <c r="F32" s="6"/>
      <c r="G32" s="6"/>
      <c r="H32" s="6"/>
      <c r="I32" s="6"/>
      <c r="J32" s="6"/>
      <c r="K32" s="6"/>
      <c r="L32" s="6"/>
      <c r="M32" s="5"/>
      <c r="N32" s="5"/>
      <c r="O32" s="6"/>
      <c r="P32" s="6"/>
      <c r="Q32" s="6"/>
      <c r="R32" s="1"/>
    </row>
    <row r="33" spans="1:18" ht="22" customHeight="1" x14ac:dyDescent="0.2">
      <c r="A33" s="10"/>
      <c r="B33" s="10"/>
      <c r="C33" s="10"/>
      <c r="D33" s="10"/>
      <c r="E33" s="10"/>
      <c r="F33" s="6"/>
      <c r="G33" s="6"/>
      <c r="H33" s="6"/>
      <c r="I33" s="6"/>
      <c r="J33" s="6"/>
      <c r="K33" s="6"/>
      <c r="L33" s="6"/>
      <c r="M33" s="5"/>
      <c r="N33" s="5"/>
      <c r="O33" s="6"/>
      <c r="P33" s="6"/>
      <c r="Q33" s="6"/>
      <c r="R33" s="1"/>
    </row>
    <row r="34" spans="1:18" ht="22" customHeight="1" x14ac:dyDescent="0.2">
      <c r="A34" s="10"/>
      <c r="B34" s="10"/>
      <c r="C34" s="10"/>
      <c r="D34" s="10"/>
      <c r="E34" s="10"/>
      <c r="F34" s="5"/>
      <c r="G34" s="5"/>
      <c r="H34" s="5"/>
      <c r="I34" s="5"/>
      <c r="J34" s="5"/>
      <c r="K34" s="5"/>
      <c r="L34" s="5"/>
      <c r="M34" s="5"/>
      <c r="N34" s="5"/>
      <c r="O34" s="5"/>
      <c r="P34" s="5"/>
      <c r="Q34" s="6"/>
      <c r="R34" s="1"/>
    </row>
    <row r="35" spans="1:18" ht="22" customHeight="1" x14ac:dyDescent="0.2">
      <c r="A35" s="10"/>
      <c r="B35" s="10"/>
      <c r="C35" s="10"/>
      <c r="D35" s="10"/>
      <c r="E35" s="10"/>
      <c r="F35" s="5"/>
      <c r="G35" s="5"/>
      <c r="H35" s="5"/>
      <c r="I35" s="5"/>
      <c r="J35" s="5"/>
      <c r="K35" s="5"/>
      <c r="L35" s="5"/>
      <c r="M35" s="5"/>
      <c r="N35" s="5"/>
      <c r="O35" s="5"/>
      <c r="P35" s="5"/>
      <c r="Q35" s="6"/>
      <c r="R35" s="1"/>
    </row>
    <row r="36" spans="1:18" ht="22" customHeight="1" x14ac:dyDescent="0.2">
      <c r="A36" s="5"/>
      <c r="B36" s="5"/>
      <c r="C36" s="5"/>
      <c r="D36" s="5"/>
      <c r="E36" s="5"/>
      <c r="F36" s="5"/>
      <c r="G36" s="5"/>
      <c r="H36" s="5"/>
      <c r="I36" s="5"/>
      <c r="J36" s="5"/>
      <c r="K36" s="5"/>
      <c r="L36" s="5"/>
      <c r="M36" s="5"/>
      <c r="N36" s="5"/>
      <c r="O36" s="5"/>
      <c r="P36" s="5"/>
      <c r="Q36" s="6"/>
      <c r="R36" s="1"/>
    </row>
    <row r="37" spans="1:18" ht="22" customHeight="1" x14ac:dyDescent="0.2">
      <c r="A37" s="5"/>
      <c r="B37" s="5"/>
      <c r="C37" s="5"/>
      <c r="D37" s="5"/>
      <c r="E37" s="5"/>
      <c r="F37" s="5"/>
      <c r="G37" s="5"/>
      <c r="H37" s="5"/>
      <c r="I37" s="5"/>
      <c r="J37" s="5"/>
      <c r="K37" s="5"/>
      <c r="L37" s="5"/>
      <c r="M37" s="5"/>
      <c r="N37" s="5"/>
      <c r="O37" s="5"/>
      <c r="P37" s="5"/>
      <c r="Q37" s="6"/>
      <c r="R37" s="1"/>
    </row>
    <row r="38" spans="1:18" ht="22" customHeight="1" x14ac:dyDescent="0.2">
      <c r="A38" s="5"/>
      <c r="B38" s="5"/>
      <c r="C38" s="5"/>
      <c r="D38" s="5"/>
      <c r="E38" s="5"/>
      <c r="F38" s="5"/>
      <c r="G38" s="5"/>
      <c r="H38" s="5"/>
      <c r="I38" s="5"/>
      <c r="J38" s="5"/>
      <c r="K38" s="5"/>
      <c r="L38" s="5"/>
      <c r="M38" s="5"/>
      <c r="N38" s="5"/>
      <c r="O38" s="5"/>
      <c r="P38" s="5"/>
      <c r="Q38" s="6"/>
      <c r="R38" s="1"/>
    </row>
    <row r="39" spans="1:18" ht="22" customHeight="1" x14ac:dyDescent="0.2">
      <c r="A39" s="5"/>
      <c r="B39" s="5"/>
      <c r="C39" s="5"/>
      <c r="D39" s="5"/>
      <c r="E39" s="5"/>
      <c r="F39" s="5"/>
      <c r="G39" s="2"/>
      <c r="H39" s="2"/>
      <c r="I39" s="2"/>
      <c r="J39" s="2"/>
      <c r="K39" s="2"/>
      <c r="L39" s="2"/>
      <c r="M39" s="2"/>
      <c r="N39" s="2"/>
      <c r="O39" s="2"/>
      <c r="P39" s="2"/>
      <c r="Q39" s="1"/>
      <c r="R39" s="1"/>
    </row>
    <row r="40" spans="1:18" ht="22" customHeight="1" x14ac:dyDescent="0.2">
      <c r="A40" s="5"/>
      <c r="B40" s="5"/>
      <c r="C40" s="5"/>
      <c r="D40" s="5"/>
      <c r="E40" s="5"/>
      <c r="F40" s="5"/>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ASDAQGS:NVDA/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2024-08-28T08:19:11Z</dcterms:modified>
</cp:coreProperties>
</file>