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ariel_suller_intel_com/Documents/Desktop/Personal/School/Text Retrieval and Search Engine/Text-Retrieval-and-Search-Engines/Assignment 2/"/>
    </mc:Choice>
  </mc:AlternateContent>
  <xr:revisionPtr revIDLastSave="0" documentId="8_{B4B053C0-577D-4FCE-BFAC-3CF343F63B33}" xr6:coauthVersionLast="47" xr6:coauthVersionMax="47" xr10:uidLastSave="{00000000-0000-0000-0000-000000000000}"/>
  <bookViews>
    <workbookView xWindow="-110" yWindow="-110" windowWidth="19420" windowHeight="11500" xr2:uid="{DB383DED-25D7-4D4C-B243-414CA0E6C5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Q28" i="1"/>
  <c r="R28" i="1"/>
  <c r="O28" i="1"/>
  <c r="U28" i="1"/>
  <c r="V28" i="1"/>
  <c r="W28" i="1"/>
  <c r="T28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N5" i="1"/>
  <c r="N6" i="1"/>
  <c r="N7" i="1"/>
  <c r="N8" i="1"/>
  <c r="N9" i="1"/>
  <c r="N4" i="1"/>
  <c r="N13" i="1"/>
  <c r="P13" i="1"/>
  <c r="Q13" i="1"/>
  <c r="S13" i="1"/>
  <c r="T13" i="1"/>
  <c r="V13" i="1"/>
  <c r="W13" i="1"/>
  <c r="M14" i="1"/>
  <c r="N14" i="1"/>
  <c r="P14" i="1"/>
  <c r="Q14" i="1"/>
  <c r="T14" i="1"/>
  <c r="V14" i="1"/>
  <c r="W14" i="1"/>
  <c r="M15" i="1"/>
  <c r="N15" i="1"/>
  <c r="Q15" i="1"/>
  <c r="T15" i="1"/>
  <c r="W15" i="1"/>
  <c r="N16" i="1"/>
  <c r="Q16" i="1"/>
  <c r="T16" i="1"/>
  <c r="W16" i="1"/>
  <c r="M17" i="1"/>
  <c r="N17" i="1"/>
  <c r="Q17" i="1"/>
  <c r="S17" i="1"/>
  <c r="T17" i="1"/>
  <c r="V17" i="1"/>
  <c r="W17" i="1"/>
  <c r="M18" i="1"/>
  <c r="N18" i="1"/>
  <c r="P18" i="1"/>
  <c r="Q18" i="1"/>
  <c r="S18" i="1"/>
  <c r="T18" i="1"/>
  <c r="V18" i="1"/>
  <c r="W18" i="1"/>
  <c r="P27" i="1"/>
  <c r="Q27" i="1"/>
  <c r="R27" i="1"/>
  <c r="O27" i="1"/>
  <c r="R26" i="1"/>
  <c r="Q26" i="1"/>
  <c r="P26" i="1"/>
  <c r="O26" i="1"/>
  <c r="R25" i="1"/>
  <c r="Q25" i="1"/>
  <c r="P25" i="1"/>
  <c r="R24" i="1"/>
  <c r="Q24" i="1"/>
  <c r="P24" i="1"/>
  <c r="O25" i="1"/>
  <c r="O24" i="1"/>
  <c r="N25" i="1"/>
  <c r="N26" i="1"/>
  <c r="N24" i="1"/>
  <c r="M25" i="1"/>
  <c r="M26" i="1"/>
  <c r="M24" i="1"/>
  <c r="C21" i="1"/>
  <c r="K18" i="1"/>
  <c r="K17" i="1"/>
  <c r="K16" i="1"/>
  <c r="K15" i="1"/>
  <c r="K14" i="1"/>
  <c r="K13" i="1"/>
  <c r="J17" i="1"/>
  <c r="J13" i="1"/>
  <c r="H14" i="1"/>
  <c r="J14" i="1" s="1"/>
  <c r="H15" i="1"/>
  <c r="J15" i="1" s="1"/>
  <c r="H17" i="1"/>
  <c r="H18" i="1"/>
  <c r="J18" i="1" s="1"/>
  <c r="H13" i="1"/>
  <c r="C23" i="1" l="1"/>
  <c r="C22" i="1"/>
  <c r="E25" i="1" l="1"/>
</calcChain>
</file>

<file path=xl/sharedStrings.xml><?xml version="1.0" encoding="utf-8"?>
<sst xmlns="http://schemas.openxmlformats.org/spreadsheetml/2006/main" count="66" uniqueCount="36">
  <si>
    <t>d1</t>
  </si>
  <si>
    <t>d2</t>
  </si>
  <si>
    <t>d3</t>
  </si>
  <si>
    <t>d4</t>
  </si>
  <si>
    <t>a</t>
  </si>
  <si>
    <t>b</t>
  </si>
  <si>
    <t>c</t>
  </si>
  <si>
    <t>d</t>
  </si>
  <si>
    <t>e</t>
  </si>
  <si>
    <t>f</t>
  </si>
  <si>
    <t>tf</t>
  </si>
  <si>
    <t>wf</t>
  </si>
  <si>
    <t>df</t>
  </si>
  <si>
    <t>Idf</t>
  </si>
  <si>
    <t>di</t>
  </si>
  <si>
    <t>||doc1||</t>
  </si>
  <si>
    <t>||doc2||</t>
  </si>
  <si>
    <t>d1*d2</t>
  </si>
  <si>
    <t>Cosine Similarity</t>
  </si>
  <si>
    <t>(d1*d2)/(||d1|| * ||d2||)</t>
  </si>
  <si>
    <t>qi = tf * idf</t>
  </si>
  <si>
    <t>query</t>
  </si>
  <si>
    <t>idf</t>
  </si>
  <si>
    <t>tf-idf</t>
  </si>
  <si>
    <t>d1,i*qi</t>
  </si>
  <si>
    <t>d2,i*qi</t>
  </si>
  <si>
    <t>d3.i*qi</t>
  </si>
  <si>
    <t>d4,i*qi</t>
  </si>
  <si>
    <t>di*qi</t>
  </si>
  <si>
    <t>cos(d*q)</t>
  </si>
  <si>
    <t>a^2</t>
  </si>
  <si>
    <t>b^2</t>
  </si>
  <si>
    <t>c^2</t>
  </si>
  <si>
    <t>d^2</t>
  </si>
  <si>
    <t>e^2</t>
  </si>
  <si>
    <t>f^2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</si>
</sst>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ED43-C298-4DFF-8E23-16E9AA3119EE}">
  <dimension ref="B3:W28"/>
  <sheetViews>
    <sheetView tabSelected="1" zoomScale="55" zoomScaleNormal="55" workbookViewId="0">
      <selection activeCell="M24" sqref="M24"/>
    </sheetView>
  </sheetViews>
  <sheetFormatPr defaultRowHeight="14.5" x14ac:dyDescent="0.35"/>
  <cols>
    <col min="2" max="2" width="15.81640625" bestFit="1" customWidth="1"/>
    <col min="3" max="3" width="12.7265625" bestFit="1" customWidth="1"/>
    <col min="4" max="4" width="24.453125" bestFit="1" customWidth="1"/>
    <col min="5" max="5" width="12" bestFit="1" customWidth="1"/>
    <col min="6" max="23" width="10.7265625" customWidth="1"/>
  </cols>
  <sheetData>
    <row r="3" spans="6:23" x14ac:dyDescent="0.35">
      <c r="G3" t="s">
        <v>0</v>
      </c>
      <c r="H3" t="s">
        <v>1</v>
      </c>
      <c r="I3" t="s">
        <v>2</v>
      </c>
      <c r="J3" t="s">
        <v>3</v>
      </c>
      <c r="N3" t="s">
        <v>0</v>
      </c>
      <c r="O3" t="s">
        <v>1</v>
      </c>
      <c r="P3" t="s">
        <v>2</v>
      </c>
      <c r="Q3" t="s">
        <v>3</v>
      </c>
    </row>
    <row r="4" spans="6:23" x14ac:dyDescent="0.35">
      <c r="F4" t="s">
        <v>4</v>
      </c>
      <c r="G4">
        <v>0</v>
      </c>
      <c r="H4">
        <v>1</v>
      </c>
      <c r="I4">
        <v>1</v>
      </c>
      <c r="J4">
        <v>1</v>
      </c>
      <c r="M4" t="s">
        <v>30</v>
      </c>
      <c r="N4">
        <f>POWER(G4,2)</f>
        <v>0</v>
      </c>
      <c r="O4">
        <f t="shared" ref="O4:Q9" si="0">POWER(H4,2)</f>
        <v>1</v>
      </c>
      <c r="P4">
        <f t="shared" si="0"/>
        <v>1</v>
      </c>
      <c r="Q4">
        <f t="shared" si="0"/>
        <v>1</v>
      </c>
    </row>
    <row r="5" spans="6:23" x14ac:dyDescent="0.35">
      <c r="F5" t="s">
        <v>5</v>
      </c>
      <c r="G5">
        <v>1</v>
      </c>
      <c r="H5">
        <v>2</v>
      </c>
      <c r="I5">
        <v>0</v>
      </c>
      <c r="J5">
        <v>1</v>
      </c>
      <c r="M5" t="s">
        <v>31</v>
      </c>
      <c r="N5">
        <f t="shared" ref="N5:N9" si="1">POWER(G5,2)</f>
        <v>1</v>
      </c>
      <c r="O5">
        <f t="shared" si="0"/>
        <v>4</v>
      </c>
      <c r="P5">
        <f t="shared" si="0"/>
        <v>0</v>
      </c>
      <c r="Q5">
        <f t="shared" si="0"/>
        <v>1</v>
      </c>
    </row>
    <row r="6" spans="6:23" x14ac:dyDescent="0.35">
      <c r="F6" t="s">
        <v>6</v>
      </c>
      <c r="G6">
        <v>2</v>
      </c>
      <c r="H6">
        <v>0</v>
      </c>
      <c r="I6">
        <v>0</v>
      </c>
      <c r="J6">
        <v>0</v>
      </c>
      <c r="M6" t="s">
        <v>32</v>
      </c>
      <c r="N6">
        <f t="shared" si="1"/>
        <v>4</v>
      </c>
      <c r="O6">
        <f t="shared" si="0"/>
        <v>0</v>
      </c>
      <c r="P6">
        <f t="shared" si="0"/>
        <v>0</v>
      </c>
      <c r="Q6">
        <f t="shared" si="0"/>
        <v>0</v>
      </c>
    </row>
    <row r="7" spans="6:23" x14ac:dyDescent="0.35">
      <c r="F7" t="s">
        <v>7</v>
      </c>
      <c r="G7">
        <v>0</v>
      </c>
      <c r="H7">
        <v>0</v>
      </c>
      <c r="I7">
        <v>0</v>
      </c>
      <c r="J7">
        <v>0</v>
      </c>
      <c r="M7" t="s">
        <v>33</v>
      </c>
      <c r="N7">
        <f t="shared" si="1"/>
        <v>0</v>
      </c>
      <c r="O7">
        <f t="shared" si="0"/>
        <v>0</v>
      </c>
      <c r="P7">
        <f t="shared" si="0"/>
        <v>0</v>
      </c>
      <c r="Q7">
        <f t="shared" si="0"/>
        <v>0</v>
      </c>
    </row>
    <row r="8" spans="6:23" x14ac:dyDescent="0.35">
      <c r="F8" t="s">
        <v>8</v>
      </c>
      <c r="G8">
        <v>1</v>
      </c>
      <c r="H8">
        <v>0</v>
      </c>
      <c r="I8">
        <v>1</v>
      </c>
      <c r="J8">
        <v>1</v>
      </c>
      <c r="M8" t="s">
        <v>34</v>
      </c>
      <c r="N8">
        <f t="shared" si="1"/>
        <v>1</v>
      </c>
      <c r="O8">
        <f t="shared" si="0"/>
        <v>0</v>
      </c>
      <c r="P8">
        <f t="shared" si="0"/>
        <v>1</v>
      </c>
      <c r="Q8">
        <f t="shared" si="0"/>
        <v>1</v>
      </c>
    </row>
    <row r="9" spans="6:23" x14ac:dyDescent="0.35">
      <c r="F9" t="s">
        <v>9</v>
      </c>
      <c r="G9">
        <v>7</v>
      </c>
      <c r="H9">
        <v>5</v>
      </c>
      <c r="I9">
        <v>7</v>
      </c>
      <c r="J9">
        <v>2</v>
      </c>
      <c r="M9" t="s">
        <v>35</v>
      </c>
      <c r="N9">
        <f t="shared" si="1"/>
        <v>49</v>
      </c>
      <c r="O9">
        <f t="shared" si="0"/>
        <v>25</v>
      </c>
      <c r="P9">
        <f t="shared" si="0"/>
        <v>49</v>
      </c>
      <c r="Q9">
        <f t="shared" si="0"/>
        <v>4</v>
      </c>
    </row>
    <row r="11" spans="6:23" x14ac:dyDescent="0.35">
      <c r="L11" s="1" t="s">
        <v>0</v>
      </c>
      <c r="M11" s="1"/>
      <c r="N11" s="1"/>
      <c r="O11" s="1" t="s">
        <v>1</v>
      </c>
      <c r="P11" s="1"/>
      <c r="Q11" s="1"/>
      <c r="R11" s="1" t="s">
        <v>2</v>
      </c>
      <c r="S11" s="1"/>
      <c r="T11" s="1"/>
      <c r="U11" s="1" t="s">
        <v>3</v>
      </c>
      <c r="V11" s="1"/>
      <c r="W11" s="1"/>
    </row>
    <row r="12" spans="6:23" x14ac:dyDescent="0.35">
      <c r="G12" t="s">
        <v>10</v>
      </c>
      <c r="H12" t="s">
        <v>11</v>
      </c>
      <c r="I12" t="s">
        <v>12</v>
      </c>
      <c r="J12" t="s">
        <v>13</v>
      </c>
      <c r="K12" t="s">
        <v>20</v>
      </c>
      <c r="L12" t="s">
        <v>10</v>
      </c>
      <c r="M12" t="s">
        <v>11</v>
      </c>
      <c r="N12" t="s">
        <v>14</v>
      </c>
      <c r="O12" t="s">
        <v>10</v>
      </c>
      <c r="P12" t="s">
        <v>11</v>
      </c>
      <c r="Q12" t="s">
        <v>14</v>
      </c>
      <c r="R12" t="s">
        <v>10</v>
      </c>
      <c r="S12" t="s">
        <v>11</v>
      </c>
      <c r="T12" t="s">
        <v>14</v>
      </c>
      <c r="U12" t="s">
        <v>10</v>
      </c>
      <c r="V12" t="s">
        <v>11</v>
      </c>
      <c r="W12" t="s">
        <v>14</v>
      </c>
    </row>
    <row r="13" spans="6:23" x14ac:dyDescent="0.35">
      <c r="F13" t="s">
        <v>4</v>
      </c>
      <c r="G13">
        <v>3</v>
      </c>
      <c r="H13">
        <f>1+LN(G13)</f>
        <v>2.09861228866811</v>
      </c>
      <c r="I13">
        <v>3</v>
      </c>
      <c r="J13">
        <f>LN(1/I13)</f>
        <v>-1.0986122886681098</v>
      </c>
      <c r="K13">
        <f>G13*J13</f>
        <v>-3.2958368660043291</v>
      </c>
      <c r="L13">
        <v>0</v>
      </c>
      <c r="M13">
        <v>0</v>
      </c>
      <c r="N13">
        <f>L13/3.6803</f>
        <v>0</v>
      </c>
      <c r="O13">
        <v>1</v>
      </c>
      <c r="P13">
        <f>1+LN(O13)</f>
        <v>1</v>
      </c>
      <c r="Q13">
        <f>O13/3.2685</f>
        <v>0.30595074193054916</v>
      </c>
      <c r="R13">
        <v>1</v>
      </c>
      <c r="S13">
        <f>1+LN(R13)</f>
        <v>1</v>
      </c>
      <c r="T13">
        <f>R13/3.2687</f>
        <v>0.30593202190473279</v>
      </c>
      <c r="U13">
        <v>1</v>
      </c>
      <c r="V13">
        <f>1+LN(U13)</f>
        <v>1</v>
      </c>
      <c r="W13">
        <f>U13/2.4228</f>
        <v>0.41274558362225522</v>
      </c>
    </row>
    <row r="14" spans="6:23" x14ac:dyDescent="0.35">
      <c r="F14" t="s">
        <v>5</v>
      </c>
      <c r="G14">
        <v>4</v>
      </c>
      <c r="H14">
        <f t="shared" ref="H14:H18" si="2">1+LN(G14)</f>
        <v>2.3862943611198908</v>
      </c>
      <c r="I14">
        <v>3</v>
      </c>
      <c r="J14">
        <f>LN(1/H14)</f>
        <v>-0.86974168619194403</v>
      </c>
      <c r="K14">
        <f t="shared" ref="K14:K18" si="3">G14*J14</f>
        <v>-3.4789667447677761</v>
      </c>
      <c r="L14">
        <v>1</v>
      </c>
      <c r="M14">
        <f>1+LN(L14)</f>
        <v>1</v>
      </c>
      <c r="N14">
        <f t="shared" ref="N14:N18" si="4">L14/3.6803</f>
        <v>0.27171697959405483</v>
      </c>
      <c r="O14">
        <v>2</v>
      </c>
      <c r="P14">
        <f>1+LN(O14)</f>
        <v>1.6931471805599454</v>
      </c>
      <c r="Q14">
        <f>O14/3.2685</f>
        <v>0.61190148386109833</v>
      </c>
      <c r="R14">
        <v>0</v>
      </c>
      <c r="S14">
        <v>0</v>
      </c>
      <c r="T14">
        <f t="shared" ref="T14:T18" si="5">R14/3.2687</f>
        <v>0</v>
      </c>
      <c r="U14">
        <v>1</v>
      </c>
      <c r="V14">
        <f t="shared" ref="V14:V18" si="6">1+LN(U14)</f>
        <v>1</v>
      </c>
      <c r="W14">
        <f t="shared" ref="W14:W18" si="7">U14/2.4228</f>
        <v>0.41274558362225522</v>
      </c>
    </row>
    <row r="15" spans="6:23" x14ac:dyDescent="0.35">
      <c r="F15" t="s">
        <v>6</v>
      </c>
      <c r="G15">
        <v>2</v>
      </c>
      <c r="H15">
        <f t="shared" si="2"/>
        <v>1.6931471805599454</v>
      </c>
      <c r="I15">
        <v>1</v>
      </c>
      <c r="J15">
        <f t="shared" ref="J15:J18" si="8">LN(1/H15)</f>
        <v>-0.52658903413904445</v>
      </c>
      <c r="K15">
        <f t="shared" si="3"/>
        <v>-1.0531780682780889</v>
      </c>
      <c r="L15">
        <v>2</v>
      </c>
      <c r="M15">
        <f>1+LN(L15)</f>
        <v>1.6931471805599454</v>
      </c>
      <c r="N15">
        <f t="shared" si="4"/>
        <v>0.54343395918810966</v>
      </c>
      <c r="O15">
        <v>0</v>
      </c>
      <c r="P15">
        <v>0</v>
      </c>
      <c r="Q15">
        <f t="shared" ref="Q15:Q18" si="9">O15/3.2685</f>
        <v>0</v>
      </c>
      <c r="R15">
        <v>0</v>
      </c>
      <c r="S15">
        <v>0</v>
      </c>
      <c r="T15">
        <f t="shared" si="5"/>
        <v>0</v>
      </c>
      <c r="U15">
        <v>0</v>
      </c>
      <c r="V15">
        <v>0</v>
      </c>
      <c r="W15">
        <f t="shared" si="7"/>
        <v>0</v>
      </c>
    </row>
    <row r="16" spans="6:23" x14ac:dyDescent="0.35">
      <c r="F16" t="s">
        <v>7</v>
      </c>
      <c r="G16">
        <v>0</v>
      </c>
      <c r="H16">
        <v>0</v>
      </c>
      <c r="I16">
        <v>0</v>
      </c>
      <c r="J16">
        <v>0</v>
      </c>
      <c r="K16">
        <f t="shared" si="3"/>
        <v>0</v>
      </c>
      <c r="L16">
        <v>0</v>
      </c>
      <c r="M16">
        <v>0</v>
      </c>
      <c r="N16">
        <f t="shared" si="4"/>
        <v>0</v>
      </c>
      <c r="O16">
        <v>0</v>
      </c>
      <c r="P16">
        <v>0</v>
      </c>
      <c r="Q16">
        <f t="shared" si="9"/>
        <v>0</v>
      </c>
      <c r="R16">
        <v>0</v>
      </c>
      <c r="S16">
        <v>0</v>
      </c>
      <c r="T16">
        <f t="shared" si="5"/>
        <v>0</v>
      </c>
      <c r="U16">
        <v>0</v>
      </c>
      <c r="V16">
        <v>0</v>
      </c>
      <c r="W16">
        <f t="shared" si="7"/>
        <v>0</v>
      </c>
    </row>
    <row r="17" spans="2:23" x14ac:dyDescent="0.35">
      <c r="F17" t="s">
        <v>8</v>
      </c>
      <c r="G17">
        <v>3</v>
      </c>
      <c r="H17">
        <f t="shared" si="2"/>
        <v>2.09861228866811</v>
      </c>
      <c r="I17">
        <v>3</v>
      </c>
      <c r="J17">
        <f t="shared" si="8"/>
        <v>-0.74127631137501537</v>
      </c>
      <c r="K17">
        <f t="shared" si="3"/>
        <v>-2.2238289341250459</v>
      </c>
      <c r="L17">
        <v>1</v>
      </c>
      <c r="M17">
        <f>1+LN(L17)</f>
        <v>1</v>
      </c>
      <c r="N17">
        <f t="shared" si="4"/>
        <v>0.27171697959405483</v>
      </c>
      <c r="O17">
        <v>0</v>
      </c>
      <c r="P17">
        <v>0</v>
      </c>
      <c r="Q17">
        <f t="shared" si="9"/>
        <v>0</v>
      </c>
      <c r="R17">
        <v>1</v>
      </c>
      <c r="S17">
        <f t="shared" ref="S17:S18" si="10">1+LN(R17)</f>
        <v>1</v>
      </c>
      <c r="T17">
        <f t="shared" si="5"/>
        <v>0.30593202190473279</v>
      </c>
      <c r="U17">
        <v>1</v>
      </c>
      <c r="V17">
        <f t="shared" si="6"/>
        <v>1</v>
      </c>
      <c r="W17">
        <f t="shared" si="7"/>
        <v>0.41274558362225522</v>
      </c>
    </row>
    <row r="18" spans="2:23" x14ac:dyDescent="0.35">
      <c r="F18" t="s">
        <v>9</v>
      </c>
      <c r="G18">
        <v>21</v>
      </c>
      <c r="H18">
        <f t="shared" si="2"/>
        <v>4.0445224377234226</v>
      </c>
      <c r="I18">
        <v>4</v>
      </c>
      <c r="J18">
        <f t="shared" si="8"/>
        <v>-1.3973634811730353</v>
      </c>
      <c r="K18">
        <f t="shared" si="3"/>
        <v>-29.344633104633743</v>
      </c>
      <c r="L18">
        <v>7</v>
      </c>
      <c r="M18">
        <f>1+LN(L18)</f>
        <v>2.9459101490553135</v>
      </c>
      <c r="N18">
        <f t="shared" si="4"/>
        <v>1.9020188571583838</v>
      </c>
      <c r="O18">
        <v>5</v>
      </c>
      <c r="P18">
        <f>1+LN(O18)</f>
        <v>2.6094379124341005</v>
      </c>
      <c r="Q18">
        <f t="shared" si="9"/>
        <v>1.5297537096527458</v>
      </c>
      <c r="R18">
        <v>7</v>
      </c>
      <c r="S18">
        <f t="shared" si="10"/>
        <v>2.9459101490553135</v>
      </c>
      <c r="T18">
        <f t="shared" si="5"/>
        <v>2.1415241533331293</v>
      </c>
      <c r="U18">
        <v>2</v>
      </c>
      <c r="V18">
        <f t="shared" si="6"/>
        <v>1.6931471805599454</v>
      </c>
      <c r="W18">
        <f t="shared" si="7"/>
        <v>0.82549116724451044</v>
      </c>
    </row>
    <row r="21" spans="2:23" x14ac:dyDescent="0.35">
      <c r="B21" t="s">
        <v>15</v>
      </c>
      <c r="C21">
        <f>SQRT(POWER(N13,2)+POWER(N14,2)+POWER(N15,2)+POWER(N16,2)+POWER(N17,2)+POWER(N18,2))</f>
        <v>2.0151070529836326</v>
      </c>
    </row>
    <row r="22" spans="2:23" x14ac:dyDescent="0.35">
      <c r="B22" t="s">
        <v>16</v>
      </c>
      <c r="C22">
        <f>SQRT(POWER(Q13,2)+POWER(Q14,2)+POWER(Q15,2)+POWER(Q16,2)+POWER(Q17,2)+POWER(Q18,2))</f>
        <v>1.6757612284080345</v>
      </c>
      <c r="K22" t="s">
        <v>21</v>
      </c>
    </row>
    <row r="23" spans="2:23" x14ac:dyDescent="0.35">
      <c r="B23" t="s">
        <v>17</v>
      </c>
      <c r="C23">
        <f>(N13*Q13)+(N14*Q14)+(N15*Q15)+(N16*Q16)+(N17*Q17)+(N18*Q18)</f>
        <v>3.0758844255713718</v>
      </c>
      <c r="K23" t="s">
        <v>10</v>
      </c>
      <c r="L23" t="s">
        <v>12</v>
      </c>
      <c r="M23" t="s">
        <v>22</v>
      </c>
      <c r="N23" t="s">
        <v>23</v>
      </c>
      <c r="O23" t="s">
        <v>24</v>
      </c>
      <c r="P23" t="s">
        <v>25</v>
      </c>
      <c r="Q23" t="s">
        <v>26</v>
      </c>
      <c r="R23" t="s">
        <v>27</v>
      </c>
    </row>
    <row r="24" spans="2:23" x14ac:dyDescent="0.35">
      <c r="J24" t="s">
        <v>4</v>
      </c>
      <c r="K24">
        <v>1</v>
      </c>
      <c r="L24">
        <v>3</v>
      </c>
      <c r="M24">
        <f>LN(1/L24)</f>
        <v>-1.0986122886681098</v>
      </c>
      <c r="N24">
        <f>M24*K24</f>
        <v>-1.0986122886681098</v>
      </c>
      <c r="O24">
        <f>L13*N24</f>
        <v>0</v>
      </c>
      <c r="P24">
        <f>N24*H4</f>
        <v>-1.0986122886681098</v>
      </c>
      <c r="Q24">
        <f>N24*I4</f>
        <v>-1.0986122886681098</v>
      </c>
      <c r="R24">
        <f>N24*J4</f>
        <v>-1.0986122886681098</v>
      </c>
    </row>
    <row r="25" spans="2:23" x14ac:dyDescent="0.35">
      <c r="B25" t="s">
        <v>18</v>
      </c>
      <c r="D25" t="s">
        <v>19</v>
      </c>
      <c r="E25">
        <f>C23/(C21*C22)</f>
        <v>0.91087703324706226</v>
      </c>
      <c r="J25" t="s">
        <v>5</v>
      </c>
      <c r="K25">
        <v>1</v>
      </c>
      <c r="L25">
        <v>3</v>
      </c>
      <c r="M25">
        <f t="shared" ref="M25:M26" si="11">LN(1/L25)</f>
        <v>-1.0986122886681098</v>
      </c>
      <c r="N25">
        <f t="shared" ref="N25:N26" si="12">M25*K25</f>
        <v>-1.0986122886681098</v>
      </c>
      <c r="O25">
        <f>L14*N25</f>
        <v>-1.0986122886681098</v>
      </c>
      <c r="P25">
        <f t="shared" ref="P25:P26" si="13">N25*H5</f>
        <v>-2.1972245773362196</v>
      </c>
      <c r="Q25">
        <f>N25*I5</f>
        <v>0</v>
      </c>
      <c r="R25">
        <f>N25*J5</f>
        <v>-1.0986122886681098</v>
      </c>
    </row>
    <row r="26" spans="2:23" x14ac:dyDescent="0.35">
      <c r="J26" t="s">
        <v>9</v>
      </c>
      <c r="K26">
        <v>1</v>
      </c>
      <c r="L26">
        <v>4</v>
      </c>
      <c r="M26">
        <f t="shared" si="11"/>
        <v>-1.3862943611198906</v>
      </c>
      <c r="N26">
        <f t="shared" si="12"/>
        <v>-1.3862943611198906</v>
      </c>
      <c r="O26">
        <f>G9*N26</f>
        <v>-9.7040605278392338</v>
      </c>
      <c r="P26">
        <f>N26*H9</f>
        <v>-6.9314718055994531</v>
      </c>
      <c r="Q26">
        <f>I9*N26</f>
        <v>-9.7040605278392338</v>
      </c>
      <c r="R26">
        <f>N26*J9</f>
        <v>-2.7725887222397811</v>
      </c>
    </row>
    <row r="27" spans="2:23" x14ac:dyDescent="0.35">
      <c r="J27" t="s">
        <v>28</v>
      </c>
      <c r="O27">
        <f>SUM(O24:O26)</f>
        <v>-10.802672816507343</v>
      </c>
      <c r="P27">
        <f t="shared" ref="P27:R27" si="14">SUM(P24:P26)</f>
        <v>-10.227308671603783</v>
      </c>
      <c r="Q27">
        <f t="shared" si="14"/>
        <v>-10.802672816507343</v>
      </c>
      <c r="R27">
        <f t="shared" si="14"/>
        <v>-4.9698132995760007</v>
      </c>
    </row>
    <row r="28" spans="2:23" x14ac:dyDescent="0.35">
      <c r="J28" t="s">
        <v>29</v>
      </c>
      <c r="L28" s="1"/>
      <c r="M28" s="1"/>
      <c r="N28" s="1"/>
      <c r="O28" s="1">
        <f>O27/(SQRT(T28*SUM(N4,N5,N9)))</f>
        <v>-0.15643259904919238</v>
      </c>
      <c r="P28" s="1">
        <f t="shared" ref="P28:R28" si="15">P27/(SQRT(U28*SUM(O4,O5,O9)))</f>
        <v>-0.25391140540940144</v>
      </c>
      <c r="Q28" s="1">
        <f t="shared" si="15"/>
        <v>-0.15643259904919238</v>
      </c>
      <c r="R28" s="1">
        <f t="shared" si="15"/>
        <v>-0.63837977812930735</v>
      </c>
      <c r="S28" s="1"/>
      <c r="T28" s="1">
        <f>POWER(O24,2)+POWER(O25,2)+POWER(O26,2)</f>
        <v>95.375739688780044</v>
      </c>
      <c r="U28" s="1">
        <f t="shared" ref="U28:W28" si="16">POWER(P24,2)+POWER(P25,2)+POWER(P26,2)</f>
        <v>54.08004619588305</v>
      </c>
      <c r="V28" s="1">
        <f t="shared" si="16"/>
        <v>95.375739688780044</v>
      </c>
      <c r="W28" s="1">
        <f t="shared" si="16"/>
        <v>10.101146144316386</v>
      </c>
    </row>
  </sheetData>
  <phoneticPr fontId="1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46c98d88-e344-4ed4-8496-4ed7712e255d}" enabled="0" method="" siteId="{46c98d88-e344-4ed4-8496-4ed7712e255d}" removed="1"/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Ferdman</dc:creator>
  <cp:lastModifiedBy>Suller, Ariel</cp:lastModifiedBy>
  <dcterms:created xsi:type="dcterms:W3CDTF">2024-12-13T15:09:25Z</dcterms:created>
  <dcterms:modified xsi:type="dcterms:W3CDTF">2024-12-25T09:56:56Z</dcterms:modified>
</cp:coreProperties>
</file>