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
    </mc:Choice>
  </mc:AlternateContent>
  <bookViews>
    <workbookView xWindow="0" yWindow="0" windowWidth="11925" windowHeight="5535"/>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Dashboard!$A$1:$BV$51</definedName>
    <definedName name="_xlnm.Print_Titles" localSheetId="7">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24" i="1" l="1"/>
  <c r="BD25" i="1"/>
  <c r="BD26" i="1"/>
  <c r="BD27" i="1"/>
  <c r="BD28" i="1"/>
  <c r="BD29" i="1"/>
  <c r="BD23" i="1"/>
  <c r="AZ24" i="1"/>
  <c r="AZ25" i="1"/>
  <c r="AZ26" i="1"/>
  <c r="AZ27" i="1"/>
  <c r="AZ28" i="1"/>
  <c r="AZ29" i="1"/>
  <c r="AZ23" i="1"/>
  <c r="AV24" i="1"/>
  <c r="AV25" i="1"/>
  <c r="AV26" i="1"/>
  <c r="AV27" i="1"/>
  <c r="AV28" i="1"/>
  <c r="AV29" i="1"/>
  <c r="AV23" i="1"/>
  <c r="AR24" i="1"/>
  <c r="AR25" i="1"/>
  <c r="AR26" i="1"/>
  <c r="AR27" i="1"/>
  <c r="AR28" i="1"/>
  <c r="AR29" i="1"/>
  <c r="AR23" i="1"/>
  <c r="AN24" i="1"/>
  <c r="AN25" i="1"/>
  <c r="AN26" i="1"/>
  <c r="AN27" i="1"/>
  <c r="AN28" i="1"/>
  <c r="AN29" i="1"/>
  <c r="AN23" i="1"/>
  <c r="C4" i="13"/>
  <c r="C5" i="13" s="1"/>
  <c r="P9" i="16" l="1"/>
  <c r="AF9" i="16"/>
  <c r="T9" i="16"/>
  <c r="X9" i="16"/>
  <c r="AB9" i="16" l="1"/>
  <c r="X11" i="16"/>
  <c r="X14" i="16"/>
  <c r="X13" i="16"/>
  <c r="X15" i="16" l="1"/>
  <c r="X16" i="16"/>
  <c r="BR30" i="1" l="1"/>
  <c r="F7" i="15" l="1"/>
  <c r="F8" i="15" s="1"/>
  <c r="F9" i="15" s="1"/>
  <c r="D4" i="15"/>
  <c r="D5" i="15" s="1"/>
  <c r="D6" i="15" s="1"/>
  <c r="D7" i="15" s="1"/>
  <c r="D8" i="15" s="1"/>
  <c r="D9" i="15" s="1"/>
  <c r="D10" i="15" s="1"/>
  <c r="D11" i="15" s="1"/>
  <c r="D12" i="15" s="1"/>
  <c r="D13" i="15" s="1"/>
  <c r="D14" i="15" s="1"/>
  <c r="D15" i="15" s="1"/>
  <c r="C4" i="15"/>
  <c r="C5" i="15" s="1"/>
  <c r="C6" i="15" s="1"/>
  <c r="B5" i="15"/>
  <c r="B6" i="15" s="1"/>
  <c r="B7" i="15" s="1"/>
  <c r="B8" i="15" s="1"/>
  <c r="B9" i="15" s="1"/>
  <c r="B10" i="15" s="1"/>
  <c r="B11" i="15" s="1"/>
  <c r="B12" i="15" s="1"/>
  <c r="B13" i="15" s="1"/>
  <c r="B14" i="15" s="1"/>
  <c r="B15" i="15" s="1"/>
  <c r="C7" i="15" l="1"/>
  <c r="C8" i="15" s="1"/>
  <c r="C9" i="15" s="1"/>
  <c r="C10" i="15" s="1"/>
  <c r="C11" i="15" s="1"/>
  <c r="C12" i="15" s="1"/>
  <c r="C13" i="15" s="1"/>
  <c r="C14" i="15" s="1"/>
  <c r="C15" i="15" s="1"/>
  <c r="BM25" i="1" l="1"/>
  <c r="BP25" i="1"/>
  <c r="BR23" i="1"/>
  <c r="BR25" i="1" s="1"/>
  <c r="BR24" i="1"/>
  <c r="BE10" i="1"/>
  <c r="C9" i="13" l="1"/>
  <c r="AV30" i="1" l="1"/>
  <c r="AN30" i="1"/>
  <c r="BD30" i="1"/>
  <c r="AR30" i="1"/>
  <c r="C8" i="13"/>
  <c r="B8" i="13"/>
  <c r="AZ30" i="1" l="1"/>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G393" i="10" l="1"/>
  <c r="G394" i="10"/>
  <c r="G391" i="10"/>
  <c r="G395" i="10"/>
  <c r="G392" i="10"/>
  <c r="G396" i="10"/>
  <c r="G397" i="10" l="1"/>
  <c r="L14" i="2" l="1"/>
  <c r="K14" i="2"/>
  <c r="J14" i="2"/>
  <c r="I14" i="2"/>
  <c r="H14" i="2"/>
  <c r="C16" i="2" l="1"/>
  <c r="C15" i="2"/>
  <c r="C14" i="2"/>
  <c r="C13" i="2"/>
  <c r="C12" i="2"/>
  <c r="C11" i="2"/>
  <c r="B12" i="2"/>
  <c r="B13" i="2"/>
  <c r="B14" i="2"/>
  <c r="B15" i="2"/>
  <c r="B16" i="2"/>
  <c r="B17" i="2"/>
  <c r="B11" i="2"/>
  <c r="A17" i="2"/>
  <c r="A16" i="2"/>
  <c r="A15" i="2"/>
  <c r="A14" i="2"/>
  <c r="A13" i="2"/>
  <c r="A12" i="2"/>
  <c r="A11" i="2"/>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<sst xmlns="http://schemas.openxmlformats.org/spreadsheetml/2006/main" count="876" uniqueCount="433">
  <si>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</si>
  <si>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</si>
  <si>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</si>
  <si>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</si>
  <si>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</si>
  <si>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</si>
  <si>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</si>
  <si>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</si>
  <si>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</si>
  <si>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</si>
  <si>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</si>
  <si>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</si>
  <si>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</si>
  <si>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</si>
  <si>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</si>
  <si>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</si>
  <si>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</si>
  <si>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</si>
  <si>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</si>
  <si>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</si>
  <si>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</si>
  <si>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</si>
  <si>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</si>
  <si>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</si>
  <si>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</si>
  <si>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</si>
  <si>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</si>
  <si>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</si>
  <si>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</si>
  <si>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</si>
  <si>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</si>
  <si>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</si>
  <si>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</si>
  <si>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</si>
  <si>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</si>
  <si>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</si>
  <si>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</si>
  <si>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</si>
  <si>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</si>
  <si>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</si>
  <si>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</si>
  <si>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</si>
  <si>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</si>
  <si>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</si>
  <si>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</si>
  <si>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</si>
  <si>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</si>
  <si>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</si>
  <si>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</si>
  <si>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</si>
  <si>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</si>
  <si>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</si>
  <si>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</si>
  <si>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</si>
  <si>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</si>
  <si>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</si>
  <si>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</si>
  <si>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</si>
  <si>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</si>
  <si>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</si>
  <si>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</si>
  <si>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</si>
  <si>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</si>
  <si>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</si>
  <si>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</si>
  <si>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</si>
  <si>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</si>
  <si>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</si>
  <si>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</si>
  <si>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</si>
  <si>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</si>
  <si>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</si>
  <si>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</si>
  <si>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</si>
  <si>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</si>
  <si>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</si>
  <si>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</si>
  <si>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</si>
  <si>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</si>
  <si>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</si>
  <si>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</si>
  <si>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</si>
  <si>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</si>
  <si>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</si>
  <si>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</si>
  <si>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</si>
  <si>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</si>
  <si>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</si>
  <si>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</si>
  <si>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</si>
  <si>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</si>
  <si>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</si>
  <si>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</si>
  <si>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</si>
  <si>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</si>
  <si>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</si>
  <si>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</si>
  <si>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</si>
  <si>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</si>
  <si>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</si>
  <si>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</si>
  <si>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</si>
  <si>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</si>
  <si>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</si>
  <si>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</si>
  <si>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</si>
  <si>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</si>
  <si>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</si>
  <si>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</si>
  <si>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</si>
  <si>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</si>
  <si>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</si>
  <si>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</si>
  <si>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</si>
  <si>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</si>
  <si>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</si>
  <si>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</si>
  <si>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</si>
  <si>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</si>
  <si>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</si>
  <si>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</si>
  <si>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</si>
  <si>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</si>
  <si>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</si>
  <si>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</si>
  <si>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</si>
  <si>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</si>
  <si>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</si>
  <si>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</si>
  <si>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</si>
  <si>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</si>
  <si>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</si>
  <si>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</si>
  <si>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</si>
  <si>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</si>
  <si>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</si>
  <si>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</si>
  <si>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</si>
  <si>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</si>
  <si>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</si>
  <si>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</si>
  <si>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</si>
  <si>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</si>
  <si>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</si>
  <si>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</si>
  <si>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</si>
  <si>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</si>
  <si>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</si>
  <si>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</si>
  <si>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</si>
  <si>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</si>
  <si>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</si>
  <si>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</si>
  <si>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</si>
  <si>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</si>
  <si>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</si>
  <si>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</si>
  <si>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</si>
  <si>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</si>
  <si>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</si>
  <si>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</si>
  <si>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</si>
  <si>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</si>
  <si>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</si>
  <si>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</si>
  <si>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</si>
  <si>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</si>
  <si>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</si>
  <si>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</si>
  <si>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</si>
  <si>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</si>
  <si>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</si>
  <si>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</si>
  <si>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</si>
  <si>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</si>
  <si>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</si>
  <si>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</si>
  <si>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</si>
  <si>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</si>
  <si>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</si>
  <si>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</si>
  <si>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</si>
  <si>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</si>
  <si>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</si>
  <si>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</si>
  <si>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</si>
  <si>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</si>
  <si>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</si>
  <si>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</si>
  <si>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</si>
  <si>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</si>
  <si>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</si>
  <si>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</si>
  <si>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</si>
  <si>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</si>
  <si>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</si>
  <si>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</si>
  <si>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</si>
  <si>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</si>
  <si>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</si>
  <si>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</si>
  <si>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</si>
  <si>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</si>
  <si>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</si>
  <si>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</si>
  <si>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</si>
  <si>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</si>
  <si>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</si>
  <si>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</si>
  <si>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</si>
  <si>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</si>
  <si>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</si>
  <si>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</si>
  <si>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</si>
  <si>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</si>
  <si>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</si>
  <si>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</si>
  <si>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</si>
  <si>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</si>
  <si>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</si>
  <si>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</si>
  <si>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</si>
  <si>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</si>
  <si>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</si>
  <si>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</si>
  <si>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</si>
  <si>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</si>
  <si>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</si>
  <si>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</si>
  <si>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</si>
  <si>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</si>
  <si>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</si>
  <si>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</si>
  <si>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</si>
  <si>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</si>
  <si>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</si>
  <si>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</si>
  <si>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</si>
  <si>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</si>
  <si>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</si>
  <si>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</si>
  <si>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</si>
  <si>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</si>
  <si>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</si>
  <si>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</si>
  <si>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</si>
  <si>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</si>
  <si>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</si>
  <si>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</si>
  <si>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</si>
  <si>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</si>
  <si>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</si>
  <si>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</si>
  <si>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</si>
  <si>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</si>
  <si>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</si>
  <si>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</si>
  <si>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</si>
  <si>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</si>
  <si>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</si>
  <si>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</si>
  <si>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</si>
  <si>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</si>
  <si>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</si>
  <si>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</si>
  <si>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</si>
  <si>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</si>
  <si>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</si>
  <si>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</si>
  <si>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</si>
  <si>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</si>
  <si>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</si>
  <si>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</si>
  <si>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</si>
  <si>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</si>
  <si>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</si>
  <si>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</si>
  <si>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</si>
  <si>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</si>
  <si>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</si>
  <si>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</si>
  <si>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</si>
  <si>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</si>
  <si>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</si>
  <si>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</si>
  <si>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</si>
  <si>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</si>
  <si>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</si>
  <si>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</si>
  <si>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</si>
  <si>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</si>
  <si>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</si>
  <si>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</si>
  <si>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</si>
  <si>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</si>
  <si>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</si>
  <si>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</si>
  <si>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</si>
  <si>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</si>
  <si>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</si>
  <si>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</si>
  <si>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</si>
  <si>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</si>
  <si>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</si>
  <si>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</si>
  <si>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</si>
  <si>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</si>
  <si>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</si>
  <si>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</si>
  <si>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</si>
  <si>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</si>
  <si>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</si>
  <si>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</si>
  <si>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</si>
  <si>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</si>
  <si>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</si>
  <si>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</si>
  <si>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</si>
  <si>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</si>
  <si>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</si>
  <si>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</si>
  <si>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</si>
  <si>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</si>
  <si>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</si>
  <si>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</si>
  <si>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</si>
  <si>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</si>
  <si>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</si>
  <si>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</si>
  <si>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</si>
  <si>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</si>
  <si>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</si>
  <si>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</si>
  <si>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</si>
  <si>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</si>
  <si>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</si>
  <si>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</si>
  <si>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</si>
  <si>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</si>
  <si>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</si>
  <si>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</si>
  <si>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</si>
  <si>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</si>
  <si>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</si>
  <si>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</si>
  <si>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</si>
  <si>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</si>
  <si>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</si>
  <si>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</si>
  <si>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</si>
  <si>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</si>
  <si>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</si>
  <si>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</si>
  <si>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</si>
  <si>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</si>
  <si>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</si>
  <si>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</si>
  <si>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</si>
  <si>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</si>
  <si>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</si>
  <si>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</si>
  <si>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</si>
  <si>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</si>
  <si>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</si>
  <si>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</si>
  <si>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</si>
  <si>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</si>
  <si>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</si>
  <si>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</si>
  <si>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</si>
  <si>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</si>
  <si>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</si>
  <si>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</si>
  <si>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</si>
  <si>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</si>
  <si>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</si>
  <si>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</si>
  <si>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</si>
  <si>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</si>
  <si>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</si>
  <si>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</si>
  <si>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2. COST &amp; SCHEDULE PROGRESS AGAINST BASELINE</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</si>
  <si>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</si>
  <si>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</si>
  <si>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</si>
  <si>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</si>
  <si>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</si>
  <si>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</si>
  <si>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</si>
  <si>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</si>
  <si>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</si>
  <si>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</si>
  <si>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</si>
  <si>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</si>
  <si>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</si>
  <si>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</si>
  <si>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</si>
  <si>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</si>
  <si>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</si>
  <si>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</si>
  <si>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</si>
  <si>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</si>
  <si>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</si>
  <si>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</si>
  <si>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Design / Configuration Changes:</t>
  </si>
  <si>
    <t>Steercom Approved Changes:</t>
  </si>
  <si>
    <t>Contract Modification Changes:</t>
  </si>
  <si>
    <t>TOTAL Changes to date:</t>
  </si>
  <si>
    <t>PLANNED COMPLETE</t>
  </si>
  <si>
    <t>Phase 2 Construction Schedule fine tuning from Vendors</t>
  </si>
  <si>
    <t>August 2015 - Forecasted:</t>
  </si>
  <si>
    <t>August 2015 - Actual:</t>
  </si>
  <si>
    <t>August 2015 - Variance:</t>
  </si>
  <si>
    <t>Sept. 2015 - Forecasted:</t>
  </si>
  <si>
    <t>MMD was unable to invoice due to design work not complete - re-forecast for Sept 2015</t>
  </si>
  <si>
    <t>Digby Wells &amp; PCC invoiced at higher values than forecasted</t>
  </si>
  <si>
    <t>Uncomitted Salaries @ 27/08/2015</t>
  </si>
  <si>
    <t xml:space="preserve">% Actual of Budget:  </t>
  </si>
  <si>
    <t>as per Costrac actuals dd 28/07/2015</t>
  </si>
  <si>
    <t xml:space="preserve">% Actual of Schedule:  </t>
  </si>
  <si>
    <t>as per P6 S-curve dd 28/07/2015</t>
  </si>
  <si>
    <t xml:space="preserve">Earned Value:    </t>
  </si>
  <si>
    <t>formula</t>
  </si>
  <si>
    <t xml:space="preserve">Paid Value:    </t>
  </si>
  <si>
    <t xml:space="preserve">CPIX:    </t>
  </si>
  <si>
    <t xml:space="preserve">TCPi:    </t>
  </si>
  <si>
    <t xml:space="preserve">% Planned on Schedule:  </t>
  </si>
  <si>
    <t>in progress</t>
  </si>
  <si>
    <t>Re baseline of Main Schedule REV0C</t>
  </si>
  <si>
    <t>Evaluation of Earlyworks Vendor Schedules (9 off)</t>
  </si>
  <si>
    <t>Primavera Risk analysis Training for Planner</t>
  </si>
  <si>
    <t>Develop reporting for Belfast Project (look-aheads, Controls report)</t>
  </si>
  <si>
    <t>BELFAST IMPLEMENTATION PROJECT - PROJECT CONTROLS DASHBOARD                                                                                                                                                      SEPTEMBER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</si>
</sst>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s>
  <fonts count="38"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i/>
      <sz val="10"/>
      <name val="Arial Narrow"/>
      <family val="2"/>
    </font>
    <font>
      <b/>
      <i/>
      <sz val="10"/>
      <color theme="1"/>
      <name val="Arial Narrow"/>
      <family val="2"/>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rgb="FFFFFF00"/>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cellStyleXfs>
  <cellXfs count="379">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8" borderId="1" xfId="1" applyFont="1" applyFill="1" applyBorder="1"/>
    <xf numFmtId="0" fontId="33" fillId="0" borderId="0" xfId="0" applyFont="1" applyFill="1" applyBorder="1"/>
    <xf numFmtId="0" fontId="34" fillId="0" borderId="0" xfId="0" applyFont="1" applyFill="1" applyBorder="1"/>
    <xf numFmtId="0" fontId="0" fillId="8" borderId="1" xfId="0" applyFill="1" applyBorder="1"/>
    <xf numFmtId="0" fontId="33" fillId="0" borderId="0" xfId="0" applyFont="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169" fontId="36" fillId="7" borderId="0" xfId="0" applyNumberFormat="1" applyFont="1" applyFill="1" applyBorder="1"/>
    <xf numFmtId="0" fontId="37" fillId="0" borderId="0" xfId="0" applyFont="1"/>
    <xf numFmtId="169" fontId="0" fillId="0" borderId="0" xfId="0" applyNumberForma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0" fillId="3" borderId="2" xfId="0" applyFill="1" applyBorder="1"/>
    <xf numFmtId="0" fontId="0" fillId="3" borderId="3" xfId="0" applyFill="1" applyBorder="1"/>
    <xf numFmtId="0" fontId="4" fillId="3" borderId="3" xfId="0" applyFont="1" applyFill="1" applyBorder="1" applyAlignment="1">
      <alignment horizontal="right"/>
    </xf>
    <xf numFmtId="168" fontId="5" fillId="0" borderId="0"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8" fontId="4" fillId="0" borderId="1" xfId="0" applyNumberFormat="1" applyFont="1" applyFill="1" applyBorder="1" applyAlignment="1">
      <alignment horizontal="center"/>
    </xf>
    <xf numFmtId="168" fontId="4" fillId="0" borderId="3" xfId="0" applyNumberFormat="1" applyFont="1" applyFill="1" applyBorder="1" applyAlignment="1">
      <alignment horizontal="center"/>
    </xf>
    <xf numFmtId="168" fontId="4" fillId="0" borderId="4" xfId="0" applyNumberFormat="1" applyFont="1" applyFill="1" applyBorder="1" applyAlignment="1">
      <alignment horizontal="center"/>
    </xf>
    <xf numFmtId="0" fontId="5" fillId="0" borderId="0" xfId="0" applyFont="1" applyFill="1" applyBorder="1" applyAlignment="1">
      <alignment horizontal="center"/>
    </xf>
    <xf numFmtId="166" fontId="3" fillId="0" borderId="2" xfId="1" applyNumberFormat="1" applyFont="1" applyBorder="1" applyAlignment="1">
      <alignment horizontal="center"/>
    </xf>
    <xf numFmtId="166" fontId="3" fillId="0" borderId="3" xfId="1" applyNumberFormat="1" applyFont="1" applyBorder="1" applyAlignment="1">
      <alignment horizontal="center"/>
    </xf>
    <xf numFmtId="166" fontId="3" fillId="0" borderId="4" xfId="1" applyNumberFormat="1" applyFont="1" applyBorder="1" applyAlignment="1">
      <alignment horizontal="center"/>
    </xf>
    <xf numFmtId="166" fontId="33" fillId="0" borderId="2" xfId="1" applyNumberFormat="1" applyFont="1" applyBorder="1" applyAlignment="1">
      <alignment horizontal="center"/>
    </xf>
    <xf numFmtId="166" fontId="33" fillId="0" borderId="3" xfId="1" applyNumberFormat="1" applyFont="1" applyBorder="1" applyAlignment="1">
      <alignment horizontal="center"/>
    </xf>
    <xf numFmtId="166" fontId="33" fillId="0" borderId="4" xfId="1" applyNumberFormat="1" applyFont="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41" fontId="5" fillId="0" borderId="2" xfId="3" applyNumberFormat="1" applyFont="1" applyFill="1" applyBorder="1" applyAlignment="1">
      <alignment horizontal="center"/>
    </xf>
    <xf numFmtId="41" fontId="5" fillId="0" borderId="3" xfId="3" applyNumberFormat="1" applyFont="1" applyFill="1" applyBorder="1" applyAlignment="1">
      <alignment horizontal="center"/>
    </xf>
    <xf numFmtId="41" fontId="5" fillId="0" borderId="4" xfId="3"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1" xfId="0"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5" fillId="0" borderId="2" xfId="0" applyFont="1" applyFill="1" applyBorder="1" applyAlignment="1">
      <alignment horizontal="left"/>
    </xf>
    <xf numFmtId="0" fontId="5" fillId="0" borderId="3" xfId="0" applyFont="1" applyFill="1" applyBorder="1" applyAlignment="1">
      <alignment horizontal="left"/>
    </xf>
    <xf numFmtId="0" fontId="5" fillId="0" borderId="4" xfId="0" applyFont="1" applyFill="1" applyBorder="1" applyAlignment="1">
      <alignment horizontal="left"/>
    </xf>
    <xf numFmtId="0" fontId="5" fillId="0" borderId="2" xfId="0" applyFont="1" applyFill="1" applyBorder="1" applyAlignment="1">
      <alignment horizontal="center"/>
    </xf>
    <xf numFmtId="0" fontId="5" fillId="0" borderId="3" xfId="0" applyFont="1" applyFill="1" applyBorder="1" applyAlignment="1">
      <alignment horizontal="center"/>
    </xf>
    <xf numFmtId="0" fontId="5" fillId="0"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7" fillId="0" borderId="2" xfId="0" applyFont="1" applyFill="1" applyBorder="1" applyAlignment="1">
      <alignment horizontal="right"/>
    </xf>
    <xf numFmtId="0" fontId="7" fillId="0" borderId="3" xfId="0" applyFont="1" applyFill="1" applyBorder="1" applyAlignment="1">
      <alignment horizontal="right"/>
    </xf>
    <xf numFmtId="0" fontId="7" fillId="0" borderId="4" xfId="0" applyFont="1" applyFill="1" applyBorder="1" applyAlignment="1">
      <alignment horizontal="right"/>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4" fillId="0" borderId="1" xfId="0" applyFont="1" applyFill="1" applyBorder="1" applyAlignment="1">
      <alignment horizontal="left"/>
    </xf>
    <xf numFmtId="0" fontId="5" fillId="0" borderId="0" xfId="0" applyFont="1" applyFill="1" applyBorder="1" applyAlignment="1">
      <alignment horizontal="left" vertical="center"/>
    </xf>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0" fillId="0" borderId="0" xfId="0" applyAlignment="1">
      <alignment horizontal="center"/>
    </xf>
    <xf numFmtId="10" fontId="3" fillId="3" borderId="2" xfId="2"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41" fontId="5" fillId="6" borderId="1" xfId="3" applyNumberFormat="1" applyFont="1" applyFill="1" applyBorder="1" applyAlignment="1">
      <alignment horizontal="center"/>
    </xf>
    <xf numFmtId="0" fontId="4" fillId="0" borderId="1" xfId="0" applyFont="1" applyBorder="1" applyAlignment="1">
      <alignment horizontal="left"/>
    </xf>
    <xf numFmtId="41" fontId="4" fillId="0" borderId="1" xfId="0" applyNumberFormat="1" applyFont="1" applyBorder="1" applyAlignment="1">
      <alignment horizontal="center"/>
    </xf>
    <xf numFmtId="41" fontId="4" fillId="0" borderId="1" xfId="0" quotePrefix="1" applyNumberFormat="1" applyFont="1" applyBorder="1" applyAlignment="1">
      <alignment horizontal="center"/>
    </xf>
    <xf numFmtId="0" fontId="5" fillId="6" borderId="1" xfId="0" applyFont="1" applyFill="1" applyBorder="1" applyAlignment="1">
      <alignment horizontal="left"/>
    </xf>
    <xf numFmtId="41" fontId="4" fillId="0" borderId="2" xfId="0" applyNumberFormat="1" applyFont="1" applyBorder="1" applyAlignment="1">
      <alignment horizontal="center"/>
    </xf>
    <xf numFmtId="41" fontId="4" fillId="0" borderId="3" xfId="0" applyNumberFormat="1" applyFont="1" applyBorder="1" applyAlignment="1">
      <alignment horizontal="center"/>
    </xf>
    <xf numFmtId="41" fontId="4" fillId="0" borderId="4" xfId="0" applyNumberFormat="1"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center"/>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cellXfs>
  <cellStyles count="5">
    <cellStyle name="Comma" xfId="1" builtinId="3"/>
    <cellStyle name="Comma 2" xfId="3"/>
    <cellStyle name="Normal" xfId="0" builtinId="0"/>
    <cellStyle name="Normal 2" xfId="4"/>
    <cellStyle name="Percent" xfId="2" builtinId="5"/>
  </cellStyles>
  <dxfs count="4">
    <dxf>
      <numFmt numFmtId="166" formatCode="_(* #,##0_);_(* \(#,##0\);_(* &quot;-&quot;??_);_(@_)"/>
    </dxf>
    <dxf>
      <numFmt numFmtId="166"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6686912</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337099568"/>
        <c:axId val="337099960"/>
        <c:axId val="588457400"/>
      </c:bar3DChart>
      <c:catAx>
        <c:axId val="33709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99960"/>
        <c:crosses val="autoZero"/>
        <c:auto val="1"/>
        <c:lblAlgn val="ctr"/>
        <c:lblOffset val="100"/>
        <c:noMultiLvlLbl val="0"/>
      </c:catAx>
      <c:valAx>
        <c:axId val="33709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99568"/>
        <c:crosses val="autoZero"/>
        <c:crossBetween val="between"/>
      </c:valAx>
      <c:serAx>
        <c:axId val="588457400"/>
        <c:scaling>
          <c:orientation val="minMax"/>
        </c:scaling>
        <c:delete val="1"/>
        <c:axPos val="b"/>
        <c:majorTickMark val="none"/>
        <c:minorTickMark val="none"/>
        <c:tickLblPos val="nextTo"/>
        <c:crossAx val="33709996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553433232"/>
        <c:axId val="553433624"/>
      </c:lineChart>
      <c:dateAx>
        <c:axId val="5534332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33624"/>
        <c:crosses val="autoZero"/>
        <c:auto val="1"/>
        <c:lblOffset val="100"/>
        <c:baseTimeUnit val="months"/>
      </c:dateAx>
      <c:valAx>
        <c:axId val="55343362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3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43.5</c:v>
                </c:pt>
                <c:pt idx="1">
                  <c:v>187.85540000000003</c:v>
                </c:pt>
              </c:numCache>
            </c:numRef>
          </c:val>
        </c:ser>
        <c:dLbls>
          <c:showLegendKey val="0"/>
          <c:showVal val="0"/>
          <c:showCatName val="0"/>
          <c:showSerName val="0"/>
          <c:showPercent val="0"/>
          <c:showBubbleSize val="0"/>
        </c:dLbls>
        <c:gapWidth val="138"/>
        <c:overlap val="-27"/>
        <c:axId val="553434016"/>
        <c:axId val="553431664"/>
      </c:barChart>
      <c:catAx>
        <c:axId val="55343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53431664"/>
        <c:crosses val="autoZero"/>
        <c:auto val="1"/>
        <c:lblAlgn val="ctr"/>
        <c:lblOffset val="100"/>
        <c:noMultiLvlLbl val="0"/>
      </c:catAx>
      <c:valAx>
        <c:axId val="553431664"/>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553434016"/>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647</c:v>
                </c:pt>
                <c:pt idx="10">
                  <c:v>647</c:v>
                </c:pt>
                <c:pt idx="11">
                  <c:v>647</c:v>
                </c:pt>
              </c:numCache>
            </c:numRef>
          </c:val>
          <c:smooth val="0"/>
        </c:ser>
        <c:dLbls>
          <c:showLegendKey val="0"/>
          <c:showVal val="0"/>
          <c:showCatName val="0"/>
          <c:showSerName val="0"/>
          <c:showPercent val="0"/>
          <c:showBubbleSize val="0"/>
        </c:dLbls>
        <c:marker val="1"/>
        <c:smooth val="0"/>
        <c:axId val="366067904"/>
        <c:axId val="366065552"/>
      </c:lineChart>
      <c:dateAx>
        <c:axId val="3660679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65552"/>
        <c:crosses val="autoZero"/>
        <c:auto val="1"/>
        <c:lblOffset val="100"/>
        <c:baseTimeUnit val="months"/>
      </c:dateAx>
      <c:valAx>
        <c:axId val="3660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67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647</c:v>
                </c:pt>
                <c:pt idx="10">
                  <c:v>647</c:v>
                </c:pt>
                <c:pt idx="11">
                  <c:v>647</c:v>
                </c:pt>
              </c:numCache>
            </c:numRef>
          </c:val>
          <c:smooth val="0"/>
        </c:ser>
        <c:dLbls>
          <c:showLegendKey val="0"/>
          <c:showVal val="0"/>
          <c:showCatName val="0"/>
          <c:showSerName val="0"/>
          <c:showPercent val="0"/>
          <c:showBubbleSize val="0"/>
        </c:dLbls>
        <c:marker val="1"/>
        <c:smooth val="0"/>
        <c:axId val="287758256"/>
        <c:axId val="287753944"/>
      </c:lineChart>
      <c:dateAx>
        <c:axId val="2877582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3944"/>
        <c:crosses val="autoZero"/>
        <c:auto val="1"/>
        <c:lblOffset val="100"/>
        <c:baseTimeUnit val="months"/>
      </c:dateAx>
      <c:valAx>
        <c:axId val="28775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8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287751984"/>
        <c:axId val="287757864"/>
      </c:lineChart>
      <c:dateAx>
        <c:axId val="2877519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7864"/>
        <c:crosses val="autoZero"/>
        <c:auto val="1"/>
        <c:lblOffset val="100"/>
        <c:baseTimeUnit val="months"/>
      </c:dateAx>
      <c:valAx>
        <c:axId val="28775786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335918376"/>
        <c:axId val="335920336"/>
      </c:lineChart>
      <c:dateAx>
        <c:axId val="33591837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0336"/>
        <c:crosses val="autoZero"/>
        <c:auto val="1"/>
        <c:lblOffset val="100"/>
        <c:baseTimeUnit val="months"/>
      </c:dateAx>
      <c:valAx>
        <c:axId val="33592033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18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dLbls>
          <c:showLegendKey val="0"/>
          <c:showVal val="0"/>
          <c:showCatName val="0"/>
          <c:showSerName val="0"/>
          <c:showPercent val="0"/>
          <c:showBubbleSize val="0"/>
        </c:dLbls>
        <c:marker val="1"/>
        <c:smooth val="0"/>
        <c:axId val="335921120"/>
        <c:axId val="337098784"/>
      </c:lineChart>
      <c:dateAx>
        <c:axId val="33592112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98784"/>
        <c:crosses val="autoZero"/>
        <c:auto val="1"/>
        <c:lblOffset val="100"/>
        <c:baseTimeUnit val="months"/>
      </c:dateAx>
      <c:valAx>
        <c:axId val="33709878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1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6686912</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png"/><Relationship Id="rId5" Type="http://schemas.openxmlformats.org/officeDocument/2006/relationships/chart" Target="../charts/chart3.xm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205283</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49</xdr:col>
      <xdr:colOff>56592</xdr:colOff>
      <xdr:row>31</xdr:row>
      <xdr:rowOff>28574</xdr:rowOff>
    </xdr:from>
    <xdr:to>
      <xdr:col>50</xdr:col>
      <xdr:colOff>37543</xdr:colOff>
      <xdr:row>31</xdr:row>
      <xdr:rowOff>180975</xdr:rowOff>
    </xdr:to>
    <xdr:grpSp>
      <xdr:nvGrpSpPr>
        <xdr:cNvPr id="141" name="Group 140"/>
        <xdr:cNvGrpSpPr/>
      </xdr:nvGrpSpPr>
      <xdr:grpSpPr>
        <a:xfrm>
          <a:off x="9758485" y="5961288"/>
          <a:ext cx="185058" cy="152401"/>
          <a:chOff x="0" y="0"/>
          <a:chExt cx="850901" cy="762000"/>
        </a:xfrm>
      </xdr:grpSpPr>
      <xdr:sp macro="" textlink="">
        <xdr:nvSpPr>
          <xdr:cNvPr id="142" name="Freeform 1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44" name="Freeform 1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45" name="Freeform 1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46" name="Freeform 1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4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55" name="Freeform 1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56" name="Oval 15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57" name="Oval 15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58" name="Oval 157"/>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159" name="Oval 15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0" name="Freeform 15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1" name="Freeform 16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2" name="Freeform 1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37542</xdr:colOff>
      <xdr:row>31</xdr:row>
      <xdr:rowOff>28574</xdr:rowOff>
    </xdr:from>
    <xdr:to>
      <xdr:col>48</xdr:col>
      <xdr:colOff>18492</xdr:colOff>
      <xdr:row>31</xdr:row>
      <xdr:rowOff>180975</xdr:rowOff>
    </xdr:to>
    <xdr:grpSp>
      <xdr:nvGrpSpPr>
        <xdr:cNvPr id="163" name="Group 162"/>
        <xdr:cNvGrpSpPr/>
      </xdr:nvGrpSpPr>
      <xdr:grpSpPr>
        <a:xfrm>
          <a:off x="9331221" y="5961288"/>
          <a:ext cx="185057" cy="152401"/>
          <a:chOff x="0" y="0"/>
          <a:chExt cx="850901" cy="762000"/>
        </a:xfrm>
      </xdr:grpSpPr>
      <xdr:sp macro="" textlink="">
        <xdr:nvSpPr>
          <xdr:cNvPr id="164" name="Freeform 1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5" name="Freeform 1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6" name="Freeform 1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7" name="Freeform 1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6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69" name="Freeform 1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0" name="Oval 16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1" name="Oval 17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2" name="Oval 171"/>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173" name="Oval 17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4" name="Freeform 1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5" name="Freeform 1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6" name="Freeform 17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47067</xdr:colOff>
      <xdr:row>31</xdr:row>
      <xdr:rowOff>28574</xdr:rowOff>
    </xdr:from>
    <xdr:to>
      <xdr:col>49</xdr:col>
      <xdr:colOff>28017</xdr:colOff>
      <xdr:row>31</xdr:row>
      <xdr:rowOff>180975</xdr:rowOff>
    </xdr:to>
    <xdr:grpSp>
      <xdr:nvGrpSpPr>
        <xdr:cNvPr id="177" name="Group 176"/>
        <xdr:cNvGrpSpPr/>
      </xdr:nvGrpSpPr>
      <xdr:grpSpPr>
        <a:xfrm>
          <a:off x="9544853" y="5961288"/>
          <a:ext cx="185057" cy="152401"/>
          <a:chOff x="0" y="0"/>
          <a:chExt cx="850901" cy="762000"/>
        </a:xfrm>
      </xdr:grpSpPr>
      <xdr:sp macro="" textlink="">
        <xdr:nvSpPr>
          <xdr:cNvPr id="178" name="Freeform 1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9" name="Freeform 1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0" name="Freeform 1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1" name="Freeform 1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8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83" name="Freeform 18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4" name="Oval 18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5" name="Oval 18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6" name="Oval 18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187" name="Oval 18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8" name="Freeform 1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9" name="Freeform 18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90" name="Freeform 1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557803" y="3512004"/>
          <a:ext cx="185056"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344170" y="3512004"/>
          <a:ext cx="185058"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235324</xdr:colOff>
      <xdr:row>5</xdr:row>
      <xdr:rowOff>19051</xdr:rowOff>
    </xdr:from>
    <xdr:to>
      <xdr:col>70</xdr:col>
      <xdr:colOff>33617</xdr:colOff>
      <xdr:row>5</xdr:row>
      <xdr:rowOff>179294</xdr:rowOff>
    </xdr:to>
    <xdr:grpSp>
      <xdr:nvGrpSpPr>
        <xdr:cNvPr id="275" name="Group 274"/>
        <xdr:cNvGrpSpPr/>
      </xdr:nvGrpSpPr>
      <xdr:grpSpPr>
        <a:xfrm>
          <a:off x="13815253" y="713015"/>
          <a:ext cx="206507" cy="160243"/>
          <a:chOff x="0" y="0"/>
          <a:chExt cx="850901" cy="762000"/>
        </a:xfrm>
      </xdr:grpSpPr>
      <xdr:sp macro="" textlink="">
        <xdr:nvSpPr>
          <xdr:cNvPr id="276" name="Freeform 27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7" name="Freeform 2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8" name="Freeform 27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9" name="Freeform 2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8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81" name="Freeform 2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2" name="Oval 28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3" name="Oval 28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4" name="Oval 283"/>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85" name="Oval 28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6" name="Freeform 28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7" name="Freeform 2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8" name="Freeform 28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393714" y="713014"/>
          <a:ext cx="17180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132139" y="3512004"/>
          <a:ext cx="183456"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671088" y="713014"/>
          <a:ext cx="185057"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243824" y="713014"/>
          <a:ext cx="185057"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457456" y="713014"/>
          <a:ext cx="185057"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11</xdr:col>
      <xdr:colOff>167720</xdr:colOff>
      <xdr:row>19</xdr:row>
      <xdr:rowOff>40601</xdr:rowOff>
    </xdr:from>
    <xdr:to>
      <xdr:col>12</xdr:col>
      <xdr:colOff>148670</xdr:colOff>
      <xdr:row>19</xdr:row>
      <xdr:rowOff>193002</xdr:rowOff>
    </xdr:to>
    <xdr:grpSp>
      <xdr:nvGrpSpPr>
        <xdr:cNvPr id="462" name="Group 461"/>
        <xdr:cNvGrpSpPr/>
      </xdr:nvGrpSpPr>
      <xdr:grpSpPr>
        <a:xfrm>
          <a:off x="2113541" y="3524030"/>
          <a:ext cx="185058"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177245</xdr:colOff>
      <xdr:row>19</xdr:row>
      <xdr:rowOff>40601</xdr:rowOff>
    </xdr:from>
    <xdr:to>
      <xdr:col>13</xdr:col>
      <xdr:colOff>158196</xdr:colOff>
      <xdr:row>19</xdr:row>
      <xdr:rowOff>193002</xdr:rowOff>
    </xdr:to>
    <xdr:grpSp>
      <xdr:nvGrpSpPr>
        <xdr:cNvPr id="476" name="Group 475"/>
        <xdr:cNvGrpSpPr/>
      </xdr:nvGrpSpPr>
      <xdr:grpSpPr>
        <a:xfrm>
          <a:off x="2327174" y="3524030"/>
          <a:ext cx="185058"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31</xdr:row>
      <xdr:rowOff>32808</xdr:rowOff>
    </xdr:from>
    <xdr:to>
      <xdr:col>32</xdr:col>
      <xdr:colOff>89958</xdr:colOff>
      <xdr:row>31</xdr:row>
      <xdr:rowOff>185209</xdr:rowOff>
    </xdr:to>
    <xdr:grpSp>
      <xdr:nvGrpSpPr>
        <xdr:cNvPr id="490" name="Group 489"/>
        <xdr:cNvGrpSpPr/>
      </xdr:nvGrpSpPr>
      <xdr:grpSpPr>
        <a:xfrm>
          <a:off x="6136972" y="5965522"/>
          <a:ext cx="185057"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31</xdr:row>
      <xdr:rowOff>30425</xdr:rowOff>
    </xdr:from>
    <xdr:to>
      <xdr:col>33</xdr:col>
      <xdr:colOff>99486</xdr:colOff>
      <xdr:row>31</xdr:row>
      <xdr:rowOff>182826</xdr:rowOff>
    </xdr:to>
    <xdr:grpSp>
      <xdr:nvGrpSpPr>
        <xdr:cNvPr id="504" name="Group 503"/>
        <xdr:cNvGrpSpPr/>
      </xdr:nvGrpSpPr>
      <xdr:grpSpPr>
        <a:xfrm>
          <a:off x="6350608" y="5963139"/>
          <a:ext cx="185057"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31</xdr:row>
      <xdr:rowOff>34388</xdr:rowOff>
    </xdr:from>
    <xdr:to>
      <xdr:col>34</xdr:col>
      <xdr:colOff>106686</xdr:colOff>
      <xdr:row>31</xdr:row>
      <xdr:rowOff>186789</xdr:rowOff>
    </xdr:to>
    <xdr:grpSp>
      <xdr:nvGrpSpPr>
        <xdr:cNvPr id="518" name="Group 517"/>
        <xdr:cNvGrpSpPr/>
      </xdr:nvGrpSpPr>
      <xdr:grpSpPr>
        <a:xfrm>
          <a:off x="6561915" y="5967102"/>
          <a:ext cx="185057"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31</xdr:row>
      <xdr:rowOff>32808</xdr:rowOff>
    </xdr:from>
    <xdr:to>
      <xdr:col>32</xdr:col>
      <xdr:colOff>89958</xdr:colOff>
      <xdr:row>31</xdr:row>
      <xdr:rowOff>185209</xdr:rowOff>
    </xdr:to>
    <xdr:grpSp>
      <xdr:nvGrpSpPr>
        <xdr:cNvPr id="321" name="Group 320"/>
        <xdr:cNvGrpSpPr/>
      </xdr:nvGrpSpPr>
      <xdr:grpSpPr>
        <a:xfrm>
          <a:off x="6136972" y="5965522"/>
          <a:ext cx="185057"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31</xdr:row>
      <xdr:rowOff>30425</xdr:rowOff>
    </xdr:from>
    <xdr:to>
      <xdr:col>33</xdr:col>
      <xdr:colOff>99486</xdr:colOff>
      <xdr:row>31</xdr:row>
      <xdr:rowOff>182826</xdr:rowOff>
    </xdr:to>
    <xdr:grpSp>
      <xdr:nvGrpSpPr>
        <xdr:cNvPr id="335" name="Group 334"/>
        <xdr:cNvGrpSpPr/>
      </xdr:nvGrpSpPr>
      <xdr:grpSpPr>
        <a:xfrm>
          <a:off x="6350608" y="5963139"/>
          <a:ext cx="185057"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189656</xdr:colOff>
      <xdr:row>19</xdr:row>
      <xdr:rowOff>41564</xdr:rowOff>
    </xdr:from>
    <xdr:to>
      <xdr:col>14</xdr:col>
      <xdr:colOff>170606</xdr:colOff>
      <xdr:row>19</xdr:row>
      <xdr:rowOff>193965</xdr:rowOff>
    </xdr:to>
    <xdr:grpSp>
      <xdr:nvGrpSpPr>
        <xdr:cNvPr id="537" name="Group 536"/>
        <xdr:cNvGrpSpPr/>
      </xdr:nvGrpSpPr>
      <xdr:grpSpPr>
        <a:xfrm>
          <a:off x="2543692" y="3524993"/>
          <a:ext cx="185057"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14</xdr:col>
      <xdr:colOff>173183</xdr:colOff>
      <xdr:row>29</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68990</xdr:colOff>
      <xdr:row>5</xdr:row>
      <xdr:rowOff>11160</xdr:rowOff>
    </xdr:from>
    <xdr:to>
      <xdr:col>45</xdr:col>
      <xdr:colOff>49940</xdr:colOff>
      <xdr:row>5</xdr:row>
      <xdr:rowOff>163561</xdr:rowOff>
    </xdr:to>
    <xdr:grpSp>
      <xdr:nvGrpSpPr>
        <xdr:cNvPr id="448" name="Group 447"/>
        <xdr:cNvGrpSpPr/>
      </xdr:nvGrpSpPr>
      <xdr:grpSpPr>
        <a:xfrm>
          <a:off x="8750347" y="705124"/>
          <a:ext cx="185057" cy="152401"/>
          <a:chOff x="0" y="0"/>
          <a:chExt cx="850901" cy="762000"/>
        </a:xfrm>
      </xdr:grpSpPr>
      <xdr:sp macro="" textlink="">
        <xdr:nvSpPr>
          <xdr:cNvPr id="449" name="Freeform 44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0" name="Freeform 44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1" name="Freeform 45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2" name="Freeform 45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5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54" name="Freeform 45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5" name="Oval 45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6" name="Oval 45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7" name="Oval 45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58" name="Oval 45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9" name="Freeform 45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0" name="Freeform 45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1" name="Freeform 46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61196</xdr:colOff>
      <xdr:row>5</xdr:row>
      <xdr:rowOff>11161</xdr:rowOff>
    </xdr:from>
    <xdr:to>
      <xdr:col>46</xdr:col>
      <xdr:colOff>42147</xdr:colOff>
      <xdr:row>5</xdr:row>
      <xdr:rowOff>163562</xdr:rowOff>
    </xdr:to>
    <xdr:grpSp>
      <xdr:nvGrpSpPr>
        <xdr:cNvPr id="539" name="Group 538"/>
        <xdr:cNvGrpSpPr/>
      </xdr:nvGrpSpPr>
      <xdr:grpSpPr>
        <a:xfrm>
          <a:off x="8946660" y="705125"/>
          <a:ext cx="185058" cy="152401"/>
          <a:chOff x="0" y="0"/>
          <a:chExt cx="850901" cy="762000"/>
        </a:xfrm>
      </xdr:grpSpPr>
      <xdr:sp macro="" textlink="">
        <xdr:nvSpPr>
          <xdr:cNvPr id="554" name="Freeform 5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5" name="Freeform 55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7" name="Freeform 55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8" name="Freeform 55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5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60" name="Freeform 55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1" name="Oval 56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2" name="Oval 56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3" name="Oval 56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64" name="Oval 56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5" name="Freeform 56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567" name="Freeform 5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56290</xdr:colOff>
      <xdr:row>5</xdr:row>
      <xdr:rowOff>20783</xdr:rowOff>
    </xdr:from>
    <xdr:to>
      <xdr:col>47</xdr:col>
      <xdr:colOff>37240</xdr:colOff>
      <xdr:row>5</xdr:row>
      <xdr:rowOff>173184</xdr:rowOff>
    </xdr:to>
    <xdr:grpSp>
      <xdr:nvGrpSpPr>
        <xdr:cNvPr id="568" name="Group 567"/>
        <xdr:cNvGrpSpPr/>
      </xdr:nvGrpSpPr>
      <xdr:grpSpPr>
        <a:xfrm>
          <a:off x="9145861" y="714747"/>
          <a:ext cx="185058" cy="152401"/>
          <a:chOff x="0" y="0"/>
          <a:chExt cx="850901" cy="762000"/>
        </a:xfrm>
      </xdr:grpSpPr>
      <xdr:sp macro="" textlink="">
        <xdr:nvSpPr>
          <xdr:cNvPr id="569" name="Freeform 56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0" name="Freeform 56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1" name="Freeform 57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Freeform 57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7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4" name="Freeform 5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5" name="Oval 57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Oval 57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Oval 57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78" name="Oval 57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9" name="Freeform 57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699696" y="3524030"/>
          <a:ext cx="185057"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913328" y="3524030"/>
          <a:ext cx="185059"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5129847" y="3524993"/>
          <a:ext cx="185057"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72</xdr:col>
      <xdr:colOff>7257</xdr:colOff>
      <xdr:row>19</xdr:row>
      <xdr:rowOff>12887</xdr:rowOff>
    </xdr:from>
    <xdr:to>
      <xdr:col>72</xdr:col>
      <xdr:colOff>189912</xdr:colOff>
      <xdr:row>19</xdr:row>
      <xdr:rowOff>165288</xdr:rowOff>
    </xdr:to>
    <xdr:grpSp>
      <xdr:nvGrpSpPr>
        <xdr:cNvPr id="628" name="Group 627"/>
        <xdr:cNvGrpSpPr/>
      </xdr:nvGrpSpPr>
      <xdr:grpSpPr>
        <a:xfrm>
          <a:off x="14308364" y="3496316"/>
          <a:ext cx="182655"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097934" y="3496316"/>
          <a:ext cx="184256"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3885101" y="3496316"/>
          <a:ext cx="184258"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25417</xdr:colOff>
      <xdr:row>5</xdr:row>
      <xdr:rowOff>25772</xdr:rowOff>
    </xdr:from>
    <xdr:to>
      <xdr:col>68</xdr:col>
      <xdr:colOff>197224</xdr:colOff>
      <xdr:row>5</xdr:row>
      <xdr:rowOff>174810</xdr:rowOff>
    </xdr:to>
    <xdr:grpSp>
      <xdr:nvGrpSpPr>
        <xdr:cNvPr id="698" name="Group 697"/>
        <xdr:cNvGrpSpPr/>
      </xdr:nvGrpSpPr>
      <xdr:grpSpPr>
        <a:xfrm>
          <a:off x="13605346" y="719736"/>
          <a:ext cx="171807" cy="149038"/>
          <a:chOff x="0" y="0"/>
          <a:chExt cx="850901" cy="762000"/>
        </a:xfrm>
      </xdr:grpSpPr>
      <xdr:sp macro="" textlink="">
        <xdr:nvSpPr>
          <xdr:cNvPr id="699" name="Freeform 6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0" name="Freeform 6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1" name="Freeform 7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2" name="Freeform 7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04" name="Freeform 7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5" name="Oval 7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6" name="Oval 7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7" name="Oval 7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08" name="Oval 7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9" name="Freeform 7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0" name="Freeform 7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1" name="Freeform 7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72</xdr:col>
      <xdr:colOff>78024</xdr:colOff>
      <xdr:row>31</xdr:row>
      <xdr:rowOff>8334</xdr:rowOff>
    </xdr:from>
    <xdr:to>
      <xdr:col>72</xdr:col>
      <xdr:colOff>261381</xdr:colOff>
      <xdr:row>31</xdr:row>
      <xdr:rowOff>160735</xdr:rowOff>
    </xdr:to>
    <xdr:grpSp>
      <xdr:nvGrpSpPr>
        <xdr:cNvPr id="582" name="Group 581"/>
        <xdr:cNvGrpSpPr/>
      </xdr:nvGrpSpPr>
      <xdr:grpSpPr>
        <a:xfrm>
          <a:off x="14379131" y="5941048"/>
          <a:ext cx="183357" cy="152401"/>
          <a:chOff x="0" y="0"/>
          <a:chExt cx="850901" cy="762000"/>
        </a:xfrm>
      </xdr:grpSpPr>
      <xdr:sp macro="" textlink="">
        <xdr:nvSpPr>
          <xdr:cNvPr id="583" name="Freeform 58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6" name="Freeform 6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7" name="Freeform 6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Freeform 71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1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14" name="Freeform 7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5" name="Oval 71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Oval 71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Oval 71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718" name="Oval 71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9" name="Freeform 71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0" name="Freeform 71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21" name="Freeform 72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94692</xdr:colOff>
      <xdr:row>31</xdr:row>
      <xdr:rowOff>8334</xdr:rowOff>
    </xdr:from>
    <xdr:to>
      <xdr:col>71</xdr:col>
      <xdr:colOff>16111</xdr:colOff>
      <xdr:row>31</xdr:row>
      <xdr:rowOff>160735</xdr:rowOff>
    </xdr:to>
    <xdr:grpSp>
      <xdr:nvGrpSpPr>
        <xdr:cNvPr id="722" name="Group 721"/>
        <xdr:cNvGrpSpPr/>
      </xdr:nvGrpSpPr>
      <xdr:grpSpPr>
        <a:xfrm>
          <a:off x="13946763" y="5941048"/>
          <a:ext cx="193562" cy="152401"/>
          <a:chOff x="0" y="0"/>
          <a:chExt cx="850901" cy="762000"/>
        </a:xfrm>
      </xdr:grpSpPr>
      <xdr:sp macro="" textlink="">
        <xdr:nvSpPr>
          <xdr:cNvPr id="723" name="Freeform 7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4" name="Freeform 72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25" name="Freeform 7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6" name="Freeform 72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2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28" name="Freeform 72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9" name="Oval 72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0" name="Oval 72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1" name="Oval 73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32" name="Oval 73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3" name="Freeform 7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4" name="Freeform 73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5" name="Freeform 73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44686</xdr:colOff>
      <xdr:row>31</xdr:row>
      <xdr:rowOff>8334</xdr:rowOff>
    </xdr:from>
    <xdr:to>
      <xdr:col>72</xdr:col>
      <xdr:colOff>49449</xdr:colOff>
      <xdr:row>31</xdr:row>
      <xdr:rowOff>160735</xdr:rowOff>
    </xdr:to>
    <xdr:grpSp>
      <xdr:nvGrpSpPr>
        <xdr:cNvPr id="736" name="Group 735"/>
        <xdr:cNvGrpSpPr/>
      </xdr:nvGrpSpPr>
      <xdr:grpSpPr>
        <a:xfrm>
          <a:off x="14168900" y="5941048"/>
          <a:ext cx="181656" cy="152401"/>
          <a:chOff x="0" y="0"/>
          <a:chExt cx="850901" cy="762000"/>
        </a:xfrm>
      </xdr:grpSpPr>
      <xdr:sp macro="" textlink="">
        <xdr:nvSpPr>
          <xdr:cNvPr id="737" name="Freeform 7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8" name="Freeform 7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9" name="Freeform 7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0" name="Freeform 73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4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42" name="Freeform 74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3" name="Oval 74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4" name="Oval 74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5" name="Oval 74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46" name="Oval 74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7" name="Freeform 7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8" name="Freeform 74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9" name="Freeform 74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62</xdr:col>
      <xdr:colOff>167688</xdr:colOff>
      <xdr:row>56</xdr:row>
      <xdr:rowOff>133814</xdr:rowOff>
    </xdr:from>
    <xdr:to>
      <xdr:col>72</xdr:col>
      <xdr:colOff>220634</xdr:colOff>
      <xdr:row>57</xdr:row>
      <xdr:rowOff>135704</xdr:rowOff>
    </xdr:to>
    <xdr:sp macro="" textlink="">
      <xdr:nvSpPr>
        <xdr:cNvPr id="772" name="TextBox 39"/>
        <xdr:cNvSpPr txBox="1"/>
      </xdr:nvSpPr>
      <xdr:spPr>
        <a:xfrm>
          <a:off x="12460891" y="11194720"/>
          <a:ext cx="1922227" cy="21025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ZA" sz="800" b="1">
              <a:solidFill>
                <a:schemeClr val="tx1"/>
              </a:solidFill>
              <a:latin typeface="Arial" panose="020B0604020202020204" pitchFamily="34" charset="0"/>
              <a:cs typeface="Arial" panose="020B0604020202020204" pitchFamily="34" charset="0"/>
            </a:rPr>
            <a:t>Over Budget, Ahead of Schedule</a:t>
          </a:r>
          <a:endParaRPr lang="en-US" sz="8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199159</xdr:colOff>
      <xdr:row>6</xdr:row>
      <xdr:rowOff>56029</xdr:rowOff>
    </xdr:from>
    <xdr:to>
      <xdr:col>24</xdr:col>
      <xdr:colOff>145677</xdr:colOff>
      <xdr:row>18</xdr:row>
      <xdr:rowOff>78442</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165845</xdr:colOff>
      <xdr:row>6</xdr:row>
      <xdr:rowOff>100853</xdr:rowOff>
    </xdr:from>
    <xdr:to>
      <xdr:col>47</xdr:col>
      <xdr:colOff>198171</xdr:colOff>
      <xdr:row>18</xdr:row>
      <xdr:rowOff>67236</xdr:rowOff>
    </xdr:to>
    <xdr:pic>
      <xdr:nvPicPr>
        <xdr:cNvPr id="6" name="Picture 5"/>
        <xdr:cNvPicPr>
          <a:picLocks noChangeAspect="1"/>
        </xdr:cNvPicPr>
      </xdr:nvPicPr>
      <xdr:blipFill>
        <a:blip xmlns:r="http://schemas.openxmlformats.org/officeDocument/2006/relationships" r:embed="rId4"/>
        <a:stretch>
          <a:fillRect/>
        </a:stretch>
      </xdr:blipFill>
      <xdr:spPr>
        <a:xfrm>
          <a:off x="4894727" y="963706"/>
          <a:ext cx="4469856" cy="2510118"/>
        </a:xfrm>
        <a:prstGeom prst="rect">
          <a:avLst/>
        </a:prstGeom>
      </xdr:spPr>
    </xdr:pic>
    <xdr:clientData/>
  </xdr:twoCellAnchor>
  <xdr:twoCellAnchor>
    <xdr:from>
      <xdr:col>16</xdr:col>
      <xdr:colOff>112059</xdr:colOff>
      <xdr:row>21</xdr:row>
      <xdr:rowOff>44825</xdr:rowOff>
    </xdr:from>
    <xdr:to>
      <xdr:col>27</xdr:col>
      <xdr:colOff>44823</xdr:colOff>
      <xdr:row>29</xdr:row>
      <xdr:rowOff>78443</xdr:rowOff>
    </xdr:to>
    <xdr:graphicFrame macro="">
      <xdr:nvGraphicFramePr>
        <xdr:cNvPr id="535" name="Chart 5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51</xdr:col>
      <xdr:colOff>163286</xdr:colOff>
      <xdr:row>32</xdr:row>
      <xdr:rowOff>149681</xdr:rowOff>
    </xdr:from>
    <xdr:to>
      <xdr:col>72</xdr:col>
      <xdr:colOff>373467</xdr:colOff>
      <xdr:row>47</xdr:row>
      <xdr:rowOff>149680</xdr:rowOff>
    </xdr:to>
    <xdr:pic>
      <xdr:nvPicPr>
        <xdr:cNvPr id="8" name="Picture 7"/>
        <xdr:cNvPicPr>
          <a:picLocks noChangeAspect="1"/>
        </xdr:cNvPicPr>
      </xdr:nvPicPr>
      <xdr:blipFill>
        <a:blip xmlns:r="http://schemas.openxmlformats.org/officeDocument/2006/relationships" r:embed="rId6"/>
        <a:stretch>
          <a:fillRect/>
        </a:stretch>
      </xdr:blipFill>
      <xdr:spPr>
        <a:xfrm>
          <a:off x="10273393" y="6286502"/>
          <a:ext cx="4401181" cy="3197678"/>
        </a:xfrm>
        <a:prstGeom prst="rect">
          <a:avLst/>
        </a:prstGeom>
      </xdr:spPr>
    </xdr:pic>
    <xdr:clientData/>
  </xdr:twoCellAnchor>
  <xdr:twoCellAnchor editAs="oneCell">
    <xdr:from>
      <xdr:col>2</xdr:col>
      <xdr:colOff>199193</xdr:colOff>
      <xdr:row>39</xdr:row>
      <xdr:rowOff>16808</xdr:rowOff>
    </xdr:from>
    <xdr:to>
      <xdr:col>18</xdr:col>
      <xdr:colOff>190500</xdr:colOff>
      <xdr:row>49</xdr:row>
      <xdr:rowOff>39219</xdr:rowOff>
    </xdr:to>
    <xdr:pic>
      <xdr:nvPicPr>
        <xdr:cNvPr id="533" name="Picture 532"/>
        <xdr:cNvPicPr>
          <a:picLocks noChangeAspect="1"/>
        </xdr:cNvPicPr>
      </xdr:nvPicPr>
      <xdr:blipFill>
        <a:blip xmlns:r="http://schemas.openxmlformats.org/officeDocument/2006/relationships" r:embed="rId7"/>
        <a:stretch>
          <a:fillRect/>
        </a:stretch>
      </xdr:blipFill>
      <xdr:spPr>
        <a:xfrm>
          <a:off x="300046" y="7804896"/>
          <a:ext cx="3218601" cy="2078691"/>
        </a:xfrm>
        <a:prstGeom prst="rect">
          <a:avLst/>
        </a:prstGeom>
      </xdr:spPr>
    </xdr:pic>
    <xdr:clientData/>
  </xdr:twoCellAnchor>
  <xdr:twoCellAnchor editAs="oneCell">
    <xdr:from>
      <xdr:col>18</xdr:col>
      <xdr:colOff>196103</xdr:colOff>
      <xdr:row>39</xdr:row>
      <xdr:rowOff>16807</xdr:rowOff>
    </xdr:from>
    <xdr:to>
      <xdr:col>35</xdr:col>
      <xdr:colOff>11857</xdr:colOff>
      <xdr:row>49</xdr:row>
      <xdr:rowOff>39220</xdr:rowOff>
    </xdr:to>
    <xdr:pic>
      <xdr:nvPicPr>
        <xdr:cNvPr id="536" name="Picture 535"/>
        <xdr:cNvPicPr>
          <a:picLocks noChangeAspect="1"/>
        </xdr:cNvPicPr>
      </xdr:nvPicPr>
      <xdr:blipFill>
        <a:blip xmlns:r="http://schemas.openxmlformats.org/officeDocument/2006/relationships" r:embed="rId8"/>
        <a:stretch>
          <a:fillRect/>
        </a:stretch>
      </xdr:blipFill>
      <xdr:spPr>
        <a:xfrm>
          <a:off x="3524250" y="7804895"/>
          <a:ext cx="3244754" cy="2078693"/>
        </a:xfrm>
        <a:prstGeom prst="rect">
          <a:avLst/>
        </a:prstGeom>
      </xdr:spPr>
    </xdr:pic>
    <xdr:clientData/>
  </xdr:twoCellAnchor>
  <xdr:twoCellAnchor>
    <xdr:from>
      <xdr:col>35</xdr:col>
      <xdr:colOff>163285</xdr:colOff>
      <xdr:row>41</xdr:row>
      <xdr:rowOff>54429</xdr:rowOff>
    </xdr:from>
    <xdr:to>
      <xdr:col>52</xdr:col>
      <xdr:colOff>108857</xdr:colOff>
      <xdr:row>49</xdr:row>
      <xdr:rowOff>204107</xdr:rowOff>
    </xdr:to>
    <xdr:graphicFrame macro="">
      <xdr:nvGraphicFramePr>
        <xdr:cNvPr id="670" name="Chart 6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35</xdr:col>
      <xdr:colOff>136072</xdr:colOff>
      <xdr:row>32</xdr:row>
      <xdr:rowOff>95250</xdr:rowOff>
    </xdr:from>
    <xdr:to>
      <xdr:col>52</xdr:col>
      <xdr:colOff>27215</xdr:colOff>
      <xdr:row>41</xdr:row>
      <xdr:rowOff>0</xdr:rowOff>
    </xdr:to>
    <xdr:pic>
      <xdr:nvPicPr>
        <xdr:cNvPr id="4" name="Picture 3"/>
        <xdr:cNvPicPr>
          <a:picLocks noChangeAspect="1"/>
        </xdr:cNvPicPr>
      </xdr:nvPicPr>
      <xdr:blipFill>
        <a:blip xmlns:r="http://schemas.openxmlformats.org/officeDocument/2006/relationships" r:embed="rId10"/>
        <a:stretch>
          <a:fillRect/>
        </a:stretch>
      </xdr:blipFill>
      <xdr:spPr>
        <a:xfrm>
          <a:off x="6980465" y="6232071"/>
          <a:ext cx="3360964" cy="18777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266700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22</xdr:row>
      <xdr:rowOff>140493</xdr:rowOff>
    </xdr:from>
    <xdr:to>
      <xdr:col>22</xdr:col>
      <xdr:colOff>450056</xdr:colOff>
      <xdr:row>26</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171449</xdr:colOff>
      <xdr:row>0</xdr:row>
      <xdr:rowOff>176212</xdr:rowOff>
    </xdr:from>
    <xdr:to>
      <xdr:col>13</xdr:col>
      <xdr:colOff>314324</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419101</xdr:colOff>
      <xdr:row>0</xdr:row>
      <xdr:rowOff>166688</xdr:rowOff>
    </xdr:from>
    <xdr:to>
      <xdr:col>22</xdr:col>
      <xdr:colOff>561976</xdr:colOff>
      <xdr:row>16</xdr:row>
      <xdr:rowOff>66676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404813</xdr:colOff>
      <xdr:row>16</xdr:row>
      <xdr:rowOff>166688</xdr:rowOff>
    </xdr:from>
    <xdr:to>
      <xdr:col>22</xdr:col>
      <xdr:colOff>547688</xdr:colOff>
      <xdr:row>32</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24</xdr:row>
      <xdr:rowOff>80956</xdr:rowOff>
    </xdr:from>
    <xdr:to>
      <xdr:col>22</xdr:col>
      <xdr:colOff>438152</xdr:colOff>
      <xdr:row>24</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15</xdr:row>
      <xdr:rowOff>161925</xdr:rowOff>
    </xdr:from>
    <xdr:to>
      <xdr:col>13</xdr:col>
      <xdr:colOff>352425</xdr:colOff>
      <xdr:row>26</xdr:row>
      <xdr:rowOff>76200</xdr:rowOff>
    </xdr:to>
    <xdr:pic>
      <xdr:nvPicPr>
        <xdr:cNvPr id="4"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3019425"/>
          <a:ext cx="88773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1"/>
  <sheetViews>
    <sheetView showGridLines="0" tabSelected="1" view="pageLayout" zoomScale="70" zoomScaleNormal="110" zoomScaleSheetLayoutView="100" zoomScalePageLayoutView="70" workbookViewId="0">
      <selection activeCell="BX40" sqref="BX40"/>
    </sheetView>
  </sheetViews>
  <sheetFormatPr defaultRowHeight="16.5" x14ac:dyDescent="0.3"/>
  <cols>
    <col min="1" max="2" width="0.7109375" customWidth="1"/>
    <col min="3" max="3" width="2.85546875" customWidth="1"/>
    <col min="4" max="55" width="2.85546875" style="1" customWidth="1"/>
    <col min="56" max="56" width="3.5703125" style="1" customWidth="1"/>
    <col min="57" max="65" width="2.85546875" style="1" customWidth="1"/>
    <col min="66" max="66" width="1.85546875" style="1" customWidth="1"/>
    <col min="67" max="67" width="2.140625" style="1" customWidth="1"/>
    <col min="68" max="69" width="3.7109375" style="1" customWidth="1"/>
    <col min="70" max="71" width="1.85546875" style="1" customWidth="1"/>
    <col min="72" max="72" width="2.5703125" style="1" customWidth="1"/>
    <col min="73" max="73" width="6" customWidth="1"/>
    <col min="74" max="74" width="4" customWidth="1"/>
    <col min="77" max="77" width="11" bestFit="1" customWidth="1"/>
    <col min="87" max="87" width="12.28515625" bestFit="1" customWidth="1"/>
  </cols>
  <sheetData>
    <row r="1" spans="2:73" ht="3.75" customHeight="1" thickBot="1" x14ac:dyDescent="0.35"/>
    <row r="2" spans="2:73"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
      <c r="B3" s="26"/>
      <c r="C3" s="319" t="s">
        <v>432</v>
      </c>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c r="AK3" s="319"/>
      <c r="AL3" s="319"/>
      <c r="AM3" s="319"/>
      <c r="AN3" s="319"/>
      <c r="AO3" s="319"/>
      <c r="AP3" s="319"/>
      <c r="AQ3" s="319"/>
      <c r="AR3" s="319"/>
      <c r="AS3" s="319"/>
      <c r="AT3" s="319"/>
      <c r="AU3" s="319"/>
      <c r="AV3" s="319"/>
      <c r="AW3" s="319"/>
      <c r="AX3" s="319"/>
      <c r="AY3" s="319"/>
      <c r="AZ3" s="319"/>
      <c r="BA3" s="319"/>
      <c r="BB3" s="319"/>
      <c r="BC3" s="319"/>
      <c r="BD3" s="319"/>
      <c r="BE3" s="319"/>
      <c r="BF3" s="319"/>
      <c r="BG3" s="319"/>
      <c r="BH3" s="319"/>
      <c r="BI3" s="319"/>
      <c r="BJ3" s="319"/>
      <c r="BK3" s="319"/>
      <c r="BL3" s="319"/>
      <c r="BM3" s="319"/>
      <c r="BN3" s="319"/>
      <c r="BO3" s="319"/>
      <c r="BP3" s="319"/>
      <c r="BQ3" s="17"/>
      <c r="BR3" s="17"/>
      <c r="BS3" s="17"/>
      <c r="BT3" s="17"/>
      <c r="BU3" s="27"/>
    </row>
    <row r="4" spans="2:73" ht="15" customHeight="1" x14ac:dyDescent="0.3">
      <c r="B4" s="26"/>
      <c r="C4" s="319"/>
      <c r="D4" s="319"/>
      <c r="E4" s="319"/>
      <c r="F4" s="319"/>
      <c r="G4" s="319"/>
      <c r="H4" s="319"/>
      <c r="I4" s="319"/>
      <c r="J4" s="319"/>
      <c r="K4" s="319"/>
      <c r="L4" s="319"/>
      <c r="M4" s="319"/>
      <c r="N4" s="319"/>
      <c r="O4" s="319"/>
      <c r="P4" s="319"/>
      <c r="Q4" s="319"/>
      <c r="R4" s="319"/>
      <c r="S4" s="319"/>
      <c r="T4" s="319"/>
      <c r="U4" s="319"/>
      <c r="V4" s="319"/>
      <c r="W4" s="319"/>
      <c r="X4" s="319"/>
      <c r="Y4" s="319"/>
      <c r="Z4" s="319"/>
      <c r="AA4" s="319"/>
      <c r="AB4" s="319"/>
      <c r="AC4" s="319"/>
      <c r="AD4" s="319"/>
      <c r="AE4" s="319"/>
      <c r="AF4" s="319"/>
      <c r="AG4" s="319"/>
      <c r="AH4" s="319"/>
      <c r="AI4" s="319"/>
      <c r="AJ4" s="319"/>
      <c r="AK4" s="319"/>
      <c r="AL4" s="319"/>
      <c r="AM4" s="319"/>
      <c r="AN4" s="319"/>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17"/>
      <c r="BR4" s="17"/>
      <c r="BS4" s="17"/>
      <c r="BT4" s="17"/>
      <c r="BU4" s="27"/>
    </row>
    <row r="5" spans="2:73"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381</v>
      </c>
      <c r="AB6" s="18"/>
      <c r="AC6" s="18"/>
      <c r="AD6" s="18"/>
      <c r="AE6" s="18"/>
      <c r="AF6" s="18"/>
      <c r="AG6" s="18"/>
      <c r="AH6" s="18"/>
      <c r="AI6" s="18"/>
      <c r="AJ6" s="18"/>
      <c r="AK6" s="18"/>
      <c r="AL6" s="18"/>
      <c r="AM6" s="18"/>
      <c r="AN6" s="18"/>
      <c r="AO6" s="18"/>
      <c r="AP6" s="18"/>
      <c r="AQ6" s="18"/>
      <c r="AR6" s="18"/>
      <c r="AX6" s="18" t="s">
        <v>385</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33" t="s">
        <v>410</v>
      </c>
      <c r="AY8" s="334"/>
      <c r="AZ8" s="334"/>
      <c r="BA8" s="334"/>
      <c r="BB8" s="334"/>
      <c r="BC8" s="334"/>
      <c r="BD8" s="335"/>
      <c r="BE8" s="330">
        <v>11999565</v>
      </c>
      <c r="BF8" s="331"/>
      <c r="BG8" s="331"/>
      <c r="BH8" s="331"/>
      <c r="BI8" s="332"/>
      <c r="BJ8" s="48"/>
      <c r="BK8" s="48"/>
      <c r="BL8" s="321" t="s">
        <v>413</v>
      </c>
      <c r="BM8" s="322"/>
      <c r="BN8" s="322"/>
      <c r="BO8" s="322"/>
      <c r="BP8" s="322"/>
      <c r="BQ8" s="322"/>
      <c r="BR8" s="323"/>
      <c r="BS8" s="48"/>
      <c r="BT8" s="48"/>
      <c r="BU8" s="27"/>
    </row>
    <row r="9" spans="2:73"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33" t="s">
        <v>411</v>
      </c>
      <c r="AY9" s="334"/>
      <c r="AZ9" s="334"/>
      <c r="BA9" s="334"/>
      <c r="BB9" s="334"/>
      <c r="BC9" s="334"/>
      <c r="BD9" s="335"/>
      <c r="BE9" s="330">
        <v>11617676</v>
      </c>
      <c r="BF9" s="331"/>
      <c r="BG9" s="331"/>
      <c r="BH9" s="331"/>
      <c r="BI9" s="332"/>
      <c r="BJ9" s="48"/>
      <c r="BK9" s="48"/>
      <c r="BL9" s="324">
        <v>11568599</v>
      </c>
      <c r="BM9" s="325"/>
      <c r="BN9" s="325"/>
      <c r="BO9" s="325"/>
      <c r="BP9" s="325"/>
      <c r="BQ9" s="325"/>
      <c r="BR9" s="326"/>
      <c r="BS9" s="48"/>
      <c r="BT9" s="48"/>
      <c r="BU9" s="27"/>
    </row>
    <row r="10" spans="2:73"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33" t="s">
        <v>412</v>
      </c>
      <c r="AY10" s="334"/>
      <c r="AZ10" s="334"/>
      <c r="BA10" s="334"/>
      <c r="BB10" s="334"/>
      <c r="BC10" s="334"/>
      <c r="BD10" s="335"/>
      <c r="BE10" s="330">
        <f>BE9-BE8</f>
        <v>-381889</v>
      </c>
      <c r="BF10" s="331"/>
      <c r="BG10" s="331"/>
      <c r="BH10" s="331"/>
      <c r="BI10" s="332"/>
      <c r="BJ10" s="48"/>
      <c r="BK10" s="48"/>
      <c r="BL10" s="48"/>
      <c r="BM10" s="48"/>
      <c r="BN10" s="48"/>
      <c r="BO10" s="48"/>
      <c r="BP10" s="48"/>
      <c r="BQ10" s="48"/>
      <c r="BR10" s="48"/>
      <c r="BS10" s="48"/>
      <c r="BT10" s="48"/>
      <c r="BU10" s="27"/>
    </row>
    <row r="11" spans="2:73"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386</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387</v>
      </c>
      <c r="AY13" s="48" t="s">
        <v>414</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387</v>
      </c>
      <c r="AY14" s="48" t="s">
        <v>415</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
      <c r="B15" s="26"/>
      <c r="C15" s="47"/>
      <c r="D15" s="49"/>
      <c r="E15" s="48"/>
      <c r="F15" s="48"/>
      <c r="G15" s="48"/>
      <c r="H15" s="48"/>
      <c r="I15" s="48"/>
      <c r="J15" s="50"/>
      <c r="K15" s="320"/>
      <c r="L15" s="320"/>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87" ht="15" customHeight="1" x14ac:dyDescent="0.3">
      <c r="B17" s="26"/>
      <c r="C17" s="4"/>
      <c r="D17" s="49"/>
      <c r="E17" s="48"/>
      <c r="F17" s="48"/>
      <c r="G17" s="48"/>
      <c r="H17" s="48"/>
      <c r="I17" s="48"/>
      <c r="J17" s="50"/>
      <c r="K17" s="320"/>
      <c r="L17" s="320"/>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87"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8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87" x14ac:dyDescent="0.3">
      <c r="B20" s="26"/>
      <c r="C20" s="4"/>
      <c r="D20" s="18" t="s">
        <v>380</v>
      </c>
      <c r="E20" s="19"/>
      <c r="F20" s="19"/>
      <c r="G20" s="19"/>
      <c r="H20" s="19"/>
      <c r="I20" s="19"/>
      <c r="J20" s="19"/>
      <c r="K20" s="45"/>
      <c r="L20" s="45"/>
      <c r="M20" s="45"/>
      <c r="N20" s="45"/>
      <c r="O20" s="45"/>
      <c r="P20" s="45"/>
      <c r="Q20" s="45"/>
      <c r="R20" s="18" t="s">
        <v>388</v>
      </c>
      <c r="S20" s="19"/>
      <c r="T20" s="19"/>
      <c r="U20" s="19"/>
      <c r="V20" s="19"/>
      <c r="W20" s="19"/>
      <c r="X20" s="19"/>
      <c r="Y20" s="45"/>
      <c r="Z20" s="45"/>
      <c r="AA20" s="45"/>
      <c r="AB20" s="45"/>
      <c r="AC20" s="45"/>
      <c r="AD20" s="45"/>
      <c r="AE20" s="18" t="s">
        <v>391</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393</v>
      </c>
      <c r="BJ20" s="19"/>
      <c r="BK20" s="19"/>
      <c r="BL20" s="19"/>
      <c r="BM20" s="19"/>
      <c r="BN20" s="19"/>
      <c r="BO20" s="19"/>
      <c r="BP20" s="19"/>
      <c r="BQ20" s="19"/>
      <c r="BT20" s="48"/>
      <c r="BU20" s="27"/>
    </row>
    <row r="21" spans="2:87" x14ac:dyDescent="0.3">
      <c r="B21" s="26"/>
      <c r="C21" s="4"/>
      <c r="D21" s="46"/>
      <c r="E21" s="45"/>
      <c r="F21" s="45"/>
      <c r="G21" s="45"/>
      <c r="H21" s="45"/>
      <c r="I21" s="45"/>
      <c r="J21" s="45"/>
      <c r="K21" s="45"/>
      <c r="L21" s="45"/>
      <c r="M21" s="45"/>
      <c r="N21" s="45"/>
      <c r="O21" s="45"/>
      <c r="P21" s="45"/>
      <c r="Q21" s="45"/>
      <c r="R21" s="45" t="s">
        <v>389</v>
      </c>
      <c r="S21" s="45"/>
      <c r="T21" s="45"/>
      <c r="U21" s="336">
        <v>0.05</v>
      </c>
      <c r="V21" s="336"/>
      <c r="W21" s="45"/>
      <c r="X21" s="45" t="s">
        <v>390</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87"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13" t="s">
        <v>41</v>
      </c>
      <c r="AF22" s="314"/>
      <c r="AG22" s="314"/>
      <c r="AH22" s="314"/>
      <c r="AI22" s="314"/>
      <c r="AJ22" s="314"/>
      <c r="AK22" s="314"/>
      <c r="AL22" s="314"/>
      <c r="AM22" s="315"/>
      <c r="AN22" s="313" t="s">
        <v>46</v>
      </c>
      <c r="AO22" s="314"/>
      <c r="AP22" s="314"/>
      <c r="AQ22" s="315"/>
      <c r="AR22" s="313" t="s">
        <v>49</v>
      </c>
      <c r="AS22" s="314"/>
      <c r="AT22" s="314"/>
      <c r="AU22" s="315"/>
      <c r="AV22" s="313" t="s">
        <v>39</v>
      </c>
      <c r="AW22" s="314"/>
      <c r="AX22" s="314"/>
      <c r="AY22" s="315"/>
      <c r="AZ22" s="313" t="s">
        <v>48</v>
      </c>
      <c r="BA22" s="314"/>
      <c r="BB22" s="314"/>
      <c r="BC22" s="315"/>
      <c r="BD22" s="313" t="s">
        <v>47</v>
      </c>
      <c r="BE22" s="314"/>
      <c r="BF22" s="314"/>
      <c r="BG22" s="315"/>
      <c r="BI22" s="337" t="s">
        <v>394</v>
      </c>
      <c r="BJ22" s="338"/>
      <c r="BK22" s="338"/>
      <c r="BL22" s="338"/>
      <c r="BM22" s="305" t="s">
        <v>395</v>
      </c>
      <c r="BN22" s="305"/>
      <c r="BO22" s="305"/>
      <c r="BP22" s="305" t="s">
        <v>398</v>
      </c>
      <c r="BQ22" s="305"/>
      <c r="BR22" s="327" t="s">
        <v>396</v>
      </c>
      <c r="BS22" s="328"/>
      <c r="BT22" s="329"/>
      <c r="BU22" s="27"/>
    </row>
    <row r="23" spans="2:87"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16" t="s">
        <v>42</v>
      </c>
      <c r="AF23" s="317"/>
      <c r="AG23" s="317"/>
      <c r="AH23" s="317"/>
      <c r="AI23" s="317"/>
      <c r="AJ23" s="317"/>
      <c r="AK23" s="317"/>
      <c r="AL23" s="317"/>
      <c r="AM23" s="318"/>
      <c r="AN23" s="297">
        <f>Cost!P2</f>
        <v>104033878.94990002</v>
      </c>
      <c r="AO23" s="298"/>
      <c r="AP23" s="298"/>
      <c r="AQ23" s="299"/>
      <c r="AR23" s="297">
        <f>Cost!T2</f>
        <v>98540525.781000003</v>
      </c>
      <c r="AS23" s="298"/>
      <c r="AT23" s="298"/>
      <c r="AU23" s="299"/>
      <c r="AV23" s="297">
        <f>Cost!X2</f>
        <v>68845086.980000004</v>
      </c>
      <c r="AW23" s="298"/>
      <c r="AX23" s="298"/>
      <c r="AY23" s="299"/>
      <c r="AZ23" s="297">
        <f>Cost!AB2</f>
        <v>5493353.168900013</v>
      </c>
      <c r="BA23" s="298"/>
      <c r="BB23" s="298"/>
      <c r="BC23" s="299"/>
      <c r="BD23" s="297">
        <f>Cost!AF2</f>
        <v>104033878.98527983</v>
      </c>
      <c r="BE23" s="298"/>
      <c r="BF23" s="298"/>
      <c r="BG23" s="299"/>
      <c r="BI23" s="306" t="s">
        <v>62</v>
      </c>
      <c r="BJ23" s="306"/>
      <c r="BK23" s="306"/>
      <c r="BL23" s="306"/>
      <c r="BM23" s="304">
        <v>348</v>
      </c>
      <c r="BN23" s="304"/>
      <c r="BO23" s="304"/>
      <c r="BP23" s="304">
        <v>78</v>
      </c>
      <c r="BQ23" s="304"/>
      <c r="BR23" s="294">
        <f>BM23-BP23</f>
        <v>270</v>
      </c>
      <c r="BS23" s="295"/>
      <c r="BT23" s="296"/>
      <c r="BU23" s="27"/>
    </row>
    <row r="24" spans="2:87"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16" t="s">
        <v>43</v>
      </c>
      <c r="AF24" s="317"/>
      <c r="AG24" s="317"/>
      <c r="AH24" s="317"/>
      <c r="AI24" s="317"/>
      <c r="AJ24" s="317"/>
      <c r="AK24" s="317"/>
      <c r="AL24" s="317"/>
      <c r="AM24" s="318"/>
      <c r="AN24" s="297">
        <f>Cost!P3</f>
        <v>32488012.900000043</v>
      </c>
      <c r="AO24" s="298"/>
      <c r="AP24" s="298"/>
      <c r="AQ24" s="299"/>
      <c r="AR24" s="297">
        <f>Cost!T3</f>
        <v>31191362.610999994</v>
      </c>
      <c r="AS24" s="298"/>
      <c r="AT24" s="298"/>
      <c r="AU24" s="299"/>
      <c r="AV24" s="297">
        <f>Cost!X3</f>
        <v>18142345.861000005</v>
      </c>
      <c r="AW24" s="298"/>
      <c r="AX24" s="298"/>
      <c r="AY24" s="299"/>
      <c r="AZ24" s="297">
        <f>Cost!AB3</f>
        <v>1296650.2890000492</v>
      </c>
      <c r="BA24" s="298"/>
      <c r="BB24" s="298"/>
      <c r="BC24" s="299"/>
      <c r="BD24" s="297">
        <f>Cost!AF3</f>
        <v>32488012.895281341</v>
      </c>
      <c r="BE24" s="298"/>
      <c r="BF24" s="298"/>
      <c r="BG24" s="299"/>
      <c r="BI24" s="306" t="s">
        <v>63</v>
      </c>
      <c r="BJ24" s="306"/>
      <c r="BK24" s="306"/>
      <c r="BL24" s="306"/>
      <c r="BM24" s="304">
        <v>648</v>
      </c>
      <c r="BN24" s="304"/>
      <c r="BO24" s="304"/>
      <c r="BP24" s="304">
        <v>4.7</v>
      </c>
      <c r="BQ24" s="304"/>
      <c r="BR24" s="294">
        <f>BM24-BP24</f>
        <v>643.29999999999995</v>
      </c>
      <c r="BS24" s="295"/>
      <c r="BT24" s="296"/>
      <c r="BU24" s="27"/>
    </row>
    <row r="25" spans="2:87"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16" t="s">
        <v>44</v>
      </c>
      <c r="AF25" s="317"/>
      <c r="AG25" s="317"/>
      <c r="AH25" s="317"/>
      <c r="AI25" s="317"/>
      <c r="AJ25" s="317"/>
      <c r="AK25" s="317"/>
      <c r="AL25" s="317"/>
      <c r="AM25" s="318"/>
      <c r="AN25" s="297">
        <f>Cost!P4</f>
        <v>58893.000000000029</v>
      </c>
      <c r="AO25" s="298"/>
      <c r="AP25" s="298"/>
      <c r="AQ25" s="299"/>
      <c r="AR25" s="297">
        <f>Cost!T4</f>
        <v>58893</v>
      </c>
      <c r="AS25" s="298"/>
      <c r="AT25" s="298"/>
      <c r="AU25" s="299"/>
      <c r="AV25" s="297">
        <f>Cost!X4</f>
        <v>58893</v>
      </c>
      <c r="AW25" s="298"/>
      <c r="AX25" s="298"/>
      <c r="AY25" s="299"/>
      <c r="AZ25" s="297">
        <f>Cost!AB4</f>
        <v>0</v>
      </c>
      <c r="BA25" s="298"/>
      <c r="BB25" s="298"/>
      <c r="BC25" s="299"/>
      <c r="BD25" s="297">
        <f>Cost!AF4</f>
        <v>358893</v>
      </c>
      <c r="BE25" s="298"/>
      <c r="BF25" s="298"/>
      <c r="BG25" s="299"/>
      <c r="BI25" s="307" t="s">
        <v>397</v>
      </c>
      <c r="BJ25" s="308"/>
      <c r="BK25" s="308"/>
      <c r="BL25" s="309"/>
      <c r="BM25" s="303">
        <f>BM23-BM24</f>
        <v>-300</v>
      </c>
      <c r="BN25" s="303"/>
      <c r="BO25" s="303"/>
      <c r="BP25" s="303">
        <f>BP23-BP24</f>
        <v>73.3</v>
      </c>
      <c r="BQ25" s="303"/>
      <c r="BR25" s="291">
        <f>SUM(BR23:BT24)</f>
        <v>913.3</v>
      </c>
      <c r="BS25" s="292"/>
      <c r="BT25" s="293"/>
      <c r="BU25" s="27"/>
    </row>
    <row r="26" spans="2:87" x14ac:dyDescent="0.3">
      <c r="B26" s="26"/>
      <c r="C26" s="4"/>
      <c r="T26" s="46"/>
      <c r="AE26" s="316" t="s">
        <v>382</v>
      </c>
      <c r="AF26" s="317"/>
      <c r="AG26" s="317"/>
      <c r="AH26" s="317"/>
      <c r="AI26" s="317"/>
      <c r="AJ26" s="317"/>
      <c r="AK26" s="317"/>
      <c r="AL26" s="317"/>
      <c r="AM26" s="318"/>
      <c r="AN26" s="297">
        <f>Cost!P5</f>
        <v>2.5401277525816113E-8</v>
      </c>
      <c r="AO26" s="298"/>
      <c r="AP26" s="298"/>
      <c r="AQ26" s="299"/>
      <c r="AR26" s="297">
        <f>Cost!T5</f>
        <v>0</v>
      </c>
      <c r="AS26" s="298"/>
      <c r="AT26" s="298"/>
      <c r="AU26" s="299"/>
      <c r="AV26" s="297">
        <f>Cost!X5</f>
        <v>0</v>
      </c>
      <c r="AW26" s="298"/>
      <c r="AX26" s="298"/>
      <c r="AY26" s="299"/>
      <c r="AZ26" s="297">
        <f>Cost!AB5</f>
        <v>2.5401277525816113E-8</v>
      </c>
      <c r="BA26" s="298"/>
      <c r="BB26" s="298"/>
      <c r="BC26" s="299"/>
      <c r="BD26" s="297">
        <f>Cost!AF5</f>
        <v>0</v>
      </c>
      <c r="BE26" s="298"/>
      <c r="BF26" s="298"/>
      <c r="BG26" s="299"/>
      <c r="BT26" s="17"/>
      <c r="BU26" s="27"/>
    </row>
    <row r="27" spans="2:87"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16" t="s">
        <v>45</v>
      </c>
      <c r="AF27" s="317"/>
      <c r="AG27" s="317"/>
      <c r="AH27" s="317"/>
      <c r="AI27" s="317"/>
      <c r="AJ27" s="317"/>
      <c r="AK27" s="317"/>
      <c r="AL27" s="317"/>
      <c r="AM27" s="318"/>
      <c r="AN27" s="297">
        <f>Cost!P6</f>
        <v>3028900</v>
      </c>
      <c r="AO27" s="298"/>
      <c r="AP27" s="298"/>
      <c r="AQ27" s="299"/>
      <c r="AR27" s="297">
        <f>Cost!T6</f>
        <v>3028900</v>
      </c>
      <c r="AS27" s="298"/>
      <c r="AT27" s="298"/>
      <c r="AU27" s="299"/>
      <c r="AV27" s="297">
        <f>Cost!X6</f>
        <v>3028900</v>
      </c>
      <c r="AW27" s="298"/>
      <c r="AX27" s="298"/>
      <c r="AY27" s="299"/>
      <c r="AZ27" s="297">
        <f>Cost!AB6</f>
        <v>0</v>
      </c>
      <c r="BA27" s="298"/>
      <c r="BB27" s="298"/>
      <c r="BC27" s="299"/>
      <c r="BD27" s="297">
        <f>Cost!AF6</f>
        <v>3028900</v>
      </c>
      <c r="BE27" s="298"/>
      <c r="BF27" s="298"/>
      <c r="BG27" s="299"/>
      <c r="BI27" s="1" t="s">
        <v>404</v>
      </c>
      <c r="BR27" s="285">
        <v>79</v>
      </c>
      <c r="BS27" s="286"/>
      <c r="BT27" s="287"/>
      <c r="BU27" s="27"/>
    </row>
    <row r="28" spans="2:87" x14ac:dyDescent="0.3">
      <c r="B28" s="26"/>
      <c r="C28" s="4"/>
      <c r="X28" s="44"/>
      <c r="Y28" s="44"/>
      <c r="Z28" s="44"/>
      <c r="AA28" s="44"/>
      <c r="AB28" s="44"/>
      <c r="AC28" s="44"/>
      <c r="AD28" s="44"/>
      <c r="AE28" s="316" t="s">
        <v>383</v>
      </c>
      <c r="AF28" s="317"/>
      <c r="AG28" s="317"/>
      <c r="AH28" s="317"/>
      <c r="AI28" s="317"/>
      <c r="AJ28" s="317"/>
      <c r="AK28" s="317"/>
      <c r="AL28" s="317"/>
      <c r="AM28" s="318"/>
      <c r="AN28" s="297">
        <f>Cost!P7</f>
        <v>3351889.0900000026</v>
      </c>
      <c r="AO28" s="298"/>
      <c r="AP28" s="298"/>
      <c r="AQ28" s="299"/>
      <c r="AR28" s="297">
        <f>Cost!T7</f>
        <v>1367689.09</v>
      </c>
      <c r="AS28" s="298"/>
      <c r="AT28" s="298"/>
      <c r="AU28" s="299"/>
      <c r="AV28" s="297">
        <f>Cost!X7</f>
        <v>1126069.07</v>
      </c>
      <c r="AW28" s="298"/>
      <c r="AX28" s="298"/>
      <c r="AY28" s="299"/>
      <c r="AZ28" s="297">
        <f>Cost!AB7</f>
        <v>1984200.0000000026</v>
      </c>
      <c r="BA28" s="298"/>
      <c r="BB28" s="298"/>
      <c r="BC28" s="299"/>
      <c r="BD28" s="297">
        <f>Cost!AF7</f>
        <v>3351889.0900000012</v>
      </c>
      <c r="BE28" s="298"/>
      <c r="BF28" s="298"/>
      <c r="BG28" s="299"/>
      <c r="BI28" s="1" t="s">
        <v>405</v>
      </c>
      <c r="BR28" s="285">
        <v>1</v>
      </c>
      <c r="BS28" s="286"/>
      <c r="BT28" s="287"/>
      <c r="BU28" s="27"/>
    </row>
    <row r="29" spans="2:87" x14ac:dyDescent="0.3">
      <c r="B29" s="26"/>
      <c r="C29" s="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316" t="s">
        <v>384</v>
      </c>
      <c r="AF29" s="317"/>
      <c r="AG29" s="317"/>
      <c r="AH29" s="317"/>
      <c r="AI29" s="317"/>
      <c r="AJ29" s="317"/>
      <c r="AK29" s="317"/>
      <c r="AL29" s="317"/>
      <c r="AM29" s="318"/>
      <c r="AN29" s="297">
        <f>Cost!P8</f>
        <v>2038426.020000014</v>
      </c>
      <c r="AO29" s="298"/>
      <c r="AP29" s="298"/>
      <c r="AQ29" s="299"/>
      <c r="AR29" s="297">
        <f>Cost!T8</f>
        <v>0</v>
      </c>
      <c r="AS29" s="298"/>
      <c r="AT29" s="298"/>
      <c r="AU29" s="299"/>
      <c r="AV29" s="297">
        <f>Cost!X8</f>
        <v>0</v>
      </c>
      <c r="AW29" s="298"/>
      <c r="AX29" s="298"/>
      <c r="AY29" s="299"/>
      <c r="AZ29" s="297">
        <f>Cost!AB8</f>
        <v>2038426.020000014</v>
      </c>
      <c r="BA29" s="298"/>
      <c r="BB29" s="298"/>
      <c r="BC29" s="299"/>
      <c r="BD29" s="297">
        <f>Cost!AF8</f>
        <v>1738426.0244463426</v>
      </c>
      <c r="BE29" s="298"/>
      <c r="BF29" s="298"/>
      <c r="BG29" s="299"/>
      <c r="BI29" s="1" t="s">
        <v>406</v>
      </c>
      <c r="BR29" s="285">
        <v>9</v>
      </c>
      <c r="BS29" s="286"/>
      <c r="BT29" s="287"/>
      <c r="BU29" s="27"/>
    </row>
    <row r="30" spans="2:87" x14ac:dyDescent="0.3">
      <c r="B30" s="26"/>
      <c r="C30" s="4"/>
      <c r="D30" s="46"/>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310" t="s">
        <v>38</v>
      </c>
      <c r="AF30" s="311"/>
      <c r="AG30" s="311"/>
      <c r="AH30" s="311"/>
      <c r="AI30" s="311"/>
      <c r="AJ30" s="311"/>
      <c r="AK30" s="311"/>
      <c r="AL30" s="311"/>
      <c r="AM30" s="312"/>
      <c r="AN30" s="300">
        <f>SUM(AN23:AQ29)</f>
        <v>144999999.95990011</v>
      </c>
      <c r="AO30" s="301"/>
      <c r="AP30" s="301"/>
      <c r="AQ30" s="302"/>
      <c r="AR30" s="300">
        <f>SUM(AR23:AU29)</f>
        <v>134187370.48199999</v>
      </c>
      <c r="AS30" s="301"/>
      <c r="AT30" s="301"/>
      <c r="AU30" s="302"/>
      <c r="AV30" s="300">
        <f>SUM(AV23:AY29)</f>
        <v>91201294.910999998</v>
      </c>
      <c r="AW30" s="301"/>
      <c r="AX30" s="301"/>
      <c r="AY30" s="302"/>
      <c r="AZ30" s="300">
        <f>SUM(AZ23:BC29)</f>
        <v>10812629.477900105</v>
      </c>
      <c r="BA30" s="301"/>
      <c r="BB30" s="301"/>
      <c r="BC30" s="302"/>
      <c r="BD30" s="300">
        <f>SUM(BD23:BG29)</f>
        <v>144999999.99500751</v>
      </c>
      <c r="BE30" s="301"/>
      <c r="BF30" s="301"/>
      <c r="BG30" s="302"/>
      <c r="BI30" s="258" t="s">
        <v>407</v>
      </c>
      <c r="BJ30" s="258"/>
      <c r="BK30" s="258"/>
      <c r="BL30" s="258"/>
      <c r="BM30" s="258"/>
      <c r="BN30" s="258"/>
      <c r="BO30" s="258"/>
      <c r="BP30" s="258"/>
      <c r="BQ30" s="258"/>
      <c r="BR30" s="288">
        <f>SUM(BR27:BT29)</f>
        <v>89</v>
      </c>
      <c r="BS30" s="289"/>
      <c r="BT30" s="290"/>
      <c r="BU30" s="27"/>
      <c r="CA30" s="16"/>
      <c r="CE30" s="16"/>
      <c r="CI30" s="16"/>
    </row>
    <row r="31" spans="2:87" x14ac:dyDescent="0.3">
      <c r="B31" s="26"/>
      <c r="C31" s="4"/>
      <c r="AJ31" s="17"/>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17"/>
      <c r="BU31" s="27"/>
      <c r="CA31" s="16"/>
      <c r="CE31" s="16"/>
      <c r="CI31" s="16"/>
    </row>
    <row r="32" spans="2:87" x14ac:dyDescent="0.3">
      <c r="B32" s="26"/>
      <c r="C32" s="4"/>
      <c r="D32" s="18" t="s">
        <v>50</v>
      </c>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21"/>
      <c r="AG32" s="21"/>
      <c r="AH32" s="21"/>
      <c r="AI32" s="21"/>
      <c r="AJ32" s="48"/>
      <c r="AK32" s="18" t="s">
        <v>392</v>
      </c>
      <c r="AL32" s="19"/>
      <c r="AM32" s="19"/>
      <c r="AN32" s="19"/>
      <c r="AO32" s="19"/>
      <c r="AP32" s="19"/>
      <c r="AQ32" s="19"/>
      <c r="AR32" s="19"/>
      <c r="AS32" s="19"/>
      <c r="AT32" s="19"/>
      <c r="AU32" s="21"/>
      <c r="AV32" s="21"/>
      <c r="BA32" s="18" t="s">
        <v>51</v>
      </c>
      <c r="BB32" s="18"/>
      <c r="BC32" s="18"/>
      <c r="BD32" s="18"/>
      <c r="BE32" s="18"/>
      <c r="BF32" s="18"/>
      <c r="BG32" s="18"/>
      <c r="BH32" s="18"/>
      <c r="BI32" s="18"/>
      <c r="BJ32" s="18"/>
      <c r="BK32" s="18"/>
      <c r="BL32" s="18"/>
      <c r="BM32" s="18"/>
      <c r="BN32" s="18"/>
      <c r="BO32" s="18"/>
      <c r="BP32" s="18"/>
      <c r="BQ32" s="18"/>
      <c r="BR32" s="32"/>
      <c r="BS32" s="32"/>
      <c r="BT32" s="17"/>
      <c r="BU32" s="27"/>
      <c r="CA32" s="16"/>
      <c r="CE32" s="16"/>
      <c r="CI32" s="16"/>
    </row>
    <row r="33" spans="2:87" x14ac:dyDescent="0.3">
      <c r="B33" s="26"/>
      <c r="C33" s="4"/>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2"/>
      <c r="AL33" s="2"/>
      <c r="AM33" s="2"/>
      <c r="AN33" s="2"/>
      <c r="AO33" s="2"/>
      <c r="AP33" s="2"/>
      <c r="AQ33" s="2"/>
      <c r="AR33" s="2"/>
      <c r="AS33" s="2"/>
      <c r="AT33" s="2"/>
      <c r="AU33" s="2"/>
      <c r="AV33" s="2"/>
      <c r="AW33" s="2"/>
      <c r="AX33" s="2"/>
      <c r="AY33" s="2"/>
      <c r="AZ33" s="51"/>
      <c r="BA33" s="51"/>
      <c r="BB33" s="51"/>
      <c r="BC33" s="51"/>
      <c r="BD33" s="51"/>
      <c r="BE33" s="51"/>
      <c r="BF33" s="51"/>
      <c r="BG33" s="51"/>
      <c r="BH33" s="51"/>
      <c r="BI33" s="51"/>
      <c r="BJ33" s="51"/>
      <c r="BK33" s="51"/>
      <c r="BL33" s="51"/>
      <c r="BM33" s="51"/>
      <c r="BN33" s="51"/>
      <c r="BO33" s="51"/>
      <c r="BP33" s="51"/>
      <c r="BQ33" s="51"/>
      <c r="BR33" s="51"/>
      <c r="BS33" s="51"/>
      <c r="BT33" s="48"/>
      <c r="BU33" s="260"/>
      <c r="CA33" s="16"/>
      <c r="CE33" s="16"/>
      <c r="CI33" s="16"/>
    </row>
    <row r="34" spans="2:87" ht="27.75" customHeight="1" x14ac:dyDescent="0.3">
      <c r="B34" s="26"/>
      <c r="C34" s="4"/>
      <c r="D34" s="339" t="s">
        <v>40</v>
      </c>
      <c r="E34" s="339"/>
      <c r="F34" s="339"/>
      <c r="G34" s="339"/>
      <c r="H34" s="339"/>
      <c r="I34" s="339"/>
      <c r="J34" s="339"/>
      <c r="K34" s="339"/>
      <c r="L34" s="339"/>
      <c r="M34" s="339"/>
      <c r="N34" s="339"/>
      <c r="O34" s="339"/>
      <c r="P34" s="339"/>
      <c r="Q34" s="339"/>
      <c r="R34" s="339"/>
      <c r="S34" s="339"/>
      <c r="T34" s="339"/>
      <c r="U34" s="339"/>
      <c r="V34" s="313"/>
      <c r="W34" s="315"/>
      <c r="X34" s="339"/>
      <c r="Y34" s="339"/>
      <c r="Z34" s="339"/>
      <c r="AA34" s="314" t="s">
        <v>39</v>
      </c>
      <c r="AB34" s="314"/>
      <c r="AC34" s="314"/>
      <c r="AD34" s="315"/>
      <c r="AE34" s="340" t="s">
        <v>408</v>
      </c>
      <c r="AF34" s="341"/>
      <c r="AG34" s="341"/>
      <c r="AH34" s="341"/>
      <c r="AI34" s="342"/>
      <c r="AJ34" s="48"/>
      <c r="AK34" s="48"/>
      <c r="AL34" s="48"/>
      <c r="AM34" s="48"/>
      <c r="AN34" s="48"/>
      <c r="AO34" s="48"/>
      <c r="AP34" s="48"/>
      <c r="AQ34" s="48"/>
      <c r="AR34" s="48"/>
      <c r="AS34" s="48"/>
      <c r="AT34" s="48"/>
      <c r="AU34" s="48"/>
      <c r="AV34" s="48"/>
      <c r="AW34" s="48"/>
      <c r="AX34" s="48"/>
      <c r="AY34" s="48"/>
      <c r="AZ34" s="48"/>
      <c r="BA34" s="51"/>
      <c r="BB34" s="51"/>
      <c r="BC34" s="51"/>
      <c r="BD34" s="51"/>
      <c r="BE34" s="51"/>
      <c r="BF34" s="51"/>
      <c r="BG34" s="51"/>
      <c r="BH34" s="51"/>
      <c r="BI34" s="51"/>
      <c r="BJ34" s="51"/>
      <c r="BK34" s="51"/>
      <c r="BL34" s="51"/>
      <c r="BM34" s="51"/>
      <c r="BN34" s="51"/>
      <c r="BO34" s="51"/>
      <c r="BP34" s="51"/>
      <c r="BQ34" s="51"/>
      <c r="BR34" s="51"/>
      <c r="BS34" s="51"/>
      <c r="BT34" s="51"/>
      <c r="BU34" s="260"/>
      <c r="BV34" s="2"/>
      <c r="BW34" s="2"/>
      <c r="CA34" s="16"/>
      <c r="CE34" s="16"/>
      <c r="CI34" s="16"/>
    </row>
    <row r="35" spans="2:87" x14ac:dyDescent="0.3">
      <c r="B35" s="26"/>
      <c r="C35" s="4"/>
      <c r="D35" s="343" t="s">
        <v>409</v>
      </c>
      <c r="E35" s="343"/>
      <c r="F35" s="343"/>
      <c r="G35" s="343"/>
      <c r="H35" s="343"/>
      <c r="I35" s="343"/>
      <c r="J35" s="343"/>
      <c r="K35" s="343"/>
      <c r="L35" s="343"/>
      <c r="M35" s="343"/>
      <c r="N35" s="343"/>
      <c r="O35" s="343"/>
      <c r="P35" s="343"/>
      <c r="Q35" s="343"/>
      <c r="R35" s="343"/>
      <c r="S35" s="343"/>
      <c r="T35" s="343"/>
      <c r="U35" s="343"/>
      <c r="V35" s="316"/>
      <c r="W35" s="283"/>
      <c r="X35" s="281"/>
      <c r="Y35" s="281"/>
      <c r="Z35" s="281"/>
      <c r="AA35" s="282" t="s">
        <v>427</v>
      </c>
      <c r="AB35" s="282"/>
      <c r="AC35" s="282"/>
      <c r="AD35" s="283"/>
      <c r="AE35" s="278">
        <v>42551</v>
      </c>
      <c r="AF35" s="279"/>
      <c r="AG35" s="279"/>
      <c r="AH35" s="279"/>
      <c r="AI35" s="280"/>
      <c r="AJ35" s="48"/>
      <c r="AK35" s="48"/>
      <c r="AL35" s="48"/>
      <c r="AM35" s="48"/>
      <c r="AN35" s="48"/>
      <c r="AO35" s="48"/>
      <c r="AP35" s="48"/>
      <c r="AQ35" s="48"/>
      <c r="AR35" s="48"/>
      <c r="AS35" s="48"/>
      <c r="AT35" s="48"/>
      <c r="AU35" s="48"/>
      <c r="AV35" s="48"/>
      <c r="AW35" s="48"/>
      <c r="AX35" s="48"/>
      <c r="AY35" s="48"/>
      <c r="AZ35" s="48"/>
      <c r="BA35" s="51"/>
      <c r="BB35" s="51"/>
      <c r="BC35" s="51"/>
      <c r="BD35" s="51"/>
      <c r="BE35" s="51"/>
      <c r="BF35" s="51"/>
      <c r="BG35" s="51"/>
      <c r="BH35" s="51"/>
      <c r="BI35" s="51"/>
      <c r="BJ35" s="51"/>
      <c r="BK35" s="51"/>
      <c r="BL35" s="51"/>
      <c r="BM35" s="51"/>
      <c r="BN35" s="51"/>
      <c r="BO35" s="51"/>
      <c r="BP35" s="51"/>
      <c r="BQ35" s="51"/>
      <c r="BR35" s="51"/>
      <c r="BS35" s="51"/>
      <c r="BT35" s="51"/>
      <c r="BU35" s="260"/>
      <c r="BV35" s="2"/>
      <c r="BW35" s="2"/>
      <c r="CA35" s="16"/>
      <c r="CE35" s="16"/>
      <c r="CI35" s="16"/>
    </row>
    <row r="36" spans="2:87" x14ac:dyDescent="0.3">
      <c r="B36" s="26"/>
      <c r="C36" s="4"/>
      <c r="D36" s="343" t="s">
        <v>429</v>
      </c>
      <c r="E36" s="343"/>
      <c r="F36" s="343"/>
      <c r="G36" s="343"/>
      <c r="H36" s="343"/>
      <c r="I36" s="343"/>
      <c r="J36" s="343"/>
      <c r="K36" s="343"/>
      <c r="L36" s="343"/>
      <c r="M36" s="343"/>
      <c r="N36" s="343"/>
      <c r="O36" s="343"/>
      <c r="P36" s="343"/>
      <c r="Q36" s="343"/>
      <c r="R36" s="343"/>
      <c r="S36" s="343"/>
      <c r="T36" s="343"/>
      <c r="U36" s="343"/>
      <c r="V36" s="316"/>
      <c r="W36" s="283"/>
      <c r="X36" s="281"/>
      <c r="Y36" s="281"/>
      <c r="Z36" s="281"/>
      <c r="AA36" s="281" t="s">
        <v>67</v>
      </c>
      <c r="AB36" s="281"/>
      <c r="AC36" s="281"/>
      <c r="AD36" s="281"/>
      <c r="AE36" s="278">
        <v>42250</v>
      </c>
      <c r="AF36" s="279"/>
      <c r="AG36" s="279"/>
      <c r="AH36" s="279"/>
      <c r="AI36" s="280"/>
      <c r="AJ36" s="48"/>
      <c r="AK36" s="48"/>
      <c r="AL36" s="48"/>
      <c r="AM36" s="48"/>
      <c r="AN36" s="48"/>
      <c r="AO36" s="48"/>
      <c r="AP36" s="48"/>
      <c r="AQ36" s="48"/>
      <c r="AR36" s="48"/>
      <c r="AS36" s="48"/>
      <c r="AT36" s="48"/>
      <c r="AU36" s="48"/>
      <c r="AV36" s="48"/>
      <c r="AW36" s="48"/>
      <c r="AX36" s="48"/>
      <c r="AY36" s="48"/>
      <c r="AZ36" s="48"/>
      <c r="BA36" s="51"/>
      <c r="BB36" s="51"/>
      <c r="BC36" s="51"/>
      <c r="BD36" s="51"/>
      <c r="BE36" s="51"/>
      <c r="BF36" s="51"/>
      <c r="BG36" s="51"/>
      <c r="BH36" s="51"/>
      <c r="BI36" s="51"/>
      <c r="BJ36" s="51"/>
      <c r="BK36" s="51"/>
      <c r="BL36" s="51"/>
      <c r="BM36" s="51"/>
      <c r="BN36" s="51"/>
      <c r="BO36" s="51"/>
      <c r="BP36" s="51"/>
      <c r="BQ36" s="51"/>
      <c r="BR36" s="51"/>
      <c r="BS36" s="51"/>
      <c r="BT36" s="51"/>
      <c r="BU36" s="260"/>
      <c r="BV36" s="2"/>
      <c r="BW36" s="2"/>
    </row>
    <row r="37" spans="2:87" x14ac:dyDescent="0.3">
      <c r="B37" s="26"/>
      <c r="C37" s="4"/>
      <c r="D37" s="343" t="s">
        <v>428</v>
      </c>
      <c r="E37" s="343"/>
      <c r="F37" s="343"/>
      <c r="G37" s="343"/>
      <c r="H37" s="343"/>
      <c r="I37" s="343"/>
      <c r="J37" s="343"/>
      <c r="K37" s="343"/>
      <c r="L37" s="343"/>
      <c r="M37" s="343"/>
      <c r="N37" s="343"/>
      <c r="O37" s="343"/>
      <c r="P37" s="343"/>
      <c r="Q37" s="343"/>
      <c r="R37" s="343"/>
      <c r="S37" s="343"/>
      <c r="T37" s="343"/>
      <c r="U37" s="343"/>
      <c r="V37" s="316"/>
      <c r="W37" s="283"/>
      <c r="X37" s="281"/>
      <c r="Y37" s="281"/>
      <c r="Z37" s="281"/>
      <c r="AA37" s="282" t="s">
        <v>427</v>
      </c>
      <c r="AB37" s="282"/>
      <c r="AC37" s="282"/>
      <c r="AD37" s="283"/>
      <c r="AE37" s="278">
        <v>42286</v>
      </c>
      <c r="AF37" s="279"/>
      <c r="AG37" s="279"/>
      <c r="AH37" s="279"/>
      <c r="AI37" s="280"/>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60"/>
      <c r="BV37" s="2"/>
      <c r="BW37" s="2"/>
    </row>
    <row r="38" spans="2:87" x14ac:dyDescent="0.3">
      <c r="B38" s="26"/>
      <c r="C38" s="4"/>
      <c r="D38" s="343" t="s">
        <v>430</v>
      </c>
      <c r="E38" s="343"/>
      <c r="F38" s="343"/>
      <c r="G38" s="343"/>
      <c r="H38" s="343"/>
      <c r="I38" s="343"/>
      <c r="J38" s="343"/>
      <c r="K38" s="343"/>
      <c r="L38" s="343"/>
      <c r="M38" s="343"/>
      <c r="N38" s="343"/>
      <c r="O38" s="343"/>
      <c r="P38" s="343"/>
      <c r="Q38" s="343"/>
      <c r="R38" s="343"/>
      <c r="S38" s="343"/>
      <c r="T38" s="343"/>
      <c r="U38" s="343"/>
      <c r="V38" s="316"/>
      <c r="W38" s="283"/>
      <c r="X38" s="281"/>
      <c r="Y38" s="281"/>
      <c r="Z38" s="281"/>
      <c r="AA38" s="282"/>
      <c r="AB38" s="282"/>
      <c r="AC38" s="282"/>
      <c r="AD38" s="283"/>
      <c r="AE38" s="278">
        <v>42279</v>
      </c>
      <c r="AF38" s="279"/>
      <c r="AG38" s="279"/>
      <c r="AH38" s="279"/>
      <c r="AI38" s="280"/>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60"/>
      <c r="BV38" s="2"/>
      <c r="BW38" s="2"/>
    </row>
    <row r="39" spans="2:87" ht="15.75" customHeight="1" x14ac:dyDescent="0.3">
      <c r="B39" s="26"/>
      <c r="C39" s="4"/>
      <c r="D39" s="343" t="s">
        <v>431</v>
      </c>
      <c r="E39" s="343"/>
      <c r="F39" s="343"/>
      <c r="G39" s="343"/>
      <c r="H39" s="343"/>
      <c r="I39" s="343"/>
      <c r="J39" s="343"/>
      <c r="K39" s="343"/>
      <c r="L39" s="343"/>
      <c r="M39" s="343"/>
      <c r="N39" s="343"/>
      <c r="O39" s="343"/>
      <c r="P39" s="343"/>
      <c r="Q39" s="343"/>
      <c r="R39" s="343"/>
      <c r="S39" s="343"/>
      <c r="T39" s="343"/>
      <c r="U39" s="343"/>
      <c r="V39" s="343"/>
      <c r="W39" s="343"/>
      <c r="X39" s="343"/>
      <c r="Y39" s="343"/>
      <c r="Z39" s="343"/>
      <c r="AA39" s="281" t="s">
        <v>67</v>
      </c>
      <c r="AB39" s="281"/>
      <c r="AC39" s="281"/>
      <c r="AD39" s="281"/>
      <c r="AE39" s="278">
        <v>42277</v>
      </c>
      <c r="AF39" s="279"/>
      <c r="AG39" s="279"/>
      <c r="AH39" s="279"/>
      <c r="AI39" s="280"/>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60"/>
      <c r="BV39" s="2"/>
      <c r="BW39" s="2"/>
    </row>
    <row r="40" spans="2:87" ht="15" customHeight="1" x14ac:dyDescent="0.3">
      <c r="B40" s="26"/>
      <c r="C40" s="4"/>
      <c r="D40" s="344"/>
      <c r="E40" s="344"/>
      <c r="F40" s="344"/>
      <c r="G40" s="344"/>
      <c r="H40" s="344"/>
      <c r="I40" s="344"/>
      <c r="J40" s="344"/>
      <c r="K40" s="344"/>
      <c r="L40" s="344"/>
      <c r="M40" s="344"/>
      <c r="N40" s="344"/>
      <c r="O40" s="344"/>
      <c r="P40" s="344"/>
      <c r="Q40" s="344"/>
      <c r="R40" s="344"/>
      <c r="S40" s="344"/>
      <c r="T40" s="344"/>
      <c r="U40" s="344"/>
      <c r="V40" s="344"/>
      <c r="W40" s="277"/>
      <c r="X40" s="277"/>
      <c r="Y40" s="277"/>
      <c r="Z40" s="277"/>
      <c r="AA40" s="277"/>
      <c r="AB40" s="277"/>
      <c r="AC40" s="277"/>
      <c r="AD40" s="277"/>
      <c r="AE40" s="277"/>
      <c r="AF40" s="277"/>
      <c r="AG40" s="277"/>
      <c r="AH40" s="277"/>
      <c r="AI40" s="277"/>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60"/>
      <c r="BV40" s="2"/>
      <c r="BW40" s="2"/>
    </row>
    <row r="41" spans="2:87" x14ac:dyDescent="0.3">
      <c r="B41" s="26"/>
      <c r="C41" s="4"/>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48"/>
      <c r="AF41" s="48"/>
      <c r="AG41" s="48"/>
      <c r="AH41" s="48"/>
      <c r="AI41" s="48"/>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60"/>
      <c r="BV41" s="2"/>
      <c r="BW41" s="2"/>
    </row>
    <row r="42" spans="2:87" x14ac:dyDescent="0.3">
      <c r="B42" s="26"/>
      <c r="C42" s="4"/>
      <c r="D42" s="284"/>
      <c r="E42" s="284"/>
      <c r="F42" s="284"/>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4"/>
      <c r="AH42" s="284"/>
      <c r="AI42" s="284"/>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60"/>
      <c r="BV42" s="2"/>
      <c r="BW42" s="2"/>
    </row>
    <row r="43" spans="2:87" x14ac:dyDescent="0.3">
      <c r="B43" s="26"/>
      <c r="C43" s="4"/>
      <c r="D43" s="259"/>
      <c r="E43" s="259"/>
      <c r="F43" s="259"/>
      <c r="G43" s="259"/>
      <c r="H43" s="259"/>
      <c r="I43" s="259"/>
      <c r="J43" s="259"/>
      <c r="K43" s="259"/>
      <c r="L43" s="259"/>
      <c r="M43" s="259"/>
      <c r="N43" s="259"/>
      <c r="O43" s="259"/>
      <c r="P43" s="259"/>
      <c r="Q43" s="259"/>
      <c r="R43" s="259"/>
      <c r="S43" s="259"/>
      <c r="T43" s="259"/>
      <c r="U43" s="259"/>
      <c r="V43" s="259"/>
      <c r="W43" s="346"/>
      <c r="X43" s="346"/>
      <c r="Y43" s="346"/>
      <c r="Z43" s="346"/>
      <c r="AA43" s="346"/>
      <c r="AB43" s="346"/>
      <c r="AC43" s="346"/>
      <c r="AD43" s="346"/>
      <c r="AE43" s="345"/>
      <c r="AF43" s="345"/>
      <c r="AG43" s="345"/>
      <c r="AH43" s="345"/>
      <c r="AI43" s="345"/>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60"/>
      <c r="BV43" s="2"/>
      <c r="BW43" s="2"/>
    </row>
    <row r="44" spans="2:87" x14ac:dyDescent="0.3">
      <c r="B44" s="26"/>
      <c r="C44" s="4"/>
      <c r="D44" s="259"/>
      <c r="E44" s="259"/>
      <c r="F44" s="259"/>
      <c r="G44" s="259"/>
      <c r="H44" s="259"/>
      <c r="I44" s="259"/>
      <c r="J44" s="259"/>
      <c r="K44" s="259"/>
      <c r="L44" s="259"/>
      <c r="M44" s="259"/>
      <c r="N44" s="259"/>
      <c r="O44" s="259"/>
      <c r="P44" s="259"/>
      <c r="Q44" s="259"/>
      <c r="R44" s="259"/>
      <c r="S44" s="259"/>
      <c r="T44" s="259"/>
      <c r="U44" s="259"/>
      <c r="V44" s="259"/>
      <c r="W44" s="346"/>
      <c r="X44" s="346"/>
      <c r="Y44" s="346"/>
      <c r="Z44" s="346"/>
      <c r="AA44" s="346"/>
      <c r="AB44" s="346"/>
      <c r="AC44" s="346"/>
      <c r="AD44" s="346"/>
      <c r="AE44" s="345"/>
      <c r="AF44" s="345"/>
      <c r="AG44" s="345"/>
      <c r="AH44" s="345"/>
      <c r="AI44" s="345"/>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260"/>
      <c r="BV44" s="45"/>
      <c r="BW44" s="45"/>
    </row>
    <row r="45" spans="2:87" x14ac:dyDescent="0.3">
      <c r="B45" s="26"/>
      <c r="C45" s="4"/>
      <c r="D45" s="259"/>
      <c r="E45" s="259"/>
      <c r="F45" s="259"/>
      <c r="G45" s="259"/>
      <c r="H45" s="259"/>
      <c r="I45" s="259"/>
      <c r="J45" s="259"/>
      <c r="K45" s="259"/>
      <c r="L45" s="259"/>
      <c r="M45" s="259"/>
      <c r="N45" s="259"/>
      <c r="O45" s="259"/>
      <c r="P45" s="259"/>
      <c r="Q45" s="259"/>
      <c r="R45" s="259"/>
      <c r="S45" s="259"/>
      <c r="T45" s="259"/>
      <c r="U45" s="259"/>
      <c r="V45" s="259"/>
      <c r="W45" s="346"/>
      <c r="X45" s="346"/>
      <c r="Y45" s="346"/>
      <c r="Z45" s="346"/>
      <c r="AA45" s="346"/>
      <c r="AB45" s="346"/>
      <c r="AC45" s="346"/>
      <c r="AD45" s="346"/>
      <c r="AE45" s="345"/>
      <c r="AF45" s="345"/>
      <c r="AG45" s="345"/>
      <c r="AH45" s="345"/>
      <c r="AI45" s="345"/>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260"/>
      <c r="BV45" s="45"/>
      <c r="BW45" s="45"/>
    </row>
    <row r="46" spans="2:87" x14ac:dyDescent="0.3">
      <c r="B46" s="26"/>
      <c r="C46" s="4"/>
      <c r="D46" s="259"/>
      <c r="E46" s="259"/>
      <c r="F46" s="259"/>
      <c r="G46" s="259"/>
      <c r="H46" s="259"/>
      <c r="I46" s="259"/>
      <c r="J46" s="259"/>
      <c r="K46" s="259"/>
      <c r="L46" s="259"/>
      <c r="M46" s="259"/>
      <c r="N46" s="259"/>
      <c r="O46" s="259"/>
      <c r="P46" s="259"/>
      <c r="Q46" s="259"/>
      <c r="R46" s="259"/>
      <c r="S46" s="259"/>
      <c r="T46" s="259"/>
      <c r="U46" s="259"/>
      <c r="V46" s="259"/>
      <c r="W46" s="346"/>
      <c r="X46" s="346"/>
      <c r="Y46" s="346"/>
      <c r="Z46" s="346"/>
      <c r="AA46" s="346"/>
      <c r="AB46" s="346"/>
      <c r="AC46" s="346"/>
      <c r="AD46" s="346"/>
      <c r="AE46" s="345"/>
      <c r="AF46" s="345"/>
      <c r="AG46" s="345"/>
      <c r="AH46" s="345"/>
      <c r="AI46" s="345"/>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260"/>
      <c r="BV46" s="45"/>
      <c r="BW46" s="45"/>
    </row>
    <row r="47" spans="2:87" x14ac:dyDescent="0.3">
      <c r="B47" s="26"/>
      <c r="C47" s="4"/>
      <c r="D47" s="259"/>
      <c r="E47" s="259"/>
      <c r="F47" s="259"/>
      <c r="G47" s="259"/>
      <c r="H47" s="259"/>
      <c r="I47" s="259"/>
      <c r="J47" s="259"/>
      <c r="K47" s="259"/>
      <c r="L47" s="259"/>
      <c r="M47" s="259"/>
      <c r="N47" s="259"/>
      <c r="O47" s="259"/>
      <c r="P47" s="259"/>
      <c r="Q47" s="259"/>
      <c r="R47" s="259"/>
      <c r="S47" s="259"/>
      <c r="T47" s="259"/>
      <c r="U47" s="259"/>
      <c r="V47" s="259"/>
      <c r="W47" s="346"/>
      <c r="X47" s="346"/>
      <c r="Y47" s="346"/>
      <c r="Z47" s="346"/>
      <c r="AA47" s="346"/>
      <c r="AB47" s="346"/>
      <c r="AC47" s="346"/>
      <c r="AD47" s="346"/>
      <c r="AE47" s="345"/>
      <c r="AF47" s="345"/>
      <c r="AG47" s="345"/>
      <c r="AH47" s="345"/>
      <c r="AI47" s="345"/>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60"/>
      <c r="BV47" s="45"/>
      <c r="BW47" s="45"/>
    </row>
    <row r="48" spans="2:87" x14ac:dyDescent="0.3">
      <c r="B48" s="26"/>
      <c r="C48" s="4"/>
      <c r="D48" s="259"/>
      <c r="E48" s="259"/>
      <c r="F48" s="259"/>
      <c r="G48" s="259"/>
      <c r="H48" s="259"/>
      <c r="I48" s="259"/>
      <c r="J48" s="259"/>
      <c r="K48" s="259"/>
      <c r="L48" s="259"/>
      <c r="M48" s="259"/>
      <c r="N48" s="259"/>
      <c r="O48" s="259"/>
      <c r="P48" s="259"/>
      <c r="Q48" s="259"/>
      <c r="R48" s="259"/>
      <c r="S48" s="259"/>
      <c r="T48" s="259"/>
      <c r="U48" s="259"/>
      <c r="V48" s="259"/>
      <c r="W48" s="346"/>
      <c r="X48" s="346"/>
      <c r="Y48" s="346"/>
      <c r="Z48" s="346"/>
      <c r="AA48" s="346"/>
      <c r="AB48" s="346"/>
      <c r="AC48" s="346"/>
      <c r="AD48" s="346"/>
      <c r="AE48" s="345"/>
      <c r="AF48" s="345"/>
      <c r="AG48" s="345"/>
      <c r="AH48" s="345"/>
      <c r="AI48" s="345"/>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60"/>
      <c r="BV48" s="45"/>
      <c r="BW48" s="45"/>
    </row>
    <row r="49" spans="2:73" x14ac:dyDescent="0.3">
      <c r="B49" s="26"/>
      <c r="C49" s="20"/>
      <c r="D49" s="259"/>
      <c r="E49" s="259"/>
      <c r="F49" s="259"/>
      <c r="G49" s="259"/>
      <c r="H49" s="259"/>
      <c r="I49" s="259"/>
      <c r="J49" s="259"/>
      <c r="K49" s="259"/>
      <c r="L49" s="259"/>
      <c r="M49" s="259"/>
      <c r="N49" s="259"/>
      <c r="O49" s="259"/>
      <c r="P49" s="259"/>
      <c r="Q49" s="259"/>
      <c r="R49" s="259"/>
      <c r="S49" s="259"/>
      <c r="T49" s="259"/>
      <c r="U49" s="259"/>
      <c r="V49" s="259"/>
      <c r="W49" s="346"/>
      <c r="X49" s="346"/>
      <c r="Y49" s="346"/>
      <c r="Z49" s="346"/>
      <c r="AA49" s="346"/>
      <c r="AB49" s="346"/>
      <c r="AC49" s="346"/>
      <c r="AD49" s="346"/>
      <c r="AE49" s="345"/>
      <c r="AF49" s="345"/>
      <c r="AG49" s="345"/>
      <c r="AH49" s="345"/>
      <c r="AI49" s="345"/>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60"/>
    </row>
    <row r="50" spans="2:73" ht="18.75" customHeight="1" thickBot="1" x14ac:dyDescent="0.35">
      <c r="B50" s="28"/>
      <c r="C50" s="29"/>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1"/>
    </row>
    <row r="51" spans="2:73" ht="3.75" customHeight="1" x14ac:dyDescent="0.3"/>
  </sheetData>
  <mergeCells count="138">
    <mergeCell ref="AE48:AI48"/>
    <mergeCell ref="AE49:AI49"/>
    <mergeCell ref="AE43:AI43"/>
    <mergeCell ref="AE44:AI44"/>
    <mergeCell ref="AE45:AI45"/>
    <mergeCell ref="AE46:AI46"/>
    <mergeCell ref="AE47:AI47"/>
    <mergeCell ref="W48:Z48"/>
    <mergeCell ref="W49:Z49"/>
    <mergeCell ref="AA43:AD43"/>
    <mergeCell ref="AA44:AD44"/>
    <mergeCell ref="AA45:AD45"/>
    <mergeCell ref="AA46:AD46"/>
    <mergeCell ref="AA47:AD47"/>
    <mergeCell ref="AA48:AD48"/>
    <mergeCell ref="AA49:AD49"/>
    <mergeCell ref="W43:Z43"/>
    <mergeCell ref="W44:Z44"/>
    <mergeCell ref="W45:Z45"/>
    <mergeCell ref="W46:Z46"/>
    <mergeCell ref="W47:Z47"/>
    <mergeCell ref="D42:V42"/>
    <mergeCell ref="W42:Z42"/>
    <mergeCell ref="W40:Z40"/>
    <mergeCell ref="D35:V35"/>
    <mergeCell ref="D36:V36"/>
    <mergeCell ref="D37:V37"/>
    <mergeCell ref="D38:V38"/>
    <mergeCell ref="D40:V40"/>
    <mergeCell ref="W36:Z36"/>
    <mergeCell ref="W37:Z37"/>
    <mergeCell ref="D39:Z39"/>
    <mergeCell ref="AV27:AY27"/>
    <mergeCell ref="AZ28:BC28"/>
    <mergeCell ref="BD28:BG28"/>
    <mergeCell ref="AV28:AY28"/>
    <mergeCell ref="AV29:AY29"/>
    <mergeCell ref="D34:V34"/>
    <mergeCell ref="W38:Z38"/>
    <mergeCell ref="AA38:AD38"/>
    <mergeCell ref="AE38:AI38"/>
    <mergeCell ref="AE34:AI34"/>
    <mergeCell ref="AA34:AD34"/>
    <mergeCell ref="W34:Z34"/>
    <mergeCell ref="AE35:AI35"/>
    <mergeCell ref="AA35:AD35"/>
    <mergeCell ref="W35:Z35"/>
    <mergeCell ref="BD29:BG29"/>
    <mergeCell ref="BD30:BG30"/>
    <mergeCell ref="AZ30:BC30"/>
    <mergeCell ref="AV30:AY30"/>
    <mergeCell ref="AZ27:BC27"/>
    <mergeCell ref="AZ29:BC29"/>
    <mergeCell ref="BD27:BG27"/>
    <mergeCell ref="AR27:AU27"/>
    <mergeCell ref="AR28:AU28"/>
    <mergeCell ref="AZ23:BC23"/>
    <mergeCell ref="C3:BP4"/>
    <mergeCell ref="K15:L15"/>
    <mergeCell ref="K17:L17"/>
    <mergeCell ref="BD22:BG22"/>
    <mergeCell ref="AZ22:BC22"/>
    <mergeCell ref="AV22:AY22"/>
    <mergeCell ref="BL8:BR8"/>
    <mergeCell ref="BL9:BR9"/>
    <mergeCell ref="BR22:BT22"/>
    <mergeCell ref="BE8:BI8"/>
    <mergeCell ref="BE9:BI9"/>
    <mergeCell ref="BE10:BI10"/>
    <mergeCell ref="AX8:BD8"/>
    <mergeCell ref="AX9:BD9"/>
    <mergeCell ref="AX10:BD10"/>
    <mergeCell ref="U21:V21"/>
    <mergeCell ref="BI22:BL22"/>
    <mergeCell ref="AE30:AM30"/>
    <mergeCell ref="AR22:AU22"/>
    <mergeCell ref="AN22:AQ22"/>
    <mergeCell ref="AN23:AQ23"/>
    <mergeCell ref="AN24:AQ24"/>
    <mergeCell ref="AN25:AQ25"/>
    <mergeCell ref="AN26:AQ26"/>
    <mergeCell ref="AN27:AQ27"/>
    <mergeCell ref="AN28:AQ28"/>
    <mergeCell ref="AN29:AQ29"/>
    <mergeCell ref="AN30:AQ30"/>
    <mergeCell ref="AE22:AM22"/>
    <mergeCell ref="AE23:AM23"/>
    <mergeCell ref="AE24:AM24"/>
    <mergeCell ref="AE25:AM25"/>
    <mergeCell ref="AE26:AM26"/>
    <mergeCell ref="AE27:AM27"/>
    <mergeCell ref="AE28:AM28"/>
    <mergeCell ref="AE29:AM29"/>
    <mergeCell ref="BP25:BQ25"/>
    <mergeCell ref="BM25:BO25"/>
    <mergeCell ref="BM24:BO24"/>
    <mergeCell ref="BM23:BO23"/>
    <mergeCell ref="BM22:BO22"/>
    <mergeCell ref="BP24:BQ24"/>
    <mergeCell ref="BP23:BQ23"/>
    <mergeCell ref="BP22:BQ22"/>
    <mergeCell ref="BI23:BL23"/>
    <mergeCell ref="BI24:BL24"/>
    <mergeCell ref="BI25:BL25"/>
    <mergeCell ref="BR27:BT27"/>
    <mergeCell ref="BR28:BT28"/>
    <mergeCell ref="BR29:BT29"/>
    <mergeCell ref="BR30:BT30"/>
    <mergeCell ref="BR25:BT25"/>
    <mergeCell ref="BR24:BT24"/>
    <mergeCell ref="BR23:BT23"/>
    <mergeCell ref="AR23:AU23"/>
    <mergeCell ref="AR24:AU24"/>
    <mergeCell ref="AR25:AU25"/>
    <mergeCell ref="AR26:AU26"/>
    <mergeCell ref="AZ24:BC24"/>
    <mergeCell ref="AV24:AY24"/>
    <mergeCell ref="AR29:AU29"/>
    <mergeCell ref="AR30:AU30"/>
    <mergeCell ref="AZ25:BC25"/>
    <mergeCell ref="BD25:BG25"/>
    <mergeCell ref="BD26:BG26"/>
    <mergeCell ref="AV26:AY26"/>
    <mergeCell ref="AZ26:BC26"/>
    <mergeCell ref="AV25:AY25"/>
    <mergeCell ref="BD23:BG23"/>
    <mergeCell ref="BD24:BG24"/>
    <mergeCell ref="AV23:AY23"/>
    <mergeCell ref="AE40:AI40"/>
    <mergeCell ref="AA40:AD40"/>
    <mergeCell ref="AE39:AI39"/>
    <mergeCell ref="AA39:AD39"/>
    <mergeCell ref="AE37:AI37"/>
    <mergeCell ref="AA37:AD37"/>
    <mergeCell ref="AE36:AI36"/>
    <mergeCell ref="AA36:AD36"/>
    <mergeCell ref="AE42:AI42"/>
    <mergeCell ref="AA42:AD42"/>
  </mergeCells>
  <pageMargins left="0.25" right="0.25" top="0.75" bottom="0.75" header="0.3" footer="0.3"/>
  <pageSetup paperSize="8" scale="8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7109375" customWidth="1"/>
    <col min="2" max="2" width="12.28515625" customWidth="1"/>
    <col min="3" max="3" width="12.7109375" customWidth="1"/>
    <col min="4" max="4" width="3.140625" customWidth="1"/>
    <col min="7" max="7" width="14" customWidth="1"/>
    <col min="8" max="9" width="8.7109375" customWidth="1"/>
    <col min="10" max="10" width="10.85546875" customWidth="1"/>
    <col min="11" max="12" width="8.710937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J29" sqref="J29"/>
    </sheetView>
  </sheetViews>
  <sheetFormatPr defaultRowHeight="15" x14ac:dyDescent="0.25"/>
  <cols>
    <col min="2" max="2" width="10.85546875" customWidth="1"/>
    <col min="5" max="5" width="3.85546875" customWidth="1"/>
  </cols>
  <sheetData>
    <row r="1" spans="2:9" x14ac:dyDescent="0.25">
      <c r="B1" t="s">
        <v>399</v>
      </c>
    </row>
    <row r="2" spans="2:9" x14ac:dyDescent="0.25">
      <c r="C2" s="347" t="s">
        <v>402</v>
      </c>
      <c r="D2" s="347"/>
      <c r="F2" s="347" t="s">
        <v>401</v>
      </c>
      <c r="G2" s="347"/>
      <c r="I2" t="s">
        <v>403</v>
      </c>
    </row>
    <row r="3" spans="2:9" x14ac:dyDescent="0.25">
      <c r="C3" t="s">
        <v>400</v>
      </c>
      <c r="D3" t="s">
        <v>5</v>
      </c>
      <c r="F3" t="s">
        <v>400</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5"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2440</v>
      </c>
      <c r="D13">
        <f t="shared" si="1"/>
        <v>647</v>
      </c>
      <c r="F13" s="257">
        <v>700</v>
      </c>
      <c r="G13" s="257"/>
    </row>
    <row r="14" spans="2:9" x14ac:dyDescent="0.25">
      <c r="B14" s="253">
        <f t="shared" si="3"/>
        <v>42319</v>
      </c>
      <c r="C14">
        <f t="shared" si="0"/>
        <v>2460</v>
      </c>
      <c r="D14">
        <f t="shared" si="1"/>
        <v>647</v>
      </c>
      <c r="F14" s="257">
        <v>20</v>
      </c>
      <c r="G14" s="257"/>
    </row>
    <row r="15" spans="2:9" x14ac:dyDescent="0.25">
      <c r="B15" s="253">
        <f t="shared" si="3"/>
        <v>42349</v>
      </c>
      <c r="C15">
        <f t="shared" si="0"/>
        <v>2480</v>
      </c>
      <c r="D15">
        <f t="shared" si="1"/>
        <v>647</v>
      </c>
      <c r="F15" s="257">
        <v>20</v>
      </c>
      <c r="G15" s="257"/>
    </row>
    <row r="16" spans="2:9" x14ac:dyDescent="0.25">
      <c r="B16" s="253"/>
    </row>
    <row r="17" spans="2:2" x14ac:dyDescent="0.25">
      <c r="B17" s="253"/>
    </row>
    <row r="18" spans="2:2" x14ac:dyDescent="0.25">
      <c r="B18" s="253"/>
    </row>
    <row r="19" spans="2:2" x14ac:dyDescent="0.25">
      <c r="B19" s="253"/>
    </row>
    <row r="20" spans="2:2" x14ac:dyDescent="0.25">
      <c r="B20" s="253"/>
    </row>
    <row r="21" spans="2:2" x14ac:dyDescent="0.25">
      <c r="B21" s="253"/>
    </row>
    <row r="22" spans="2:2" x14ac:dyDescent="0.25">
      <c r="B22" s="253"/>
    </row>
    <row r="23" spans="2:2" x14ac:dyDescent="0.25">
      <c r="B23" s="253"/>
    </row>
    <row r="24" spans="2:2"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topLeftCell="B1" zoomScale="90" zoomScaleNormal="90" workbookViewId="0">
      <selection activeCell="K23" sqref="K23"/>
    </sheetView>
  </sheetViews>
  <sheetFormatPr defaultRowHeight="15" x14ac:dyDescent="0.25"/>
  <cols>
    <col min="2" max="2" width="10" customWidth="1"/>
  </cols>
  <sheetData>
    <row r="2" spans="2:4" x14ac:dyDescent="0.25">
      <c r="B2" s="3"/>
      <c r="C2" s="3" t="s">
        <v>371</v>
      </c>
      <c r="D2" s="3" t="s">
        <v>372</v>
      </c>
    </row>
    <row r="3" spans="2:4" x14ac:dyDescent="0.25">
      <c r="B3" s="261">
        <v>41865</v>
      </c>
      <c r="C3" s="3">
        <v>1</v>
      </c>
      <c r="D3" s="3">
        <v>1</v>
      </c>
    </row>
    <row r="4" spans="2:4" x14ac:dyDescent="0.25">
      <c r="B4" s="261">
        <v>41895</v>
      </c>
      <c r="C4" s="3">
        <v>0.89</v>
      </c>
      <c r="D4" s="3">
        <v>1.45</v>
      </c>
    </row>
    <row r="5" spans="2:4" x14ac:dyDescent="0.25">
      <c r="B5" s="261">
        <v>41925</v>
      </c>
      <c r="C5" s="3">
        <v>0.92</v>
      </c>
      <c r="D5" s="3">
        <v>1.28</v>
      </c>
    </row>
    <row r="6" spans="2:4" x14ac:dyDescent="0.25">
      <c r="B6" s="261">
        <v>41955</v>
      </c>
      <c r="C6" s="3">
        <v>0.94</v>
      </c>
      <c r="D6" s="3">
        <v>1.26</v>
      </c>
    </row>
    <row r="7" spans="2:4" x14ac:dyDescent="0.25">
      <c r="B7" s="261">
        <v>41985</v>
      </c>
      <c r="C7" s="3">
        <v>0.9</v>
      </c>
      <c r="D7" s="3">
        <v>1.3</v>
      </c>
    </row>
    <row r="8" spans="2:4" x14ac:dyDescent="0.25">
      <c r="B8" s="261">
        <v>42015</v>
      </c>
      <c r="C8" s="3">
        <v>0.97</v>
      </c>
      <c r="D8" s="3">
        <v>0.91</v>
      </c>
    </row>
    <row r="9" spans="2:4" x14ac:dyDescent="0.25">
      <c r="B9" s="261">
        <v>42045</v>
      </c>
      <c r="C9" s="3">
        <v>0.91</v>
      </c>
      <c r="D9" s="3">
        <v>1.2</v>
      </c>
    </row>
    <row r="10" spans="2:4" x14ac:dyDescent="0.25">
      <c r="B10" s="261">
        <v>42075</v>
      </c>
      <c r="C10" s="3">
        <v>0.76</v>
      </c>
      <c r="D10" s="3">
        <v>1.29</v>
      </c>
    </row>
    <row r="11" spans="2:4" x14ac:dyDescent="0.25">
      <c r="B11" s="261">
        <v>42105</v>
      </c>
      <c r="C11" s="3">
        <v>1.02</v>
      </c>
      <c r="D11" s="3">
        <v>1.1200000000000001</v>
      </c>
    </row>
    <row r="12" spans="2:4" x14ac:dyDescent="0.25">
      <c r="B12" s="261">
        <v>42135</v>
      </c>
      <c r="C12" s="3">
        <v>1.2</v>
      </c>
      <c r="D12" s="3">
        <v>0.9</v>
      </c>
    </row>
    <row r="13" spans="2:4" x14ac:dyDescent="0.25">
      <c r="B13" s="261">
        <v>42165</v>
      </c>
      <c r="C13" s="3">
        <v>1.1499999999999999</v>
      </c>
      <c r="D13" s="3">
        <v>0.95</v>
      </c>
    </row>
    <row r="14" spans="2:4" x14ac:dyDescent="0.25">
      <c r="B14" s="261">
        <v>42195</v>
      </c>
      <c r="C14" s="3">
        <v>1.06</v>
      </c>
      <c r="D14" s="3">
        <v>0.98</v>
      </c>
    </row>
    <row r="15" spans="2:4" x14ac:dyDescent="0.25">
      <c r="B15" s="261">
        <v>42225</v>
      </c>
      <c r="C15" s="3">
        <v>1.1100000000000001</v>
      </c>
      <c r="D15" s="3">
        <v>0.98</v>
      </c>
    </row>
    <row r="16" spans="2:4" x14ac:dyDescent="0.25">
      <c r="B16" s="261">
        <v>42255</v>
      </c>
      <c r="C16" s="3"/>
      <c r="D16" s="3"/>
    </row>
    <row r="17" spans="2:4" x14ac:dyDescent="0.25">
      <c r="B17" s="3"/>
      <c r="C17" s="3"/>
      <c r="D17" s="3"/>
    </row>
    <row r="18" spans="2:4" x14ac:dyDescent="0.25">
      <c r="B18" s="3"/>
      <c r="C18" s="3"/>
      <c r="D18" s="3"/>
    </row>
    <row r="19" spans="2:4" x14ac:dyDescent="0.25">
      <c r="B19" s="3"/>
      <c r="C19" s="3"/>
      <c r="D19" s="3"/>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workbookViewId="0">
      <selection activeCell="R25" sqref="R25"/>
    </sheetView>
  </sheetViews>
  <sheetFormatPr defaultRowHeight="15" x14ac:dyDescent="0.25"/>
  <cols>
    <col min="1" max="1" width="7.85546875" customWidth="1"/>
    <col min="2" max="15" width="1.7109375" customWidth="1"/>
    <col min="16" max="35" width="3.140625" customWidth="1"/>
    <col min="36" max="36" width="11.5703125" style="262" bestFit="1" customWidth="1"/>
    <col min="38" max="38" width="12.28515625" bestFit="1" customWidth="1"/>
  </cols>
  <sheetData>
    <row r="1" spans="1:39" x14ac:dyDescent="0.25">
      <c r="A1" s="359" t="s">
        <v>41</v>
      </c>
      <c r="B1" s="359"/>
      <c r="C1" s="359"/>
      <c r="D1" s="359"/>
      <c r="E1" s="359"/>
      <c r="F1" s="359"/>
      <c r="G1" s="359"/>
      <c r="H1" s="359"/>
      <c r="I1" s="359"/>
      <c r="J1" s="359"/>
      <c r="K1" s="359"/>
      <c r="L1" s="359"/>
      <c r="M1" s="359"/>
      <c r="N1" s="359"/>
      <c r="O1" s="359"/>
      <c r="P1" s="366" t="s">
        <v>46</v>
      </c>
      <c r="Q1" s="366"/>
      <c r="R1" s="366"/>
      <c r="S1" s="366"/>
      <c r="T1" s="366" t="s">
        <v>49</v>
      </c>
      <c r="U1" s="366"/>
      <c r="V1" s="366"/>
      <c r="W1" s="366"/>
      <c r="X1" s="366" t="s">
        <v>39</v>
      </c>
      <c r="Y1" s="366"/>
      <c r="Z1" s="366"/>
      <c r="AA1" s="366"/>
      <c r="AB1" s="366" t="s">
        <v>48</v>
      </c>
      <c r="AC1" s="366"/>
      <c r="AD1" s="366"/>
      <c r="AE1" s="366"/>
      <c r="AF1" s="366" t="s">
        <v>47</v>
      </c>
      <c r="AG1" s="366"/>
      <c r="AH1" s="366"/>
      <c r="AI1" s="366"/>
      <c r="AL1" s="263">
        <v>9135671.1699999981</v>
      </c>
      <c r="AM1" s="264" t="s">
        <v>416</v>
      </c>
    </row>
    <row r="2" spans="1:39" x14ac:dyDescent="0.25">
      <c r="A2" s="356" t="s">
        <v>42</v>
      </c>
      <c r="B2" s="356"/>
      <c r="C2" s="356"/>
      <c r="D2" s="356"/>
      <c r="E2" s="356"/>
      <c r="F2" s="356"/>
      <c r="G2" s="356"/>
      <c r="H2" s="356"/>
      <c r="I2" s="356"/>
      <c r="J2" s="356"/>
      <c r="K2" s="356"/>
      <c r="L2" s="356"/>
      <c r="M2" s="356"/>
      <c r="N2" s="356"/>
      <c r="O2" s="356"/>
      <c r="P2" s="357">
        <v>104033878.94990002</v>
      </c>
      <c r="Q2" s="357"/>
      <c r="R2" s="357"/>
      <c r="S2" s="357"/>
      <c r="T2" s="357">
        <v>98540525.781000003</v>
      </c>
      <c r="U2" s="357"/>
      <c r="V2" s="357"/>
      <c r="W2" s="357"/>
      <c r="X2" s="357">
        <v>68845086.980000004</v>
      </c>
      <c r="Y2" s="357"/>
      <c r="Z2" s="357"/>
      <c r="AA2" s="357"/>
      <c r="AB2" s="357">
        <v>5493353.168900013</v>
      </c>
      <c r="AC2" s="357"/>
      <c r="AD2" s="357"/>
      <c r="AE2" s="357"/>
      <c r="AF2" s="357">
        <v>104033878.98527983</v>
      </c>
      <c r="AG2" s="357"/>
      <c r="AH2" s="357"/>
      <c r="AI2" s="357"/>
    </row>
    <row r="3" spans="1:39" x14ac:dyDescent="0.25">
      <c r="A3" s="356" t="s">
        <v>43</v>
      </c>
      <c r="B3" s="356"/>
      <c r="C3" s="356"/>
      <c r="D3" s="356"/>
      <c r="E3" s="356"/>
      <c r="F3" s="356"/>
      <c r="G3" s="356"/>
      <c r="H3" s="356"/>
      <c r="I3" s="356"/>
      <c r="J3" s="356"/>
      <c r="K3" s="356"/>
      <c r="L3" s="356"/>
      <c r="M3" s="356"/>
      <c r="N3" s="356"/>
      <c r="O3" s="356"/>
      <c r="P3" s="357">
        <v>32488012.900000043</v>
      </c>
      <c r="Q3" s="357"/>
      <c r="R3" s="357"/>
      <c r="S3" s="357"/>
      <c r="T3" s="357">
        <v>31191362.610999994</v>
      </c>
      <c r="U3" s="357"/>
      <c r="V3" s="357"/>
      <c r="W3" s="357"/>
      <c r="X3" s="357">
        <v>18142345.861000005</v>
      </c>
      <c r="Y3" s="357"/>
      <c r="Z3" s="357"/>
      <c r="AA3" s="357"/>
      <c r="AB3" s="357">
        <v>1296650.2890000492</v>
      </c>
      <c r="AC3" s="357"/>
      <c r="AD3" s="357"/>
      <c r="AE3" s="357"/>
      <c r="AF3" s="357">
        <v>32488012.895281341</v>
      </c>
      <c r="AG3" s="357"/>
      <c r="AH3" s="357"/>
      <c r="AI3" s="357"/>
    </row>
    <row r="4" spans="1:39" x14ac:dyDescent="0.25">
      <c r="A4" s="356" t="s">
        <v>44</v>
      </c>
      <c r="B4" s="356"/>
      <c r="C4" s="356"/>
      <c r="D4" s="356"/>
      <c r="E4" s="356"/>
      <c r="F4" s="356"/>
      <c r="G4" s="356"/>
      <c r="H4" s="356"/>
      <c r="I4" s="356"/>
      <c r="J4" s="356"/>
      <c r="K4" s="356"/>
      <c r="L4" s="356"/>
      <c r="M4" s="356"/>
      <c r="N4" s="356"/>
      <c r="O4" s="356"/>
      <c r="P4" s="357">
        <v>58893.000000000029</v>
      </c>
      <c r="Q4" s="357"/>
      <c r="R4" s="357"/>
      <c r="S4" s="357"/>
      <c r="T4" s="357">
        <v>58893</v>
      </c>
      <c r="U4" s="357"/>
      <c r="V4" s="357"/>
      <c r="W4" s="357"/>
      <c r="X4" s="357">
        <v>58893</v>
      </c>
      <c r="Y4" s="357"/>
      <c r="Z4" s="357"/>
      <c r="AA4" s="357"/>
      <c r="AB4" s="357">
        <v>0</v>
      </c>
      <c r="AC4" s="357"/>
      <c r="AD4" s="357"/>
      <c r="AE4" s="357"/>
      <c r="AF4" s="357">
        <v>358893</v>
      </c>
      <c r="AG4" s="357"/>
      <c r="AH4" s="357"/>
      <c r="AI4" s="357"/>
    </row>
    <row r="5" spans="1:39" x14ac:dyDescent="0.25">
      <c r="A5" s="356" t="s">
        <v>382</v>
      </c>
      <c r="B5" s="356"/>
      <c r="C5" s="356"/>
      <c r="D5" s="356"/>
      <c r="E5" s="356"/>
      <c r="F5" s="356"/>
      <c r="G5" s="356"/>
      <c r="H5" s="356"/>
      <c r="I5" s="356"/>
      <c r="J5" s="356"/>
      <c r="K5" s="356"/>
      <c r="L5" s="356"/>
      <c r="M5" s="356"/>
      <c r="N5" s="356"/>
      <c r="O5" s="356"/>
      <c r="P5" s="357">
        <v>2.5401277525816113E-8</v>
      </c>
      <c r="Q5" s="357"/>
      <c r="R5" s="357"/>
      <c r="S5" s="357"/>
      <c r="T5" s="357">
        <v>0</v>
      </c>
      <c r="U5" s="357"/>
      <c r="V5" s="357"/>
      <c r="W5" s="357"/>
      <c r="X5" s="357">
        <v>0</v>
      </c>
      <c r="Y5" s="357"/>
      <c r="Z5" s="357"/>
      <c r="AA5" s="357"/>
      <c r="AB5" s="357">
        <v>2.5401277525816113E-8</v>
      </c>
      <c r="AC5" s="357"/>
      <c r="AD5" s="357"/>
      <c r="AE5" s="357"/>
      <c r="AF5" s="357">
        <v>0</v>
      </c>
      <c r="AG5" s="357"/>
      <c r="AH5" s="357"/>
      <c r="AI5" s="357"/>
    </row>
    <row r="6" spans="1:39" x14ac:dyDescent="0.25">
      <c r="A6" s="356" t="s">
        <v>45</v>
      </c>
      <c r="B6" s="356"/>
      <c r="C6" s="356"/>
      <c r="D6" s="356"/>
      <c r="E6" s="356"/>
      <c r="F6" s="356"/>
      <c r="G6" s="356"/>
      <c r="H6" s="356"/>
      <c r="I6" s="356"/>
      <c r="J6" s="356"/>
      <c r="K6" s="356"/>
      <c r="L6" s="356"/>
      <c r="M6" s="356"/>
      <c r="N6" s="356"/>
      <c r="O6" s="356"/>
      <c r="P6" s="357">
        <v>3028900</v>
      </c>
      <c r="Q6" s="357"/>
      <c r="R6" s="357"/>
      <c r="S6" s="357"/>
      <c r="T6" s="357">
        <v>3028900</v>
      </c>
      <c r="U6" s="357"/>
      <c r="V6" s="357"/>
      <c r="W6" s="357"/>
      <c r="X6" s="357">
        <v>3028900</v>
      </c>
      <c r="Y6" s="357"/>
      <c r="Z6" s="357"/>
      <c r="AA6" s="357"/>
      <c r="AB6" s="357">
        <v>0</v>
      </c>
      <c r="AC6" s="357"/>
      <c r="AD6" s="357"/>
      <c r="AE6" s="357"/>
      <c r="AF6" s="357">
        <v>3028900</v>
      </c>
      <c r="AG6" s="357"/>
      <c r="AH6" s="357"/>
      <c r="AI6" s="357"/>
    </row>
    <row r="7" spans="1:39" x14ac:dyDescent="0.25">
      <c r="A7" s="363" t="s">
        <v>383</v>
      </c>
      <c r="B7" s="364"/>
      <c r="C7" s="364"/>
      <c r="D7" s="364"/>
      <c r="E7" s="364"/>
      <c r="F7" s="364"/>
      <c r="G7" s="364"/>
      <c r="H7" s="364"/>
      <c r="I7" s="364"/>
      <c r="J7" s="364"/>
      <c r="K7" s="364"/>
      <c r="L7" s="364"/>
      <c r="M7" s="364"/>
      <c r="N7" s="364"/>
      <c r="O7" s="365"/>
      <c r="P7" s="360">
        <v>3351889.0900000026</v>
      </c>
      <c r="Q7" s="361"/>
      <c r="R7" s="361"/>
      <c r="S7" s="362"/>
      <c r="T7" s="360">
        <v>1367689.09</v>
      </c>
      <c r="U7" s="361"/>
      <c r="V7" s="361"/>
      <c r="W7" s="362"/>
      <c r="X7" s="360">
        <v>1126069.07</v>
      </c>
      <c r="Y7" s="361"/>
      <c r="Z7" s="361"/>
      <c r="AA7" s="362"/>
      <c r="AB7" s="357">
        <v>1984200.0000000026</v>
      </c>
      <c r="AC7" s="357"/>
      <c r="AD7" s="357"/>
      <c r="AE7" s="357"/>
      <c r="AF7" s="360">
        <v>3351889.0900000012</v>
      </c>
      <c r="AG7" s="361"/>
      <c r="AH7" s="361"/>
      <c r="AI7" s="362"/>
      <c r="AL7" s="265"/>
    </row>
    <row r="8" spans="1:39" x14ac:dyDescent="0.25">
      <c r="A8" s="356" t="s">
        <v>384</v>
      </c>
      <c r="B8" s="356"/>
      <c r="C8" s="356"/>
      <c r="D8" s="356"/>
      <c r="E8" s="356"/>
      <c r="F8" s="356"/>
      <c r="G8" s="356"/>
      <c r="H8" s="356"/>
      <c r="I8" s="356"/>
      <c r="J8" s="356"/>
      <c r="K8" s="356"/>
      <c r="L8" s="356"/>
      <c r="M8" s="356"/>
      <c r="N8" s="356"/>
      <c r="O8" s="356"/>
      <c r="P8" s="357">
        <v>2038426.020000014</v>
      </c>
      <c r="Q8" s="357"/>
      <c r="R8" s="357"/>
      <c r="S8" s="357"/>
      <c r="T8" s="358">
        <v>0</v>
      </c>
      <c r="U8" s="357"/>
      <c r="V8" s="357"/>
      <c r="W8" s="357"/>
      <c r="X8" s="357">
        <v>0</v>
      </c>
      <c r="Y8" s="357"/>
      <c r="Z8" s="357"/>
      <c r="AA8" s="357"/>
      <c r="AB8" s="357">
        <v>2038426.020000014</v>
      </c>
      <c r="AC8" s="357"/>
      <c r="AD8" s="357"/>
      <c r="AE8" s="357"/>
      <c r="AF8" s="357">
        <v>1738426.0244463426</v>
      </c>
      <c r="AG8" s="357"/>
      <c r="AH8" s="357"/>
      <c r="AI8" s="357"/>
    </row>
    <row r="9" spans="1:39" x14ac:dyDescent="0.25">
      <c r="A9" s="359" t="s">
        <v>38</v>
      </c>
      <c r="B9" s="359"/>
      <c r="C9" s="359"/>
      <c r="D9" s="359"/>
      <c r="E9" s="359"/>
      <c r="F9" s="359"/>
      <c r="G9" s="359"/>
      <c r="H9" s="359"/>
      <c r="I9" s="359"/>
      <c r="J9" s="359"/>
      <c r="K9" s="359"/>
      <c r="L9" s="359"/>
      <c r="M9" s="359"/>
      <c r="N9" s="359"/>
      <c r="O9" s="359"/>
      <c r="P9" s="355">
        <f>SUM(P2:S8)</f>
        <v>144999999.95990011</v>
      </c>
      <c r="Q9" s="355"/>
      <c r="R9" s="355"/>
      <c r="S9" s="355"/>
      <c r="T9" s="355">
        <f>SUM(T2:W8)</f>
        <v>134187370.48199999</v>
      </c>
      <c r="U9" s="355"/>
      <c r="V9" s="355"/>
      <c r="W9" s="355"/>
      <c r="X9" s="355">
        <f>SUM(X2:AA8)</f>
        <v>91201294.910999998</v>
      </c>
      <c r="Y9" s="355"/>
      <c r="Z9" s="355"/>
      <c r="AA9" s="355"/>
      <c r="AB9" s="355">
        <f>SUM(AB2:AE8)</f>
        <v>10812629.477900105</v>
      </c>
      <c r="AC9" s="355"/>
      <c r="AD9" s="355"/>
      <c r="AE9" s="355"/>
      <c r="AF9" s="355">
        <f>SUM(AF2:AI8)</f>
        <v>144999999.99500751</v>
      </c>
      <c r="AG9" s="355"/>
      <c r="AH9" s="355"/>
      <c r="AI9" s="355"/>
    </row>
    <row r="11" spans="1:39" ht="16.5" x14ac:dyDescent="0.3">
      <c r="R11" s="266"/>
      <c r="S11" s="267"/>
      <c r="T11" s="267"/>
      <c r="U11" s="267"/>
      <c r="V11" s="267"/>
      <c r="W11" s="268" t="s">
        <v>417</v>
      </c>
      <c r="X11" s="349">
        <f>X9/P9</f>
        <v>0.62897444783601242</v>
      </c>
      <c r="Y11" s="349"/>
      <c r="Z11" s="349"/>
      <c r="AA11" s="350"/>
      <c r="AB11" s="43" t="s">
        <v>418</v>
      </c>
    </row>
    <row r="12" spans="1:39" ht="16.5" x14ac:dyDescent="0.3">
      <c r="R12" s="269"/>
      <c r="S12" s="20"/>
      <c r="T12" s="20"/>
      <c r="U12" s="20"/>
      <c r="V12" s="20"/>
      <c r="W12" s="270" t="s">
        <v>419</v>
      </c>
      <c r="X12" s="349">
        <v>0.61480000000000001</v>
      </c>
      <c r="Y12" s="349"/>
      <c r="Z12" s="349"/>
      <c r="AA12" s="350"/>
      <c r="AB12" s="43" t="s">
        <v>420</v>
      </c>
    </row>
    <row r="13" spans="1:39" ht="16.5" x14ac:dyDescent="0.3">
      <c r="R13" s="269"/>
      <c r="S13" s="20"/>
      <c r="T13" s="20"/>
      <c r="U13" s="20"/>
      <c r="V13" s="20"/>
      <c r="W13" s="270" t="s">
        <v>421</v>
      </c>
      <c r="X13" s="351">
        <f>P9*X12</f>
        <v>89145999.975346595</v>
      </c>
      <c r="Y13" s="351"/>
      <c r="Z13" s="351"/>
      <c r="AA13" s="352"/>
      <c r="AB13" s="43" t="s">
        <v>422</v>
      </c>
    </row>
    <row r="14" spans="1:39" ht="16.5" x14ac:dyDescent="0.3">
      <c r="R14" s="269"/>
      <c r="S14" s="20"/>
      <c r="T14" s="20"/>
      <c r="U14" s="20"/>
      <c r="V14" s="20"/>
      <c r="W14" s="270" t="s">
        <v>423</v>
      </c>
      <c r="X14" s="351">
        <f>X9</f>
        <v>91201294.910999998</v>
      </c>
      <c r="Y14" s="351"/>
      <c r="Z14" s="351"/>
      <c r="AA14" s="352"/>
      <c r="AB14" s="43" t="s">
        <v>422</v>
      </c>
    </row>
    <row r="15" spans="1:39" ht="16.5" x14ac:dyDescent="0.3">
      <c r="R15" s="269"/>
      <c r="S15" s="20"/>
      <c r="T15" s="20"/>
      <c r="U15" s="20"/>
      <c r="V15" s="20"/>
      <c r="W15" s="270" t="s">
        <v>424</v>
      </c>
      <c r="X15" s="353">
        <f>X13/X14</f>
        <v>0.97746419129619722</v>
      </c>
      <c r="Y15" s="353"/>
      <c r="Z15" s="353"/>
      <c r="AA15" s="354"/>
      <c r="AB15" s="43" t="s">
        <v>422</v>
      </c>
    </row>
    <row r="16" spans="1:39" ht="16.5" x14ac:dyDescent="0.3">
      <c r="R16" s="271"/>
      <c r="S16" s="272"/>
      <c r="T16" s="272"/>
      <c r="U16" s="272"/>
      <c r="V16" s="272"/>
      <c r="W16" s="273" t="s">
        <v>425</v>
      </c>
      <c r="X16" s="353">
        <f>(P9-X13)/(P9-X9)</f>
        <v>1.0382034276435697</v>
      </c>
      <c r="Y16" s="353"/>
      <c r="Z16" s="353"/>
      <c r="AA16" s="354"/>
      <c r="AB16" s="43" t="s">
        <v>422</v>
      </c>
    </row>
    <row r="17" spans="18:28" customFormat="1" x14ac:dyDescent="0.25">
      <c r="AB17" s="43"/>
    </row>
    <row r="18" spans="18:28" customFormat="1" ht="16.5" x14ac:dyDescent="0.3">
      <c r="R18" s="274"/>
      <c r="S18" s="275"/>
      <c r="T18" s="275"/>
      <c r="U18" s="275"/>
      <c r="V18" s="275"/>
      <c r="W18" s="276" t="s">
        <v>426</v>
      </c>
      <c r="X18" s="348">
        <v>0.50960000000000005</v>
      </c>
      <c r="Y18" s="349"/>
      <c r="Z18" s="349"/>
      <c r="AA18" s="350"/>
      <c r="AB18" s="43" t="s">
        <v>420</v>
      </c>
    </row>
  </sheetData>
  <mergeCells count="61">
    <mergeCell ref="AF1:AI1"/>
    <mergeCell ref="A1:O1"/>
    <mergeCell ref="P1:S1"/>
    <mergeCell ref="T1:W1"/>
    <mergeCell ref="X1:AA1"/>
    <mergeCell ref="AB1:AE1"/>
    <mergeCell ref="AF3:AI3"/>
    <mergeCell ref="A2:O2"/>
    <mergeCell ref="P2:S2"/>
    <mergeCell ref="T2:W2"/>
    <mergeCell ref="X2:AA2"/>
    <mergeCell ref="AB2:AE2"/>
    <mergeCell ref="AF2:AI2"/>
    <mergeCell ref="A3:O3"/>
    <mergeCell ref="P3:S3"/>
    <mergeCell ref="T3:W3"/>
    <mergeCell ref="X3:AA3"/>
    <mergeCell ref="AB3:AE3"/>
    <mergeCell ref="AF5:AI5"/>
    <mergeCell ref="A4:O4"/>
    <mergeCell ref="P4:S4"/>
    <mergeCell ref="T4:W4"/>
    <mergeCell ref="X4:AA4"/>
    <mergeCell ref="AB4:AE4"/>
    <mergeCell ref="AF4:AI4"/>
    <mergeCell ref="A5:O5"/>
    <mergeCell ref="P5:S5"/>
    <mergeCell ref="T5:W5"/>
    <mergeCell ref="X5:AA5"/>
    <mergeCell ref="AB5:AE5"/>
    <mergeCell ref="AF7:AI7"/>
    <mergeCell ref="A6:O6"/>
    <mergeCell ref="P6:S6"/>
    <mergeCell ref="T6:W6"/>
    <mergeCell ref="X6:AA6"/>
    <mergeCell ref="AB6:AE6"/>
    <mergeCell ref="AF6:AI6"/>
    <mergeCell ref="A7:O7"/>
    <mergeCell ref="P7:S7"/>
    <mergeCell ref="T7:W7"/>
    <mergeCell ref="X7:AA7"/>
    <mergeCell ref="AB7:AE7"/>
    <mergeCell ref="AF9:AI9"/>
    <mergeCell ref="A8:O8"/>
    <mergeCell ref="P8:S8"/>
    <mergeCell ref="T8:W8"/>
    <mergeCell ref="X8:AA8"/>
    <mergeCell ref="AB8:AE8"/>
    <mergeCell ref="AF8:AI8"/>
    <mergeCell ref="A9:O9"/>
    <mergeCell ref="P9:S9"/>
    <mergeCell ref="T9:W9"/>
    <mergeCell ref="X9:AA9"/>
    <mergeCell ref="AB9:AE9"/>
    <mergeCell ref="X18:AA18"/>
    <mergeCell ref="X11:AA11"/>
    <mergeCell ref="X12:AA12"/>
    <mergeCell ref="X13:AA13"/>
    <mergeCell ref="X14:AA14"/>
    <mergeCell ref="X15:AA15"/>
    <mergeCell ref="X16:AA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6" sqref="C6"/>
    </sheetView>
  </sheetViews>
  <sheetFormatPr defaultRowHeight="15" x14ac:dyDescent="0.25"/>
  <cols>
    <col min="2" max="2" width="13.42578125" customWidth="1"/>
    <col min="3" max="3" width="16.7109375" customWidth="1"/>
  </cols>
  <sheetData>
    <row r="2" spans="2:3" x14ac:dyDescent="0.25">
      <c r="B2" t="s">
        <v>374</v>
      </c>
    </row>
    <row r="4" spans="2:3" x14ac:dyDescent="0.25">
      <c r="B4" t="s">
        <v>376</v>
      </c>
      <c r="C4" s="254">
        <f>214473+1140400+1586280+1123143+1474867+396053+110993+358325+282378</f>
        <v>6686912</v>
      </c>
    </row>
    <row r="5" spans="2:3" x14ac:dyDescent="0.25">
      <c r="B5" t="s">
        <v>375</v>
      </c>
      <c r="C5" s="254">
        <f>C4</f>
        <v>6686912</v>
      </c>
    </row>
    <row r="8" spans="2:3" x14ac:dyDescent="0.25">
      <c r="B8" t="str">
        <f>B5</f>
        <v>Recovered</v>
      </c>
      <c r="C8" s="16">
        <f>C5</f>
        <v>6686912</v>
      </c>
    </row>
    <row r="9" spans="2:3" x14ac:dyDescent="0.25">
      <c r="B9" t="s">
        <v>377</v>
      </c>
      <c r="C9" s="16">
        <f>C4-C5</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67">
        <v>2015</v>
      </c>
      <c r="C2" s="367"/>
      <c r="D2" s="367"/>
      <c r="E2" s="367"/>
      <c r="F2" s="367">
        <v>2016</v>
      </c>
      <c r="G2" s="367"/>
      <c r="H2" s="367"/>
      <c r="I2" s="367"/>
      <c r="J2" s="367">
        <v>2017</v>
      </c>
      <c r="K2" s="367"/>
      <c r="L2" s="367"/>
      <c r="M2" s="367"/>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285156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285156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285156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285156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285156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285156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285156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285156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285156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285156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285156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285156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285156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285156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285156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285156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285156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285156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285156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285156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285156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285156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285156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285156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285156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285156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285156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285156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285156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285156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285156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285156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285156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285156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285156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285156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285156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285156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285156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285156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285156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285156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285156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285156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285156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285156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285156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285156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285156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285156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285156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285156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285156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285156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285156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285156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285156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285156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285156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285156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285156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285156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285156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285156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70" t="s">
        <v>117</v>
      </c>
      <c r="C74" s="371"/>
      <c r="D74" s="371"/>
      <c r="E74" s="371"/>
      <c r="F74" s="371"/>
      <c r="G74" s="371"/>
      <c r="H74" s="372"/>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73" t="s">
        <v>355</v>
      </c>
      <c r="B385" s="373"/>
      <c r="C385" s="235"/>
      <c r="D385" s="236"/>
      <c r="E385" s="236"/>
      <c r="F385" s="236"/>
      <c r="G385" s="157"/>
      <c r="H385" s="237"/>
    </row>
    <row r="386" spans="1:8" x14ac:dyDescent="0.2">
      <c r="A386" s="373" t="s">
        <v>356</v>
      </c>
      <c r="B386" s="373"/>
      <c r="C386" s="373"/>
      <c r="D386" s="373"/>
      <c r="E386" s="373"/>
      <c r="F386" s="373"/>
      <c r="G386" s="373"/>
      <c r="H386" s="373"/>
    </row>
    <row r="387" spans="1:8" x14ac:dyDescent="0.2">
      <c r="A387" s="373" t="s">
        <v>357</v>
      </c>
      <c r="B387" s="373"/>
      <c r="C387" s="373"/>
      <c r="D387" s="373"/>
      <c r="E387" s="373"/>
      <c r="F387" s="373"/>
      <c r="G387" s="373"/>
      <c r="H387" s="373"/>
    </row>
    <row r="388" spans="1:8" x14ac:dyDescent="0.2">
      <c r="A388" s="373" t="s">
        <v>358</v>
      </c>
      <c r="B388" s="373"/>
      <c r="C388" s="373"/>
      <c r="D388" s="373"/>
      <c r="E388" s="373"/>
      <c r="F388" s="373"/>
      <c r="G388" s="373"/>
      <c r="H388" s="373"/>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68" t="s">
        <v>359</v>
      </c>
      <c r="E391" s="369"/>
      <c r="F391" s="244"/>
      <c r="G391" s="245">
        <f t="shared" ref="G391:G396" si="11">COUNTIF($G$4:$G$383,D391)</f>
        <v>72</v>
      </c>
    </row>
    <row r="392" spans="1:8" ht="15.75" x14ac:dyDescent="0.25">
      <c r="C392" s="243"/>
      <c r="D392" s="374" t="s">
        <v>360</v>
      </c>
      <c r="E392" s="375"/>
      <c r="F392" s="246"/>
      <c r="G392" s="247">
        <f t="shared" si="11"/>
        <v>56</v>
      </c>
    </row>
    <row r="393" spans="1:8" ht="15.75" x14ac:dyDescent="0.25">
      <c r="C393" s="243"/>
      <c r="D393" s="376" t="s">
        <v>361</v>
      </c>
      <c r="E393" s="375"/>
      <c r="F393" s="248"/>
      <c r="G393" s="249">
        <f t="shared" si="11"/>
        <v>19</v>
      </c>
    </row>
    <row r="394" spans="1:8" ht="15.75" x14ac:dyDescent="0.25">
      <c r="C394" s="243"/>
      <c r="D394" s="376" t="s">
        <v>362</v>
      </c>
      <c r="E394" s="375"/>
      <c r="F394" s="248"/>
      <c r="G394" s="249">
        <f t="shared" si="11"/>
        <v>0</v>
      </c>
    </row>
    <row r="395" spans="1:8" ht="15.75" x14ac:dyDescent="0.25">
      <c r="C395" s="243"/>
      <c r="D395" s="376" t="s">
        <v>363</v>
      </c>
      <c r="E395" s="375"/>
      <c r="F395" s="248"/>
      <c r="G395" s="249">
        <f t="shared" si="11"/>
        <v>6</v>
      </c>
    </row>
    <row r="396" spans="1:8" ht="16.5" thickBot="1" x14ac:dyDescent="0.3">
      <c r="C396" s="243"/>
      <c r="D396" s="377" t="s">
        <v>364</v>
      </c>
      <c r="E396" s="378"/>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28515625" customWidth="1"/>
    <col min="3" max="3" width="12.710937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0d3476ab-1ec8-4de0-a950-52f6082a2dff" ContentTypeId="0x0101008DD6119B5CDC1F48A88A797FEEAB5C6A"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EWPM-1982-6596</_dlc_DocId>
    <_dlc_DocIdUrl xmlns="fbe3e120-6299-484d-913c-cce1a3cbefa6">
      <Url>http://epm/ecc-000004/_layouts/DocIdRedir.aspx?ID=EWPM-1982-6596</Url>
      <Description>EWPM-1982-6596</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 xmlns="http://schemas.microsoft.com/office/infopath/2007/PartnerControls">REP</TermName>
          <TermId xmlns="http://schemas.microsoft.com/office/infopath/2007/PartnerControls">7a7d0c03-e9b7-46c5-b0c2-01fc6bbc0ef7</TermId>
        </TermInfo>
      </Terms>
    </fc6b39141b88436fb541988f6e319685>
    <DLCPolicyLabelLock xmlns="fbe3e120-6299-484d-913c-cce1a3cbefa6" xsi:nil="true"/>
  </documentManagement>
</p:properties>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D623D3-E934-4A69-B4C0-CC7DDD40BA06}"/>
</file>

<file path=customXml/itemProps2.xml><?xml version="1.0" encoding="utf-8"?>
<ds:datastoreItem xmlns:ds="http://schemas.openxmlformats.org/officeDocument/2006/customXml" ds:itemID="{07CEC99E-1F27-4E2C-AD77-C65F2A3951F8}"/>
</file>

<file path=customXml/itemProps3.xml><?xml version="1.0" encoding="utf-8"?>
<ds:datastoreItem xmlns:ds="http://schemas.openxmlformats.org/officeDocument/2006/customXml" ds:itemID="{9B2AD0BA-7330-4D94-820D-B266FE92A436}"/>
</file>

<file path=customXml/itemProps4.xml><?xml version="1.0" encoding="utf-8"?>
<ds:datastoreItem xmlns:ds="http://schemas.openxmlformats.org/officeDocument/2006/customXml" ds:itemID="{D716588C-4643-4855-8330-968075B2DAE8}"/>
</file>

<file path=customXml/itemProps5.xml><?xml version="1.0" encoding="utf-8"?>
<ds:datastoreItem xmlns:ds="http://schemas.openxmlformats.org/officeDocument/2006/customXml" ds:itemID="{BF4B4140-5887-441B-A4D4-950627C32F49}"/>
</file>

<file path=customXml/itemProps6.xml><?xml version="1.0" encoding="utf-8"?>
<ds:datastoreItem xmlns:ds="http://schemas.openxmlformats.org/officeDocument/2006/customXml" ds:itemID="{A8E0E8EF-B38E-4716-9703-0D4190485B0E}"/>
</file>

<file path=customXml/itemProps7.xml><?xml version="1.0" encoding="utf-8"?>
<ds:datastoreItem xmlns:ds="http://schemas.openxmlformats.org/officeDocument/2006/customXml" ds:itemID="{32AB4CF5-4C0A-4EC1-A122-2657D47507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2015 09</dc:title>
  <dc:creator>Leon De Kock</dc:creator>
  <cp:lastModifiedBy>Louise Steyn </cp:lastModifiedBy>
  <cp:lastPrinted>2015-03-23T08:58:45Z</cp:lastPrinted>
  <dcterms:created xsi:type="dcterms:W3CDTF">2014-10-30T09:35:14Z</dcterms:created>
  <dcterms:modified xsi:type="dcterms:W3CDTF">2015-09-29T13:26:47Z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3875b77a-a267-4692-ac52-9741a99181f8</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