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epm/ecc-000004/Working Documents/Project Management/04_Monitor and Control/Control Management/2015 10/"/>
    </mc:Choice>
  </mc:AlternateContent>
  <bookViews>
    <workbookView xWindow="0" yWindow="0" windowWidth="11925" windowHeight="5535"/>
  </bookViews>
  <sheets>
    <sheet name="Dashboard" sheetId="1" r:id="rId1"/>
    <sheet name="Doc Contr" sheetId="15" r:id="rId2"/>
    <sheet name="SPi-CPi" sheetId="12" r:id="rId3"/>
    <sheet name="Cost" sheetId="16" r:id="rId4"/>
    <sheet name="Risk" sheetId="14" r:id="rId5"/>
    <sheet name="Recoveries" sheetId="13" r:id="rId6"/>
    <sheet name="HR" sheetId="11" r:id="rId7"/>
    <sheet name="Quality" sheetId="10" r:id="rId8"/>
    <sheet name="SHE" sheetId="6" r:id="rId9"/>
    <sheet name="Schedule" sheetId="2" r:id="rId10"/>
  </sheets>
  <externalReferences>
    <externalReference r:id="rId11"/>
    <externalReference r:id="rId12"/>
  </externalReferences>
  <definedNames>
    <definedName name="_xlnm._FilterDatabase" localSheetId="7" hidden="1">Quality!$B$2:$H$383</definedName>
    <definedName name="OLE_LINK1" localSheetId="7">Quality!#REF!</definedName>
    <definedName name="_xlnm.Print_Area" localSheetId="0">Dashboard!$A$1:$BV$51</definedName>
    <definedName name="_xlnm.Print_Titles" localSheetId="7">Quality!$1:$2</definedName>
    <definedName name="result">'[1]Result table'!$D$1:$E$20</definedName>
    <definedName name="Slicer_Month1">#N/A</definedName>
    <definedName name="Slicer_Year1">#N/A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24" i="1" l="1"/>
  <c r="BD25" i="1"/>
  <c r="BD26" i="1"/>
  <c r="BD27" i="1"/>
  <c r="BD28" i="1"/>
  <c r="BD29" i="1"/>
  <c r="BD23" i="1"/>
  <c r="AZ24" i="1"/>
  <c r="AZ25" i="1"/>
  <c r="AZ26" i="1"/>
  <c r="AZ27" i="1"/>
  <c r="AZ28" i="1"/>
  <c r="AZ29" i="1"/>
  <c r="AZ23" i="1"/>
  <c r="AV24" i="1"/>
  <c r="AV25" i="1"/>
  <c r="AV26" i="1"/>
  <c r="AV27" i="1"/>
  <c r="AV28" i="1"/>
  <c r="AV29" i="1"/>
  <c r="AV23" i="1"/>
  <c r="AR24" i="1"/>
  <c r="AR25" i="1"/>
  <c r="AR26" i="1"/>
  <c r="AR27" i="1"/>
  <c r="AR28" i="1"/>
  <c r="AR29" i="1"/>
  <c r="AR23" i="1"/>
  <c r="AN24" i="1"/>
  <c r="AN25" i="1"/>
  <c r="AN26" i="1"/>
  <c r="AN27" i="1"/>
  <c r="AN28" i="1"/>
  <c r="AN29" i="1"/>
  <c r="AN23" i="1"/>
  <c r="C4" i="13"/>
  <c r="C5" i="13" s="1"/>
  <c r="P9" i="16" l="1"/>
  <c r="AF9" i="16"/>
  <c r="T9" i="16"/>
  <c r="X9" i="16"/>
  <c r="AB9" i="16" l="1"/>
  <c r="X11" i="16"/>
  <c r="X14" i="16"/>
  <c r="X13" i="16"/>
  <c r="X15" i="16" l="1"/>
  <c r="X16" i="16"/>
  <c r="BR30" i="1" l="1"/>
  <c r="F7" i="15" l="1"/>
  <c r="F8" i="15" s="1"/>
  <c r="F9" i="15" s="1"/>
  <c r="D4" i="15"/>
  <c r="D5" i="15" s="1"/>
  <c r="D6" i="15" s="1"/>
  <c r="D7" i="15" s="1"/>
  <c r="D8" i="15" s="1"/>
  <c r="D9" i="15" s="1"/>
  <c r="D10" i="15" s="1"/>
  <c r="D11" i="15" s="1"/>
  <c r="D12" i="15" s="1"/>
  <c r="D13" i="15" s="1"/>
  <c r="D14" i="15" s="1"/>
  <c r="D15" i="15" s="1"/>
  <c r="C4" i="15"/>
  <c r="C5" i="15" s="1"/>
  <c r="C6" i="15" s="1"/>
  <c r="B5" i="15"/>
  <c r="B6" i="15" s="1"/>
  <c r="B7" i="15" s="1"/>
  <c r="B8" i="15" s="1"/>
  <c r="B9" i="15" s="1"/>
  <c r="B10" i="15" s="1"/>
  <c r="B11" i="15" s="1"/>
  <c r="B12" i="15" s="1"/>
  <c r="B13" i="15" s="1"/>
  <c r="B14" i="15" s="1"/>
  <c r="B15" i="15" s="1"/>
  <c r="C7" i="15" l="1"/>
  <c r="C8" i="15" s="1"/>
  <c r="C9" i="15" s="1"/>
  <c r="C10" i="15" s="1"/>
  <c r="C11" i="15" s="1"/>
  <c r="C12" i="15" s="1"/>
  <c r="C13" i="15" s="1"/>
  <c r="C14" i="15" s="1"/>
  <c r="C15" i="15" s="1"/>
  <c r="BM25" i="1" l="1"/>
  <c r="BP25" i="1"/>
  <c r="BR23" i="1"/>
  <c r="BR25" i="1" s="1"/>
  <c r="BR24" i="1"/>
  <c r="BE10" i="1"/>
  <c r="C9" i="13" l="1"/>
  <c r="AV30" i="1" l="1"/>
  <c r="AN30" i="1"/>
  <c r="BD30" i="1"/>
  <c r="AR30" i="1"/>
  <c r="C8" i="13"/>
  <c r="B8" i="13"/>
  <c r="AZ30" i="1" l="1"/>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5" i="10"/>
  <c r="G393" i="10" l="1"/>
  <c r="G394" i="10"/>
  <c r="G391" i="10"/>
  <c r="G395" i="10"/>
  <c r="G392" i="10"/>
  <c r="G396" i="10"/>
  <c r="G397" i="10" l="1"/>
  <c r="L14" i="2" l="1"/>
  <c r="K14" i="2"/>
  <c r="J14" i="2"/>
  <c r="I14" i="2"/>
  <c r="H14" i="2"/>
  <c r="C16" i="2" l="1"/>
  <c r="C15" i="2"/>
  <c r="C14" i="2"/>
  <c r="C13" i="2"/>
  <c r="C12" i="2"/>
  <c r="C11" i="2"/>
  <c r="B12" i="2"/>
  <c r="B13" i="2"/>
  <c r="B14" i="2"/>
  <c r="B15" i="2"/>
  <c r="B16" i="2"/>
  <c r="B17" i="2"/>
  <c r="B11" i="2"/>
  <c r="A17" i="2"/>
  <c r="A16" i="2"/>
  <c r="A15" i="2"/>
  <c r="A14" i="2"/>
  <c r="A13" i="2"/>
  <c r="A12" i="2"/>
  <c r="A11" i="2"/>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<sst xmlns="http://schemas.openxmlformats.org/spreadsheetml/2006/main" count="876" uniqueCount="433">
  <si>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</si>
  <si>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</si>
  <si>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</si>
  <si>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</si>
  <si>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</si>
  <si>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</si>
  <si>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</si>
  <si>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</si>
  <si>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</si>
  <si>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</si>
  <si>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</si>
  <si>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</si>
  <si>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</si>
  <si>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</si>
  <si>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</si>
  <si>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</si>
  <si>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</si>
  <si>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</si>
  <si>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</si>
  <si>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</si>
  <si>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</si>
  <si>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</si>
  <si>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</si>
  <si>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</si>
  <si>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</si>
  <si>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</si>
  <si>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</si>
  <si>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</si>
  <si>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</si>
  <si>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</si>
  <si>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</si>
  <si>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</si>
  <si>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</si>
  <si>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</si>
  <si>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</si>
  <si>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</si>
  <si>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</si>
  <si>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</si>
  <si>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</si>
  <si>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</si>
  <si>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</si>
  <si>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</si>
  <si>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</si>
  <si>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</si>
  <si>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</si>
  <si>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</si>
  <si>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</si>
  <si>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</si>
  <si>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</si>
  <si>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</si>
  <si>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</si>
  <si>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</si>
  <si>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</si>
  <si>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</si>
  <si>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</si>
  <si>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</si>
  <si>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</si>
  <si>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</si>
  <si>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</si>
  <si>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</si>
  <si>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</si>
  <si>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</si>
  <si>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</si>
  <si>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</si>
  <si>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</si>
  <si>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</si>
  <si>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</si>
  <si>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</si>
  <si>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</si>
  <si>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</si>
  <si>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</si>
  <si>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</si>
  <si>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</si>
  <si>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</si>
  <si>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</si>
  <si>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</si>
  <si>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</si>
  <si>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</si>
  <si>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</si>
  <si>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</si>
  <si>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</si>
  <si>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</si>
  <si>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</si>
  <si>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</si>
  <si>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</si>
  <si>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</si>
  <si>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</si>
  <si>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</si>
  <si>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</si>
  <si>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</si>
  <si>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</si>
  <si>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</si>
  <si>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</si>
  <si>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</si>
  <si>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</si>
  <si>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</si>
  <si>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</si>
  <si>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</si>
  <si>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</si>
  <si>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</si>
  <si>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</si>
  <si>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</si>
  <si>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</si>
  <si>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</si>
  <si>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</si>
  <si>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</si>
  <si>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</si>
  <si>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</si>
  <si>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</si>
  <si>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</si>
  <si>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</si>
  <si>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</si>
  <si>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</si>
  <si>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</si>
  <si>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</si>
  <si>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</si>
  <si>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</si>
  <si>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</si>
  <si>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</si>
  <si>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</si>
  <si>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</si>
  <si>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</si>
  <si>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</si>
  <si>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</si>
  <si>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</si>
  <si>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</si>
  <si>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</si>
  <si>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</si>
  <si>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</si>
  <si>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</si>
  <si>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</si>
  <si>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</si>
  <si>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</si>
  <si>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</si>
  <si>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</si>
  <si>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</si>
  <si>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</si>
  <si>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</si>
  <si>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</si>
  <si>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</si>
  <si>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</si>
  <si>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</si>
  <si>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</si>
  <si>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</si>
  <si>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</si>
  <si>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</si>
  <si>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</si>
  <si>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</si>
  <si>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</si>
  <si>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</si>
  <si>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</si>
  <si>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</si>
  <si>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</si>
  <si>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</si>
  <si>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</si>
  <si>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</si>
  <si>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</si>
  <si>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</si>
  <si>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</si>
  <si>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</si>
  <si>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</si>
  <si>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</si>
  <si>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</si>
  <si>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</si>
  <si>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</si>
  <si>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</si>
  <si>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</si>
  <si>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</si>
  <si>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</si>
  <si>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</si>
  <si>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</si>
  <si>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</si>
  <si>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</si>
  <si>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</si>
  <si>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</si>
  <si>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</si>
  <si>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</si>
  <si>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</si>
  <si>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</si>
  <si>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</si>
  <si>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</si>
  <si>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</si>
  <si>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</si>
  <si>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</si>
  <si>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</si>
  <si>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</si>
  <si>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</si>
  <si>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</si>
  <si>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</si>
  <si>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</si>
  <si>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</si>
  <si>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</si>
  <si>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</si>
  <si>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</si>
  <si>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</si>
  <si>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</si>
  <si>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</si>
  <si>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</si>
  <si>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</si>
  <si>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</si>
  <si>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</si>
  <si>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</si>
  <si>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</si>
  <si>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</si>
  <si>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</si>
  <si>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</si>
  <si>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</si>
  <si>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</si>
  <si>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</si>
  <si>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</si>
  <si>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</si>
  <si>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</si>
  <si>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</si>
  <si>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</si>
  <si>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</si>
  <si>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</si>
  <si>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</si>
  <si>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</si>
  <si>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</si>
  <si>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</si>
  <si>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</si>
  <si>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</si>
  <si>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</si>
  <si>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</si>
  <si>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</si>
  <si>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</si>
  <si>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</si>
  <si>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</si>
  <si>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</si>
  <si>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</si>
  <si>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</si>
  <si>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</si>
  <si>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</si>
  <si>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</si>
  <si>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</si>
  <si>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</si>
  <si>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</si>
  <si>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</si>
  <si>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</si>
  <si>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</si>
  <si>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</si>
  <si>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</si>
  <si>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</si>
  <si>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</si>
  <si>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</si>
  <si>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</si>
  <si>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</si>
  <si>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</si>
  <si>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</si>
  <si>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</si>
  <si>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</si>
  <si>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</si>
  <si>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</si>
  <si>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</si>
  <si>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</si>
  <si>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</si>
  <si>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</si>
  <si>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</si>
  <si>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</si>
  <si>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</si>
  <si>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</si>
  <si>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</si>
  <si>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</si>
  <si>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</si>
  <si>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</si>
  <si>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</si>
  <si>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</si>
  <si>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</si>
  <si>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</si>
  <si>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</si>
  <si>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</si>
  <si>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</si>
  <si>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</si>
  <si>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</si>
  <si>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</si>
  <si>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</si>
  <si>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</si>
  <si>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</si>
  <si>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</si>
  <si>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</si>
  <si>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</si>
  <si>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</si>
  <si>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</si>
  <si>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</si>
  <si>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</si>
  <si>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</si>
  <si>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</si>
  <si>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</si>
  <si>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</si>
  <si>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</si>
  <si>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</si>
  <si>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</si>
  <si>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</si>
  <si>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</si>
  <si>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</si>
  <si>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</si>
  <si>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</si>
  <si>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</si>
  <si>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</si>
  <si>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</si>
  <si>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</si>
  <si>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</si>
  <si>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</si>
  <si>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</si>
  <si>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</si>
  <si>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</si>
  <si>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</si>
  <si>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</si>
  <si>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</si>
  <si>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</si>
  <si>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</si>
  <si>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</si>
  <si>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</si>
  <si>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</si>
  <si>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</si>
  <si>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</si>
  <si>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</si>
  <si>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</si>
  <si>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</si>
  <si>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</si>
  <si>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</si>
  <si>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</si>
  <si>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</si>
  <si>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</si>
  <si>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</si>
  <si>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</si>
  <si>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</si>
  <si>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</si>
  <si>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</si>
  <si>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</si>
  <si>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</si>
  <si>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</si>
  <si>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</si>
  <si>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</si>
  <si>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</si>
  <si>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</si>
  <si>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</si>
  <si>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</si>
  <si>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</si>
  <si>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</si>
  <si>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</si>
  <si>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</si>
  <si>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</si>
  <si>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</si>
  <si>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</si>
  <si>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</si>
  <si>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</si>
  <si>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</si>
  <si>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</si>
  <si>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</si>
  <si>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</si>
  <si>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</si>
  <si>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</si>
  <si>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</si>
  <si>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</si>
  <si>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</si>
  <si>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</si>
  <si>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</si>
  <si>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</si>
  <si>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</si>
  <si>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</si>
  <si>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</si>
  <si>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</si>
  <si>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</si>
  <si>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</si>
  <si>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</si>
  <si>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</si>
  <si>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</si>
  <si>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</si>
  <si>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</si>
  <si>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</si>
  <si>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</si>
  <si>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</si>
  <si>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</si>
  <si>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</si>
  <si>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</si>
  <si>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</si>
  <si>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</si>
  <si>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</si>
  <si>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</si>
  <si>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</si>
  <si>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2. COST &amp; SCHEDULE PROGRESS AGAINST BASELINE</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</si>
  <si>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</si>
  <si>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</si>
  <si>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</si>
  <si>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</si>
  <si>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</si>
  <si>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</si>
  <si>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</si>
  <si>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</si>
  <si>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</si>
  <si>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</si>
  <si>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</si>
  <si>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</si>
  <si>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</si>
  <si>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</si>
  <si>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</si>
  <si>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</si>
  <si>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</si>
  <si>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</si>
  <si>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</si>
  <si>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</si>
  <si>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</si>
  <si>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</si>
  <si>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Design / Configuration Changes:</t>
  </si>
  <si>
    <t>Steercom Approved Changes:</t>
  </si>
  <si>
    <t>Contract Modification Changes:</t>
  </si>
  <si>
    <t>TOTAL Changes to date:</t>
  </si>
  <si>
    <t>PLANNED COMPLETE</t>
  </si>
  <si>
    <t>Phase 2 Construction Schedule fine tuning from Vendors</t>
  </si>
  <si>
    <t>August 2015 - Forecasted:</t>
  </si>
  <si>
    <t>August 2015 - Actual:</t>
  </si>
  <si>
    <t>August 2015 - Variance:</t>
  </si>
  <si>
    <t>Sept. 2015 - Forecasted:</t>
  </si>
  <si>
    <t>MMD was unable to invoice due to design work not complete - re-forecast for Sept 2015</t>
  </si>
  <si>
    <t>Digby Wells &amp; PCC invoiced at higher values than forecasted</t>
  </si>
  <si>
    <t>Uncomitted Salaries @ 27/08/2015</t>
  </si>
  <si>
    <t xml:space="preserve">% Actual of Budget:  </t>
  </si>
  <si>
    <t>as per Costrac actuals dd 28/07/2015</t>
  </si>
  <si>
    <t xml:space="preserve">% Actual of Schedule:  </t>
  </si>
  <si>
    <t>as per P6 S-curve dd 28/07/2015</t>
  </si>
  <si>
    <t xml:space="preserve">Earned Value:    </t>
  </si>
  <si>
    <t>formula</t>
  </si>
  <si>
    <t xml:space="preserve">Paid Value:    </t>
  </si>
  <si>
    <t xml:space="preserve">CPIX:    </t>
  </si>
  <si>
    <t xml:space="preserve">TCPi:    </t>
  </si>
  <si>
    <t xml:space="preserve">% Planned on Schedule:  </t>
  </si>
  <si>
    <t>in progress</t>
  </si>
  <si>
    <t>Re baseline of Main Schedule REV0C</t>
  </si>
  <si>
    <t>Evaluation of Earlyworks Vendor Schedules (9 off)</t>
  </si>
  <si>
    <t>Primavera Risk analysis Training for Planner</t>
  </si>
  <si>
    <t>Develop reporting for Belfast Project (look-aheads, Controls report)</t>
  </si>
  <si>
    <t>BELFAST IMPLEMENTATION PROJECT - PROJECT CONTROLS DASHBOARD                                                                                                                                                      OCTOBER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</si>
</sst>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 #,##0.00_ ;_ * \-#,##0.00_ ;_ * &quot;-&quot;??_ ;_ @_ "/>
    <numFmt numFmtId="164" formatCode="_(* #,##0_);_(* \(#,##0\);_(* &quot;-&quot;_);_(@_)"/>
    <numFmt numFmtId="165" formatCode="_(* #,##0.00_);_(* \(#,##0.00\);_(* &quot;-&quot;??_);_(@_)"/>
    <numFmt numFmtId="166" formatCode="[$-409]mmm\-yy;@"/>
    <numFmt numFmtId="167" formatCode="_(* #,##0_);_(* \(#,##0\);_(* &quot;-&quot;??_);_(@_)"/>
    <numFmt numFmtId="168" formatCode="[$-F800]dddd\,\ mmmm\ dd\,\ yyyy"/>
    <numFmt numFmtId="169" formatCode="0.0%"/>
    <numFmt numFmtId="170" formatCode="_ * #,##0_ ;_ * \-#,##0_ ;_ * &quot;-&quot;??_ ;_ @_ "/>
  </numFmts>
  <fonts count="38"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
      <b/>
      <i/>
      <sz val="10"/>
      <name val="Arial Narrow"/>
      <family val="2"/>
    </font>
    <font>
      <b/>
      <i/>
      <sz val="10"/>
      <color theme="1"/>
      <name val="Arial Narrow"/>
      <family val="2"/>
    </font>
  </fonts>
  <fills count="9">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rgb="FFFFFF00"/>
        <bgColor indexed="64"/>
      </patternFill>
    </fill>
    <fill>
      <patternFill patternType="solid">
        <fgColor theme="7"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cellStyleXfs>
  <cellXfs count="379">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8"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7"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6" fontId="0" fillId="0" borderId="0" xfId="0" applyNumberFormat="1"/>
    <xf numFmtId="165" fontId="0" fillId="8" borderId="1" xfId="1" applyFont="1" applyFill="1" applyBorder="1"/>
    <xf numFmtId="0" fontId="33" fillId="0" borderId="0" xfId="0" applyFont="1" applyFill="1" applyBorder="1"/>
    <xf numFmtId="0" fontId="34" fillId="0" borderId="0" xfId="0" applyFont="1" applyFill="1" applyBorder="1"/>
    <xf numFmtId="0" fontId="0" fillId="8" borderId="1" xfId="0" applyFill="1" applyBorder="1"/>
    <xf numFmtId="0" fontId="33" fillId="0" borderId="0" xfId="0" applyFont="1"/>
    <xf numFmtId="0" fontId="4" fillId="0" borderId="0" xfId="0" applyFont="1" applyFill="1" applyBorder="1" applyAlignment="1">
      <alignment horizontal="left"/>
    </xf>
    <xf numFmtId="0" fontId="0" fillId="0" borderId="10" xfId="0" applyFill="1" applyBorder="1"/>
    <xf numFmtId="166" fontId="0" fillId="0" borderId="1" xfId="0" applyNumberFormat="1" applyBorder="1"/>
    <xf numFmtId="0" fontId="35" fillId="0" borderId="0" xfId="0" applyFont="1"/>
    <xf numFmtId="170" fontId="36" fillId="7" borderId="0" xfId="0" applyNumberFormat="1" applyFont="1" applyFill="1" applyBorder="1"/>
    <xf numFmtId="0" fontId="37" fillId="0" borderId="0" xfId="0" applyFont="1"/>
    <xf numFmtId="170" fontId="0" fillId="0" borderId="0" xfId="0" applyNumberForma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0" fillId="3" borderId="2" xfId="0" applyFill="1" applyBorder="1"/>
    <xf numFmtId="0" fontId="0" fillId="3" borderId="3" xfId="0" applyFill="1" applyBorder="1"/>
    <xf numFmtId="0" fontId="4" fillId="3" borderId="3" xfId="0" applyFont="1" applyFill="1" applyBorder="1" applyAlignment="1">
      <alignment horizontal="right"/>
    </xf>
    <xf numFmtId="1"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5" fillId="0" borderId="0" xfId="0" applyFont="1" applyFill="1" applyBorder="1" applyAlignment="1">
      <alignment horizontal="center"/>
    </xf>
    <xf numFmtId="169" fontId="5" fillId="0" borderId="0" xfId="0" applyNumberFormat="1" applyFont="1" applyFill="1" applyBorder="1" applyAlignment="1">
      <alignment horizontal="center"/>
    </xf>
    <xf numFmtId="0" fontId="4" fillId="0" borderId="1" xfId="0" applyFont="1" applyFill="1" applyBorder="1" applyAlignment="1">
      <alignment horizontal="left"/>
    </xf>
    <xf numFmtId="0" fontId="4" fillId="0" borderId="2" xfId="0" applyFont="1" applyFill="1" applyBorder="1" applyAlignment="1">
      <alignment horizontal="left"/>
    </xf>
    <xf numFmtId="0" fontId="5" fillId="0" borderId="0" xfId="0" applyFont="1" applyFill="1" applyBorder="1" applyAlignment="1">
      <alignment horizontal="left" vertical="center"/>
    </xf>
    <xf numFmtId="169" fontId="4" fillId="0" borderId="4" xfId="0" applyNumberFormat="1" applyFont="1" applyFill="1" applyBorder="1" applyAlignment="1">
      <alignment horizontal="center"/>
    </xf>
    <xf numFmtId="169" fontId="4" fillId="0" borderId="1" xfId="0" applyNumberFormat="1" applyFont="1" applyFill="1" applyBorder="1" applyAlignment="1">
      <alignment horizontal="center"/>
    </xf>
    <xf numFmtId="164" fontId="4" fillId="0" borderId="2" xfId="0" applyNumberFormat="1" applyFont="1" applyFill="1" applyBorder="1" applyAlignment="1">
      <alignment horizontal="center"/>
    </xf>
    <xf numFmtId="164" fontId="4" fillId="0" borderId="3" xfId="0" applyNumberFormat="1" applyFont="1" applyFill="1" applyBorder="1" applyAlignment="1">
      <alignment horizontal="center"/>
    </xf>
    <xf numFmtId="164" fontId="4" fillId="0" borderId="4" xfId="0" applyNumberFormat="1"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169" fontId="4" fillId="0" borderId="3"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3" xfId="0" applyFont="1" applyFill="1" applyBorder="1" applyAlignment="1">
      <alignment horizontal="center"/>
    </xf>
    <xf numFmtId="0" fontId="5" fillId="0" borderId="4" xfId="0" applyFont="1" applyFill="1" applyBorder="1" applyAlignment="1">
      <alignment horizontal="center"/>
    </xf>
    <xf numFmtId="164" fontId="5" fillId="0" borderId="2" xfId="3" applyNumberFormat="1" applyFont="1" applyFill="1" applyBorder="1" applyAlignment="1">
      <alignment horizontal="center"/>
    </xf>
    <xf numFmtId="164" fontId="5" fillId="0" borderId="3" xfId="3" applyNumberFormat="1" applyFont="1" applyFill="1" applyBorder="1" applyAlignment="1">
      <alignment horizontal="center"/>
    </xf>
    <xf numFmtId="164" fontId="5" fillId="0" borderId="4" xfId="3" applyNumberFormat="1" applyFont="1" applyFill="1" applyBorder="1" applyAlignment="1">
      <alignment horizontal="center"/>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0" fontId="7" fillId="0" borderId="2" xfId="0" applyFont="1" applyFill="1" applyBorder="1" applyAlignment="1">
      <alignment horizontal="right"/>
    </xf>
    <xf numFmtId="0" fontId="7" fillId="0" borderId="3" xfId="0" applyFont="1" applyFill="1" applyBorder="1" applyAlignment="1">
      <alignment horizontal="right"/>
    </xf>
    <xf numFmtId="0" fontId="7" fillId="0" borderId="4" xfId="0" applyFont="1" applyFill="1" applyBorder="1" applyAlignment="1">
      <alignment horizontal="right"/>
    </xf>
    <xf numFmtId="167" fontId="7" fillId="0" borderId="2" xfId="1" applyNumberFormat="1" applyFont="1" applyFill="1" applyBorder="1" applyAlignment="1">
      <alignment horizontal="center"/>
    </xf>
    <xf numFmtId="167" fontId="7" fillId="0" borderId="3" xfId="1" applyNumberFormat="1" applyFont="1" applyFill="1" applyBorder="1" applyAlignment="1">
      <alignment horizontal="center"/>
    </xf>
    <xf numFmtId="167" fontId="7" fillId="0" borderId="4" xfId="1" applyNumberFormat="1"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7" fontId="3" fillId="0" borderId="2" xfId="1" applyNumberFormat="1" applyFont="1" applyFill="1" applyBorder="1" applyAlignment="1">
      <alignment horizontal="center"/>
    </xf>
    <xf numFmtId="167" fontId="3" fillId="0" borderId="3" xfId="1" applyNumberFormat="1" applyFont="1" applyFill="1" applyBorder="1" applyAlignment="1">
      <alignment horizontal="center"/>
    </xf>
    <xf numFmtId="167"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0" fontId="5" fillId="0" borderId="2" xfId="0" applyFont="1" applyFill="1" applyBorder="1" applyAlignment="1">
      <alignment horizontal="left"/>
    </xf>
    <xf numFmtId="0" fontId="5" fillId="0" borderId="3" xfId="0" applyFont="1" applyFill="1" applyBorder="1" applyAlignment="1">
      <alignment horizontal="left"/>
    </xf>
    <xf numFmtId="0" fontId="5" fillId="0" borderId="4"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7" fillId="6" borderId="1" xfId="0" applyFont="1" applyFill="1" applyBorder="1" applyAlignment="1">
      <alignment horizontal="right"/>
    </xf>
    <xf numFmtId="0" fontId="3" fillId="0" borderId="1" xfId="0" applyFont="1" applyBorder="1" applyAlignment="1">
      <alignment horizontal="right"/>
    </xf>
    <xf numFmtId="0" fontId="7" fillId="6" borderId="1" xfId="0" applyFont="1" applyFill="1" applyBorder="1" applyAlignment="1">
      <alignment horizontal="center"/>
    </xf>
    <xf numFmtId="0" fontId="3" fillId="0" borderId="1" xfId="0" applyFont="1" applyBorder="1" applyAlignment="1">
      <alignment horizontal="left"/>
    </xf>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167" fontId="3" fillId="0" borderId="2" xfId="1" applyNumberFormat="1" applyFont="1" applyBorder="1" applyAlignment="1">
      <alignment horizontal="center"/>
    </xf>
    <xf numFmtId="167" fontId="3" fillId="0" borderId="3" xfId="1" applyNumberFormat="1" applyFont="1" applyBorder="1" applyAlignment="1">
      <alignment horizontal="center"/>
    </xf>
    <xf numFmtId="167" fontId="3" fillId="0" borderId="4" xfId="1" applyNumberFormat="1" applyFont="1" applyBorder="1" applyAlignment="1">
      <alignment horizontal="center"/>
    </xf>
    <xf numFmtId="167" fontId="33" fillId="0" borderId="2" xfId="1" applyNumberFormat="1" applyFont="1" applyBorder="1" applyAlignment="1">
      <alignment horizontal="center"/>
    </xf>
    <xf numFmtId="167" fontId="33" fillId="0" borderId="3" xfId="1" applyNumberFormat="1" applyFont="1" applyBorder="1" applyAlignment="1">
      <alignment horizontal="center"/>
    </xf>
    <xf numFmtId="167" fontId="33" fillId="0" borderId="4" xfId="1" applyNumberFormat="1" applyFont="1" applyBorder="1" applyAlignment="1">
      <alignment horizontal="center"/>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0" fillId="0" borderId="0" xfId="0" applyAlignment="1">
      <alignment horizontal="center"/>
    </xf>
    <xf numFmtId="0" fontId="5" fillId="6" borderId="1" xfId="0" applyFont="1" applyFill="1" applyBorder="1" applyAlignment="1">
      <alignment horizontal="center"/>
    </xf>
    <xf numFmtId="0" fontId="5" fillId="6" borderId="1" xfId="0" applyFont="1" applyFill="1" applyBorder="1" applyAlignment="1">
      <alignment horizontal="left"/>
    </xf>
    <xf numFmtId="164" fontId="4" fillId="0" borderId="1" xfId="0" applyNumberFormat="1" applyFont="1" applyBorder="1" applyAlignment="1">
      <alignment horizontal="center"/>
    </xf>
    <xf numFmtId="0" fontId="4" fillId="0" borderId="1" xfId="0" applyFont="1" applyBorder="1" applyAlignment="1">
      <alignment horizontal="left"/>
    </xf>
    <xf numFmtId="164" fontId="4" fillId="0" borderId="2" xfId="0" applyNumberFormat="1" applyFont="1" applyBorder="1" applyAlignment="1">
      <alignment horizontal="center"/>
    </xf>
    <xf numFmtId="164" fontId="4" fillId="0" borderId="3" xfId="0" applyNumberFormat="1" applyFont="1" applyBorder="1" applyAlignment="1">
      <alignment horizontal="center"/>
    </xf>
    <xf numFmtId="164" fontId="4" fillId="0" borderId="4" xfId="0" applyNumberFormat="1" applyFont="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164" fontId="5" fillId="6" borderId="1" xfId="3" applyNumberFormat="1" applyFont="1" applyFill="1" applyBorder="1" applyAlignment="1">
      <alignment horizontal="center"/>
    </xf>
    <xf numFmtId="164" fontId="4" fillId="0" borderId="1" xfId="0" quotePrefix="1" applyNumberFormat="1" applyFont="1" applyBorder="1" applyAlignment="1">
      <alignment horizontal="center"/>
    </xf>
    <xf numFmtId="10" fontId="3" fillId="3" borderId="2" xfId="2"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70" fontId="3" fillId="3" borderId="3" xfId="3" applyNumberFormat="1" applyFont="1" applyFill="1" applyBorder="1" applyAlignment="1">
      <alignment horizontal="right"/>
    </xf>
    <xf numFmtId="170" fontId="3" fillId="3" borderId="4" xfId="3" applyNumberFormat="1" applyFont="1" applyFill="1" applyBorder="1" applyAlignment="1">
      <alignment horizontal="right"/>
    </xf>
    <xf numFmtId="43" fontId="3" fillId="3" borderId="3" xfId="3" applyNumberFormat="1" applyFont="1" applyFill="1" applyBorder="1" applyAlignment="1">
      <alignment horizontal="right"/>
    </xf>
    <xf numFmtId="43" fontId="3" fillId="3" borderId="4" xfId="3" applyNumberFormat="1" applyFont="1" applyFill="1" applyBorder="1" applyAlignment="1">
      <alignment horizontal="right"/>
    </xf>
    <xf numFmtId="0" fontId="0" fillId="0" borderId="0" xfId="0" applyAlignment="1">
      <alignment horizontal="center"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cellXfs>
  <cellStyles count="5">
    <cellStyle name="Comma" xfId="1" builtinId="3"/>
    <cellStyle name="Comma 2" xfId="3"/>
    <cellStyle name="Normal" xfId="0" builtinId="0"/>
    <cellStyle name="Normal 2" xfId="4"/>
    <cellStyle name="Percent" xfId="2" builtinId="5"/>
  </cellStyles>
  <dxfs count="4">
    <dxf>
      <numFmt numFmtId="167" formatCode="_(* #,##0_);_(* \(#,##0\);_(* &quot;-&quot;??_);_(@_)"/>
    </dxf>
    <dxf>
      <numFmt numFmtId="167"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 ##0_);_(* \(#\ ##0\);_(* "-"??_);_(@_)</c:formatCode>
                <c:ptCount val="2"/>
                <c:pt idx="0">
                  <c:v>6686912</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481731816"/>
        <c:axId val="600891840"/>
        <c:axId val="468317760"/>
      </c:bar3DChart>
      <c:catAx>
        <c:axId val="481731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91840"/>
        <c:crosses val="autoZero"/>
        <c:auto val="1"/>
        <c:lblAlgn val="ctr"/>
        <c:lblOffset val="100"/>
        <c:noMultiLvlLbl val="0"/>
      </c:catAx>
      <c:valAx>
        <c:axId val="60089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31816"/>
        <c:crosses val="autoZero"/>
        <c:crossBetween val="between"/>
      </c:valAx>
      <c:serAx>
        <c:axId val="468317760"/>
        <c:scaling>
          <c:orientation val="minMax"/>
        </c:scaling>
        <c:delete val="1"/>
        <c:axPos val="b"/>
        <c:majorTickMark val="none"/>
        <c:minorTickMark val="none"/>
        <c:tickLblPos val="nextTo"/>
        <c:crossAx val="60089184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228188512"/>
        <c:axId val="228188904"/>
      </c:lineChart>
      <c:dateAx>
        <c:axId val="22818851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88904"/>
        <c:crosses val="autoZero"/>
        <c:auto val="1"/>
        <c:lblOffset val="100"/>
        <c:baseTimeUnit val="months"/>
      </c:dateAx>
      <c:valAx>
        <c:axId val="22818890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88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[2]Sheet1!$B$1</c:f>
              <c:strCache>
                <c:ptCount val="1"/>
                <c:pt idx="0">
                  <c:v>#REF!</c:v>
                </c:pt>
              </c:strCache>
            </c:strRef>
          </c:tx>
          <c:spPr>
            <a:solidFill>
              <a:schemeClr val="accent1"/>
            </a:solidFill>
            <a:ln>
              <a:noFill/>
            </a:ln>
            <a:effectLst/>
          </c:spPr>
          <c:invertIfNegative val="0"/>
          <c:dPt>
            <c:idx val="0"/>
            <c:invertIfNegative val="0"/>
            <c:bubble3D val="0"/>
            <c:spPr>
              <a:solidFill>
                <a:schemeClr val="accent2"/>
              </a:solidFill>
              <a:ln>
                <a:noFill/>
              </a:ln>
              <a:effectLst/>
            </c:spPr>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[2]Sheet1!$A$2:$A$3</c:f>
              <c:strCache>
                <c:ptCount val="2"/>
                <c:pt idx="0">
                  <c:v>Actual</c:v>
                </c:pt>
                <c:pt idx="1">
                  <c:v>Target</c:v>
                </c:pt>
              </c:strCache>
            </c:strRef>
          </c:cat>
          <c:val>
            <c:numRef>
              <c:f>[2]Sheet1!$B$2:$B$3</c:f>
              <c:numCache>
                <c:formatCode>0</c:formatCode>
                <c:ptCount val="2"/>
                <c:pt idx="0">
                  <c:v>43.5</c:v>
                </c:pt>
                <c:pt idx="1">
                  <c:v>187.85540000000003</c:v>
                </c:pt>
              </c:numCache>
            </c:numRef>
          </c:val>
        </c:ser>
        <c:dLbls>
          <c:showLegendKey val="0"/>
          <c:showVal val="0"/>
          <c:showCatName val="0"/>
          <c:showSerName val="0"/>
          <c:showPercent val="0"/>
          <c:showBubbleSize val="0"/>
        </c:dLbls>
        <c:gapWidth val="138"/>
        <c:overlap val="-27"/>
        <c:axId val="228189688"/>
        <c:axId val="481731032"/>
      </c:barChart>
      <c:catAx>
        <c:axId val="22818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1731032"/>
        <c:crosses val="autoZero"/>
        <c:auto val="1"/>
        <c:lblAlgn val="ctr"/>
        <c:lblOffset val="100"/>
        <c:noMultiLvlLbl val="0"/>
      </c:catAx>
      <c:valAx>
        <c:axId val="481731032"/>
        <c:scaling>
          <c:orientation val="minMax"/>
          <c:max val="22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228189688"/>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2460</c:v>
                </c:pt>
                <c:pt idx="11">
                  <c:v>2480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647</c:v>
                </c:pt>
                <c:pt idx="9">
                  <c:v>647</c:v>
                </c:pt>
                <c:pt idx="10">
                  <c:v>647</c:v>
                </c:pt>
                <c:pt idx="11">
                  <c:v>647</c:v>
                </c:pt>
              </c:numCache>
            </c:numRef>
          </c:val>
          <c:smooth val="0"/>
        </c:ser>
        <c:dLbls>
          <c:showLegendKey val="0"/>
          <c:showVal val="0"/>
          <c:showCatName val="0"/>
          <c:showSerName val="0"/>
          <c:showPercent val="0"/>
          <c:showBubbleSize val="0"/>
        </c:dLbls>
        <c:marker val="1"/>
        <c:smooth val="0"/>
        <c:axId val="481733384"/>
        <c:axId val="481733776"/>
      </c:lineChart>
      <c:dateAx>
        <c:axId val="48173338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33776"/>
        <c:crosses val="autoZero"/>
        <c:auto val="1"/>
        <c:lblOffset val="100"/>
        <c:baseTimeUnit val="months"/>
      </c:dateAx>
      <c:valAx>
        <c:axId val="48173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33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2460</c:v>
                </c:pt>
                <c:pt idx="11">
                  <c:v>2480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647</c:v>
                </c:pt>
                <c:pt idx="9">
                  <c:v>647</c:v>
                </c:pt>
                <c:pt idx="10">
                  <c:v>647</c:v>
                </c:pt>
                <c:pt idx="11">
                  <c:v>647</c:v>
                </c:pt>
              </c:numCache>
            </c:numRef>
          </c:val>
          <c:smooth val="0"/>
        </c:ser>
        <c:dLbls>
          <c:showLegendKey val="0"/>
          <c:showVal val="0"/>
          <c:showCatName val="0"/>
          <c:showSerName val="0"/>
          <c:showPercent val="0"/>
          <c:showBubbleSize val="0"/>
        </c:dLbls>
        <c:marker val="1"/>
        <c:smooth val="0"/>
        <c:axId val="587952400"/>
        <c:axId val="587952792"/>
      </c:lineChart>
      <c:dateAx>
        <c:axId val="5879524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2792"/>
        <c:crosses val="autoZero"/>
        <c:auto val="1"/>
        <c:lblOffset val="100"/>
        <c:baseTimeUnit val="months"/>
      </c:dateAx>
      <c:valAx>
        <c:axId val="587952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2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587952008"/>
        <c:axId val="587953576"/>
      </c:lineChart>
      <c:dateAx>
        <c:axId val="58795200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3576"/>
        <c:crosses val="autoZero"/>
        <c:auto val="1"/>
        <c:lblOffset val="100"/>
        <c:baseTimeUnit val="months"/>
      </c:dateAx>
      <c:valAx>
        <c:axId val="587953576"/>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2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587954360"/>
        <c:axId val="587954752"/>
      </c:lineChart>
      <c:dateAx>
        <c:axId val="58795436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4752"/>
        <c:crosses val="autoZero"/>
        <c:auto val="1"/>
        <c:lblOffset val="100"/>
        <c:baseTimeUnit val="months"/>
      </c:dateAx>
      <c:valAx>
        <c:axId val="587954752"/>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4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dLbls>
          <c:showLegendKey val="0"/>
          <c:showVal val="0"/>
          <c:showCatName val="0"/>
          <c:showSerName val="0"/>
          <c:showPercent val="0"/>
          <c:showBubbleSize val="0"/>
        </c:dLbls>
        <c:marker val="1"/>
        <c:smooth val="0"/>
        <c:axId val="587955536"/>
        <c:axId val="481732992"/>
      </c:lineChart>
      <c:dateAx>
        <c:axId val="58795553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32992"/>
        <c:crosses val="autoZero"/>
        <c:auto val="1"/>
        <c:lblOffset val="100"/>
        <c:baseTimeUnit val="months"/>
      </c:dateAx>
      <c:valAx>
        <c:axId val="481732992"/>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55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 ##0_);_(* \(#\ ##0\);_(* "-"??_);_(@_)</c:formatCode>
                <c:ptCount val="2"/>
                <c:pt idx="0">
                  <c:v>6686912</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3.png"/><Relationship Id="rId5" Type="http://schemas.openxmlformats.org/officeDocument/2006/relationships/chart" Target="../charts/chart3.xm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205283</xdr:colOff>
      <xdr:row>3</xdr:row>
      <xdr:rowOff>162098</xdr:rowOff>
    </xdr:to>
    <xdr:pic>
      <xdr:nvPicPr>
        <xdr:cNvPr id="135" name="Picture 13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49</xdr:col>
      <xdr:colOff>56592</xdr:colOff>
      <xdr:row>31</xdr:row>
      <xdr:rowOff>28574</xdr:rowOff>
    </xdr:from>
    <xdr:to>
      <xdr:col>50</xdr:col>
      <xdr:colOff>37543</xdr:colOff>
      <xdr:row>31</xdr:row>
      <xdr:rowOff>180975</xdr:rowOff>
    </xdr:to>
    <xdr:grpSp>
      <xdr:nvGrpSpPr>
        <xdr:cNvPr id="141" name="Group 140"/>
        <xdr:cNvGrpSpPr/>
      </xdr:nvGrpSpPr>
      <xdr:grpSpPr>
        <a:xfrm>
          <a:off x="9758485" y="5961288"/>
          <a:ext cx="185058" cy="152401"/>
          <a:chOff x="0" y="0"/>
          <a:chExt cx="850901" cy="762000"/>
        </a:xfrm>
      </xdr:grpSpPr>
      <xdr:sp macro="" textlink="">
        <xdr:nvSpPr>
          <xdr:cNvPr id="142" name="Freeform 1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44" name="Freeform 1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45" name="Freeform 1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46" name="Freeform 1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14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155" name="Freeform 1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56" name="Oval 15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57" name="Oval 15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58" name="Oval 157"/>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159" name="Oval 15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60" name="Freeform 15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61" name="Freeform 16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62" name="Freeform 1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37542</xdr:colOff>
      <xdr:row>31</xdr:row>
      <xdr:rowOff>28574</xdr:rowOff>
    </xdr:from>
    <xdr:to>
      <xdr:col>48</xdr:col>
      <xdr:colOff>18492</xdr:colOff>
      <xdr:row>31</xdr:row>
      <xdr:rowOff>180975</xdr:rowOff>
    </xdr:to>
    <xdr:grpSp>
      <xdr:nvGrpSpPr>
        <xdr:cNvPr id="163" name="Group 162"/>
        <xdr:cNvGrpSpPr/>
      </xdr:nvGrpSpPr>
      <xdr:grpSpPr>
        <a:xfrm>
          <a:off x="9331221" y="5961288"/>
          <a:ext cx="185057" cy="152401"/>
          <a:chOff x="0" y="0"/>
          <a:chExt cx="850901" cy="762000"/>
        </a:xfrm>
      </xdr:grpSpPr>
      <xdr:sp macro="" textlink="">
        <xdr:nvSpPr>
          <xdr:cNvPr id="164" name="Freeform 1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65" name="Freeform 1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66" name="Freeform 1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67" name="Freeform 1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16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169" name="Freeform 1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0" name="Oval 16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1" name="Oval 17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72" name="Oval 171"/>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173" name="Oval 17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74" name="Freeform 1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5" name="Freeform 1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76" name="Freeform 17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47067</xdr:colOff>
      <xdr:row>31</xdr:row>
      <xdr:rowOff>28574</xdr:rowOff>
    </xdr:from>
    <xdr:to>
      <xdr:col>49</xdr:col>
      <xdr:colOff>28017</xdr:colOff>
      <xdr:row>31</xdr:row>
      <xdr:rowOff>180975</xdr:rowOff>
    </xdr:to>
    <xdr:grpSp>
      <xdr:nvGrpSpPr>
        <xdr:cNvPr id="177" name="Group 176"/>
        <xdr:cNvGrpSpPr/>
      </xdr:nvGrpSpPr>
      <xdr:grpSpPr>
        <a:xfrm>
          <a:off x="9544853" y="5961288"/>
          <a:ext cx="185057" cy="152401"/>
          <a:chOff x="0" y="0"/>
          <a:chExt cx="850901" cy="762000"/>
        </a:xfrm>
      </xdr:grpSpPr>
      <xdr:sp macro="" textlink="">
        <xdr:nvSpPr>
          <xdr:cNvPr id="178" name="Freeform 1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9" name="Freeform 1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80" name="Freeform 1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1" name="Freeform 1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18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183" name="Freeform 18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4" name="Oval 18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5" name="Oval 18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86" name="Oval 18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187" name="Oval 18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88" name="Freeform 1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9" name="Freeform 18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90" name="Freeform 1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1557803" y="3512004"/>
          <a:ext cx="185056"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344170" y="3512004"/>
          <a:ext cx="185058"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235324</xdr:colOff>
      <xdr:row>5</xdr:row>
      <xdr:rowOff>19051</xdr:rowOff>
    </xdr:from>
    <xdr:to>
      <xdr:col>70</xdr:col>
      <xdr:colOff>33617</xdr:colOff>
      <xdr:row>5</xdr:row>
      <xdr:rowOff>179294</xdr:rowOff>
    </xdr:to>
    <xdr:grpSp>
      <xdr:nvGrpSpPr>
        <xdr:cNvPr id="275" name="Group 274"/>
        <xdr:cNvGrpSpPr/>
      </xdr:nvGrpSpPr>
      <xdr:grpSpPr>
        <a:xfrm>
          <a:off x="13815253" y="713015"/>
          <a:ext cx="206507" cy="160243"/>
          <a:chOff x="0" y="0"/>
          <a:chExt cx="850901" cy="762000"/>
        </a:xfrm>
      </xdr:grpSpPr>
      <xdr:sp macro="" textlink="">
        <xdr:nvSpPr>
          <xdr:cNvPr id="276" name="Freeform 27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7" name="Freeform 2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8" name="Freeform 27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9" name="Freeform 2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8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81" name="Freeform 28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2" name="Oval 28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3" name="Oval 28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4" name="Oval 283"/>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85" name="Oval 28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6" name="Freeform 28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7" name="Freeform 2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8" name="Freeform 28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3393714" y="713014"/>
          <a:ext cx="17180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132139" y="3512004"/>
          <a:ext cx="183456"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671088" y="713014"/>
          <a:ext cx="185057"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4243824" y="713014"/>
          <a:ext cx="185057"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457456" y="713014"/>
          <a:ext cx="185057"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11</xdr:col>
      <xdr:colOff>167720</xdr:colOff>
      <xdr:row>19</xdr:row>
      <xdr:rowOff>40601</xdr:rowOff>
    </xdr:from>
    <xdr:to>
      <xdr:col>12</xdr:col>
      <xdr:colOff>148670</xdr:colOff>
      <xdr:row>19</xdr:row>
      <xdr:rowOff>193002</xdr:rowOff>
    </xdr:to>
    <xdr:grpSp>
      <xdr:nvGrpSpPr>
        <xdr:cNvPr id="462" name="Group 461"/>
        <xdr:cNvGrpSpPr/>
      </xdr:nvGrpSpPr>
      <xdr:grpSpPr>
        <a:xfrm>
          <a:off x="2113541" y="3524030"/>
          <a:ext cx="185058"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177245</xdr:colOff>
      <xdr:row>19</xdr:row>
      <xdr:rowOff>40601</xdr:rowOff>
    </xdr:from>
    <xdr:to>
      <xdr:col>13</xdr:col>
      <xdr:colOff>158196</xdr:colOff>
      <xdr:row>19</xdr:row>
      <xdr:rowOff>193002</xdr:rowOff>
    </xdr:to>
    <xdr:grpSp>
      <xdr:nvGrpSpPr>
        <xdr:cNvPr id="476" name="Group 475"/>
        <xdr:cNvGrpSpPr/>
      </xdr:nvGrpSpPr>
      <xdr:grpSpPr>
        <a:xfrm>
          <a:off x="2327174" y="3524030"/>
          <a:ext cx="185058"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31</xdr:row>
      <xdr:rowOff>32808</xdr:rowOff>
    </xdr:from>
    <xdr:to>
      <xdr:col>32</xdr:col>
      <xdr:colOff>89958</xdr:colOff>
      <xdr:row>31</xdr:row>
      <xdr:rowOff>185209</xdr:rowOff>
    </xdr:to>
    <xdr:grpSp>
      <xdr:nvGrpSpPr>
        <xdr:cNvPr id="490" name="Group 489"/>
        <xdr:cNvGrpSpPr/>
      </xdr:nvGrpSpPr>
      <xdr:grpSpPr>
        <a:xfrm>
          <a:off x="6136972" y="5965522"/>
          <a:ext cx="185057"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31</xdr:row>
      <xdr:rowOff>30425</xdr:rowOff>
    </xdr:from>
    <xdr:to>
      <xdr:col>33</xdr:col>
      <xdr:colOff>99486</xdr:colOff>
      <xdr:row>31</xdr:row>
      <xdr:rowOff>182826</xdr:rowOff>
    </xdr:to>
    <xdr:grpSp>
      <xdr:nvGrpSpPr>
        <xdr:cNvPr id="504" name="Group 503"/>
        <xdr:cNvGrpSpPr/>
      </xdr:nvGrpSpPr>
      <xdr:grpSpPr>
        <a:xfrm>
          <a:off x="6350608" y="5963139"/>
          <a:ext cx="185057"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31</xdr:row>
      <xdr:rowOff>34388</xdr:rowOff>
    </xdr:from>
    <xdr:to>
      <xdr:col>34</xdr:col>
      <xdr:colOff>106686</xdr:colOff>
      <xdr:row>31</xdr:row>
      <xdr:rowOff>186789</xdr:rowOff>
    </xdr:to>
    <xdr:grpSp>
      <xdr:nvGrpSpPr>
        <xdr:cNvPr id="518" name="Group 517"/>
        <xdr:cNvGrpSpPr/>
      </xdr:nvGrpSpPr>
      <xdr:grpSpPr>
        <a:xfrm>
          <a:off x="6561915" y="5967102"/>
          <a:ext cx="185057"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31</xdr:row>
      <xdr:rowOff>32808</xdr:rowOff>
    </xdr:from>
    <xdr:to>
      <xdr:col>32</xdr:col>
      <xdr:colOff>89958</xdr:colOff>
      <xdr:row>31</xdr:row>
      <xdr:rowOff>185209</xdr:rowOff>
    </xdr:to>
    <xdr:grpSp>
      <xdr:nvGrpSpPr>
        <xdr:cNvPr id="321" name="Group 320"/>
        <xdr:cNvGrpSpPr/>
      </xdr:nvGrpSpPr>
      <xdr:grpSpPr>
        <a:xfrm>
          <a:off x="6136972" y="5965522"/>
          <a:ext cx="185057"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31</xdr:row>
      <xdr:rowOff>30425</xdr:rowOff>
    </xdr:from>
    <xdr:to>
      <xdr:col>33</xdr:col>
      <xdr:colOff>99486</xdr:colOff>
      <xdr:row>31</xdr:row>
      <xdr:rowOff>182826</xdr:rowOff>
    </xdr:to>
    <xdr:grpSp>
      <xdr:nvGrpSpPr>
        <xdr:cNvPr id="335" name="Group 334"/>
        <xdr:cNvGrpSpPr/>
      </xdr:nvGrpSpPr>
      <xdr:grpSpPr>
        <a:xfrm>
          <a:off x="6350608" y="5963139"/>
          <a:ext cx="185057"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189656</xdr:colOff>
      <xdr:row>19</xdr:row>
      <xdr:rowOff>41564</xdr:rowOff>
    </xdr:from>
    <xdr:to>
      <xdr:col>14</xdr:col>
      <xdr:colOff>170606</xdr:colOff>
      <xdr:row>19</xdr:row>
      <xdr:rowOff>193965</xdr:rowOff>
    </xdr:to>
    <xdr:grpSp>
      <xdr:nvGrpSpPr>
        <xdr:cNvPr id="537" name="Group 536"/>
        <xdr:cNvGrpSpPr/>
      </xdr:nvGrpSpPr>
      <xdr:grpSpPr>
        <a:xfrm>
          <a:off x="2543692" y="3524993"/>
          <a:ext cx="185057"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14</xdr:col>
      <xdr:colOff>173183</xdr:colOff>
      <xdr:row>29</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68990</xdr:colOff>
      <xdr:row>5</xdr:row>
      <xdr:rowOff>11160</xdr:rowOff>
    </xdr:from>
    <xdr:to>
      <xdr:col>45</xdr:col>
      <xdr:colOff>49940</xdr:colOff>
      <xdr:row>5</xdr:row>
      <xdr:rowOff>163561</xdr:rowOff>
    </xdr:to>
    <xdr:grpSp>
      <xdr:nvGrpSpPr>
        <xdr:cNvPr id="448" name="Group 447"/>
        <xdr:cNvGrpSpPr/>
      </xdr:nvGrpSpPr>
      <xdr:grpSpPr>
        <a:xfrm>
          <a:off x="8750347" y="705124"/>
          <a:ext cx="185057" cy="152401"/>
          <a:chOff x="0" y="0"/>
          <a:chExt cx="850901" cy="762000"/>
        </a:xfrm>
      </xdr:grpSpPr>
      <xdr:sp macro="" textlink="">
        <xdr:nvSpPr>
          <xdr:cNvPr id="449" name="Freeform 44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0" name="Freeform 44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51" name="Freeform 45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2" name="Freeform 45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5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54" name="Freeform 45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5" name="Oval 45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6" name="Oval 45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57" name="Oval 45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58" name="Oval 45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59" name="Freeform 45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0" name="Freeform 45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1" name="Freeform 46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61196</xdr:colOff>
      <xdr:row>5</xdr:row>
      <xdr:rowOff>11161</xdr:rowOff>
    </xdr:from>
    <xdr:to>
      <xdr:col>46</xdr:col>
      <xdr:colOff>42147</xdr:colOff>
      <xdr:row>5</xdr:row>
      <xdr:rowOff>163562</xdr:rowOff>
    </xdr:to>
    <xdr:grpSp>
      <xdr:nvGrpSpPr>
        <xdr:cNvPr id="539" name="Group 538"/>
        <xdr:cNvGrpSpPr/>
      </xdr:nvGrpSpPr>
      <xdr:grpSpPr>
        <a:xfrm>
          <a:off x="8946660" y="705125"/>
          <a:ext cx="185058" cy="152401"/>
          <a:chOff x="0" y="0"/>
          <a:chExt cx="850901" cy="762000"/>
        </a:xfrm>
      </xdr:grpSpPr>
      <xdr:sp macro="" textlink="">
        <xdr:nvSpPr>
          <xdr:cNvPr id="554" name="Freeform 5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5" name="Freeform 55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7" name="Freeform 55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8" name="Freeform 55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5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60" name="Freeform 55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1" name="Oval 56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2" name="Oval 56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3" name="Oval 56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64" name="Oval 56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5" name="Freeform 56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567" name="Freeform 5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56290</xdr:colOff>
      <xdr:row>5</xdr:row>
      <xdr:rowOff>20783</xdr:rowOff>
    </xdr:from>
    <xdr:to>
      <xdr:col>47</xdr:col>
      <xdr:colOff>37240</xdr:colOff>
      <xdr:row>5</xdr:row>
      <xdr:rowOff>173184</xdr:rowOff>
    </xdr:to>
    <xdr:grpSp>
      <xdr:nvGrpSpPr>
        <xdr:cNvPr id="568" name="Group 567"/>
        <xdr:cNvGrpSpPr/>
      </xdr:nvGrpSpPr>
      <xdr:grpSpPr>
        <a:xfrm>
          <a:off x="9145861" y="714747"/>
          <a:ext cx="185058" cy="152401"/>
          <a:chOff x="0" y="0"/>
          <a:chExt cx="850901" cy="762000"/>
        </a:xfrm>
      </xdr:grpSpPr>
      <xdr:sp macro="" textlink="">
        <xdr:nvSpPr>
          <xdr:cNvPr id="569" name="Freeform 56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0" name="Freeform 56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1" name="Freeform 57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Freeform 57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7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4" name="Freeform 5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5" name="Oval 57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Oval 57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Oval 57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78" name="Oval 57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9" name="Freeform 57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699696" y="3524030"/>
          <a:ext cx="185057"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913328" y="3524030"/>
          <a:ext cx="185059"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5129847" y="3524993"/>
          <a:ext cx="185057"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72</xdr:col>
      <xdr:colOff>7257</xdr:colOff>
      <xdr:row>19</xdr:row>
      <xdr:rowOff>12887</xdr:rowOff>
    </xdr:from>
    <xdr:to>
      <xdr:col>72</xdr:col>
      <xdr:colOff>189912</xdr:colOff>
      <xdr:row>19</xdr:row>
      <xdr:rowOff>165288</xdr:rowOff>
    </xdr:to>
    <xdr:grpSp>
      <xdr:nvGrpSpPr>
        <xdr:cNvPr id="628" name="Group 627"/>
        <xdr:cNvGrpSpPr/>
      </xdr:nvGrpSpPr>
      <xdr:grpSpPr>
        <a:xfrm>
          <a:off x="14308364" y="3496316"/>
          <a:ext cx="182655"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097934" y="3496316"/>
          <a:ext cx="184256"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3885101" y="3496316"/>
          <a:ext cx="184258"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25417</xdr:colOff>
      <xdr:row>5</xdr:row>
      <xdr:rowOff>25772</xdr:rowOff>
    </xdr:from>
    <xdr:to>
      <xdr:col>68</xdr:col>
      <xdr:colOff>197224</xdr:colOff>
      <xdr:row>5</xdr:row>
      <xdr:rowOff>174810</xdr:rowOff>
    </xdr:to>
    <xdr:grpSp>
      <xdr:nvGrpSpPr>
        <xdr:cNvPr id="698" name="Group 697"/>
        <xdr:cNvGrpSpPr/>
      </xdr:nvGrpSpPr>
      <xdr:grpSpPr>
        <a:xfrm>
          <a:off x="13605346" y="719736"/>
          <a:ext cx="171807" cy="149038"/>
          <a:chOff x="0" y="0"/>
          <a:chExt cx="850901" cy="762000"/>
        </a:xfrm>
      </xdr:grpSpPr>
      <xdr:sp macro="" textlink="">
        <xdr:nvSpPr>
          <xdr:cNvPr id="699" name="Freeform 6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0" name="Freeform 6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1" name="Freeform 7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2" name="Freeform 7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04" name="Freeform 7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5" name="Oval 7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6" name="Oval 7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7" name="Oval 7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08" name="Oval 7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9" name="Freeform 7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0" name="Freeform 7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1" name="Freeform 7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72</xdr:col>
      <xdr:colOff>78024</xdr:colOff>
      <xdr:row>31</xdr:row>
      <xdr:rowOff>8334</xdr:rowOff>
    </xdr:from>
    <xdr:to>
      <xdr:col>72</xdr:col>
      <xdr:colOff>261381</xdr:colOff>
      <xdr:row>31</xdr:row>
      <xdr:rowOff>160735</xdr:rowOff>
    </xdr:to>
    <xdr:grpSp>
      <xdr:nvGrpSpPr>
        <xdr:cNvPr id="582" name="Group 581"/>
        <xdr:cNvGrpSpPr/>
      </xdr:nvGrpSpPr>
      <xdr:grpSpPr>
        <a:xfrm>
          <a:off x="14379131" y="5941048"/>
          <a:ext cx="183357" cy="152401"/>
          <a:chOff x="0" y="0"/>
          <a:chExt cx="850901" cy="762000"/>
        </a:xfrm>
      </xdr:grpSpPr>
      <xdr:sp macro="" textlink="">
        <xdr:nvSpPr>
          <xdr:cNvPr id="583" name="Freeform 58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6" name="Freeform 6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7" name="Freeform 6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Freeform 71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1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14" name="Freeform 7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5" name="Oval 71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Oval 71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Oval 71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718" name="Oval 71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9" name="Freeform 71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0" name="Freeform 71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21" name="Freeform 72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94692</xdr:colOff>
      <xdr:row>31</xdr:row>
      <xdr:rowOff>8334</xdr:rowOff>
    </xdr:from>
    <xdr:to>
      <xdr:col>71</xdr:col>
      <xdr:colOff>16111</xdr:colOff>
      <xdr:row>31</xdr:row>
      <xdr:rowOff>160735</xdr:rowOff>
    </xdr:to>
    <xdr:grpSp>
      <xdr:nvGrpSpPr>
        <xdr:cNvPr id="722" name="Group 721"/>
        <xdr:cNvGrpSpPr/>
      </xdr:nvGrpSpPr>
      <xdr:grpSpPr>
        <a:xfrm>
          <a:off x="13946763" y="5941048"/>
          <a:ext cx="193562" cy="152401"/>
          <a:chOff x="0" y="0"/>
          <a:chExt cx="850901" cy="762000"/>
        </a:xfrm>
      </xdr:grpSpPr>
      <xdr:sp macro="" textlink="">
        <xdr:nvSpPr>
          <xdr:cNvPr id="723" name="Freeform 7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4" name="Freeform 72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25" name="Freeform 7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6" name="Freeform 72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2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28" name="Freeform 72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9" name="Oval 72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30" name="Oval 72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1" name="Oval 73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32" name="Oval 73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3" name="Freeform 7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34" name="Freeform 73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5" name="Freeform 73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44686</xdr:colOff>
      <xdr:row>31</xdr:row>
      <xdr:rowOff>8334</xdr:rowOff>
    </xdr:from>
    <xdr:to>
      <xdr:col>72</xdr:col>
      <xdr:colOff>49449</xdr:colOff>
      <xdr:row>31</xdr:row>
      <xdr:rowOff>160735</xdr:rowOff>
    </xdr:to>
    <xdr:grpSp>
      <xdr:nvGrpSpPr>
        <xdr:cNvPr id="736" name="Group 735"/>
        <xdr:cNvGrpSpPr/>
      </xdr:nvGrpSpPr>
      <xdr:grpSpPr>
        <a:xfrm>
          <a:off x="14168900" y="5941048"/>
          <a:ext cx="181656" cy="152401"/>
          <a:chOff x="0" y="0"/>
          <a:chExt cx="850901" cy="762000"/>
        </a:xfrm>
      </xdr:grpSpPr>
      <xdr:sp macro="" textlink="">
        <xdr:nvSpPr>
          <xdr:cNvPr id="737" name="Freeform 7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38" name="Freeform 7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9" name="Freeform 7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0" name="Freeform 73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4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42" name="Freeform 74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3" name="Oval 74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4" name="Oval 74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45" name="Oval 74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46" name="Oval 74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47" name="Freeform 7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8" name="Freeform 74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49" name="Freeform 74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62</xdr:col>
      <xdr:colOff>167688</xdr:colOff>
      <xdr:row>56</xdr:row>
      <xdr:rowOff>133814</xdr:rowOff>
    </xdr:from>
    <xdr:to>
      <xdr:col>72</xdr:col>
      <xdr:colOff>220634</xdr:colOff>
      <xdr:row>57</xdr:row>
      <xdr:rowOff>135704</xdr:rowOff>
    </xdr:to>
    <xdr:sp macro="" textlink="">
      <xdr:nvSpPr>
        <xdr:cNvPr id="772" name="TextBox 39"/>
        <xdr:cNvSpPr txBox="1"/>
      </xdr:nvSpPr>
      <xdr:spPr>
        <a:xfrm>
          <a:off x="12460891" y="11194720"/>
          <a:ext cx="1922227" cy="210250"/>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ZA" sz="800" b="1">
              <a:solidFill>
                <a:schemeClr val="tx1"/>
              </a:solidFill>
              <a:latin typeface="Arial" panose="020B0604020202020204" pitchFamily="34" charset="0"/>
              <a:cs typeface="Arial" panose="020B0604020202020204" pitchFamily="34" charset="0"/>
            </a:rPr>
            <a:t>Over Budget, Ahead of Schedule</a:t>
          </a:r>
          <a:endParaRPr lang="en-US" sz="8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199159</xdr:colOff>
      <xdr:row>6</xdr:row>
      <xdr:rowOff>56029</xdr:rowOff>
    </xdr:from>
    <xdr:to>
      <xdr:col>24</xdr:col>
      <xdr:colOff>145677</xdr:colOff>
      <xdr:row>18</xdr:row>
      <xdr:rowOff>78442</xdr:rowOff>
    </xdr:to>
    <xdr:graphicFrame macro="">
      <xdr:nvGraphicFramePr>
        <xdr:cNvPr id="534" name="Chart 5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165845</xdr:colOff>
      <xdr:row>6</xdr:row>
      <xdr:rowOff>100853</xdr:rowOff>
    </xdr:from>
    <xdr:to>
      <xdr:col>47</xdr:col>
      <xdr:colOff>198171</xdr:colOff>
      <xdr:row>18</xdr:row>
      <xdr:rowOff>67236</xdr:rowOff>
    </xdr:to>
    <xdr:pic>
      <xdr:nvPicPr>
        <xdr:cNvPr id="6" name="Picture 5"/>
        <xdr:cNvPicPr>
          <a:picLocks noChangeAspect="1"/>
        </xdr:cNvPicPr>
      </xdr:nvPicPr>
      <xdr:blipFill>
        <a:blip xmlns:r="http://schemas.openxmlformats.org/officeDocument/2006/relationships" r:embed="rId4"/>
        <a:stretch>
          <a:fillRect/>
        </a:stretch>
      </xdr:blipFill>
      <xdr:spPr>
        <a:xfrm>
          <a:off x="4894727" y="963706"/>
          <a:ext cx="4469856" cy="2510118"/>
        </a:xfrm>
        <a:prstGeom prst="rect">
          <a:avLst/>
        </a:prstGeom>
      </xdr:spPr>
    </xdr:pic>
    <xdr:clientData/>
  </xdr:twoCellAnchor>
  <xdr:twoCellAnchor>
    <xdr:from>
      <xdr:col>16</xdr:col>
      <xdr:colOff>112059</xdr:colOff>
      <xdr:row>21</xdr:row>
      <xdr:rowOff>44825</xdr:rowOff>
    </xdr:from>
    <xdr:to>
      <xdr:col>27</xdr:col>
      <xdr:colOff>44823</xdr:colOff>
      <xdr:row>29</xdr:row>
      <xdr:rowOff>78443</xdr:rowOff>
    </xdr:to>
    <xdr:graphicFrame macro="">
      <xdr:nvGraphicFramePr>
        <xdr:cNvPr id="535" name="Chart 5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51</xdr:col>
      <xdr:colOff>163286</xdr:colOff>
      <xdr:row>32</xdr:row>
      <xdr:rowOff>149681</xdr:rowOff>
    </xdr:from>
    <xdr:to>
      <xdr:col>72</xdr:col>
      <xdr:colOff>373467</xdr:colOff>
      <xdr:row>47</xdr:row>
      <xdr:rowOff>149680</xdr:rowOff>
    </xdr:to>
    <xdr:pic>
      <xdr:nvPicPr>
        <xdr:cNvPr id="8" name="Picture 7"/>
        <xdr:cNvPicPr>
          <a:picLocks noChangeAspect="1"/>
        </xdr:cNvPicPr>
      </xdr:nvPicPr>
      <xdr:blipFill>
        <a:blip xmlns:r="http://schemas.openxmlformats.org/officeDocument/2006/relationships" r:embed="rId6"/>
        <a:stretch>
          <a:fillRect/>
        </a:stretch>
      </xdr:blipFill>
      <xdr:spPr>
        <a:xfrm>
          <a:off x="10273393" y="6286502"/>
          <a:ext cx="4401181" cy="3197678"/>
        </a:xfrm>
        <a:prstGeom prst="rect">
          <a:avLst/>
        </a:prstGeom>
      </xdr:spPr>
    </xdr:pic>
    <xdr:clientData/>
  </xdr:twoCellAnchor>
  <xdr:twoCellAnchor editAs="oneCell">
    <xdr:from>
      <xdr:col>2</xdr:col>
      <xdr:colOff>199193</xdr:colOff>
      <xdr:row>39</xdr:row>
      <xdr:rowOff>16808</xdr:rowOff>
    </xdr:from>
    <xdr:to>
      <xdr:col>18</xdr:col>
      <xdr:colOff>190500</xdr:colOff>
      <xdr:row>49</xdr:row>
      <xdr:rowOff>39219</xdr:rowOff>
    </xdr:to>
    <xdr:pic>
      <xdr:nvPicPr>
        <xdr:cNvPr id="533" name="Picture 532"/>
        <xdr:cNvPicPr>
          <a:picLocks noChangeAspect="1"/>
        </xdr:cNvPicPr>
      </xdr:nvPicPr>
      <xdr:blipFill>
        <a:blip xmlns:r="http://schemas.openxmlformats.org/officeDocument/2006/relationships" r:embed="rId7"/>
        <a:stretch>
          <a:fillRect/>
        </a:stretch>
      </xdr:blipFill>
      <xdr:spPr>
        <a:xfrm>
          <a:off x="300046" y="7804896"/>
          <a:ext cx="3218601" cy="2078691"/>
        </a:xfrm>
        <a:prstGeom prst="rect">
          <a:avLst/>
        </a:prstGeom>
      </xdr:spPr>
    </xdr:pic>
    <xdr:clientData/>
  </xdr:twoCellAnchor>
  <xdr:twoCellAnchor editAs="oneCell">
    <xdr:from>
      <xdr:col>18</xdr:col>
      <xdr:colOff>196103</xdr:colOff>
      <xdr:row>39</xdr:row>
      <xdr:rowOff>16807</xdr:rowOff>
    </xdr:from>
    <xdr:to>
      <xdr:col>35</xdr:col>
      <xdr:colOff>11857</xdr:colOff>
      <xdr:row>49</xdr:row>
      <xdr:rowOff>39220</xdr:rowOff>
    </xdr:to>
    <xdr:pic>
      <xdr:nvPicPr>
        <xdr:cNvPr id="536" name="Picture 535"/>
        <xdr:cNvPicPr>
          <a:picLocks noChangeAspect="1"/>
        </xdr:cNvPicPr>
      </xdr:nvPicPr>
      <xdr:blipFill>
        <a:blip xmlns:r="http://schemas.openxmlformats.org/officeDocument/2006/relationships" r:embed="rId8"/>
        <a:stretch>
          <a:fillRect/>
        </a:stretch>
      </xdr:blipFill>
      <xdr:spPr>
        <a:xfrm>
          <a:off x="3524250" y="7804895"/>
          <a:ext cx="3244754" cy="2078693"/>
        </a:xfrm>
        <a:prstGeom prst="rect">
          <a:avLst/>
        </a:prstGeom>
      </xdr:spPr>
    </xdr:pic>
    <xdr:clientData/>
  </xdr:twoCellAnchor>
  <xdr:twoCellAnchor>
    <xdr:from>
      <xdr:col>35</xdr:col>
      <xdr:colOff>163285</xdr:colOff>
      <xdr:row>41</xdr:row>
      <xdr:rowOff>54429</xdr:rowOff>
    </xdr:from>
    <xdr:to>
      <xdr:col>52</xdr:col>
      <xdr:colOff>108857</xdr:colOff>
      <xdr:row>49</xdr:row>
      <xdr:rowOff>204107</xdr:rowOff>
    </xdr:to>
    <xdr:graphicFrame macro="">
      <xdr:nvGraphicFramePr>
        <xdr:cNvPr id="670" name="Chart 6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35</xdr:col>
      <xdr:colOff>136072</xdr:colOff>
      <xdr:row>32</xdr:row>
      <xdr:rowOff>95250</xdr:rowOff>
    </xdr:from>
    <xdr:to>
      <xdr:col>52</xdr:col>
      <xdr:colOff>27215</xdr:colOff>
      <xdr:row>41</xdr:row>
      <xdr:rowOff>0</xdr:rowOff>
    </xdr:to>
    <xdr:pic>
      <xdr:nvPicPr>
        <xdr:cNvPr id="4" name="Picture 3"/>
        <xdr:cNvPicPr>
          <a:picLocks noChangeAspect="1"/>
        </xdr:cNvPicPr>
      </xdr:nvPicPr>
      <xdr:blipFill>
        <a:blip xmlns:r="http://schemas.openxmlformats.org/officeDocument/2006/relationships" r:embed="rId10"/>
        <a:stretch>
          <a:fillRect/>
        </a:stretch>
      </xdr:blipFill>
      <xdr:spPr>
        <a:xfrm>
          <a:off x="6980465" y="6232071"/>
          <a:ext cx="3360964" cy="18777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266700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22</xdr:row>
      <xdr:rowOff>140493</xdr:rowOff>
    </xdr:from>
    <xdr:to>
      <xdr:col>22</xdr:col>
      <xdr:colOff>450056</xdr:colOff>
      <xdr:row>26</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171449</xdr:colOff>
      <xdr:row>0</xdr:row>
      <xdr:rowOff>176212</xdr:rowOff>
    </xdr:from>
    <xdr:to>
      <xdr:col>13</xdr:col>
      <xdr:colOff>314324</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419101</xdr:colOff>
      <xdr:row>0</xdr:row>
      <xdr:rowOff>166688</xdr:rowOff>
    </xdr:from>
    <xdr:to>
      <xdr:col>22</xdr:col>
      <xdr:colOff>561976</xdr:colOff>
      <xdr:row>16</xdr:row>
      <xdr:rowOff>66676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404813</xdr:colOff>
      <xdr:row>16</xdr:row>
      <xdr:rowOff>166688</xdr:rowOff>
    </xdr:from>
    <xdr:to>
      <xdr:col>22</xdr:col>
      <xdr:colOff>547688</xdr:colOff>
      <xdr:row>32</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24</xdr:row>
      <xdr:rowOff>80956</xdr:rowOff>
    </xdr:from>
    <xdr:to>
      <xdr:col>22</xdr:col>
      <xdr:colOff>438152</xdr:colOff>
      <xdr:row>24</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15</xdr:row>
      <xdr:rowOff>161925</xdr:rowOff>
    </xdr:from>
    <xdr:to>
      <xdr:col>13</xdr:col>
      <xdr:colOff>352425</xdr:colOff>
      <xdr:row>26</xdr:row>
      <xdr:rowOff>76200</xdr:rowOff>
    </xdr:to>
    <xdr:pic>
      <xdr:nvPicPr>
        <xdr:cNvPr id="4" name="Picture 2"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 y="3019425"/>
          <a:ext cx="887730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7"/>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1"/>
  <sheetViews>
    <sheetView showGridLines="0" tabSelected="1" view="pageLayout" zoomScale="70" zoomScaleNormal="110" zoomScaleSheetLayoutView="100" zoomScalePageLayoutView="70" workbookViewId="0"/>
  </sheetViews>
  <sheetFormatPr defaultRowHeight="16.5" x14ac:dyDescent="0.3"/>
  <cols>
    <col min="1" max="2" width="0.7109375" customWidth="1"/>
    <col min="3" max="3" width="2.85546875" customWidth="1"/>
    <col min="4" max="55" width="2.85546875" style="1" customWidth="1"/>
    <col min="56" max="56" width="3.5703125" style="1" customWidth="1"/>
    <col min="57" max="65" width="2.85546875" style="1" customWidth="1"/>
    <col min="66" max="66" width="1.85546875" style="1" customWidth="1"/>
    <col min="67" max="67" width="2.140625" style="1" customWidth="1"/>
    <col min="68" max="69" width="3.7109375" style="1" customWidth="1"/>
    <col min="70" max="71" width="1.85546875" style="1" customWidth="1"/>
    <col min="72" max="72" width="2.5703125" style="1" customWidth="1"/>
    <col min="73" max="73" width="6" customWidth="1"/>
    <col min="74" max="74" width="4" customWidth="1"/>
    <col min="77" max="77" width="11" bestFit="1" customWidth="1"/>
    <col min="87" max="87" width="12.28515625" bestFit="1" customWidth="1"/>
  </cols>
  <sheetData>
    <row r="1" spans="2:73" ht="3.75" customHeight="1" thickBot="1" x14ac:dyDescent="0.35"/>
    <row r="2" spans="2:73"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3" ht="15" customHeight="1" x14ac:dyDescent="0.3">
      <c r="B3" s="26"/>
      <c r="C3" s="303" t="s">
        <v>432</v>
      </c>
      <c r="D3" s="303"/>
      <c r="E3" s="303"/>
      <c r="F3" s="303"/>
      <c r="G3" s="303"/>
      <c r="H3" s="303"/>
      <c r="I3" s="303"/>
      <c r="J3" s="303"/>
      <c r="K3" s="303"/>
      <c r="L3" s="303"/>
      <c r="M3" s="303"/>
      <c r="N3" s="303"/>
      <c r="O3" s="303"/>
      <c r="P3" s="303"/>
      <c r="Q3" s="303"/>
      <c r="R3" s="303"/>
      <c r="S3" s="303"/>
      <c r="T3" s="303"/>
      <c r="U3" s="303"/>
      <c r="V3" s="303"/>
      <c r="W3" s="303"/>
      <c r="X3" s="303"/>
      <c r="Y3" s="303"/>
      <c r="Z3" s="303"/>
      <c r="AA3" s="303"/>
      <c r="AB3" s="303"/>
      <c r="AC3" s="303"/>
      <c r="AD3" s="303"/>
      <c r="AE3" s="303"/>
      <c r="AF3" s="303"/>
      <c r="AG3" s="303"/>
      <c r="AH3" s="303"/>
      <c r="AI3" s="303"/>
      <c r="AJ3" s="303"/>
      <c r="AK3" s="303"/>
      <c r="AL3" s="303"/>
      <c r="AM3" s="303"/>
      <c r="AN3" s="303"/>
      <c r="AO3" s="303"/>
      <c r="AP3" s="303"/>
      <c r="AQ3" s="303"/>
      <c r="AR3" s="303"/>
      <c r="AS3" s="303"/>
      <c r="AT3" s="303"/>
      <c r="AU3" s="303"/>
      <c r="AV3" s="303"/>
      <c r="AW3" s="303"/>
      <c r="AX3" s="303"/>
      <c r="AY3" s="303"/>
      <c r="AZ3" s="303"/>
      <c r="BA3" s="303"/>
      <c r="BB3" s="303"/>
      <c r="BC3" s="303"/>
      <c r="BD3" s="303"/>
      <c r="BE3" s="303"/>
      <c r="BF3" s="303"/>
      <c r="BG3" s="303"/>
      <c r="BH3" s="303"/>
      <c r="BI3" s="303"/>
      <c r="BJ3" s="303"/>
      <c r="BK3" s="303"/>
      <c r="BL3" s="303"/>
      <c r="BM3" s="303"/>
      <c r="BN3" s="303"/>
      <c r="BO3" s="303"/>
      <c r="BP3" s="303"/>
      <c r="BQ3" s="17"/>
      <c r="BR3" s="17"/>
      <c r="BS3" s="17"/>
      <c r="BT3" s="17"/>
      <c r="BU3" s="27"/>
    </row>
    <row r="4" spans="2:73" ht="15" customHeight="1" x14ac:dyDescent="0.3">
      <c r="B4" s="26"/>
      <c r="C4" s="303"/>
      <c r="D4" s="303"/>
      <c r="E4" s="303"/>
      <c r="F4" s="303"/>
      <c r="G4" s="303"/>
      <c r="H4" s="303"/>
      <c r="I4" s="303"/>
      <c r="J4" s="303"/>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c r="AW4" s="303"/>
      <c r="AX4" s="303"/>
      <c r="AY4" s="303"/>
      <c r="AZ4" s="303"/>
      <c r="BA4" s="303"/>
      <c r="BB4" s="303"/>
      <c r="BC4" s="303"/>
      <c r="BD4" s="303"/>
      <c r="BE4" s="303"/>
      <c r="BF4" s="303"/>
      <c r="BG4" s="303"/>
      <c r="BH4" s="303"/>
      <c r="BI4" s="303"/>
      <c r="BJ4" s="303"/>
      <c r="BK4" s="303"/>
      <c r="BL4" s="303"/>
      <c r="BM4" s="303"/>
      <c r="BN4" s="303"/>
      <c r="BO4" s="303"/>
      <c r="BP4" s="303"/>
      <c r="BQ4" s="17"/>
      <c r="BR4" s="17"/>
      <c r="BS4" s="17"/>
      <c r="BT4" s="17"/>
      <c r="BU4" s="27"/>
    </row>
    <row r="5" spans="2:73"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3"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381</v>
      </c>
      <c r="AB6" s="18"/>
      <c r="AC6" s="18"/>
      <c r="AD6" s="18"/>
      <c r="AE6" s="18"/>
      <c r="AF6" s="18"/>
      <c r="AG6" s="18"/>
      <c r="AH6" s="18"/>
      <c r="AI6" s="18"/>
      <c r="AJ6" s="18"/>
      <c r="AK6" s="18"/>
      <c r="AL6" s="18"/>
      <c r="AM6" s="18"/>
      <c r="AN6" s="18"/>
      <c r="AO6" s="18"/>
      <c r="AP6" s="18"/>
      <c r="AQ6" s="18"/>
      <c r="AR6" s="18"/>
      <c r="AX6" s="18" t="s">
        <v>385</v>
      </c>
      <c r="AY6" s="18"/>
      <c r="AZ6" s="18"/>
      <c r="BA6" s="18"/>
      <c r="BB6" s="18"/>
      <c r="BC6" s="18"/>
      <c r="BD6" s="18"/>
      <c r="BE6" s="18"/>
      <c r="BF6" s="18"/>
      <c r="BG6" s="18"/>
      <c r="BH6" s="18"/>
      <c r="BI6" s="18"/>
      <c r="BJ6" s="18"/>
      <c r="BK6" s="18"/>
      <c r="BL6" s="18"/>
      <c r="BM6" s="18"/>
      <c r="BN6" s="18"/>
      <c r="BO6" s="18"/>
      <c r="BP6" s="32"/>
      <c r="BQ6" s="32"/>
      <c r="BR6" s="32"/>
      <c r="BS6" s="32"/>
      <c r="BT6" s="17"/>
      <c r="BU6" s="27"/>
    </row>
    <row r="7" spans="2:73"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3"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17" t="s">
        <v>410</v>
      </c>
      <c r="AY8" s="318"/>
      <c r="AZ8" s="318"/>
      <c r="BA8" s="318"/>
      <c r="BB8" s="318"/>
      <c r="BC8" s="318"/>
      <c r="BD8" s="319"/>
      <c r="BE8" s="314">
        <v>11999565</v>
      </c>
      <c r="BF8" s="315"/>
      <c r="BG8" s="315"/>
      <c r="BH8" s="315"/>
      <c r="BI8" s="316"/>
      <c r="BJ8" s="48"/>
      <c r="BK8" s="48"/>
      <c r="BL8" s="305" t="s">
        <v>413</v>
      </c>
      <c r="BM8" s="306"/>
      <c r="BN8" s="306"/>
      <c r="BO8" s="306"/>
      <c r="BP8" s="306"/>
      <c r="BQ8" s="306"/>
      <c r="BR8" s="307"/>
      <c r="BS8" s="48"/>
      <c r="BT8" s="48"/>
      <c r="BU8" s="27"/>
    </row>
    <row r="9" spans="2:73"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17" t="s">
        <v>411</v>
      </c>
      <c r="AY9" s="318"/>
      <c r="AZ9" s="318"/>
      <c r="BA9" s="318"/>
      <c r="BB9" s="318"/>
      <c r="BC9" s="318"/>
      <c r="BD9" s="319"/>
      <c r="BE9" s="314">
        <v>11617676</v>
      </c>
      <c r="BF9" s="315"/>
      <c r="BG9" s="315"/>
      <c r="BH9" s="315"/>
      <c r="BI9" s="316"/>
      <c r="BJ9" s="48"/>
      <c r="BK9" s="48"/>
      <c r="BL9" s="308">
        <v>11568599</v>
      </c>
      <c r="BM9" s="309"/>
      <c r="BN9" s="309"/>
      <c r="BO9" s="309"/>
      <c r="BP9" s="309"/>
      <c r="BQ9" s="309"/>
      <c r="BR9" s="310"/>
      <c r="BS9" s="48"/>
      <c r="BT9" s="48"/>
      <c r="BU9" s="27"/>
    </row>
    <row r="10" spans="2:73"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17" t="s">
        <v>412</v>
      </c>
      <c r="AY10" s="318"/>
      <c r="AZ10" s="318"/>
      <c r="BA10" s="318"/>
      <c r="BB10" s="318"/>
      <c r="BC10" s="318"/>
      <c r="BD10" s="319"/>
      <c r="BE10" s="314">
        <f>BE9-BE8</f>
        <v>-381889</v>
      </c>
      <c r="BF10" s="315"/>
      <c r="BG10" s="315"/>
      <c r="BH10" s="315"/>
      <c r="BI10" s="316"/>
      <c r="BJ10" s="48"/>
      <c r="BK10" s="48"/>
      <c r="BL10" s="48"/>
      <c r="BM10" s="48"/>
      <c r="BN10" s="48"/>
      <c r="BO10" s="48"/>
      <c r="BP10" s="48"/>
      <c r="BQ10" s="48"/>
      <c r="BR10" s="48"/>
      <c r="BS10" s="48"/>
      <c r="BT10" s="48"/>
      <c r="BU10" s="27"/>
    </row>
    <row r="11" spans="2:73"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3"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386</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3"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387</v>
      </c>
      <c r="AY13" s="48" t="s">
        <v>414</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3"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387</v>
      </c>
      <c r="AY14" s="48" t="s">
        <v>415</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3" x14ac:dyDescent="0.3">
      <c r="B15" s="26"/>
      <c r="C15" s="47"/>
      <c r="D15" s="49"/>
      <c r="E15" s="48"/>
      <c r="F15" s="48"/>
      <c r="G15" s="48"/>
      <c r="H15" s="48"/>
      <c r="I15" s="48"/>
      <c r="J15" s="50"/>
      <c r="K15" s="304"/>
      <c r="L15" s="304"/>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27"/>
    </row>
    <row r="16" spans="2:73"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27"/>
    </row>
    <row r="17" spans="2:87" ht="15" customHeight="1" x14ac:dyDescent="0.3">
      <c r="B17" s="26"/>
      <c r="C17" s="4"/>
      <c r="D17" s="49"/>
      <c r="E17" s="48"/>
      <c r="F17" s="48"/>
      <c r="G17" s="48"/>
      <c r="H17" s="48"/>
      <c r="I17" s="48"/>
      <c r="J17" s="50"/>
      <c r="K17" s="304"/>
      <c r="L17" s="304"/>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87"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87"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87" x14ac:dyDescent="0.3">
      <c r="B20" s="26"/>
      <c r="C20" s="4"/>
      <c r="D20" s="18" t="s">
        <v>380</v>
      </c>
      <c r="E20" s="19"/>
      <c r="F20" s="19"/>
      <c r="G20" s="19"/>
      <c r="H20" s="19"/>
      <c r="I20" s="19"/>
      <c r="J20" s="19"/>
      <c r="K20" s="45"/>
      <c r="L20" s="45"/>
      <c r="M20" s="45"/>
      <c r="N20" s="45"/>
      <c r="O20" s="45"/>
      <c r="P20" s="45"/>
      <c r="Q20" s="45"/>
      <c r="R20" s="18" t="s">
        <v>388</v>
      </c>
      <c r="S20" s="19"/>
      <c r="T20" s="19"/>
      <c r="U20" s="19"/>
      <c r="V20" s="19"/>
      <c r="W20" s="19"/>
      <c r="X20" s="19"/>
      <c r="Y20" s="45"/>
      <c r="Z20" s="45"/>
      <c r="AA20" s="45"/>
      <c r="AB20" s="45"/>
      <c r="AC20" s="45"/>
      <c r="AD20" s="45"/>
      <c r="AE20" s="18" t="s">
        <v>391</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393</v>
      </c>
      <c r="BJ20" s="19"/>
      <c r="BK20" s="19"/>
      <c r="BL20" s="19"/>
      <c r="BM20" s="19"/>
      <c r="BN20" s="19"/>
      <c r="BO20" s="19"/>
      <c r="BP20" s="19"/>
      <c r="BQ20" s="19"/>
      <c r="BT20" s="48"/>
      <c r="BU20" s="27"/>
    </row>
    <row r="21" spans="2:87" x14ac:dyDescent="0.3">
      <c r="B21" s="26"/>
      <c r="C21" s="4"/>
      <c r="D21" s="46"/>
      <c r="E21" s="45"/>
      <c r="F21" s="45"/>
      <c r="G21" s="45"/>
      <c r="H21" s="45"/>
      <c r="I21" s="45"/>
      <c r="J21" s="45"/>
      <c r="K21" s="45"/>
      <c r="L21" s="45"/>
      <c r="M21" s="45"/>
      <c r="N21" s="45"/>
      <c r="O21" s="45"/>
      <c r="P21" s="45"/>
      <c r="Q21" s="45"/>
      <c r="R21" s="45" t="s">
        <v>389</v>
      </c>
      <c r="S21" s="45"/>
      <c r="T21" s="45"/>
      <c r="U21" s="320">
        <v>0.05</v>
      </c>
      <c r="V21" s="320"/>
      <c r="W21" s="45"/>
      <c r="X21" s="45" t="s">
        <v>390</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87"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290" t="s">
        <v>41</v>
      </c>
      <c r="AF22" s="298"/>
      <c r="AG22" s="298"/>
      <c r="AH22" s="298"/>
      <c r="AI22" s="298"/>
      <c r="AJ22" s="298"/>
      <c r="AK22" s="298"/>
      <c r="AL22" s="298"/>
      <c r="AM22" s="299"/>
      <c r="AN22" s="290" t="s">
        <v>46</v>
      </c>
      <c r="AO22" s="298"/>
      <c r="AP22" s="298"/>
      <c r="AQ22" s="299"/>
      <c r="AR22" s="290" t="s">
        <v>49</v>
      </c>
      <c r="AS22" s="298"/>
      <c r="AT22" s="298"/>
      <c r="AU22" s="299"/>
      <c r="AV22" s="290" t="s">
        <v>39</v>
      </c>
      <c r="AW22" s="298"/>
      <c r="AX22" s="298"/>
      <c r="AY22" s="299"/>
      <c r="AZ22" s="290" t="s">
        <v>48</v>
      </c>
      <c r="BA22" s="298"/>
      <c r="BB22" s="298"/>
      <c r="BC22" s="299"/>
      <c r="BD22" s="290" t="s">
        <v>47</v>
      </c>
      <c r="BE22" s="298"/>
      <c r="BF22" s="298"/>
      <c r="BG22" s="299"/>
      <c r="BI22" s="321" t="s">
        <v>394</v>
      </c>
      <c r="BJ22" s="322"/>
      <c r="BK22" s="322"/>
      <c r="BL22" s="322"/>
      <c r="BM22" s="330" t="s">
        <v>395</v>
      </c>
      <c r="BN22" s="330"/>
      <c r="BO22" s="330"/>
      <c r="BP22" s="330" t="s">
        <v>398</v>
      </c>
      <c r="BQ22" s="330"/>
      <c r="BR22" s="311" t="s">
        <v>396</v>
      </c>
      <c r="BS22" s="312"/>
      <c r="BT22" s="313"/>
      <c r="BU22" s="27"/>
    </row>
    <row r="23" spans="2:87"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282" t="s">
        <v>42</v>
      </c>
      <c r="AF23" s="326"/>
      <c r="AG23" s="326"/>
      <c r="AH23" s="326"/>
      <c r="AI23" s="326"/>
      <c r="AJ23" s="326"/>
      <c r="AK23" s="326"/>
      <c r="AL23" s="326"/>
      <c r="AM23" s="327"/>
      <c r="AN23" s="286">
        <f>Cost!P2</f>
        <v>104033878.94990002</v>
      </c>
      <c r="AO23" s="287"/>
      <c r="AP23" s="287"/>
      <c r="AQ23" s="288"/>
      <c r="AR23" s="286">
        <f>Cost!T2</f>
        <v>98540525.781000003</v>
      </c>
      <c r="AS23" s="287"/>
      <c r="AT23" s="287"/>
      <c r="AU23" s="288"/>
      <c r="AV23" s="286">
        <f>Cost!X2</f>
        <v>68845086.980000004</v>
      </c>
      <c r="AW23" s="287"/>
      <c r="AX23" s="287"/>
      <c r="AY23" s="288"/>
      <c r="AZ23" s="286">
        <f>Cost!AB2</f>
        <v>5493353.168900013</v>
      </c>
      <c r="BA23" s="287"/>
      <c r="BB23" s="287"/>
      <c r="BC23" s="288"/>
      <c r="BD23" s="286">
        <f>Cost!AF2</f>
        <v>104033878.98527983</v>
      </c>
      <c r="BE23" s="287"/>
      <c r="BF23" s="287"/>
      <c r="BG23" s="288"/>
      <c r="BI23" s="331" t="s">
        <v>62</v>
      </c>
      <c r="BJ23" s="331"/>
      <c r="BK23" s="331"/>
      <c r="BL23" s="331"/>
      <c r="BM23" s="329">
        <v>348</v>
      </c>
      <c r="BN23" s="329"/>
      <c r="BO23" s="329"/>
      <c r="BP23" s="329">
        <v>78</v>
      </c>
      <c r="BQ23" s="329"/>
      <c r="BR23" s="344">
        <f>BM23-BP23</f>
        <v>270</v>
      </c>
      <c r="BS23" s="345"/>
      <c r="BT23" s="346"/>
      <c r="BU23" s="27"/>
    </row>
    <row r="24" spans="2:87"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282" t="s">
        <v>43</v>
      </c>
      <c r="AF24" s="326"/>
      <c r="AG24" s="326"/>
      <c r="AH24" s="326"/>
      <c r="AI24" s="326"/>
      <c r="AJ24" s="326"/>
      <c r="AK24" s="326"/>
      <c r="AL24" s="326"/>
      <c r="AM24" s="327"/>
      <c r="AN24" s="286">
        <f>Cost!P3</f>
        <v>32488012.900000043</v>
      </c>
      <c r="AO24" s="287"/>
      <c r="AP24" s="287"/>
      <c r="AQ24" s="288"/>
      <c r="AR24" s="286">
        <f>Cost!T3</f>
        <v>31191362.610999994</v>
      </c>
      <c r="AS24" s="287"/>
      <c r="AT24" s="287"/>
      <c r="AU24" s="288"/>
      <c r="AV24" s="286">
        <f>Cost!X3</f>
        <v>18142345.861000005</v>
      </c>
      <c r="AW24" s="287"/>
      <c r="AX24" s="287"/>
      <c r="AY24" s="288"/>
      <c r="AZ24" s="286">
        <f>Cost!AB3</f>
        <v>1296650.2890000492</v>
      </c>
      <c r="BA24" s="287"/>
      <c r="BB24" s="287"/>
      <c r="BC24" s="288"/>
      <c r="BD24" s="286">
        <f>Cost!AF3</f>
        <v>32488012.895281341</v>
      </c>
      <c r="BE24" s="287"/>
      <c r="BF24" s="287"/>
      <c r="BG24" s="288"/>
      <c r="BI24" s="331" t="s">
        <v>63</v>
      </c>
      <c r="BJ24" s="331"/>
      <c r="BK24" s="331"/>
      <c r="BL24" s="331"/>
      <c r="BM24" s="329">
        <v>648</v>
      </c>
      <c r="BN24" s="329"/>
      <c r="BO24" s="329"/>
      <c r="BP24" s="329">
        <v>4.7</v>
      </c>
      <c r="BQ24" s="329"/>
      <c r="BR24" s="344">
        <f>BM24-BP24</f>
        <v>643.29999999999995</v>
      </c>
      <c r="BS24" s="345"/>
      <c r="BT24" s="346"/>
      <c r="BU24" s="27"/>
    </row>
    <row r="25" spans="2:87"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282" t="s">
        <v>44</v>
      </c>
      <c r="AF25" s="326"/>
      <c r="AG25" s="326"/>
      <c r="AH25" s="326"/>
      <c r="AI25" s="326"/>
      <c r="AJ25" s="326"/>
      <c r="AK25" s="326"/>
      <c r="AL25" s="326"/>
      <c r="AM25" s="327"/>
      <c r="AN25" s="286">
        <f>Cost!P4</f>
        <v>58893.000000000029</v>
      </c>
      <c r="AO25" s="287"/>
      <c r="AP25" s="287"/>
      <c r="AQ25" s="288"/>
      <c r="AR25" s="286">
        <f>Cost!T4</f>
        <v>58893</v>
      </c>
      <c r="AS25" s="287"/>
      <c r="AT25" s="287"/>
      <c r="AU25" s="288"/>
      <c r="AV25" s="286">
        <f>Cost!X4</f>
        <v>58893</v>
      </c>
      <c r="AW25" s="287"/>
      <c r="AX25" s="287"/>
      <c r="AY25" s="288"/>
      <c r="AZ25" s="286">
        <f>Cost!AB4</f>
        <v>0</v>
      </c>
      <c r="BA25" s="287"/>
      <c r="BB25" s="287"/>
      <c r="BC25" s="288"/>
      <c r="BD25" s="286">
        <f>Cost!AF4</f>
        <v>358893</v>
      </c>
      <c r="BE25" s="287"/>
      <c r="BF25" s="287"/>
      <c r="BG25" s="288"/>
      <c r="BI25" s="332" t="s">
        <v>397</v>
      </c>
      <c r="BJ25" s="333"/>
      <c r="BK25" s="333"/>
      <c r="BL25" s="334"/>
      <c r="BM25" s="328">
        <f>BM23-BM24</f>
        <v>-300</v>
      </c>
      <c r="BN25" s="328"/>
      <c r="BO25" s="328"/>
      <c r="BP25" s="328">
        <f>BP23-BP24</f>
        <v>73.3</v>
      </c>
      <c r="BQ25" s="328"/>
      <c r="BR25" s="341">
        <f>SUM(BR23:BT24)</f>
        <v>913.3</v>
      </c>
      <c r="BS25" s="342"/>
      <c r="BT25" s="343"/>
      <c r="BU25" s="27"/>
    </row>
    <row r="26" spans="2:87" x14ac:dyDescent="0.3">
      <c r="B26" s="26"/>
      <c r="C26" s="4"/>
      <c r="T26" s="46"/>
      <c r="AE26" s="282" t="s">
        <v>382</v>
      </c>
      <c r="AF26" s="326"/>
      <c r="AG26" s="326"/>
      <c r="AH26" s="326"/>
      <c r="AI26" s="326"/>
      <c r="AJ26" s="326"/>
      <c r="AK26" s="326"/>
      <c r="AL26" s="326"/>
      <c r="AM26" s="327"/>
      <c r="AN26" s="286">
        <f>Cost!P5</f>
        <v>2.5401277525816113E-8</v>
      </c>
      <c r="AO26" s="287"/>
      <c r="AP26" s="287"/>
      <c r="AQ26" s="288"/>
      <c r="AR26" s="286">
        <f>Cost!T5</f>
        <v>0</v>
      </c>
      <c r="AS26" s="287"/>
      <c r="AT26" s="287"/>
      <c r="AU26" s="288"/>
      <c r="AV26" s="286">
        <f>Cost!X5</f>
        <v>0</v>
      </c>
      <c r="AW26" s="287"/>
      <c r="AX26" s="287"/>
      <c r="AY26" s="288"/>
      <c r="AZ26" s="286">
        <f>Cost!AB5</f>
        <v>2.5401277525816113E-8</v>
      </c>
      <c r="BA26" s="287"/>
      <c r="BB26" s="287"/>
      <c r="BC26" s="288"/>
      <c r="BD26" s="286">
        <f>Cost!AF5</f>
        <v>0</v>
      </c>
      <c r="BE26" s="287"/>
      <c r="BF26" s="287"/>
      <c r="BG26" s="288"/>
      <c r="BT26" s="17"/>
      <c r="BU26" s="27"/>
    </row>
    <row r="27" spans="2:87"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282" t="s">
        <v>45</v>
      </c>
      <c r="AF27" s="326"/>
      <c r="AG27" s="326"/>
      <c r="AH27" s="326"/>
      <c r="AI27" s="326"/>
      <c r="AJ27" s="326"/>
      <c r="AK27" s="326"/>
      <c r="AL27" s="326"/>
      <c r="AM27" s="327"/>
      <c r="AN27" s="286">
        <f>Cost!P6</f>
        <v>3028900</v>
      </c>
      <c r="AO27" s="287"/>
      <c r="AP27" s="287"/>
      <c r="AQ27" s="288"/>
      <c r="AR27" s="286">
        <f>Cost!T6</f>
        <v>3028900</v>
      </c>
      <c r="AS27" s="287"/>
      <c r="AT27" s="287"/>
      <c r="AU27" s="288"/>
      <c r="AV27" s="286">
        <f>Cost!X6</f>
        <v>3028900</v>
      </c>
      <c r="AW27" s="287"/>
      <c r="AX27" s="287"/>
      <c r="AY27" s="288"/>
      <c r="AZ27" s="286">
        <f>Cost!AB6</f>
        <v>0</v>
      </c>
      <c r="BA27" s="287"/>
      <c r="BB27" s="287"/>
      <c r="BC27" s="288"/>
      <c r="BD27" s="286">
        <f>Cost!AF6</f>
        <v>3028900</v>
      </c>
      <c r="BE27" s="287"/>
      <c r="BF27" s="287"/>
      <c r="BG27" s="288"/>
      <c r="BI27" s="1" t="s">
        <v>404</v>
      </c>
      <c r="BR27" s="335">
        <v>79</v>
      </c>
      <c r="BS27" s="336"/>
      <c r="BT27" s="337"/>
      <c r="BU27" s="27"/>
    </row>
    <row r="28" spans="2:87" x14ac:dyDescent="0.3">
      <c r="B28" s="26"/>
      <c r="C28" s="4"/>
      <c r="X28" s="44"/>
      <c r="Y28" s="44"/>
      <c r="Z28" s="44"/>
      <c r="AA28" s="44"/>
      <c r="AB28" s="44"/>
      <c r="AC28" s="44"/>
      <c r="AD28" s="44"/>
      <c r="AE28" s="282" t="s">
        <v>383</v>
      </c>
      <c r="AF28" s="326"/>
      <c r="AG28" s="326"/>
      <c r="AH28" s="326"/>
      <c r="AI28" s="326"/>
      <c r="AJ28" s="326"/>
      <c r="AK28" s="326"/>
      <c r="AL28" s="326"/>
      <c r="AM28" s="327"/>
      <c r="AN28" s="286">
        <f>Cost!P7</f>
        <v>3351889.0900000026</v>
      </c>
      <c r="AO28" s="287"/>
      <c r="AP28" s="287"/>
      <c r="AQ28" s="288"/>
      <c r="AR28" s="286">
        <f>Cost!T7</f>
        <v>1367689.09</v>
      </c>
      <c r="AS28" s="287"/>
      <c r="AT28" s="287"/>
      <c r="AU28" s="288"/>
      <c r="AV28" s="286">
        <f>Cost!X7</f>
        <v>1126069.07</v>
      </c>
      <c r="AW28" s="287"/>
      <c r="AX28" s="287"/>
      <c r="AY28" s="288"/>
      <c r="AZ28" s="286">
        <f>Cost!AB7</f>
        <v>1984200.0000000026</v>
      </c>
      <c r="BA28" s="287"/>
      <c r="BB28" s="287"/>
      <c r="BC28" s="288"/>
      <c r="BD28" s="286">
        <f>Cost!AF7</f>
        <v>3351889.0900000012</v>
      </c>
      <c r="BE28" s="287"/>
      <c r="BF28" s="287"/>
      <c r="BG28" s="288"/>
      <c r="BI28" s="1" t="s">
        <v>405</v>
      </c>
      <c r="BR28" s="335">
        <v>1</v>
      </c>
      <c r="BS28" s="336"/>
      <c r="BT28" s="337"/>
      <c r="BU28" s="27"/>
    </row>
    <row r="29" spans="2:87" x14ac:dyDescent="0.3">
      <c r="B29" s="26"/>
      <c r="C29" s="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282" t="s">
        <v>384</v>
      </c>
      <c r="AF29" s="326"/>
      <c r="AG29" s="326"/>
      <c r="AH29" s="326"/>
      <c r="AI29" s="326"/>
      <c r="AJ29" s="326"/>
      <c r="AK29" s="326"/>
      <c r="AL29" s="326"/>
      <c r="AM29" s="327"/>
      <c r="AN29" s="286">
        <f>Cost!P8</f>
        <v>2038426.020000014</v>
      </c>
      <c r="AO29" s="287"/>
      <c r="AP29" s="287"/>
      <c r="AQ29" s="288"/>
      <c r="AR29" s="286">
        <f>Cost!T8</f>
        <v>0</v>
      </c>
      <c r="AS29" s="287"/>
      <c r="AT29" s="287"/>
      <c r="AU29" s="288"/>
      <c r="AV29" s="286">
        <f>Cost!X8</f>
        <v>0</v>
      </c>
      <c r="AW29" s="287"/>
      <c r="AX29" s="287"/>
      <c r="AY29" s="288"/>
      <c r="AZ29" s="286">
        <f>Cost!AB8</f>
        <v>2038426.020000014</v>
      </c>
      <c r="BA29" s="287"/>
      <c r="BB29" s="287"/>
      <c r="BC29" s="288"/>
      <c r="BD29" s="286">
        <f>Cost!AF8</f>
        <v>1738426.0244463426</v>
      </c>
      <c r="BE29" s="287"/>
      <c r="BF29" s="287"/>
      <c r="BG29" s="288"/>
      <c r="BI29" s="1" t="s">
        <v>406</v>
      </c>
      <c r="BR29" s="335">
        <v>9</v>
      </c>
      <c r="BS29" s="336"/>
      <c r="BT29" s="337"/>
      <c r="BU29" s="27"/>
    </row>
    <row r="30" spans="2:87" x14ac:dyDescent="0.3">
      <c r="B30" s="26"/>
      <c r="C30" s="4"/>
      <c r="D30" s="46"/>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323" t="s">
        <v>38</v>
      </c>
      <c r="AF30" s="324"/>
      <c r="AG30" s="324"/>
      <c r="AH30" s="324"/>
      <c r="AI30" s="324"/>
      <c r="AJ30" s="324"/>
      <c r="AK30" s="324"/>
      <c r="AL30" s="324"/>
      <c r="AM30" s="325"/>
      <c r="AN30" s="300">
        <f>SUM(AN23:AQ29)</f>
        <v>144999999.95990011</v>
      </c>
      <c r="AO30" s="301"/>
      <c r="AP30" s="301"/>
      <c r="AQ30" s="302"/>
      <c r="AR30" s="300">
        <f>SUM(AR23:AU29)</f>
        <v>134187370.48199999</v>
      </c>
      <c r="AS30" s="301"/>
      <c r="AT30" s="301"/>
      <c r="AU30" s="302"/>
      <c r="AV30" s="300">
        <f>SUM(AV23:AY29)</f>
        <v>91201294.910999998</v>
      </c>
      <c r="AW30" s="301"/>
      <c r="AX30" s="301"/>
      <c r="AY30" s="302"/>
      <c r="AZ30" s="300">
        <f>SUM(AZ23:BC29)</f>
        <v>10812629.477900105</v>
      </c>
      <c r="BA30" s="301"/>
      <c r="BB30" s="301"/>
      <c r="BC30" s="302"/>
      <c r="BD30" s="300">
        <f>SUM(BD23:BG29)</f>
        <v>144999999.99500751</v>
      </c>
      <c r="BE30" s="301"/>
      <c r="BF30" s="301"/>
      <c r="BG30" s="302"/>
      <c r="BI30" s="258" t="s">
        <v>407</v>
      </c>
      <c r="BJ30" s="258"/>
      <c r="BK30" s="258"/>
      <c r="BL30" s="258"/>
      <c r="BM30" s="258"/>
      <c r="BN30" s="258"/>
      <c r="BO30" s="258"/>
      <c r="BP30" s="258"/>
      <c r="BQ30" s="258"/>
      <c r="BR30" s="338">
        <f>SUM(BR27:BT29)</f>
        <v>89</v>
      </c>
      <c r="BS30" s="339"/>
      <c r="BT30" s="340"/>
      <c r="BU30" s="27"/>
      <c r="CA30" s="16"/>
      <c r="CE30" s="16"/>
      <c r="CI30" s="16"/>
    </row>
    <row r="31" spans="2:87" x14ac:dyDescent="0.3">
      <c r="B31" s="26"/>
      <c r="C31" s="4"/>
      <c r="AJ31" s="17"/>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17"/>
      <c r="BU31" s="27"/>
      <c r="CA31" s="16"/>
      <c r="CE31" s="16"/>
      <c r="CI31" s="16"/>
    </row>
    <row r="32" spans="2:87" x14ac:dyDescent="0.3">
      <c r="B32" s="26"/>
      <c r="C32" s="4"/>
      <c r="D32" s="18" t="s">
        <v>50</v>
      </c>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21"/>
      <c r="AG32" s="21"/>
      <c r="AH32" s="21"/>
      <c r="AI32" s="21"/>
      <c r="AJ32" s="48"/>
      <c r="AK32" s="18" t="s">
        <v>392</v>
      </c>
      <c r="AL32" s="19"/>
      <c r="AM32" s="19"/>
      <c r="AN32" s="19"/>
      <c r="AO32" s="19"/>
      <c r="AP32" s="19"/>
      <c r="AQ32" s="19"/>
      <c r="AR32" s="19"/>
      <c r="AS32" s="19"/>
      <c r="AT32" s="19"/>
      <c r="AU32" s="21"/>
      <c r="AV32" s="21"/>
      <c r="BA32" s="18" t="s">
        <v>51</v>
      </c>
      <c r="BB32" s="18"/>
      <c r="BC32" s="18"/>
      <c r="BD32" s="18"/>
      <c r="BE32" s="18"/>
      <c r="BF32" s="18"/>
      <c r="BG32" s="18"/>
      <c r="BH32" s="18"/>
      <c r="BI32" s="18"/>
      <c r="BJ32" s="18"/>
      <c r="BK32" s="18"/>
      <c r="BL32" s="18"/>
      <c r="BM32" s="18"/>
      <c r="BN32" s="18"/>
      <c r="BO32" s="18"/>
      <c r="BP32" s="18"/>
      <c r="BQ32" s="18"/>
      <c r="BR32" s="32"/>
      <c r="BS32" s="32"/>
      <c r="BT32" s="17"/>
      <c r="BU32" s="27"/>
      <c r="CA32" s="16"/>
      <c r="CE32" s="16"/>
      <c r="CI32" s="16"/>
    </row>
    <row r="33" spans="2:87" x14ac:dyDescent="0.3">
      <c r="B33" s="26"/>
      <c r="C33" s="4"/>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2"/>
      <c r="AL33" s="2"/>
      <c r="AM33" s="2"/>
      <c r="AN33" s="2"/>
      <c r="AO33" s="2"/>
      <c r="AP33" s="2"/>
      <c r="AQ33" s="2"/>
      <c r="AR33" s="2"/>
      <c r="AS33" s="2"/>
      <c r="AT33" s="2"/>
      <c r="AU33" s="2"/>
      <c r="AV33" s="2"/>
      <c r="AW33" s="2"/>
      <c r="AX33" s="2"/>
      <c r="AY33" s="2"/>
      <c r="AZ33" s="51"/>
      <c r="BA33" s="51"/>
      <c r="BB33" s="51"/>
      <c r="BC33" s="51"/>
      <c r="BD33" s="51"/>
      <c r="BE33" s="51"/>
      <c r="BF33" s="51"/>
      <c r="BG33" s="51"/>
      <c r="BH33" s="51"/>
      <c r="BI33" s="51"/>
      <c r="BJ33" s="51"/>
      <c r="BK33" s="51"/>
      <c r="BL33" s="51"/>
      <c r="BM33" s="51"/>
      <c r="BN33" s="51"/>
      <c r="BO33" s="51"/>
      <c r="BP33" s="51"/>
      <c r="BQ33" s="51"/>
      <c r="BR33" s="51"/>
      <c r="BS33" s="51"/>
      <c r="BT33" s="48"/>
      <c r="BU33" s="260"/>
      <c r="CA33" s="16"/>
      <c r="CE33" s="16"/>
      <c r="CI33" s="16"/>
    </row>
    <row r="34" spans="2:87" ht="27.75" customHeight="1" x14ac:dyDescent="0.3">
      <c r="B34" s="26"/>
      <c r="C34" s="4"/>
      <c r="D34" s="289" t="s">
        <v>40</v>
      </c>
      <c r="E34" s="289"/>
      <c r="F34" s="289"/>
      <c r="G34" s="289"/>
      <c r="H34" s="289"/>
      <c r="I34" s="289"/>
      <c r="J34" s="289"/>
      <c r="K34" s="289"/>
      <c r="L34" s="289"/>
      <c r="M34" s="289"/>
      <c r="N34" s="289"/>
      <c r="O34" s="289"/>
      <c r="P34" s="289"/>
      <c r="Q34" s="289"/>
      <c r="R34" s="289"/>
      <c r="S34" s="289"/>
      <c r="T34" s="289"/>
      <c r="U34" s="289"/>
      <c r="V34" s="290"/>
      <c r="W34" s="299"/>
      <c r="X34" s="289"/>
      <c r="Y34" s="289"/>
      <c r="Z34" s="289"/>
      <c r="AA34" s="298" t="s">
        <v>39</v>
      </c>
      <c r="AB34" s="298"/>
      <c r="AC34" s="298"/>
      <c r="AD34" s="299"/>
      <c r="AE34" s="295" t="s">
        <v>408</v>
      </c>
      <c r="AF34" s="296"/>
      <c r="AG34" s="296"/>
      <c r="AH34" s="296"/>
      <c r="AI34" s="297"/>
      <c r="AJ34" s="48"/>
      <c r="AK34" s="48"/>
      <c r="AL34" s="48"/>
      <c r="AM34" s="48"/>
      <c r="AN34" s="48"/>
      <c r="AO34" s="48"/>
      <c r="AP34" s="48"/>
      <c r="AQ34" s="48"/>
      <c r="AR34" s="48"/>
      <c r="AS34" s="48"/>
      <c r="AT34" s="48"/>
      <c r="AU34" s="48"/>
      <c r="AV34" s="48"/>
      <c r="AW34" s="48"/>
      <c r="AX34" s="48"/>
      <c r="AY34" s="48"/>
      <c r="AZ34" s="48"/>
      <c r="BA34" s="51"/>
      <c r="BB34" s="51"/>
      <c r="BC34" s="51"/>
      <c r="BD34" s="51"/>
      <c r="BE34" s="51"/>
      <c r="BF34" s="51"/>
      <c r="BG34" s="51"/>
      <c r="BH34" s="51"/>
      <c r="BI34" s="51"/>
      <c r="BJ34" s="51"/>
      <c r="BK34" s="51"/>
      <c r="BL34" s="51"/>
      <c r="BM34" s="51"/>
      <c r="BN34" s="51"/>
      <c r="BO34" s="51"/>
      <c r="BP34" s="51"/>
      <c r="BQ34" s="51"/>
      <c r="BR34" s="51"/>
      <c r="BS34" s="51"/>
      <c r="BT34" s="51"/>
      <c r="BU34" s="260"/>
      <c r="BV34" s="2"/>
      <c r="BW34" s="2"/>
      <c r="CA34" s="16"/>
      <c r="CE34" s="16"/>
      <c r="CI34" s="16"/>
    </row>
    <row r="35" spans="2:87" x14ac:dyDescent="0.3">
      <c r="B35" s="26"/>
      <c r="C35" s="4"/>
      <c r="D35" s="281" t="s">
        <v>409</v>
      </c>
      <c r="E35" s="281"/>
      <c r="F35" s="281"/>
      <c r="G35" s="281"/>
      <c r="H35" s="281"/>
      <c r="I35" s="281"/>
      <c r="J35" s="281"/>
      <c r="K35" s="281"/>
      <c r="L35" s="281"/>
      <c r="M35" s="281"/>
      <c r="N35" s="281"/>
      <c r="O35" s="281"/>
      <c r="P35" s="281"/>
      <c r="Q35" s="281"/>
      <c r="R35" s="281"/>
      <c r="S35" s="281"/>
      <c r="T35" s="281"/>
      <c r="U35" s="281"/>
      <c r="V35" s="282"/>
      <c r="W35" s="284"/>
      <c r="X35" s="285"/>
      <c r="Y35" s="285"/>
      <c r="Z35" s="285"/>
      <c r="AA35" s="291" t="s">
        <v>427</v>
      </c>
      <c r="AB35" s="291"/>
      <c r="AC35" s="291"/>
      <c r="AD35" s="284"/>
      <c r="AE35" s="292">
        <v>42551</v>
      </c>
      <c r="AF35" s="293"/>
      <c r="AG35" s="293"/>
      <c r="AH35" s="293"/>
      <c r="AI35" s="294"/>
      <c r="AJ35" s="48"/>
      <c r="AK35" s="48"/>
      <c r="AL35" s="48"/>
      <c r="AM35" s="48"/>
      <c r="AN35" s="48"/>
      <c r="AO35" s="48"/>
      <c r="AP35" s="48"/>
      <c r="AQ35" s="48"/>
      <c r="AR35" s="48"/>
      <c r="AS35" s="48"/>
      <c r="AT35" s="48"/>
      <c r="AU35" s="48"/>
      <c r="AV35" s="48"/>
      <c r="AW35" s="48"/>
      <c r="AX35" s="48"/>
      <c r="AY35" s="48"/>
      <c r="AZ35" s="48"/>
      <c r="BA35" s="51"/>
      <c r="BB35" s="51"/>
      <c r="BC35" s="51"/>
      <c r="BD35" s="51"/>
      <c r="BE35" s="51"/>
      <c r="BF35" s="51"/>
      <c r="BG35" s="51"/>
      <c r="BH35" s="51"/>
      <c r="BI35" s="51"/>
      <c r="BJ35" s="51"/>
      <c r="BK35" s="51"/>
      <c r="BL35" s="51"/>
      <c r="BM35" s="51"/>
      <c r="BN35" s="51"/>
      <c r="BO35" s="51"/>
      <c r="BP35" s="51"/>
      <c r="BQ35" s="51"/>
      <c r="BR35" s="51"/>
      <c r="BS35" s="51"/>
      <c r="BT35" s="51"/>
      <c r="BU35" s="260"/>
      <c r="BV35" s="2"/>
      <c r="BW35" s="2"/>
      <c r="CA35" s="16"/>
      <c r="CE35" s="16"/>
      <c r="CI35" s="16"/>
    </row>
    <row r="36" spans="2:87" x14ac:dyDescent="0.3">
      <c r="B36" s="26"/>
      <c r="C36" s="4"/>
      <c r="D36" s="281" t="s">
        <v>429</v>
      </c>
      <c r="E36" s="281"/>
      <c r="F36" s="281"/>
      <c r="G36" s="281"/>
      <c r="H36" s="281"/>
      <c r="I36" s="281"/>
      <c r="J36" s="281"/>
      <c r="K36" s="281"/>
      <c r="L36" s="281"/>
      <c r="M36" s="281"/>
      <c r="N36" s="281"/>
      <c r="O36" s="281"/>
      <c r="P36" s="281"/>
      <c r="Q36" s="281"/>
      <c r="R36" s="281"/>
      <c r="S36" s="281"/>
      <c r="T36" s="281"/>
      <c r="U36" s="281"/>
      <c r="V36" s="282"/>
      <c r="W36" s="284"/>
      <c r="X36" s="285"/>
      <c r="Y36" s="285"/>
      <c r="Z36" s="285"/>
      <c r="AA36" s="285" t="s">
        <v>67</v>
      </c>
      <c r="AB36" s="285"/>
      <c r="AC36" s="285"/>
      <c r="AD36" s="285"/>
      <c r="AE36" s="292">
        <v>42250</v>
      </c>
      <c r="AF36" s="293"/>
      <c r="AG36" s="293"/>
      <c r="AH36" s="293"/>
      <c r="AI36" s="294"/>
      <c r="AJ36" s="48"/>
      <c r="AK36" s="48"/>
      <c r="AL36" s="48"/>
      <c r="AM36" s="48"/>
      <c r="AN36" s="48"/>
      <c r="AO36" s="48"/>
      <c r="AP36" s="48"/>
      <c r="AQ36" s="48"/>
      <c r="AR36" s="48"/>
      <c r="AS36" s="48"/>
      <c r="AT36" s="48"/>
      <c r="AU36" s="48"/>
      <c r="AV36" s="48"/>
      <c r="AW36" s="48"/>
      <c r="AX36" s="48"/>
      <c r="AY36" s="48"/>
      <c r="AZ36" s="48"/>
      <c r="BA36" s="51"/>
      <c r="BB36" s="51"/>
      <c r="BC36" s="51"/>
      <c r="BD36" s="51"/>
      <c r="BE36" s="51"/>
      <c r="BF36" s="51"/>
      <c r="BG36" s="51"/>
      <c r="BH36" s="51"/>
      <c r="BI36" s="51"/>
      <c r="BJ36" s="51"/>
      <c r="BK36" s="51"/>
      <c r="BL36" s="51"/>
      <c r="BM36" s="51"/>
      <c r="BN36" s="51"/>
      <c r="BO36" s="51"/>
      <c r="BP36" s="51"/>
      <c r="BQ36" s="51"/>
      <c r="BR36" s="51"/>
      <c r="BS36" s="51"/>
      <c r="BT36" s="51"/>
      <c r="BU36" s="260"/>
      <c r="BV36" s="2"/>
      <c r="BW36" s="2"/>
    </row>
    <row r="37" spans="2:87" x14ac:dyDescent="0.3">
      <c r="B37" s="26"/>
      <c r="C37" s="4"/>
      <c r="D37" s="281" t="s">
        <v>428</v>
      </c>
      <c r="E37" s="281"/>
      <c r="F37" s="281"/>
      <c r="G37" s="281"/>
      <c r="H37" s="281"/>
      <c r="I37" s="281"/>
      <c r="J37" s="281"/>
      <c r="K37" s="281"/>
      <c r="L37" s="281"/>
      <c r="M37" s="281"/>
      <c r="N37" s="281"/>
      <c r="O37" s="281"/>
      <c r="P37" s="281"/>
      <c r="Q37" s="281"/>
      <c r="R37" s="281"/>
      <c r="S37" s="281"/>
      <c r="T37" s="281"/>
      <c r="U37" s="281"/>
      <c r="V37" s="282"/>
      <c r="W37" s="284"/>
      <c r="X37" s="285"/>
      <c r="Y37" s="285"/>
      <c r="Z37" s="285"/>
      <c r="AA37" s="291" t="s">
        <v>427</v>
      </c>
      <c r="AB37" s="291"/>
      <c r="AC37" s="291"/>
      <c r="AD37" s="284"/>
      <c r="AE37" s="292">
        <v>42286</v>
      </c>
      <c r="AF37" s="293"/>
      <c r="AG37" s="293"/>
      <c r="AH37" s="293"/>
      <c r="AI37" s="294"/>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60"/>
      <c r="BV37" s="2"/>
      <c r="BW37" s="2"/>
    </row>
    <row r="38" spans="2:87" x14ac:dyDescent="0.3">
      <c r="B38" s="26"/>
      <c r="C38" s="4"/>
      <c r="D38" s="281" t="s">
        <v>430</v>
      </c>
      <c r="E38" s="281"/>
      <c r="F38" s="281"/>
      <c r="G38" s="281"/>
      <c r="H38" s="281"/>
      <c r="I38" s="281"/>
      <c r="J38" s="281"/>
      <c r="K38" s="281"/>
      <c r="L38" s="281"/>
      <c r="M38" s="281"/>
      <c r="N38" s="281"/>
      <c r="O38" s="281"/>
      <c r="P38" s="281"/>
      <c r="Q38" s="281"/>
      <c r="R38" s="281"/>
      <c r="S38" s="281"/>
      <c r="T38" s="281"/>
      <c r="U38" s="281"/>
      <c r="V38" s="282"/>
      <c r="W38" s="284"/>
      <c r="X38" s="285"/>
      <c r="Y38" s="285"/>
      <c r="Z38" s="285"/>
      <c r="AA38" s="291"/>
      <c r="AB38" s="291"/>
      <c r="AC38" s="291"/>
      <c r="AD38" s="284"/>
      <c r="AE38" s="292">
        <v>42279</v>
      </c>
      <c r="AF38" s="293"/>
      <c r="AG38" s="293"/>
      <c r="AH38" s="293"/>
      <c r="AI38" s="294"/>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60"/>
      <c r="BV38" s="2"/>
      <c r="BW38" s="2"/>
    </row>
    <row r="39" spans="2:87" ht="15.75" customHeight="1" x14ac:dyDescent="0.3">
      <c r="B39" s="26"/>
      <c r="C39" s="4"/>
      <c r="D39" s="281" t="s">
        <v>431</v>
      </c>
      <c r="E39" s="281"/>
      <c r="F39" s="281"/>
      <c r="G39" s="281"/>
      <c r="H39" s="281"/>
      <c r="I39" s="281"/>
      <c r="J39" s="281"/>
      <c r="K39" s="281"/>
      <c r="L39" s="281"/>
      <c r="M39" s="281"/>
      <c r="N39" s="281"/>
      <c r="O39" s="281"/>
      <c r="P39" s="281"/>
      <c r="Q39" s="281"/>
      <c r="R39" s="281"/>
      <c r="S39" s="281"/>
      <c r="T39" s="281"/>
      <c r="U39" s="281"/>
      <c r="V39" s="281"/>
      <c r="W39" s="281"/>
      <c r="X39" s="281"/>
      <c r="Y39" s="281"/>
      <c r="Z39" s="281"/>
      <c r="AA39" s="285" t="s">
        <v>67</v>
      </c>
      <c r="AB39" s="285"/>
      <c r="AC39" s="285"/>
      <c r="AD39" s="285"/>
      <c r="AE39" s="292">
        <v>42277</v>
      </c>
      <c r="AF39" s="293"/>
      <c r="AG39" s="293"/>
      <c r="AH39" s="293"/>
      <c r="AI39" s="294"/>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60"/>
      <c r="BV39" s="2"/>
      <c r="BW39" s="2"/>
    </row>
    <row r="40" spans="2:87" ht="15" customHeight="1" x14ac:dyDescent="0.3">
      <c r="B40" s="26"/>
      <c r="C40" s="4"/>
      <c r="D40" s="283"/>
      <c r="E40" s="283"/>
      <c r="F40" s="283"/>
      <c r="G40" s="283"/>
      <c r="H40" s="283"/>
      <c r="I40" s="283"/>
      <c r="J40" s="283"/>
      <c r="K40" s="283"/>
      <c r="L40" s="283"/>
      <c r="M40" s="283"/>
      <c r="N40" s="283"/>
      <c r="O40" s="283"/>
      <c r="P40" s="283"/>
      <c r="Q40" s="283"/>
      <c r="R40" s="283"/>
      <c r="S40" s="283"/>
      <c r="T40" s="283"/>
      <c r="U40" s="283"/>
      <c r="V40" s="283"/>
      <c r="W40" s="280"/>
      <c r="X40" s="280"/>
      <c r="Y40" s="280"/>
      <c r="Z40" s="280"/>
      <c r="AA40" s="280"/>
      <c r="AB40" s="280"/>
      <c r="AC40" s="280"/>
      <c r="AD40" s="280"/>
      <c r="AE40" s="280"/>
      <c r="AF40" s="280"/>
      <c r="AG40" s="280"/>
      <c r="AH40" s="280"/>
      <c r="AI40" s="280"/>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60"/>
      <c r="BV40" s="2"/>
      <c r="BW40" s="2"/>
    </row>
    <row r="41" spans="2:87" x14ac:dyDescent="0.3">
      <c r="B41" s="26"/>
      <c r="C41" s="4"/>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48"/>
      <c r="AF41" s="48"/>
      <c r="AG41" s="48"/>
      <c r="AH41" s="48"/>
      <c r="AI41" s="48"/>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60"/>
      <c r="BV41" s="2"/>
      <c r="BW41" s="2"/>
    </row>
    <row r="42" spans="2:87" x14ac:dyDescent="0.3">
      <c r="B42" s="26"/>
      <c r="C42" s="4"/>
      <c r="D42" s="279"/>
      <c r="E42" s="279"/>
      <c r="F42" s="279"/>
      <c r="G42" s="279"/>
      <c r="H42" s="279"/>
      <c r="I42" s="279"/>
      <c r="J42" s="279"/>
      <c r="K42" s="279"/>
      <c r="L42" s="279"/>
      <c r="M42" s="279"/>
      <c r="N42" s="279"/>
      <c r="O42" s="279"/>
      <c r="P42" s="279"/>
      <c r="Q42" s="279"/>
      <c r="R42" s="279"/>
      <c r="S42" s="279"/>
      <c r="T42" s="279"/>
      <c r="U42" s="279"/>
      <c r="V42" s="279"/>
      <c r="W42" s="279"/>
      <c r="X42" s="279"/>
      <c r="Y42" s="279"/>
      <c r="Z42" s="279"/>
      <c r="AA42" s="279"/>
      <c r="AB42" s="279"/>
      <c r="AC42" s="279"/>
      <c r="AD42" s="279"/>
      <c r="AE42" s="279"/>
      <c r="AF42" s="279"/>
      <c r="AG42" s="279"/>
      <c r="AH42" s="279"/>
      <c r="AI42" s="279"/>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60"/>
      <c r="BV42" s="2"/>
      <c r="BW42" s="2"/>
    </row>
    <row r="43" spans="2:87" x14ac:dyDescent="0.3">
      <c r="B43" s="26"/>
      <c r="C43" s="4"/>
      <c r="D43" s="259"/>
      <c r="E43" s="259"/>
      <c r="F43" s="259"/>
      <c r="G43" s="259"/>
      <c r="H43" s="259"/>
      <c r="I43" s="259"/>
      <c r="J43" s="259"/>
      <c r="K43" s="259"/>
      <c r="L43" s="259"/>
      <c r="M43" s="259"/>
      <c r="N43" s="259"/>
      <c r="O43" s="259"/>
      <c r="P43" s="259"/>
      <c r="Q43" s="259"/>
      <c r="R43" s="259"/>
      <c r="S43" s="259"/>
      <c r="T43" s="259"/>
      <c r="U43" s="259"/>
      <c r="V43" s="259"/>
      <c r="W43" s="278"/>
      <c r="X43" s="278"/>
      <c r="Y43" s="278"/>
      <c r="Z43" s="278"/>
      <c r="AA43" s="278"/>
      <c r="AB43" s="278"/>
      <c r="AC43" s="278"/>
      <c r="AD43" s="278"/>
      <c r="AE43" s="277"/>
      <c r="AF43" s="277"/>
      <c r="AG43" s="277"/>
      <c r="AH43" s="277"/>
      <c r="AI43" s="277"/>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60"/>
      <c r="BV43" s="2"/>
      <c r="BW43" s="2"/>
    </row>
    <row r="44" spans="2:87" x14ac:dyDescent="0.3">
      <c r="B44" s="26"/>
      <c r="C44" s="4"/>
      <c r="D44" s="259"/>
      <c r="E44" s="259"/>
      <c r="F44" s="259"/>
      <c r="G44" s="259"/>
      <c r="H44" s="259"/>
      <c r="I44" s="259"/>
      <c r="J44" s="259"/>
      <c r="K44" s="259"/>
      <c r="L44" s="259"/>
      <c r="M44" s="259"/>
      <c r="N44" s="259"/>
      <c r="O44" s="259"/>
      <c r="P44" s="259"/>
      <c r="Q44" s="259"/>
      <c r="R44" s="259"/>
      <c r="S44" s="259"/>
      <c r="T44" s="259"/>
      <c r="U44" s="259"/>
      <c r="V44" s="259"/>
      <c r="W44" s="278"/>
      <c r="X44" s="278"/>
      <c r="Y44" s="278"/>
      <c r="Z44" s="278"/>
      <c r="AA44" s="278"/>
      <c r="AB44" s="278"/>
      <c r="AC44" s="278"/>
      <c r="AD44" s="278"/>
      <c r="AE44" s="277"/>
      <c r="AF44" s="277"/>
      <c r="AG44" s="277"/>
      <c r="AH44" s="277"/>
      <c r="AI44" s="277"/>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260"/>
      <c r="BV44" s="45"/>
      <c r="BW44" s="45"/>
    </row>
    <row r="45" spans="2:87" x14ac:dyDescent="0.3">
      <c r="B45" s="26"/>
      <c r="C45" s="4"/>
      <c r="D45" s="259"/>
      <c r="E45" s="259"/>
      <c r="F45" s="259"/>
      <c r="G45" s="259"/>
      <c r="H45" s="259"/>
      <c r="I45" s="259"/>
      <c r="J45" s="259"/>
      <c r="K45" s="259"/>
      <c r="L45" s="259"/>
      <c r="M45" s="259"/>
      <c r="N45" s="259"/>
      <c r="O45" s="259"/>
      <c r="P45" s="259"/>
      <c r="Q45" s="259"/>
      <c r="R45" s="259"/>
      <c r="S45" s="259"/>
      <c r="T45" s="259"/>
      <c r="U45" s="259"/>
      <c r="V45" s="259"/>
      <c r="W45" s="278"/>
      <c r="X45" s="278"/>
      <c r="Y45" s="278"/>
      <c r="Z45" s="278"/>
      <c r="AA45" s="278"/>
      <c r="AB45" s="278"/>
      <c r="AC45" s="278"/>
      <c r="AD45" s="278"/>
      <c r="AE45" s="277"/>
      <c r="AF45" s="277"/>
      <c r="AG45" s="277"/>
      <c r="AH45" s="277"/>
      <c r="AI45" s="277"/>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260"/>
      <c r="BV45" s="45"/>
      <c r="BW45" s="45"/>
    </row>
    <row r="46" spans="2:87" x14ac:dyDescent="0.3">
      <c r="B46" s="26"/>
      <c r="C46" s="4"/>
      <c r="D46" s="259"/>
      <c r="E46" s="259"/>
      <c r="F46" s="259"/>
      <c r="G46" s="259"/>
      <c r="H46" s="259"/>
      <c r="I46" s="259"/>
      <c r="J46" s="259"/>
      <c r="K46" s="259"/>
      <c r="L46" s="259"/>
      <c r="M46" s="259"/>
      <c r="N46" s="259"/>
      <c r="O46" s="259"/>
      <c r="P46" s="259"/>
      <c r="Q46" s="259"/>
      <c r="R46" s="259"/>
      <c r="S46" s="259"/>
      <c r="T46" s="259"/>
      <c r="U46" s="259"/>
      <c r="V46" s="259"/>
      <c r="W46" s="278"/>
      <c r="X46" s="278"/>
      <c r="Y46" s="278"/>
      <c r="Z46" s="278"/>
      <c r="AA46" s="278"/>
      <c r="AB46" s="278"/>
      <c r="AC46" s="278"/>
      <c r="AD46" s="278"/>
      <c r="AE46" s="277"/>
      <c r="AF46" s="277"/>
      <c r="AG46" s="277"/>
      <c r="AH46" s="277"/>
      <c r="AI46" s="277"/>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260"/>
      <c r="BV46" s="45"/>
      <c r="BW46" s="45"/>
    </row>
    <row r="47" spans="2:87" x14ac:dyDescent="0.3">
      <c r="B47" s="26"/>
      <c r="C47" s="4"/>
      <c r="D47" s="259"/>
      <c r="E47" s="259"/>
      <c r="F47" s="259"/>
      <c r="G47" s="259"/>
      <c r="H47" s="259"/>
      <c r="I47" s="259"/>
      <c r="J47" s="259"/>
      <c r="K47" s="259"/>
      <c r="L47" s="259"/>
      <c r="M47" s="259"/>
      <c r="N47" s="259"/>
      <c r="O47" s="259"/>
      <c r="P47" s="259"/>
      <c r="Q47" s="259"/>
      <c r="R47" s="259"/>
      <c r="S47" s="259"/>
      <c r="T47" s="259"/>
      <c r="U47" s="259"/>
      <c r="V47" s="259"/>
      <c r="W47" s="278"/>
      <c r="X47" s="278"/>
      <c r="Y47" s="278"/>
      <c r="Z47" s="278"/>
      <c r="AA47" s="278"/>
      <c r="AB47" s="278"/>
      <c r="AC47" s="278"/>
      <c r="AD47" s="278"/>
      <c r="AE47" s="277"/>
      <c r="AF47" s="277"/>
      <c r="AG47" s="277"/>
      <c r="AH47" s="277"/>
      <c r="AI47" s="277"/>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60"/>
      <c r="BV47" s="45"/>
      <c r="BW47" s="45"/>
    </row>
    <row r="48" spans="2:87" x14ac:dyDescent="0.3">
      <c r="B48" s="26"/>
      <c r="C48" s="4"/>
      <c r="D48" s="259"/>
      <c r="E48" s="259"/>
      <c r="F48" s="259"/>
      <c r="G48" s="259"/>
      <c r="H48" s="259"/>
      <c r="I48" s="259"/>
      <c r="J48" s="259"/>
      <c r="K48" s="259"/>
      <c r="L48" s="259"/>
      <c r="M48" s="259"/>
      <c r="N48" s="259"/>
      <c r="O48" s="259"/>
      <c r="P48" s="259"/>
      <c r="Q48" s="259"/>
      <c r="R48" s="259"/>
      <c r="S48" s="259"/>
      <c r="T48" s="259"/>
      <c r="U48" s="259"/>
      <c r="V48" s="259"/>
      <c r="W48" s="278"/>
      <c r="X48" s="278"/>
      <c r="Y48" s="278"/>
      <c r="Z48" s="278"/>
      <c r="AA48" s="278"/>
      <c r="AB48" s="278"/>
      <c r="AC48" s="278"/>
      <c r="AD48" s="278"/>
      <c r="AE48" s="277"/>
      <c r="AF48" s="277"/>
      <c r="AG48" s="277"/>
      <c r="AH48" s="277"/>
      <c r="AI48" s="277"/>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60"/>
      <c r="BV48" s="45"/>
      <c r="BW48" s="45"/>
    </row>
    <row r="49" spans="2:73" x14ac:dyDescent="0.3">
      <c r="B49" s="26"/>
      <c r="C49" s="20"/>
      <c r="D49" s="259"/>
      <c r="E49" s="259"/>
      <c r="F49" s="259"/>
      <c r="G49" s="259"/>
      <c r="H49" s="259"/>
      <c r="I49" s="259"/>
      <c r="J49" s="259"/>
      <c r="K49" s="259"/>
      <c r="L49" s="259"/>
      <c r="M49" s="259"/>
      <c r="N49" s="259"/>
      <c r="O49" s="259"/>
      <c r="P49" s="259"/>
      <c r="Q49" s="259"/>
      <c r="R49" s="259"/>
      <c r="S49" s="259"/>
      <c r="T49" s="259"/>
      <c r="U49" s="259"/>
      <c r="V49" s="259"/>
      <c r="W49" s="278"/>
      <c r="X49" s="278"/>
      <c r="Y49" s="278"/>
      <c r="Z49" s="278"/>
      <c r="AA49" s="278"/>
      <c r="AB49" s="278"/>
      <c r="AC49" s="278"/>
      <c r="AD49" s="278"/>
      <c r="AE49" s="277"/>
      <c r="AF49" s="277"/>
      <c r="AG49" s="277"/>
      <c r="AH49" s="277"/>
      <c r="AI49" s="277"/>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60"/>
    </row>
    <row r="50" spans="2:73" ht="18.75" customHeight="1" thickBot="1" x14ac:dyDescent="0.35">
      <c r="B50" s="28"/>
      <c r="C50" s="29"/>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1"/>
    </row>
    <row r="51" spans="2:73" ht="3.75" customHeight="1" x14ac:dyDescent="0.3"/>
  </sheetData>
  <mergeCells count="138">
    <mergeCell ref="AE40:AI40"/>
    <mergeCell ref="AA40:AD40"/>
    <mergeCell ref="AE39:AI39"/>
    <mergeCell ref="AA39:AD39"/>
    <mergeCell ref="AE37:AI37"/>
    <mergeCell ref="AA37:AD37"/>
    <mergeCell ref="AE36:AI36"/>
    <mergeCell ref="AA36:AD36"/>
    <mergeCell ref="AE42:AI42"/>
    <mergeCell ref="AA42:AD42"/>
    <mergeCell ref="BR27:BT27"/>
    <mergeCell ref="BR28:BT28"/>
    <mergeCell ref="BR29:BT29"/>
    <mergeCell ref="BR30:BT30"/>
    <mergeCell ref="BR25:BT25"/>
    <mergeCell ref="BR24:BT24"/>
    <mergeCell ref="BR23:BT23"/>
    <mergeCell ref="AR23:AU23"/>
    <mergeCell ref="AR24:AU24"/>
    <mergeCell ref="AR25:AU25"/>
    <mergeCell ref="AR26:AU26"/>
    <mergeCell ref="AZ24:BC24"/>
    <mergeCell ref="AV24:AY24"/>
    <mergeCell ref="AR29:AU29"/>
    <mergeCell ref="AR30:AU30"/>
    <mergeCell ref="AZ25:BC25"/>
    <mergeCell ref="BD25:BG25"/>
    <mergeCell ref="BD26:BG26"/>
    <mergeCell ref="AV26:AY26"/>
    <mergeCell ref="AZ26:BC26"/>
    <mergeCell ref="AV25:AY25"/>
    <mergeCell ref="BD23:BG23"/>
    <mergeCell ref="BD24:BG24"/>
    <mergeCell ref="AV23:AY23"/>
    <mergeCell ref="BP25:BQ25"/>
    <mergeCell ref="BM25:BO25"/>
    <mergeCell ref="BM24:BO24"/>
    <mergeCell ref="BM23:BO23"/>
    <mergeCell ref="BM22:BO22"/>
    <mergeCell ref="BP24:BQ24"/>
    <mergeCell ref="BP23:BQ23"/>
    <mergeCell ref="BP22:BQ22"/>
    <mergeCell ref="BI23:BL23"/>
    <mergeCell ref="BI24:BL24"/>
    <mergeCell ref="BI25:BL25"/>
    <mergeCell ref="AE30:AM30"/>
    <mergeCell ref="AR22:AU22"/>
    <mergeCell ref="AN22:AQ22"/>
    <mergeCell ref="AN23:AQ23"/>
    <mergeCell ref="AN24:AQ24"/>
    <mergeCell ref="AN25:AQ25"/>
    <mergeCell ref="AN26:AQ26"/>
    <mergeCell ref="AN27:AQ27"/>
    <mergeCell ref="AN28:AQ28"/>
    <mergeCell ref="AN29:AQ29"/>
    <mergeCell ref="AN30:AQ30"/>
    <mergeCell ref="AE22:AM22"/>
    <mergeCell ref="AE23:AM23"/>
    <mergeCell ref="AE24:AM24"/>
    <mergeCell ref="AE25:AM25"/>
    <mergeCell ref="AE26:AM26"/>
    <mergeCell ref="AE27:AM27"/>
    <mergeCell ref="AE28:AM28"/>
    <mergeCell ref="AE29:AM29"/>
    <mergeCell ref="AZ23:BC23"/>
    <mergeCell ref="C3:BP4"/>
    <mergeCell ref="K15:L15"/>
    <mergeCell ref="K17:L17"/>
    <mergeCell ref="BD22:BG22"/>
    <mergeCell ref="AZ22:BC22"/>
    <mergeCell ref="AV22:AY22"/>
    <mergeCell ref="BL8:BR8"/>
    <mergeCell ref="BL9:BR9"/>
    <mergeCell ref="BR22:BT22"/>
    <mergeCell ref="BE8:BI8"/>
    <mergeCell ref="BE9:BI9"/>
    <mergeCell ref="BE10:BI10"/>
    <mergeCell ref="AX8:BD8"/>
    <mergeCell ref="AX9:BD9"/>
    <mergeCell ref="AX10:BD10"/>
    <mergeCell ref="U21:V21"/>
    <mergeCell ref="BI22:BL22"/>
    <mergeCell ref="AV27:AY27"/>
    <mergeCell ref="AZ28:BC28"/>
    <mergeCell ref="BD28:BG28"/>
    <mergeCell ref="AV28:AY28"/>
    <mergeCell ref="AV29:AY29"/>
    <mergeCell ref="D34:V34"/>
    <mergeCell ref="W38:Z38"/>
    <mergeCell ref="AA38:AD38"/>
    <mergeCell ref="AE38:AI38"/>
    <mergeCell ref="AE34:AI34"/>
    <mergeCell ref="AA34:AD34"/>
    <mergeCell ref="W34:Z34"/>
    <mergeCell ref="AE35:AI35"/>
    <mergeCell ref="AA35:AD35"/>
    <mergeCell ref="W35:Z35"/>
    <mergeCell ref="BD29:BG29"/>
    <mergeCell ref="BD30:BG30"/>
    <mergeCell ref="AZ30:BC30"/>
    <mergeCell ref="AV30:AY30"/>
    <mergeCell ref="AZ27:BC27"/>
    <mergeCell ref="AZ29:BC29"/>
    <mergeCell ref="BD27:BG27"/>
    <mergeCell ref="AR27:AU27"/>
    <mergeCell ref="AR28:AU28"/>
    <mergeCell ref="D42:V42"/>
    <mergeCell ref="W42:Z42"/>
    <mergeCell ref="W40:Z40"/>
    <mergeCell ref="D35:V35"/>
    <mergeCell ref="D36:V36"/>
    <mergeCell ref="D37:V37"/>
    <mergeCell ref="D38:V38"/>
    <mergeCell ref="D40:V40"/>
    <mergeCell ref="W36:Z36"/>
    <mergeCell ref="W37:Z37"/>
    <mergeCell ref="D39:Z39"/>
    <mergeCell ref="AE48:AI48"/>
    <mergeCell ref="AE49:AI49"/>
    <mergeCell ref="AE43:AI43"/>
    <mergeCell ref="AE44:AI44"/>
    <mergeCell ref="AE45:AI45"/>
    <mergeCell ref="AE46:AI46"/>
    <mergeCell ref="AE47:AI47"/>
    <mergeCell ref="W48:Z48"/>
    <mergeCell ref="W49:Z49"/>
    <mergeCell ref="AA43:AD43"/>
    <mergeCell ref="AA44:AD44"/>
    <mergeCell ref="AA45:AD45"/>
    <mergeCell ref="AA46:AD46"/>
    <mergeCell ref="AA47:AD47"/>
    <mergeCell ref="AA48:AD48"/>
    <mergeCell ref="AA49:AD49"/>
    <mergeCell ref="W43:Z43"/>
    <mergeCell ref="W44:Z44"/>
    <mergeCell ref="W45:Z45"/>
    <mergeCell ref="W46:Z46"/>
    <mergeCell ref="W47:Z47"/>
  </mergeCells>
  <pageMargins left="0.25" right="0.25" top="0.75" bottom="0.75" header="0.3" footer="0.3"/>
  <pageSetup paperSize="8" scale="82"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5" x14ac:dyDescent="0.25"/>
  <cols>
    <col min="1" max="1" width="37.7109375" customWidth="1"/>
    <col min="2" max="2" width="12.28515625" customWidth="1"/>
    <col min="3" max="3" width="12.7109375" customWidth="1"/>
    <col min="4" max="4" width="3.140625" customWidth="1"/>
    <col min="7" max="7" width="14" customWidth="1"/>
    <col min="8" max="9" width="8.7109375" customWidth="1"/>
    <col min="10" max="10" width="10.85546875" customWidth="1"/>
    <col min="11" max="12" width="8.7109375" customWidth="1"/>
  </cols>
  <sheetData>
    <row r="1" spans="1:12" x14ac:dyDescent="0.25">
      <c r="A1" s="5" t="s">
        <v>22</v>
      </c>
    </row>
    <row r="2" spans="1:12" ht="16.5" x14ac:dyDescent="0.3">
      <c r="A2" s="1" t="s">
        <v>10</v>
      </c>
      <c r="B2" s="6" t="s">
        <v>11</v>
      </c>
      <c r="C2" s="6" t="s">
        <v>11</v>
      </c>
    </row>
    <row r="3" spans="1:12" ht="16.5" x14ac:dyDescent="0.3">
      <c r="A3" s="1" t="s">
        <v>12</v>
      </c>
      <c r="B3" s="6" t="s">
        <v>13</v>
      </c>
      <c r="C3" s="6" t="s">
        <v>13</v>
      </c>
    </row>
    <row r="4" spans="1:12" ht="16.5" x14ac:dyDescent="0.3">
      <c r="A4" s="1" t="s">
        <v>14</v>
      </c>
      <c r="B4" s="6" t="s">
        <v>13</v>
      </c>
      <c r="C4" s="6" t="s">
        <v>13</v>
      </c>
    </row>
    <row r="5" spans="1:12" ht="16.5" x14ac:dyDescent="0.3">
      <c r="A5" s="1" t="s">
        <v>15</v>
      </c>
      <c r="B5" s="6" t="s">
        <v>16</v>
      </c>
      <c r="C5" s="6" t="s">
        <v>16</v>
      </c>
    </row>
    <row r="6" spans="1:12" ht="16.5" x14ac:dyDescent="0.3">
      <c r="A6" s="1" t="s">
        <v>17</v>
      </c>
      <c r="B6" s="6" t="s">
        <v>18</v>
      </c>
      <c r="C6" s="6" t="s">
        <v>18</v>
      </c>
    </row>
    <row r="7" spans="1:12" ht="16.5" x14ac:dyDescent="0.3">
      <c r="A7" s="1" t="s">
        <v>19</v>
      </c>
      <c r="B7" s="6" t="s">
        <v>18</v>
      </c>
      <c r="C7" s="6" t="s">
        <v>18</v>
      </c>
    </row>
    <row r="8" spans="1:12" ht="16.5" x14ac:dyDescent="0.3">
      <c r="A8" s="1" t="s">
        <v>20</v>
      </c>
      <c r="B8" s="6" t="s">
        <v>21</v>
      </c>
      <c r="C8" s="6" t="s">
        <v>21</v>
      </c>
    </row>
    <row r="10" spans="1:12" ht="16.5" x14ac:dyDescent="0.3">
      <c r="A10" s="1" t="s">
        <v>23</v>
      </c>
    </row>
    <row r="11" spans="1:12" ht="16.5" x14ac:dyDescent="0.3">
      <c r="A11" s="1" t="str">
        <f>A2</f>
        <v>Project Start (PH1)</v>
      </c>
      <c r="B11" s="1" t="str">
        <f>B2</f>
        <v>Mon 02 06 14</v>
      </c>
      <c r="C11" s="1" t="str">
        <f>C2</f>
        <v>Mon 02 06 14</v>
      </c>
      <c r="G11" s="12" t="s">
        <v>3</v>
      </c>
      <c r="H11" s="13" t="s">
        <v>7</v>
      </c>
      <c r="I11" s="13" t="s">
        <v>61</v>
      </c>
      <c r="J11" s="13" t="s">
        <v>8</v>
      </c>
      <c r="K11" s="13" t="s">
        <v>36</v>
      </c>
      <c r="L11" s="13" t="s">
        <v>37</v>
      </c>
    </row>
    <row r="12" spans="1:12" ht="16.5"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ht="16.5"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ht="16.5"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ht="16.5" x14ac:dyDescent="0.3">
      <c r="A15" s="1" t="str">
        <f t="shared" si="0"/>
        <v>Licence to Operate Granted</v>
      </c>
      <c r="B15" s="1" t="str">
        <f t="shared" si="0"/>
        <v>Tue 15 09 15</v>
      </c>
      <c r="C15" s="1" t="str">
        <f t="shared" ref="C15" si="5">C6</f>
        <v>Tue 15 09 15</v>
      </c>
    </row>
    <row r="16" spans="1:12" ht="16.5" x14ac:dyDescent="0.3">
      <c r="A16" s="1" t="str">
        <f t="shared" si="0"/>
        <v>Start Phase 2</v>
      </c>
      <c r="B16" s="1" t="str">
        <f t="shared" si="0"/>
        <v>Tue 15 09 15</v>
      </c>
      <c r="C16" s="1" t="str">
        <f t="shared" ref="C16" si="6">C7</f>
        <v>Tue 15 09 15</v>
      </c>
    </row>
    <row r="17" spans="1:3" ht="16.5"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J29" sqref="J29"/>
    </sheetView>
  </sheetViews>
  <sheetFormatPr defaultRowHeight="15" x14ac:dyDescent="0.25"/>
  <cols>
    <col min="2" max="2" width="10.85546875" customWidth="1"/>
    <col min="5" max="5" width="3.85546875" customWidth="1"/>
  </cols>
  <sheetData>
    <row r="1" spans="2:9" x14ac:dyDescent="0.25">
      <c r="B1" t="s">
        <v>399</v>
      </c>
    </row>
    <row r="2" spans="2:9" x14ac:dyDescent="0.25">
      <c r="C2" s="347" t="s">
        <v>402</v>
      </c>
      <c r="D2" s="347"/>
      <c r="F2" s="347" t="s">
        <v>401</v>
      </c>
      <c r="G2" s="347"/>
      <c r="I2" t="s">
        <v>403</v>
      </c>
    </row>
    <row r="3" spans="2:9" x14ac:dyDescent="0.25">
      <c r="C3" t="s">
        <v>400</v>
      </c>
      <c r="D3" t="s">
        <v>5</v>
      </c>
      <c r="F3" t="s">
        <v>400</v>
      </c>
      <c r="G3" t="s">
        <v>5</v>
      </c>
    </row>
    <row r="4" spans="2:9" x14ac:dyDescent="0.25">
      <c r="B4" s="253">
        <v>42019</v>
      </c>
      <c r="C4">
        <f>F4</f>
        <v>3</v>
      </c>
      <c r="D4">
        <f>G4</f>
        <v>8</v>
      </c>
      <c r="F4" s="257">
        <v>3</v>
      </c>
      <c r="G4" s="257">
        <v>8</v>
      </c>
    </row>
    <row r="5" spans="2:9" x14ac:dyDescent="0.25">
      <c r="B5" s="253">
        <f>B4+30</f>
        <v>42049</v>
      </c>
      <c r="C5">
        <f>C4+F5</f>
        <v>8</v>
      </c>
      <c r="D5">
        <f>D4+G5</f>
        <v>30</v>
      </c>
      <c r="F5" s="257">
        <v>5</v>
      </c>
      <c r="G5" s="257">
        <v>22</v>
      </c>
    </row>
    <row r="6" spans="2:9" x14ac:dyDescent="0.25">
      <c r="B6" s="253">
        <f>B5+30</f>
        <v>42079</v>
      </c>
      <c r="C6">
        <f t="shared" ref="C6:C15" si="0">C5+F6</f>
        <v>14</v>
      </c>
      <c r="D6">
        <f t="shared" ref="D6:D15" si="1">D5+G6</f>
        <v>36</v>
      </c>
      <c r="F6" s="257">
        <v>6</v>
      </c>
      <c r="G6" s="257">
        <v>6</v>
      </c>
    </row>
    <row r="7" spans="2:9" x14ac:dyDescent="0.25">
      <c r="B7" s="253">
        <f>B6+30</f>
        <v>42109</v>
      </c>
      <c r="C7">
        <f t="shared" si="0"/>
        <v>21</v>
      </c>
      <c r="D7">
        <f t="shared" si="1"/>
        <v>42</v>
      </c>
      <c r="F7" s="257">
        <f>F6+1</f>
        <v>7</v>
      </c>
      <c r="G7" s="257">
        <v>6</v>
      </c>
    </row>
    <row r="8" spans="2:9" x14ac:dyDescent="0.25">
      <c r="B8" s="253">
        <f>B7+30</f>
        <v>42139</v>
      </c>
      <c r="C8">
        <f t="shared" si="0"/>
        <v>29</v>
      </c>
      <c r="D8">
        <f t="shared" si="1"/>
        <v>129</v>
      </c>
      <c r="F8" s="257">
        <f t="shared" ref="F8:F9" si="2">F7+1</f>
        <v>8</v>
      </c>
      <c r="G8" s="257">
        <v>87</v>
      </c>
    </row>
    <row r="9" spans="2:9" x14ac:dyDescent="0.25">
      <c r="B9" s="253">
        <f>B8+30</f>
        <v>42169</v>
      </c>
      <c r="C9">
        <f t="shared" si="0"/>
        <v>38</v>
      </c>
      <c r="D9">
        <f t="shared" si="1"/>
        <v>170</v>
      </c>
      <c r="F9" s="257">
        <f t="shared" si="2"/>
        <v>9</v>
      </c>
      <c r="G9" s="257">
        <v>41</v>
      </c>
    </row>
    <row r="10" spans="2:9" x14ac:dyDescent="0.25">
      <c r="B10" s="253">
        <f t="shared" ref="B10:B15" si="3">B9+30</f>
        <v>42199</v>
      </c>
      <c r="C10">
        <f t="shared" si="0"/>
        <v>238</v>
      </c>
      <c r="D10">
        <f t="shared" si="1"/>
        <v>332</v>
      </c>
      <c r="F10" s="257">
        <v>200</v>
      </c>
      <c r="G10" s="257">
        <v>162</v>
      </c>
    </row>
    <row r="11" spans="2:9" x14ac:dyDescent="0.25">
      <c r="B11" s="253">
        <f t="shared" si="3"/>
        <v>42229</v>
      </c>
      <c r="C11">
        <f t="shared" si="0"/>
        <v>1140</v>
      </c>
      <c r="D11">
        <f t="shared" si="1"/>
        <v>504</v>
      </c>
      <c r="F11" s="257">
        <v>902</v>
      </c>
      <c r="G11" s="257">
        <v>172</v>
      </c>
    </row>
    <row r="12" spans="2:9" x14ac:dyDescent="0.25">
      <c r="B12" s="253">
        <f t="shared" si="3"/>
        <v>42259</v>
      </c>
      <c r="C12">
        <f t="shared" si="0"/>
        <v>1740</v>
      </c>
      <c r="D12">
        <f t="shared" si="1"/>
        <v>647</v>
      </c>
      <c r="F12" s="257">
        <v>600</v>
      </c>
      <c r="G12" s="257">
        <v>143</v>
      </c>
    </row>
    <row r="13" spans="2:9" x14ac:dyDescent="0.25">
      <c r="B13" s="253">
        <f t="shared" si="3"/>
        <v>42289</v>
      </c>
      <c r="C13">
        <f t="shared" si="0"/>
        <v>2440</v>
      </c>
      <c r="D13">
        <f t="shared" si="1"/>
        <v>647</v>
      </c>
      <c r="F13" s="257">
        <v>700</v>
      </c>
      <c r="G13" s="257"/>
    </row>
    <row r="14" spans="2:9" x14ac:dyDescent="0.25">
      <c r="B14" s="253">
        <f t="shared" si="3"/>
        <v>42319</v>
      </c>
      <c r="C14">
        <f t="shared" si="0"/>
        <v>2460</v>
      </c>
      <c r="D14">
        <f t="shared" si="1"/>
        <v>647</v>
      </c>
      <c r="F14" s="257">
        <v>20</v>
      </c>
      <c r="G14" s="257"/>
    </row>
    <row r="15" spans="2:9" x14ac:dyDescent="0.25">
      <c r="B15" s="253">
        <f t="shared" si="3"/>
        <v>42349</v>
      </c>
      <c r="C15">
        <f t="shared" si="0"/>
        <v>2480</v>
      </c>
      <c r="D15">
        <f t="shared" si="1"/>
        <v>647</v>
      </c>
      <c r="F15" s="257">
        <v>20</v>
      </c>
      <c r="G15" s="257"/>
    </row>
    <row r="16" spans="2:9" x14ac:dyDescent="0.25">
      <c r="B16" s="253"/>
    </row>
    <row r="17" spans="2:2" x14ac:dyDescent="0.25">
      <c r="B17" s="253"/>
    </row>
    <row r="18" spans="2:2" x14ac:dyDescent="0.25">
      <c r="B18" s="253"/>
    </row>
    <row r="19" spans="2:2" x14ac:dyDescent="0.25">
      <c r="B19" s="253"/>
    </row>
    <row r="20" spans="2:2" x14ac:dyDescent="0.25">
      <c r="B20" s="253"/>
    </row>
    <row r="21" spans="2:2" x14ac:dyDescent="0.25">
      <c r="B21" s="253"/>
    </row>
    <row r="22" spans="2:2" x14ac:dyDescent="0.25">
      <c r="B22" s="253"/>
    </row>
    <row r="23" spans="2:2" x14ac:dyDescent="0.25">
      <c r="B23" s="253"/>
    </row>
    <row r="24" spans="2:2" x14ac:dyDescent="0.25">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showGridLines="0" topLeftCell="B1" zoomScale="90" zoomScaleNormal="90" workbookViewId="0">
      <selection activeCell="K23" sqref="K23"/>
    </sheetView>
  </sheetViews>
  <sheetFormatPr defaultRowHeight="15" x14ac:dyDescent="0.25"/>
  <cols>
    <col min="2" max="2" width="10" customWidth="1"/>
  </cols>
  <sheetData>
    <row r="2" spans="2:4" x14ac:dyDescent="0.25">
      <c r="B2" s="3"/>
      <c r="C2" s="3" t="s">
        <v>371</v>
      </c>
      <c r="D2" s="3" t="s">
        <v>372</v>
      </c>
    </row>
    <row r="3" spans="2:4" x14ac:dyDescent="0.25">
      <c r="B3" s="261">
        <v>41865</v>
      </c>
      <c r="C3" s="3">
        <v>1</v>
      </c>
      <c r="D3" s="3">
        <v>1</v>
      </c>
    </row>
    <row r="4" spans="2:4" x14ac:dyDescent="0.25">
      <c r="B4" s="261">
        <v>41895</v>
      </c>
      <c r="C4" s="3">
        <v>0.89</v>
      </c>
      <c r="D4" s="3">
        <v>1.45</v>
      </c>
    </row>
    <row r="5" spans="2:4" x14ac:dyDescent="0.25">
      <c r="B5" s="261">
        <v>41925</v>
      </c>
      <c r="C5" s="3">
        <v>0.92</v>
      </c>
      <c r="D5" s="3">
        <v>1.28</v>
      </c>
    </row>
    <row r="6" spans="2:4" x14ac:dyDescent="0.25">
      <c r="B6" s="261">
        <v>41955</v>
      </c>
      <c r="C6" s="3">
        <v>0.94</v>
      </c>
      <c r="D6" s="3">
        <v>1.26</v>
      </c>
    </row>
    <row r="7" spans="2:4" x14ac:dyDescent="0.25">
      <c r="B7" s="261">
        <v>41985</v>
      </c>
      <c r="C7" s="3">
        <v>0.9</v>
      </c>
      <c r="D7" s="3">
        <v>1.3</v>
      </c>
    </row>
    <row r="8" spans="2:4" x14ac:dyDescent="0.25">
      <c r="B8" s="261">
        <v>42015</v>
      </c>
      <c r="C8" s="3">
        <v>0.97</v>
      </c>
      <c r="D8" s="3">
        <v>0.91</v>
      </c>
    </row>
    <row r="9" spans="2:4" x14ac:dyDescent="0.25">
      <c r="B9" s="261">
        <v>42045</v>
      </c>
      <c r="C9" s="3">
        <v>0.91</v>
      </c>
      <c r="D9" s="3">
        <v>1.2</v>
      </c>
    </row>
    <row r="10" spans="2:4" x14ac:dyDescent="0.25">
      <c r="B10" s="261">
        <v>42075</v>
      </c>
      <c r="C10" s="3">
        <v>0.76</v>
      </c>
      <c r="D10" s="3">
        <v>1.29</v>
      </c>
    </row>
    <row r="11" spans="2:4" x14ac:dyDescent="0.25">
      <c r="B11" s="261">
        <v>42105</v>
      </c>
      <c r="C11" s="3">
        <v>1.02</v>
      </c>
      <c r="D11" s="3">
        <v>1.1200000000000001</v>
      </c>
    </row>
    <row r="12" spans="2:4" x14ac:dyDescent="0.25">
      <c r="B12" s="261">
        <v>42135</v>
      </c>
      <c r="C12" s="3">
        <v>1.2</v>
      </c>
      <c r="D12" s="3">
        <v>0.9</v>
      </c>
    </row>
    <row r="13" spans="2:4" x14ac:dyDescent="0.25">
      <c r="B13" s="261">
        <v>42165</v>
      </c>
      <c r="C13" s="3">
        <v>1.1499999999999999</v>
      </c>
      <c r="D13" s="3">
        <v>0.95</v>
      </c>
    </row>
    <row r="14" spans="2:4" x14ac:dyDescent="0.25">
      <c r="B14" s="261">
        <v>42195</v>
      </c>
      <c r="C14" s="3">
        <v>1.06</v>
      </c>
      <c r="D14" s="3">
        <v>0.98</v>
      </c>
    </row>
    <row r="15" spans="2:4" x14ac:dyDescent="0.25">
      <c r="B15" s="261">
        <v>42225</v>
      </c>
      <c r="C15" s="3">
        <v>1.1100000000000001</v>
      </c>
      <c r="D15" s="3">
        <v>0.98</v>
      </c>
    </row>
    <row r="16" spans="2:4" x14ac:dyDescent="0.25">
      <c r="B16" s="261">
        <v>42255</v>
      </c>
      <c r="C16" s="3"/>
      <c r="D16" s="3"/>
    </row>
    <row r="17" spans="2:4" x14ac:dyDescent="0.25">
      <c r="B17" s="3"/>
      <c r="C17" s="3"/>
      <c r="D17" s="3"/>
    </row>
    <row r="18" spans="2:4" x14ac:dyDescent="0.25">
      <c r="B18" s="3"/>
      <c r="C18" s="3"/>
      <c r="D18" s="3"/>
    </row>
    <row r="19" spans="2:4" x14ac:dyDescent="0.25">
      <c r="B19" s="3"/>
      <c r="C19" s="3"/>
      <c r="D19" s="3"/>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
  <sheetViews>
    <sheetView workbookViewId="0">
      <selection activeCell="R25" sqref="R25"/>
    </sheetView>
  </sheetViews>
  <sheetFormatPr defaultRowHeight="15" x14ac:dyDescent="0.25"/>
  <cols>
    <col min="1" max="1" width="7.85546875" customWidth="1"/>
    <col min="2" max="15" width="1.7109375" customWidth="1"/>
    <col min="16" max="35" width="3.140625" customWidth="1"/>
    <col min="36" max="36" width="11.5703125" style="262" bestFit="1" customWidth="1"/>
    <col min="38" max="38" width="12.28515625" bestFit="1" customWidth="1"/>
  </cols>
  <sheetData>
    <row r="1" spans="1:39" x14ac:dyDescent="0.25">
      <c r="A1" s="349" t="s">
        <v>41</v>
      </c>
      <c r="B1" s="349"/>
      <c r="C1" s="349"/>
      <c r="D1" s="349"/>
      <c r="E1" s="349"/>
      <c r="F1" s="349"/>
      <c r="G1" s="349"/>
      <c r="H1" s="349"/>
      <c r="I1" s="349"/>
      <c r="J1" s="349"/>
      <c r="K1" s="349"/>
      <c r="L1" s="349"/>
      <c r="M1" s="349"/>
      <c r="N1" s="349"/>
      <c r="O1" s="349"/>
      <c r="P1" s="348" t="s">
        <v>46</v>
      </c>
      <c r="Q1" s="348"/>
      <c r="R1" s="348"/>
      <c r="S1" s="348"/>
      <c r="T1" s="348" t="s">
        <v>49</v>
      </c>
      <c r="U1" s="348"/>
      <c r="V1" s="348"/>
      <c r="W1" s="348"/>
      <c r="X1" s="348" t="s">
        <v>39</v>
      </c>
      <c r="Y1" s="348"/>
      <c r="Z1" s="348"/>
      <c r="AA1" s="348"/>
      <c r="AB1" s="348" t="s">
        <v>48</v>
      </c>
      <c r="AC1" s="348"/>
      <c r="AD1" s="348"/>
      <c r="AE1" s="348"/>
      <c r="AF1" s="348" t="s">
        <v>47</v>
      </c>
      <c r="AG1" s="348"/>
      <c r="AH1" s="348"/>
      <c r="AI1" s="348"/>
      <c r="AL1" s="263">
        <v>9135671.1699999981</v>
      </c>
      <c r="AM1" s="264" t="s">
        <v>416</v>
      </c>
    </row>
    <row r="2" spans="1:39" x14ac:dyDescent="0.25">
      <c r="A2" s="351" t="s">
        <v>42</v>
      </c>
      <c r="B2" s="351"/>
      <c r="C2" s="351"/>
      <c r="D2" s="351"/>
      <c r="E2" s="351"/>
      <c r="F2" s="351"/>
      <c r="G2" s="351"/>
      <c r="H2" s="351"/>
      <c r="I2" s="351"/>
      <c r="J2" s="351"/>
      <c r="K2" s="351"/>
      <c r="L2" s="351"/>
      <c r="M2" s="351"/>
      <c r="N2" s="351"/>
      <c r="O2" s="351"/>
      <c r="P2" s="350">
        <v>104033878.94990002</v>
      </c>
      <c r="Q2" s="350"/>
      <c r="R2" s="350"/>
      <c r="S2" s="350"/>
      <c r="T2" s="350">
        <v>98540525.781000003</v>
      </c>
      <c r="U2" s="350"/>
      <c r="V2" s="350"/>
      <c r="W2" s="350"/>
      <c r="X2" s="350">
        <v>68845086.980000004</v>
      </c>
      <c r="Y2" s="350"/>
      <c r="Z2" s="350"/>
      <c r="AA2" s="350"/>
      <c r="AB2" s="350">
        <v>5493353.168900013</v>
      </c>
      <c r="AC2" s="350"/>
      <c r="AD2" s="350"/>
      <c r="AE2" s="350"/>
      <c r="AF2" s="350">
        <v>104033878.98527983</v>
      </c>
      <c r="AG2" s="350"/>
      <c r="AH2" s="350"/>
      <c r="AI2" s="350"/>
    </row>
    <row r="3" spans="1:39" x14ac:dyDescent="0.25">
      <c r="A3" s="351" t="s">
        <v>43</v>
      </c>
      <c r="B3" s="351"/>
      <c r="C3" s="351"/>
      <c r="D3" s="351"/>
      <c r="E3" s="351"/>
      <c r="F3" s="351"/>
      <c r="G3" s="351"/>
      <c r="H3" s="351"/>
      <c r="I3" s="351"/>
      <c r="J3" s="351"/>
      <c r="K3" s="351"/>
      <c r="L3" s="351"/>
      <c r="M3" s="351"/>
      <c r="N3" s="351"/>
      <c r="O3" s="351"/>
      <c r="P3" s="350">
        <v>32488012.900000043</v>
      </c>
      <c r="Q3" s="350"/>
      <c r="R3" s="350"/>
      <c r="S3" s="350"/>
      <c r="T3" s="350">
        <v>31191362.610999994</v>
      </c>
      <c r="U3" s="350"/>
      <c r="V3" s="350"/>
      <c r="W3" s="350"/>
      <c r="X3" s="350">
        <v>18142345.861000005</v>
      </c>
      <c r="Y3" s="350"/>
      <c r="Z3" s="350"/>
      <c r="AA3" s="350"/>
      <c r="AB3" s="350">
        <v>1296650.2890000492</v>
      </c>
      <c r="AC3" s="350"/>
      <c r="AD3" s="350"/>
      <c r="AE3" s="350"/>
      <c r="AF3" s="350">
        <v>32488012.895281341</v>
      </c>
      <c r="AG3" s="350"/>
      <c r="AH3" s="350"/>
      <c r="AI3" s="350"/>
    </row>
    <row r="4" spans="1:39" x14ac:dyDescent="0.25">
      <c r="A4" s="351" t="s">
        <v>44</v>
      </c>
      <c r="B4" s="351"/>
      <c r="C4" s="351"/>
      <c r="D4" s="351"/>
      <c r="E4" s="351"/>
      <c r="F4" s="351"/>
      <c r="G4" s="351"/>
      <c r="H4" s="351"/>
      <c r="I4" s="351"/>
      <c r="J4" s="351"/>
      <c r="K4" s="351"/>
      <c r="L4" s="351"/>
      <c r="M4" s="351"/>
      <c r="N4" s="351"/>
      <c r="O4" s="351"/>
      <c r="P4" s="350">
        <v>58893.000000000029</v>
      </c>
      <c r="Q4" s="350"/>
      <c r="R4" s="350"/>
      <c r="S4" s="350"/>
      <c r="T4" s="350">
        <v>58893</v>
      </c>
      <c r="U4" s="350"/>
      <c r="V4" s="350"/>
      <c r="W4" s="350"/>
      <c r="X4" s="350">
        <v>58893</v>
      </c>
      <c r="Y4" s="350"/>
      <c r="Z4" s="350"/>
      <c r="AA4" s="350"/>
      <c r="AB4" s="350">
        <v>0</v>
      </c>
      <c r="AC4" s="350"/>
      <c r="AD4" s="350"/>
      <c r="AE4" s="350"/>
      <c r="AF4" s="350">
        <v>358893</v>
      </c>
      <c r="AG4" s="350"/>
      <c r="AH4" s="350"/>
      <c r="AI4" s="350"/>
    </row>
    <row r="5" spans="1:39" x14ac:dyDescent="0.25">
      <c r="A5" s="351" t="s">
        <v>382</v>
      </c>
      <c r="B5" s="351"/>
      <c r="C5" s="351"/>
      <c r="D5" s="351"/>
      <c r="E5" s="351"/>
      <c r="F5" s="351"/>
      <c r="G5" s="351"/>
      <c r="H5" s="351"/>
      <c r="I5" s="351"/>
      <c r="J5" s="351"/>
      <c r="K5" s="351"/>
      <c r="L5" s="351"/>
      <c r="M5" s="351"/>
      <c r="N5" s="351"/>
      <c r="O5" s="351"/>
      <c r="P5" s="350">
        <v>2.5401277525816113E-8</v>
      </c>
      <c r="Q5" s="350"/>
      <c r="R5" s="350"/>
      <c r="S5" s="350"/>
      <c r="T5" s="350">
        <v>0</v>
      </c>
      <c r="U5" s="350"/>
      <c r="V5" s="350"/>
      <c r="W5" s="350"/>
      <c r="X5" s="350">
        <v>0</v>
      </c>
      <c r="Y5" s="350"/>
      <c r="Z5" s="350"/>
      <c r="AA5" s="350"/>
      <c r="AB5" s="350">
        <v>2.5401277525816113E-8</v>
      </c>
      <c r="AC5" s="350"/>
      <c r="AD5" s="350"/>
      <c r="AE5" s="350"/>
      <c r="AF5" s="350">
        <v>0</v>
      </c>
      <c r="AG5" s="350"/>
      <c r="AH5" s="350"/>
      <c r="AI5" s="350"/>
    </row>
    <row r="6" spans="1:39" x14ac:dyDescent="0.25">
      <c r="A6" s="351" t="s">
        <v>45</v>
      </c>
      <c r="B6" s="351"/>
      <c r="C6" s="351"/>
      <c r="D6" s="351"/>
      <c r="E6" s="351"/>
      <c r="F6" s="351"/>
      <c r="G6" s="351"/>
      <c r="H6" s="351"/>
      <c r="I6" s="351"/>
      <c r="J6" s="351"/>
      <c r="K6" s="351"/>
      <c r="L6" s="351"/>
      <c r="M6" s="351"/>
      <c r="N6" s="351"/>
      <c r="O6" s="351"/>
      <c r="P6" s="350">
        <v>3028900</v>
      </c>
      <c r="Q6" s="350"/>
      <c r="R6" s="350"/>
      <c r="S6" s="350"/>
      <c r="T6" s="350">
        <v>3028900</v>
      </c>
      <c r="U6" s="350"/>
      <c r="V6" s="350"/>
      <c r="W6" s="350"/>
      <c r="X6" s="350">
        <v>3028900</v>
      </c>
      <c r="Y6" s="350"/>
      <c r="Z6" s="350"/>
      <c r="AA6" s="350"/>
      <c r="AB6" s="350">
        <v>0</v>
      </c>
      <c r="AC6" s="350"/>
      <c r="AD6" s="350"/>
      <c r="AE6" s="350"/>
      <c r="AF6" s="350">
        <v>3028900</v>
      </c>
      <c r="AG6" s="350"/>
      <c r="AH6" s="350"/>
      <c r="AI6" s="350"/>
    </row>
    <row r="7" spans="1:39" x14ac:dyDescent="0.25">
      <c r="A7" s="355" t="s">
        <v>383</v>
      </c>
      <c r="B7" s="356"/>
      <c r="C7" s="356"/>
      <c r="D7" s="356"/>
      <c r="E7" s="356"/>
      <c r="F7" s="356"/>
      <c r="G7" s="356"/>
      <c r="H7" s="356"/>
      <c r="I7" s="356"/>
      <c r="J7" s="356"/>
      <c r="K7" s="356"/>
      <c r="L7" s="356"/>
      <c r="M7" s="356"/>
      <c r="N7" s="356"/>
      <c r="O7" s="357"/>
      <c r="P7" s="352">
        <v>3351889.0900000026</v>
      </c>
      <c r="Q7" s="353"/>
      <c r="R7" s="353"/>
      <c r="S7" s="354"/>
      <c r="T7" s="352">
        <v>1367689.09</v>
      </c>
      <c r="U7" s="353"/>
      <c r="V7" s="353"/>
      <c r="W7" s="354"/>
      <c r="X7" s="352">
        <v>1126069.07</v>
      </c>
      <c r="Y7" s="353"/>
      <c r="Z7" s="353"/>
      <c r="AA7" s="354"/>
      <c r="AB7" s="350">
        <v>1984200.0000000026</v>
      </c>
      <c r="AC7" s="350"/>
      <c r="AD7" s="350"/>
      <c r="AE7" s="350"/>
      <c r="AF7" s="352">
        <v>3351889.0900000012</v>
      </c>
      <c r="AG7" s="353"/>
      <c r="AH7" s="353"/>
      <c r="AI7" s="354"/>
      <c r="AL7" s="265"/>
    </row>
    <row r="8" spans="1:39" x14ac:dyDescent="0.25">
      <c r="A8" s="351" t="s">
        <v>384</v>
      </c>
      <c r="B8" s="351"/>
      <c r="C8" s="351"/>
      <c r="D8" s="351"/>
      <c r="E8" s="351"/>
      <c r="F8" s="351"/>
      <c r="G8" s="351"/>
      <c r="H8" s="351"/>
      <c r="I8" s="351"/>
      <c r="J8" s="351"/>
      <c r="K8" s="351"/>
      <c r="L8" s="351"/>
      <c r="M8" s="351"/>
      <c r="N8" s="351"/>
      <c r="O8" s="351"/>
      <c r="P8" s="350">
        <v>2038426.020000014</v>
      </c>
      <c r="Q8" s="350"/>
      <c r="R8" s="350"/>
      <c r="S8" s="350"/>
      <c r="T8" s="359">
        <v>0</v>
      </c>
      <c r="U8" s="350"/>
      <c r="V8" s="350"/>
      <c r="W8" s="350"/>
      <c r="X8" s="350">
        <v>0</v>
      </c>
      <c r="Y8" s="350"/>
      <c r="Z8" s="350"/>
      <c r="AA8" s="350"/>
      <c r="AB8" s="350">
        <v>2038426.020000014</v>
      </c>
      <c r="AC8" s="350"/>
      <c r="AD8" s="350"/>
      <c r="AE8" s="350"/>
      <c r="AF8" s="350">
        <v>1738426.0244463426</v>
      </c>
      <c r="AG8" s="350"/>
      <c r="AH8" s="350"/>
      <c r="AI8" s="350"/>
    </row>
    <row r="9" spans="1:39" x14ac:dyDescent="0.25">
      <c r="A9" s="349" t="s">
        <v>38</v>
      </c>
      <c r="B9" s="349"/>
      <c r="C9" s="349"/>
      <c r="D9" s="349"/>
      <c r="E9" s="349"/>
      <c r="F9" s="349"/>
      <c r="G9" s="349"/>
      <c r="H9" s="349"/>
      <c r="I9" s="349"/>
      <c r="J9" s="349"/>
      <c r="K9" s="349"/>
      <c r="L9" s="349"/>
      <c r="M9" s="349"/>
      <c r="N9" s="349"/>
      <c r="O9" s="349"/>
      <c r="P9" s="358">
        <f>SUM(P2:S8)</f>
        <v>144999999.95990011</v>
      </c>
      <c r="Q9" s="358"/>
      <c r="R9" s="358"/>
      <c r="S9" s="358"/>
      <c r="T9" s="358">
        <f>SUM(T2:W8)</f>
        <v>134187370.48199999</v>
      </c>
      <c r="U9" s="358"/>
      <c r="V9" s="358"/>
      <c r="W9" s="358"/>
      <c r="X9" s="358">
        <f>SUM(X2:AA8)</f>
        <v>91201294.910999998</v>
      </c>
      <c r="Y9" s="358"/>
      <c r="Z9" s="358"/>
      <c r="AA9" s="358"/>
      <c r="AB9" s="358">
        <f>SUM(AB2:AE8)</f>
        <v>10812629.477900105</v>
      </c>
      <c r="AC9" s="358"/>
      <c r="AD9" s="358"/>
      <c r="AE9" s="358"/>
      <c r="AF9" s="358">
        <f>SUM(AF2:AI8)</f>
        <v>144999999.99500751</v>
      </c>
      <c r="AG9" s="358"/>
      <c r="AH9" s="358"/>
      <c r="AI9" s="358"/>
    </row>
    <row r="11" spans="1:39" ht="16.5" x14ac:dyDescent="0.3">
      <c r="R11" s="266"/>
      <c r="S11" s="267"/>
      <c r="T11" s="267"/>
      <c r="U11" s="267"/>
      <c r="V11" s="267"/>
      <c r="W11" s="268" t="s">
        <v>417</v>
      </c>
      <c r="X11" s="361">
        <f>X9/P9</f>
        <v>0.62897444783601242</v>
      </c>
      <c r="Y11" s="361"/>
      <c r="Z11" s="361"/>
      <c r="AA11" s="362"/>
      <c r="AB11" s="43" t="s">
        <v>418</v>
      </c>
    </row>
    <row r="12" spans="1:39" ht="16.5" x14ac:dyDescent="0.3">
      <c r="R12" s="269"/>
      <c r="S12" s="20"/>
      <c r="T12" s="20"/>
      <c r="U12" s="20"/>
      <c r="V12" s="20"/>
      <c r="W12" s="270" t="s">
        <v>419</v>
      </c>
      <c r="X12" s="361">
        <v>0.61480000000000001</v>
      </c>
      <c r="Y12" s="361"/>
      <c r="Z12" s="361"/>
      <c r="AA12" s="362"/>
      <c r="AB12" s="43" t="s">
        <v>420</v>
      </c>
    </row>
    <row r="13" spans="1:39" ht="16.5" x14ac:dyDescent="0.3">
      <c r="R13" s="269"/>
      <c r="S13" s="20"/>
      <c r="T13" s="20"/>
      <c r="U13" s="20"/>
      <c r="V13" s="20"/>
      <c r="W13" s="270" t="s">
        <v>421</v>
      </c>
      <c r="X13" s="363">
        <f>P9*X12</f>
        <v>89145999.975346595</v>
      </c>
      <c r="Y13" s="363"/>
      <c r="Z13" s="363"/>
      <c r="AA13" s="364"/>
      <c r="AB13" s="43" t="s">
        <v>422</v>
      </c>
    </row>
    <row r="14" spans="1:39" ht="16.5" x14ac:dyDescent="0.3">
      <c r="R14" s="269"/>
      <c r="S14" s="20"/>
      <c r="T14" s="20"/>
      <c r="U14" s="20"/>
      <c r="V14" s="20"/>
      <c r="W14" s="270" t="s">
        <v>423</v>
      </c>
      <c r="X14" s="363">
        <f>X9</f>
        <v>91201294.910999998</v>
      </c>
      <c r="Y14" s="363"/>
      <c r="Z14" s="363"/>
      <c r="AA14" s="364"/>
      <c r="AB14" s="43" t="s">
        <v>422</v>
      </c>
    </row>
    <row r="15" spans="1:39" ht="16.5" x14ac:dyDescent="0.3">
      <c r="R15" s="269"/>
      <c r="S15" s="20"/>
      <c r="T15" s="20"/>
      <c r="U15" s="20"/>
      <c r="V15" s="20"/>
      <c r="W15" s="270" t="s">
        <v>424</v>
      </c>
      <c r="X15" s="365">
        <f>X13/X14</f>
        <v>0.97746419129619722</v>
      </c>
      <c r="Y15" s="365"/>
      <c r="Z15" s="365"/>
      <c r="AA15" s="366"/>
      <c r="AB15" s="43" t="s">
        <v>422</v>
      </c>
    </row>
    <row r="16" spans="1:39" ht="16.5" x14ac:dyDescent="0.3">
      <c r="R16" s="271"/>
      <c r="S16" s="272"/>
      <c r="T16" s="272"/>
      <c r="U16" s="272"/>
      <c r="V16" s="272"/>
      <c r="W16" s="273" t="s">
        <v>425</v>
      </c>
      <c r="X16" s="365">
        <f>(P9-X13)/(P9-X9)</f>
        <v>1.0382034276435697</v>
      </c>
      <c r="Y16" s="365"/>
      <c r="Z16" s="365"/>
      <c r="AA16" s="366"/>
      <c r="AB16" s="43" t="s">
        <v>422</v>
      </c>
    </row>
    <row r="17" spans="18:28" customFormat="1" x14ac:dyDescent="0.25">
      <c r="AB17" s="43"/>
    </row>
    <row r="18" spans="18:28" customFormat="1" ht="16.5" x14ac:dyDescent="0.3">
      <c r="R18" s="274"/>
      <c r="S18" s="275"/>
      <c r="T18" s="275"/>
      <c r="U18" s="275"/>
      <c r="V18" s="275"/>
      <c r="W18" s="276" t="s">
        <v>426</v>
      </c>
      <c r="X18" s="360">
        <v>0.50960000000000005</v>
      </c>
      <c r="Y18" s="361"/>
      <c r="Z18" s="361"/>
      <c r="AA18" s="362"/>
      <c r="AB18" s="43" t="s">
        <v>420</v>
      </c>
    </row>
  </sheetData>
  <mergeCells count="61">
    <mergeCell ref="X18:AA18"/>
    <mergeCell ref="X11:AA11"/>
    <mergeCell ref="X12:AA12"/>
    <mergeCell ref="X13:AA13"/>
    <mergeCell ref="X14:AA14"/>
    <mergeCell ref="X15:AA15"/>
    <mergeCell ref="X16:AA16"/>
    <mergeCell ref="AF9:AI9"/>
    <mergeCell ref="A8:O8"/>
    <mergeCell ref="P8:S8"/>
    <mergeCell ref="T8:W8"/>
    <mergeCell ref="X8:AA8"/>
    <mergeCell ref="AB8:AE8"/>
    <mergeCell ref="AF8:AI8"/>
    <mergeCell ref="A9:O9"/>
    <mergeCell ref="P9:S9"/>
    <mergeCell ref="T9:W9"/>
    <mergeCell ref="X9:AA9"/>
    <mergeCell ref="AB9:AE9"/>
    <mergeCell ref="AF7:AI7"/>
    <mergeCell ref="A6:O6"/>
    <mergeCell ref="P6:S6"/>
    <mergeCell ref="T6:W6"/>
    <mergeCell ref="X6:AA6"/>
    <mergeCell ref="AB6:AE6"/>
    <mergeCell ref="AF6:AI6"/>
    <mergeCell ref="A7:O7"/>
    <mergeCell ref="P7:S7"/>
    <mergeCell ref="T7:W7"/>
    <mergeCell ref="X7:AA7"/>
    <mergeCell ref="AB7:AE7"/>
    <mergeCell ref="AF5:AI5"/>
    <mergeCell ref="A4:O4"/>
    <mergeCell ref="P4:S4"/>
    <mergeCell ref="T4:W4"/>
    <mergeCell ref="X4:AA4"/>
    <mergeCell ref="AB4:AE4"/>
    <mergeCell ref="AF4:AI4"/>
    <mergeCell ref="A5:O5"/>
    <mergeCell ref="P5:S5"/>
    <mergeCell ref="T5:W5"/>
    <mergeCell ref="X5:AA5"/>
    <mergeCell ref="AB5:AE5"/>
    <mergeCell ref="AF3:AI3"/>
    <mergeCell ref="A2:O2"/>
    <mergeCell ref="P2:S2"/>
    <mergeCell ref="T2:W2"/>
    <mergeCell ref="X2:AA2"/>
    <mergeCell ref="AB2:AE2"/>
    <mergeCell ref="AF2:AI2"/>
    <mergeCell ref="A3:O3"/>
    <mergeCell ref="P3:S3"/>
    <mergeCell ref="T3:W3"/>
    <mergeCell ref="X3:AA3"/>
    <mergeCell ref="AB3:AE3"/>
    <mergeCell ref="AF1:AI1"/>
    <mergeCell ref="A1:O1"/>
    <mergeCell ref="P1:S1"/>
    <mergeCell ref="T1:W1"/>
    <mergeCell ref="X1:AA1"/>
    <mergeCell ref="AB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5" x14ac:dyDescent="0.25"/>
  <sheetData>
    <row r="2" spans="2:2" x14ac:dyDescent="0.25">
      <c r="B2" t="s">
        <v>378</v>
      </c>
    </row>
    <row r="3" spans="2:2" x14ac:dyDescent="0.25">
      <c r="B3" t="s">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6" sqref="C6"/>
    </sheetView>
  </sheetViews>
  <sheetFormatPr defaultRowHeight="15" x14ac:dyDescent="0.25"/>
  <cols>
    <col min="2" max="2" width="13.42578125" customWidth="1"/>
    <col min="3" max="3" width="16.7109375" customWidth="1"/>
  </cols>
  <sheetData>
    <row r="2" spans="2:3" x14ac:dyDescent="0.25">
      <c r="B2" t="s">
        <v>374</v>
      </c>
    </row>
    <row r="4" spans="2:3" x14ac:dyDescent="0.25">
      <c r="B4" t="s">
        <v>376</v>
      </c>
      <c r="C4" s="254">
        <f>214473+1140400+1586280+1123143+1474867+396053+110993+358325+282378</f>
        <v>6686912</v>
      </c>
    </row>
    <row r="5" spans="2:3" x14ac:dyDescent="0.25">
      <c r="B5" t="s">
        <v>375</v>
      </c>
      <c r="C5" s="254">
        <f>C4</f>
        <v>6686912</v>
      </c>
    </row>
    <row r="8" spans="2:3" x14ac:dyDescent="0.25">
      <c r="B8" t="str">
        <f>B5</f>
        <v>Recovered</v>
      </c>
      <c r="C8" s="16">
        <f>C5</f>
        <v>6686912</v>
      </c>
    </row>
    <row r="9" spans="2:3" x14ac:dyDescent="0.25">
      <c r="B9" t="s">
        <v>377</v>
      </c>
      <c r="C9" s="16">
        <f>C4-C5</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5" x14ac:dyDescent="0.25"/>
  <cols>
    <col min="1" max="1" width="16.42578125" customWidth="1"/>
  </cols>
  <sheetData>
    <row r="2" spans="1:13" x14ac:dyDescent="0.25">
      <c r="B2" s="367">
        <v>2015</v>
      </c>
      <c r="C2" s="367"/>
      <c r="D2" s="367"/>
      <c r="E2" s="367"/>
      <c r="F2" s="367">
        <v>2016</v>
      </c>
      <c r="G2" s="367"/>
      <c r="H2" s="367"/>
      <c r="I2" s="367"/>
      <c r="J2" s="367">
        <v>2017</v>
      </c>
      <c r="K2" s="367"/>
      <c r="L2" s="367"/>
      <c r="M2" s="367"/>
    </row>
    <row r="3" spans="1:13" x14ac:dyDescent="0.25">
      <c r="B3" t="s">
        <v>366</v>
      </c>
      <c r="C3" t="s">
        <v>367</v>
      </c>
      <c r="D3" t="s">
        <v>368</v>
      </c>
      <c r="E3" t="s">
        <v>369</v>
      </c>
      <c r="F3" t="s">
        <v>366</v>
      </c>
      <c r="G3" t="s">
        <v>367</v>
      </c>
      <c r="H3" t="s">
        <v>368</v>
      </c>
      <c r="I3" t="s">
        <v>369</v>
      </c>
      <c r="J3" t="s">
        <v>366</v>
      </c>
      <c r="K3" t="s">
        <v>367</v>
      </c>
      <c r="L3" t="s">
        <v>368</v>
      </c>
      <c r="M3" t="s">
        <v>369</v>
      </c>
    </row>
    <row r="4" spans="1:13" x14ac:dyDescent="0.25">
      <c r="A4" t="s">
        <v>5</v>
      </c>
      <c r="B4">
        <v>5</v>
      </c>
    </row>
    <row r="5" spans="1:13" x14ac:dyDescent="0.25">
      <c r="A5" t="s">
        <v>4</v>
      </c>
      <c r="B5">
        <v>5</v>
      </c>
      <c r="C5">
        <v>5</v>
      </c>
      <c r="D5">
        <v>5</v>
      </c>
      <c r="E5">
        <v>5</v>
      </c>
      <c r="F5">
        <v>5</v>
      </c>
      <c r="G5">
        <v>6</v>
      </c>
      <c r="H5">
        <v>6</v>
      </c>
      <c r="I5">
        <v>7</v>
      </c>
      <c r="J5">
        <v>7</v>
      </c>
      <c r="K5">
        <v>6</v>
      </c>
      <c r="L5">
        <v>5</v>
      </c>
      <c r="M5">
        <v>5</v>
      </c>
    </row>
    <row r="9" spans="1:13" x14ac:dyDescent="0.25">
      <c r="A9" t="s">
        <v>370</v>
      </c>
    </row>
    <row r="10" spans="1:13" x14ac:dyDescent="0.25">
      <c r="A10" t="s">
        <v>84</v>
      </c>
    </row>
    <row r="11" spans="1:13" x14ac:dyDescent="0.25">
      <c r="A11" t="s">
        <v>73</v>
      </c>
    </row>
    <row r="12" spans="1:13" x14ac:dyDescent="0.25">
      <c r="A12" t="s">
        <v>92</v>
      </c>
    </row>
  </sheetData>
  <mergeCells count="3">
    <mergeCell ref="B2:E2"/>
    <mergeCell ref="F2:I2"/>
    <mergeCell ref="J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2.75" x14ac:dyDescent="0.2"/>
  <cols>
    <col min="1" max="1" width="9.140625" style="52"/>
    <col min="2" max="2" width="12.5703125" style="53" customWidth="1"/>
    <col min="3" max="3" width="84" style="53" customWidth="1"/>
    <col min="4" max="4" width="13" style="52" bestFit="1" customWidth="1"/>
    <col min="5" max="5" width="12.140625" style="52" customWidth="1"/>
    <col min="6" max="6" width="10.140625" style="54" customWidth="1"/>
    <col min="7" max="7" width="23.85546875" style="52" customWidth="1"/>
    <col min="8" max="8" width="80" style="55" customWidth="1"/>
    <col min="9" max="9" width="11.28515625" style="57" customWidth="1"/>
    <col min="10" max="257" width="9.140625" style="57"/>
    <col min="258" max="258" width="12.5703125" style="57" customWidth="1"/>
    <col min="259" max="259" width="84" style="57" customWidth="1"/>
    <col min="260" max="260" width="13" style="57" bestFit="1" customWidth="1"/>
    <col min="261" max="261" width="12.140625" style="57" customWidth="1"/>
    <col min="262" max="262" width="10.140625" style="57" customWidth="1"/>
    <col min="263" max="263" width="23.85546875" style="57" customWidth="1"/>
    <col min="264" max="264" width="80" style="57" customWidth="1"/>
    <col min="265" max="265" width="11.28515625" style="57" customWidth="1"/>
    <col min="266" max="513" width="9.140625" style="57"/>
    <col min="514" max="514" width="12.5703125" style="57" customWidth="1"/>
    <col min="515" max="515" width="84" style="57" customWidth="1"/>
    <col min="516" max="516" width="13" style="57" bestFit="1" customWidth="1"/>
    <col min="517" max="517" width="12.140625" style="57" customWidth="1"/>
    <col min="518" max="518" width="10.140625" style="57" customWidth="1"/>
    <col min="519" max="519" width="23.85546875" style="57" customWidth="1"/>
    <col min="520" max="520" width="80" style="57" customWidth="1"/>
    <col min="521" max="521" width="11.28515625" style="57" customWidth="1"/>
    <col min="522" max="769" width="9.140625" style="57"/>
    <col min="770" max="770" width="12.5703125" style="57" customWidth="1"/>
    <col min="771" max="771" width="84" style="57" customWidth="1"/>
    <col min="772" max="772" width="13" style="57" bestFit="1" customWidth="1"/>
    <col min="773" max="773" width="12.140625" style="57" customWidth="1"/>
    <col min="774" max="774" width="10.140625" style="57" customWidth="1"/>
    <col min="775" max="775" width="23.85546875" style="57" customWidth="1"/>
    <col min="776" max="776" width="80" style="57" customWidth="1"/>
    <col min="777" max="777" width="11.28515625" style="57" customWidth="1"/>
    <col min="778" max="1025" width="9.140625" style="57"/>
    <col min="1026" max="1026" width="12.5703125" style="57" customWidth="1"/>
    <col min="1027" max="1027" width="84" style="57" customWidth="1"/>
    <col min="1028" max="1028" width="13" style="57" bestFit="1" customWidth="1"/>
    <col min="1029" max="1029" width="12.140625" style="57" customWidth="1"/>
    <col min="1030" max="1030" width="10.140625" style="57" customWidth="1"/>
    <col min="1031" max="1031" width="23.85546875" style="57" customWidth="1"/>
    <col min="1032" max="1032" width="80" style="57" customWidth="1"/>
    <col min="1033" max="1033" width="11.28515625" style="57" customWidth="1"/>
    <col min="1034" max="1281" width="9.140625" style="57"/>
    <col min="1282" max="1282" width="12.5703125" style="57" customWidth="1"/>
    <col min="1283" max="1283" width="84" style="57" customWidth="1"/>
    <col min="1284" max="1284" width="13" style="57" bestFit="1" customWidth="1"/>
    <col min="1285" max="1285" width="12.140625" style="57" customWidth="1"/>
    <col min="1286" max="1286" width="10.140625" style="57" customWidth="1"/>
    <col min="1287" max="1287" width="23.85546875" style="57" customWidth="1"/>
    <col min="1288" max="1288" width="80" style="57" customWidth="1"/>
    <col min="1289" max="1289" width="11.28515625" style="57" customWidth="1"/>
    <col min="1290" max="1537" width="9.140625" style="57"/>
    <col min="1538" max="1538" width="12.5703125" style="57" customWidth="1"/>
    <col min="1539" max="1539" width="84" style="57" customWidth="1"/>
    <col min="1540" max="1540" width="13" style="57" bestFit="1" customWidth="1"/>
    <col min="1541" max="1541" width="12.140625" style="57" customWidth="1"/>
    <col min="1542" max="1542" width="10.140625" style="57" customWidth="1"/>
    <col min="1543" max="1543" width="23.85546875" style="57" customWidth="1"/>
    <col min="1544" max="1544" width="80" style="57" customWidth="1"/>
    <col min="1545" max="1545" width="11.28515625" style="57" customWidth="1"/>
    <col min="1546" max="1793" width="9.140625" style="57"/>
    <col min="1794" max="1794" width="12.5703125" style="57" customWidth="1"/>
    <col min="1795" max="1795" width="84" style="57" customWidth="1"/>
    <col min="1796" max="1796" width="13" style="57" bestFit="1" customWidth="1"/>
    <col min="1797" max="1797" width="12.140625" style="57" customWidth="1"/>
    <col min="1798" max="1798" width="10.140625" style="57" customWidth="1"/>
    <col min="1799" max="1799" width="23.85546875" style="57" customWidth="1"/>
    <col min="1800" max="1800" width="80" style="57" customWidth="1"/>
    <col min="1801" max="1801" width="11.28515625" style="57" customWidth="1"/>
    <col min="1802" max="2049" width="9.140625" style="57"/>
    <col min="2050" max="2050" width="12.5703125" style="57" customWidth="1"/>
    <col min="2051" max="2051" width="84" style="57" customWidth="1"/>
    <col min="2052" max="2052" width="13" style="57" bestFit="1" customWidth="1"/>
    <col min="2053" max="2053" width="12.140625" style="57" customWidth="1"/>
    <col min="2054" max="2054" width="10.140625" style="57" customWidth="1"/>
    <col min="2055" max="2055" width="23.85546875" style="57" customWidth="1"/>
    <col min="2056" max="2056" width="80" style="57" customWidth="1"/>
    <col min="2057" max="2057" width="11.28515625" style="57" customWidth="1"/>
    <col min="2058" max="2305" width="9.140625" style="57"/>
    <col min="2306" max="2306" width="12.5703125" style="57" customWidth="1"/>
    <col min="2307" max="2307" width="84" style="57" customWidth="1"/>
    <col min="2308" max="2308" width="13" style="57" bestFit="1" customWidth="1"/>
    <col min="2309" max="2309" width="12.140625" style="57" customWidth="1"/>
    <col min="2310" max="2310" width="10.140625" style="57" customWidth="1"/>
    <col min="2311" max="2311" width="23.85546875" style="57" customWidth="1"/>
    <col min="2312" max="2312" width="80" style="57" customWidth="1"/>
    <col min="2313" max="2313" width="11.28515625" style="57" customWidth="1"/>
    <col min="2314" max="2561" width="9.140625" style="57"/>
    <col min="2562" max="2562" width="12.5703125" style="57" customWidth="1"/>
    <col min="2563" max="2563" width="84" style="57" customWidth="1"/>
    <col min="2564" max="2564" width="13" style="57" bestFit="1" customWidth="1"/>
    <col min="2565" max="2565" width="12.140625" style="57" customWidth="1"/>
    <col min="2566" max="2566" width="10.140625" style="57" customWidth="1"/>
    <col min="2567" max="2567" width="23.85546875" style="57" customWidth="1"/>
    <col min="2568" max="2568" width="80" style="57" customWidth="1"/>
    <col min="2569" max="2569" width="11.28515625" style="57" customWidth="1"/>
    <col min="2570" max="2817" width="9.140625" style="57"/>
    <col min="2818" max="2818" width="12.5703125" style="57" customWidth="1"/>
    <col min="2819" max="2819" width="84" style="57" customWidth="1"/>
    <col min="2820" max="2820" width="13" style="57" bestFit="1" customWidth="1"/>
    <col min="2821" max="2821" width="12.140625" style="57" customWidth="1"/>
    <col min="2822" max="2822" width="10.140625" style="57" customWidth="1"/>
    <col min="2823" max="2823" width="23.85546875" style="57" customWidth="1"/>
    <col min="2824" max="2824" width="80" style="57" customWidth="1"/>
    <col min="2825" max="2825" width="11.28515625" style="57" customWidth="1"/>
    <col min="2826" max="3073" width="9.140625" style="57"/>
    <col min="3074" max="3074" width="12.5703125" style="57" customWidth="1"/>
    <col min="3075" max="3075" width="84" style="57" customWidth="1"/>
    <col min="3076" max="3076" width="13" style="57" bestFit="1" customWidth="1"/>
    <col min="3077" max="3077" width="12.140625" style="57" customWidth="1"/>
    <col min="3078" max="3078" width="10.140625" style="57" customWidth="1"/>
    <col min="3079" max="3079" width="23.85546875" style="57" customWidth="1"/>
    <col min="3080" max="3080" width="80" style="57" customWidth="1"/>
    <col min="3081" max="3081" width="11.28515625" style="57" customWidth="1"/>
    <col min="3082" max="3329" width="9.140625" style="57"/>
    <col min="3330" max="3330" width="12.5703125" style="57" customWidth="1"/>
    <col min="3331" max="3331" width="84" style="57" customWidth="1"/>
    <col min="3332" max="3332" width="13" style="57" bestFit="1" customWidth="1"/>
    <col min="3333" max="3333" width="12.140625" style="57" customWidth="1"/>
    <col min="3334" max="3334" width="10.140625" style="57" customWidth="1"/>
    <col min="3335" max="3335" width="23.85546875" style="57" customWidth="1"/>
    <col min="3336" max="3336" width="80" style="57" customWidth="1"/>
    <col min="3337" max="3337" width="11.28515625" style="57" customWidth="1"/>
    <col min="3338" max="3585" width="9.140625" style="57"/>
    <col min="3586" max="3586" width="12.5703125" style="57" customWidth="1"/>
    <col min="3587" max="3587" width="84" style="57" customWidth="1"/>
    <col min="3588" max="3588" width="13" style="57" bestFit="1" customWidth="1"/>
    <col min="3589" max="3589" width="12.140625" style="57" customWidth="1"/>
    <col min="3590" max="3590" width="10.140625" style="57" customWidth="1"/>
    <col min="3591" max="3591" width="23.85546875" style="57" customWidth="1"/>
    <col min="3592" max="3592" width="80" style="57" customWidth="1"/>
    <col min="3593" max="3593" width="11.28515625" style="57" customWidth="1"/>
    <col min="3594" max="3841" width="9.140625" style="57"/>
    <col min="3842" max="3842" width="12.5703125" style="57" customWidth="1"/>
    <col min="3843" max="3843" width="84" style="57" customWidth="1"/>
    <col min="3844" max="3844" width="13" style="57" bestFit="1" customWidth="1"/>
    <col min="3845" max="3845" width="12.140625" style="57" customWidth="1"/>
    <col min="3846" max="3846" width="10.140625" style="57" customWidth="1"/>
    <col min="3847" max="3847" width="23.85546875" style="57" customWidth="1"/>
    <col min="3848" max="3848" width="80" style="57" customWidth="1"/>
    <col min="3849" max="3849" width="11.28515625" style="57" customWidth="1"/>
    <col min="3850" max="4097" width="9.140625" style="57"/>
    <col min="4098" max="4098" width="12.5703125" style="57" customWidth="1"/>
    <col min="4099" max="4099" width="84" style="57" customWidth="1"/>
    <col min="4100" max="4100" width="13" style="57" bestFit="1" customWidth="1"/>
    <col min="4101" max="4101" width="12.140625" style="57" customWidth="1"/>
    <col min="4102" max="4102" width="10.140625" style="57" customWidth="1"/>
    <col min="4103" max="4103" width="23.85546875" style="57" customWidth="1"/>
    <col min="4104" max="4104" width="80" style="57" customWidth="1"/>
    <col min="4105" max="4105" width="11.28515625" style="57" customWidth="1"/>
    <col min="4106" max="4353" width="9.140625" style="57"/>
    <col min="4354" max="4354" width="12.5703125" style="57" customWidth="1"/>
    <col min="4355" max="4355" width="84" style="57" customWidth="1"/>
    <col min="4356" max="4356" width="13" style="57" bestFit="1" customWidth="1"/>
    <col min="4357" max="4357" width="12.140625" style="57" customWidth="1"/>
    <col min="4358" max="4358" width="10.140625" style="57" customWidth="1"/>
    <col min="4359" max="4359" width="23.85546875" style="57" customWidth="1"/>
    <col min="4360" max="4360" width="80" style="57" customWidth="1"/>
    <col min="4361" max="4361" width="11.28515625" style="57" customWidth="1"/>
    <col min="4362" max="4609" width="9.140625" style="57"/>
    <col min="4610" max="4610" width="12.5703125" style="57" customWidth="1"/>
    <col min="4611" max="4611" width="84" style="57" customWidth="1"/>
    <col min="4612" max="4612" width="13" style="57" bestFit="1" customWidth="1"/>
    <col min="4613" max="4613" width="12.140625" style="57" customWidth="1"/>
    <col min="4614" max="4614" width="10.140625" style="57" customWidth="1"/>
    <col min="4615" max="4615" width="23.85546875" style="57" customWidth="1"/>
    <col min="4616" max="4616" width="80" style="57" customWidth="1"/>
    <col min="4617" max="4617" width="11.28515625" style="57" customWidth="1"/>
    <col min="4618" max="4865" width="9.140625" style="57"/>
    <col min="4866" max="4866" width="12.5703125" style="57" customWidth="1"/>
    <col min="4867" max="4867" width="84" style="57" customWidth="1"/>
    <col min="4868" max="4868" width="13" style="57" bestFit="1" customWidth="1"/>
    <col min="4869" max="4869" width="12.140625" style="57" customWidth="1"/>
    <col min="4870" max="4870" width="10.140625" style="57" customWidth="1"/>
    <col min="4871" max="4871" width="23.85546875" style="57" customWidth="1"/>
    <col min="4872" max="4872" width="80" style="57" customWidth="1"/>
    <col min="4873" max="4873" width="11.28515625" style="57" customWidth="1"/>
    <col min="4874" max="5121" width="9.140625" style="57"/>
    <col min="5122" max="5122" width="12.5703125" style="57" customWidth="1"/>
    <col min="5123" max="5123" width="84" style="57" customWidth="1"/>
    <col min="5124" max="5124" width="13" style="57" bestFit="1" customWidth="1"/>
    <col min="5125" max="5125" width="12.140625" style="57" customWidth="1"/>
    <col min="5126" max="5126" width="10.140625" style="57" customWidth="1"/>
    <col min="5127" max="5127" width="23.85546875" style="57" customWidth="1"/>
    <col min="5128" max="5128" width="80" style="57" customWidth="1"/>
    <col min="5129" max="5129" width="11.28515625" style="57" customWidth="1"/>
    <col min="5130" max="5377" width="9.140625" style="57"/>
    <col min="5378" max="5378" width="12.5703125" style="57" customWidth="1"/>
    <col min="5379" max="5379" width="84" style="57" customWidth="1"/>
    <col min="5380" max="5380" width="13" style="57" bestFit="1" customWidth="1"/>
    <col min="5381" max="5381" width="12.140625" style="57" customWidth="1"/>
    <col min="5382" max="5382" width="10.140625" style="57" customWidth="1"/>
    <col min="5383" max="5383" width="23.85546875" style="57" customWidth="1"/>
    <col min="5384" max="5384" width="80" style="57" customWidth="1"/>
    <col min="5385" max="5385" width="11.28515625" style="57" customWidth="1"/>
    <col min="5386" max="5633" width="9.140625" style="57"/>
    <col min="5634" max="5634" width="12.5703125" style="57" customWidth="1"/>
    <col min="5635" max="5635" width="84" style="57" customWidth="1"/>
    <col min="5636" max="5636" width="13" style="57" bestFit="1" customWidth="1"/>
    <col min="5637" max="5637" width="12.140625" style="57" customWidth="1"/>
    <col min="5638" max="5638" width="10.140625" style="57" customWidth="1"/>
    <col min="5639" max="5639" width="23.85546875" style="57" customWidth="1"/>
    <col min="5640" max="5640" width="80" style="57" customWidth="1"/>
    <col min="5641" max="5641" width="11.28515625" style="57" customWidth="1"/>
    <col min="5642" max="5889" width="9.140625" style="57"/>
    <col min="5890" max="5890" width="12.5703125" style="57" customWidth="1"/>
    <col min="5891" max="5891" width="84" style="57" customWidth="1"/>
    <col min="5892" max="5892" width="13" style="57" bestFit="1" customWidth="1"/>
    <col min="5893" max="5893" width="12.140625" style="57" customWidth="1"/>
    <col min="5894" max="5894" width="10.140625" style="57" customWidth="1"/>
    <col min="5895" max="5895" width="23.85546875" style="57" customWidth="1"/>
    <col min="5896" max="5896" width="80" style="57" customWidth="1"/>
    <col min="5897" max="5897" width="11.28515625" style="57" customWidth="1"/>
    <col min="5898" max="6145" width="9.140625" style="57"/>
    <col min="6146" max="6146" width="12.5703125" style="57" customWidth="1"/>
    <col min="6147" max="6147" width="84" style="57" customWidth="1"/>
    <col min="6148" max="6148" width="13" style="57" bestFit="1" customWidth="1"/>
    <col min="6149" max="6149" width="12.140625" style="57" customWidth="1"/>
    <col min="6150" max="6150" width="10.140625" style="57" customWidth="1"/>
    <col min="6151" max="6151" width="23.85546875" style="57" customWidth="1"/>
    <col min="6152" max="6152" width="80" style="57" customWidth="1"/>
    <col min="6153" max="6153" width="11.28515625" style="57" customWidth="1"/>
    <col min="6154" max="6401" width="9.140625" style="57"/>
    <col min="6402" max="6402" width="12.5703125" style="57" customWidth="1"/>
    <col min="6403" max="6403" width="84" style="57" customWidth="1"/>
    <col min="6404" max="6404" width="13" style="57" bestFit="1" customWidth="1"/>
    <col min="6405" max="6405" width="12.140625" style="57" customWidth="1"/>
    <col min="6406" max="6406" width="10.140625" style="57" customWidth="1"/>
    <col min="6407" max="6407" width="23.85546875" style="57" customWidth="1"/>
    <col min="6408" max="6408" width="80" style="57" customWidth="1"/>
    <col min="6409" max="6409" width="11.28515625" style="57" customWidth="1"/>
    <col min="6410" max="6657" width="9.140625" style="57"/>
    <col min="6658" max="6658" width="12.5703125" style="57" customWidth="1"/>
    <col min="6659" max="6659" width="84" style="57" customWidth="1"/>
    <col min="6660" max="6660" width="13" style="57" bestFit="1" customWidth="1"/>
    <col min="6661" max="6661" width="12.140625" style="57" customWidth="1"/>
    <col min="6662" max="6662" width="10.140625" style="57" customWidth="1"/>
    <col min="6663" max="6663" width="23.85546875" style="57" customWidth="1"/>
    <col min="6664" max="6664" width="80" style="57" customWidth="1"/>
    <col min="6665" max="6665" width="11.28515625" style="57" customWidth="1"/>
    <col min="6666" max="6913" width="9.140625" style="57"/>
    <col min="6914" max="6914" width="12.5703125" style="57" customWidth="1"/>
    <col min="6915" max="6915" width="84" style="57" customWidth="1"/>
    <col min="6916" max="6916" width="13" style="57" bestFit="1" customWidth="1"/>
    <col min="6917" max="6917" width="12.140625" style="57" customWidth="1"/>
    <col min="6918" max="6918" width="10.140625" style="57" customWidth="1"/>
    <col min="6919" max="6919" width="23.85546875" style="57" customWidth="1"/>
    <col min="6920" max="6920" width="80" style="57" customWidth="1"/>
    <col min="6921" max="6921" width="11.28515625" style="57" customWidth="1"/>
    <col min="6922" max="7169" width="9.140625" style="57"/>
    <col min="7170" max="7170" width="12.5703125" style="57" customWidth="1"/>
    <col min="7171" max="7171" width="84" style="57" customWidth="1"/>
    <col min="7172" max="7172" width="13" style="57" bestFit="1" customWidth="1"/>
    <col min="7173" max="7173" width="12.140625" style="57" customWidth="1"/>
    <col min="7174" max="7174" width="10.140625" style="57" customWidth="1"/>
    <col min="7175" max="7175" width="23.85546875" style="57" customWidth="1"/>
    <col min="7176" max="7176" width="80" style="57" customWidth="1"/>
    <col min="7177" max="7177" width="11.28515625" style="57" customWidth="1"/>
    <col min="7178" max="7425" width="9.140625" style="57"/>
    <col min="7426" max="7426" width="12.5703125" style="57" customWidth="1"/>
    <col min="7427" max="7427" width="84" style="57" customWidth="1"/>
    <col min="7428" max="7428" width="13" style="57" bestFit="1" customWidth="1"/>
    <col min="7429" max="7429" width="12.140625" style="57" customWidth="1"/>
    <col min="7430" max="7430" width="10.140625" style="57" customWidth="1"/>
    <col min="7431" max="7431" width="23.85546875" style="57" customWidth="1"/>
    <col min="7432" max="7432" width="80" style="57" customWidth="1"/>
    <col min="7433" max="7433" width="11.28515625" style="57" customWidth="1"/>
    <col min="7434" max="7681" width="9.140625" style="57"/>
    <col min="7682" max="7682" width="12.5703125" style="57" customWidth="1"/>
    <col min="7683" max="7683" width="84" style="57" customWidth="1"/>
    <col min="7684" max="7684" width="13" style="57" bestFit="1" customWidth="1"/>
    <col min="7685" max="7685" width="12.140625" style="57" customWidth="1"/>
    <col min="7686" max="7686" width="10.140625" style="57" customWidth="1"/>
    <col min="7687" max="7687" width="23.85546875" style="57" customWidth="1"/>
    <col min="7688" max="7688" width="80" style="57" customWidth="1"/>
    <col min="7689" max="7689" width="11.28515625" style="57" customWidth="1"/>
    <col min="7690" max="7937" width="9.140625" style="57"/>
    <col min="7938" max="7938" width="12.5703125" style="57" customWidth="1"/>
    <col min="7939" max="7939" width="84" style="57" customWidth="1"/>
    <col min="7940" max="7940" width="13" style="57" bestFit="1" customWidth="1"/>
    <col min="7941" max="7941" width="12.140625" style="57" customWidth="1"/>
    <col min="7942" max="7942" width="10.140625" style="57" customWidth="1"/>
    <col min="7943" max="7943" width="23.85546875" style="57" customWidth="1"/>
    <col min="7944" max="7944" width="80" style="57" customWidth="1"/>
    <col min="7945" max="7945" width="11.28515625" style="57" customWidth="1"/>
    <col min="7946" max="8193" width="9.140625" style="57"/>
    <col min="8194" max="8194" width="12.5703125" style="57" customWidth="1"/>
    <col min="8195" max="8195" width="84" style="57" customWidth="1"/>
    <col min="8196" max="8196" width="13" style="57" bestFit="1" customWidth="1"/>
    <col min="8197" max="8197" width="12.140625" style="57" customWidth="1"/>
    <col min="8198" max="8198" width="10.140625" style="57" customWidth="1"/>
    <col min="8199" max="8199" width="23.85546875" style="57" customWidth="1"/>
    <col min="8200" max="8200" width="80" style="57" customWidth="1"/>
    <col min="8201" max="8201" width="11.28515625" style="57" customWidth="1"/>
    <col min="8202" max="8449" width="9.140625" style="57"/>
    <col min="8450" max="8450" width="12.5703125" style="57" customWidth="1"/>
    <col min="8451" max="8451" width="84" style="57" customWidth="1"/>
    <col min="8452" max="8452" width="13" style="57" bestFit="1" customWidth="1"/>
    <col min="8453" max="8453" width="12.140625" style="57" customWidth="1"/>
    <col min="8454" max="8454" width="10.140625" style="57" customWidth="1"/>
    <col min="8455" max="8455" width="23.85546875" style="57" customWidth="1"/>
    <col min="8456" max="8456" width="80" style="57" customWidth="1"/>
    <col min="8457" max="8457" width="11.28515625" style="57" customWidth="1"/>
    <col min="8458" max="8705" width="9.140625" style="57"/>
    <col min="8706" max="8706" width="12.5703125" style="57" customWidth="1"/>
    <col min="8707" max="8707" width="84" style="57" customWidth="1"/>
    <col min="8708" max="8708" width="13" style="57" bestFit="1" customWidth="1"/>
    <col min="8709" max="8709" width="12.140625" style="57" customWidth="1"/>
    <col min="8710" max="8710" width="10.140625" style="57" customWidth="1"/>
    <col min="8711" max="8711" width="23.85546875" style="57" customWidth="1"/>
    <col min="8712" max="8712" width="80" style="57" customWidth="1"/>
    <col min="8713" max="8713" width="11.28515625" style="57" customWidth="1"/>
    <col min="8714" max="8961" width="9.140625" style="57"/>
    <col min="8962" max="8962" width="12.5703125" style="57" customWidth="1"/>
    <col min="8963" max="8963" width="84" style="57" customWidth="1"/>
    <col min="8964" max="8964" width="13" style="57" bestFit="1" customWidth="1"/>
    <col min="8965" max="8965" width="12.140625" style="57" customWidth="1"/>
    <col min="8966" max="8966" width="10.140625" style="57" customWidth="1"/>
    <col min="8967" max="8967" width="23.85546875" style="57" customWidth="1"/>
    <col min="8968" max="8968" width="80" style="57" customWidth="1"/>
    <col min="8969" max="8969" width="11.28515625" style="57" customWidth="1"/>
    <col min="8970" max="9217" width="9.140625" style="57"/>
    <col min="9218" max="9218" width="12.5703125" style="57" customWidth="1"/>
    <col min="9219" max="9219" width="84" style="57" customWidth="1"/>
    <col min="9220" max="9220" width="13" style="57" bestFit="1" customWidth="1"/>
    <col min="9221" max="9221" width="12.140625" style="57" customWidth="1"/>
    <col min="9222" max="9222" width="10.140625" style="57" customWidth="1"/>
    <col min="9223" max="9223" width="23.85546875" style="57" customWidth="1"/>
    <col min="9224" max="9224" width="80" style="57" customWidth="1"/>
    <col min="9225" max="9225" width="11.28515625" style="57" customWidth="1"/>
    <col min="9226" max="9473" width="9.140625" style="57"/>
    <col min="9474" max="9474" width="12.5703125" style="57" customWidth="1"/>
    <col min="9475" max="9475" width="84" style="57" customWidth="1"/>
    <col min="9476" max="9476" width="13" style="57" bestFit="1" customWidth="1"/>
    <col min="9477" max="9477" width="12.140625" style="57" customWidth="1"/>
    <col min="9478" max="9478" width="10.140625" style="57" customWidth="1"/>
    <col min="9479" max="9479" width="23.85546875" style="57" customWidth="1"/>
    <col min="9480" max="9480" width="80" style="57" customWidth="1"/>
    <col min="9481" max="9481" width="11.28515625" style="57" customWidth="1"/>
    <col min="9482" max="9729" width="9.140625" style="57"/>
    <col min="9730" max="9730" width="12.5703125" style="57" customWidth="1"/>
    <col min="9731" max="9731" width="84" style="57" customWidth="1"/>
    <col min="9732" max="9732" width="13" style="57" bestFit="1" customWidth="1"/>
    <col min="9733" max="9733" width="12.140625" style="57" customWidth="1"/>
    <col min="9734" max="9734" width="10.140625" style="57" customWidth="1"/>
    <col min="9735" max="9735" width="23.85546875" style="57" customWidth="1"/>
    <col min="9736" max="9736" width="80" style="57" customWidth="1"/>
    <col min="9737" max="9737" width="11.28515625" style="57" customWidth="1"/>
    <col min="9738" max="9985" width="9.140625" style="57"/>
    <col min="9986" max="9986" width="12.5703125" style="57" customWidth="1"/>
    <col min="9987" max="9987" width="84" style="57" customWidth="1"/>
    <col min="9988" max="9988" width="13" style="57" bestFit="1" customWidth="1"/>
    <col min="9989" max="9989" width="12.140625" style="57" customWidth="1"/>
    <col min="9990" max="9990" width="10.140625" style="57" customWidth="1"/>
    <col min="9991" max="9991" width="23.85546875" style="57" customWidth="1"/>
    <col min="9992" max="9992" width="80" style="57" customWidth="1"/>
    <col min="9993" max="9993" width="11.28515625" style="57" customWidth="1"/>
    <col min="9994" max="10241" width="9.140625" style="57"/>
    <col min="10242" max="10242" width="12.5703125" style="57" customWidth="1"/>
    <col min="10243" max="10243" width="84" style="57" customWidth="1"/>
    <col min="10244" max="10244" width="13" style="57" bestFit="1" customWidth="1"/>
    <col min="10245" max="10245" width="12.140625" style="57" customWidth="1"/>
    <col min="10246" max="10246" width="10.140625" style="57" customWidth="1"/>
    <col min="10247" max="10247" width="23.85546875" style="57" customWidth="1"/>
    <col min="10248" max="10248" width="80" style="57" customWidth="1"/>
    <col min="10249" max="10249" width="11.28515625" style="57" customWidth="1"/>
    <col min="10250" max="10497" width="9.140625" style="57"/>
    <col min="10498" max="10498" width="12.5703125" style="57" customWidth="1"/>
    <col min="10499" max="10499" width="84" style="57" customWidth="1"/>
    <col min="10500" max="10500" width="13" style="57" bestFit="1" customWidth="1"/>
    <col min="10501" max="10501" width="12.140625" style="57" customWidth="1"/>
    <col min="10502" max="10502" width="10.140625" style="57" customWidth="1"/>
    <col min="10503" max="10503" width="23.85546875" style="57" customWidth="1"/>
    <col min="10504" max="10504" width="80" style="57" customWidth="1"/>
    <col min="10505" max="10505" width="11.28515625" style="57" customWidth="1"/>
    <col min="10506" max="10753" width="9.140625" style="57"/>
    <col min="10754" max="10754" width="12.5703125" style="57" customWidth="1"/>
    <col min="10755" max="10755" width="84" style="57" customWidth="1"/>
    <col min="10756" max="10756" width="13" style="57" bestFit="1" customWidth="1"/>
    <col min="10757" max="10757" width="12.140625" style="57" customWidth="1"/>
    <col min="10758" max="10758" width="10.140625" style="57" customWidth="1"/>
    <col min="10759" max="10759" width="23.85546875" style="57" customWidth="1"/>
    <col min="10760" max="10760" width="80" style="57" customWidth="1"/>
    <col min="10761" max="10761" width="11.28515625" style="57" customWidth="1"/>
    <col min="10762" max="11009" width="9.140625" style="57"/>
    <col min="11010" max="11010" width="12.5703125" style="57" customWidth="1"/>
    <col min="11011" max="11011" width="84" style="57" customWidth="1"/>
    <col min="11012" max="11012" width="13" style="57" bestFit="1" customWidth="1"/>
    <col min="11013" max="11013" width="12.140625" style="57" customWidth="1"/>
    <col min="11014" max="11014" width="10.140625" style="57" customWidth="1"/>
    <col min="11015" max="11015" width="23.85546875" style="57" customWidth="1"/>
    <col min="11016" max="11016" width="80" style="57" customWidth="1"/>
    <col min="11017" max="11017" width="11.28515625" style="57" customWidth="1"/>
    <col min="11018" max="11265" width="9.140625" style="57"/>
    <col min="11266" max="11266" width="12.5703125" style="57" customWidth="1"/>
    <col min="11267" max="11267" width="84" style="57" customWidth="1"/>
    <col min="11268" max="11268" width="13" style="57" bestFit="1" customWidth="1"/>
    <col min="11269" max="11269" width="12.140625" style="57" customWidth="1"/>
    <col min="11270" max="11270" width="10.140625" style="57" customWidth="1"/>
    <col min="11271" max="11271" width="23.85546875" style="57" customWidth="1"/>
    <col min="11272" max="11272" width="80" style="57" customWidth="1"/>
    <col min="11273" max="11273" width="11.28515625" style="57" customWidth="1"/>
    <col min="11274" max="11521" width="9.140625" style="57"/>
    <col min="11522" max="11522" width="12.5703125" style="57" customWidth="1"/>
    <col min="11523" max="11523" width="84" style="57" customWidth="1"/>
    <col min="11524" max="11524" width="13" style="57" bestFit="1" customWidth="1"/>
    <col min="11525" max="11525" width="12.140625" style="57" customWidth="1"/>
    <col min="11526" max="11526" width="10.140625" style="57" customWidth="1"/>
    <col min="11527" max="11527" width="23.85546875" style="57" customWidth="1"/>
    <col min="11528" max="11528" width="80" style="57" customWidth="1"/>
    <col min="11529" max="11529" width="11.28515625" style="57" customWidth="1"/>
    <col min="11530" max="11777" width="9.140625" style="57"/>
    <col min="11778" max="11778" width="12.5703125" style="57" customWidth="1"/>
    <col min="11779" max="11779" width="84" style="57" customWidth="1"/>
    <col min="11780" max="11780" width="13" style="57" bestFit="1" customWidth="1"/>
    <col min="11781" max="11781" width="12.140625" style="57" customWidth="1"/>
    <col min="11782" max="11782" width="10.140625" style="57" customWidth="1"/>
    <col min="11783" max="11783" width="23.85546875" style="57" customWidth="1"/>
    <col min="11784" max="11784" width="80" style="57" customWidth="1"/>
    <col min="11785" max="11785" width="11.28515625" style="57" customWidth="1"/>
    <col min="11786" max="12033" width="9.140625" style="57"/>
    <col min="12034" max="12034" width="12.5703125" style="57" customWidth="1"/>
    <col min="12035" max="12035" width="84" style="57" customWidth="1"/>
    <col min="12036" max="12036" width="13" style="57" bestFit="1" customWidth="1"/>
    <col min="12037" max="12037" width="12.140625" style="57" customWidth="1"/>
    <col min="12038" max="12038" width="10.140625" style="57" customWidth="1"/>
    <col min="12039" max="12039" width="23.85546875" style="57" customWidth="1"/>
    <col min="12040" max="12040" width="80" style="57" customWidth="1"/>
    <col min="12041" max="12041" width="11.28515625" style="57" customWidth="1"/>
    <col min="12042" max="12289" width="9.140625" style="57"/>
    <col min="12290" max="12290" width="12.5703125" style="57" customWidth="1"/>
    <col min="12291" max="12291" width="84" style="57" customWidth="1"/>
    <col min="12292" max="12292" width="13" style="57" bestFit="1" customWidth="1"/>
    <col min="12293" max="12293" width="12.140625" style="57" customWidth="1"/>
    <col min="12294" max="12294" width="10.140625" style="57" customWidth="1"/>
    <col min="12295" max="12295" width="23.85546875" style="57" customWidth="1"/>
    <col min="12296" max="12296" width="80" style="57" customWidth="1"/>
    <col min="12297" max="12297" width="11.28515625" style="57" customWidth="1"/>
    <col min="12298" max="12545" width="9.140625" style="57"/>
    <col min="12546" max="12546" width="12.5703125" style="57" customWidth="1"/>
    <col min="12547" max="12547" width="84" style="57" customWidth="1"/>
    <col min="12548" max="12548" width="13" style="57" bestFit="1" customWidth="1"/>
    <col min="12549" max="12549" width="12.140625" style="57" customWidth="1"/>
    <col min="12550" max="12550" width="10.140625" style="57" customWidth="1"/>
    <col min="12551" max="12551" width="23.85546875" style="57" customWidth="1"/>
    <col min="12552" max="12552" width="80" style="57" customWidth="1"/>
    <col min="12553" max="12553" width="11.28515625" style="57" customWidth="1"/>
    <col min="12554" max="12801" width="9.140625" style="57"/>
    <col min="12802" max="12802" width="12.5703125" style="57" customWidth="1"/>
    <col min="12803" max="12803" width="84" style="57" customWidth="1"/>
    <col min="12804" max="12804" width="13" style="57" bestFit="1" customWidth="1"/>
    <col min="12805" max="12805" width="12.140625" style="57" customWidth="1"/>
    <col min="12806" max="12806" width="10.140625" style="57" customWidth="1"/>
    <col min="12807" max="12807" width="23.85546875" style="57" customWidth="1"/>
    <col min="12808" max="12808" width="80" style="57" customWidth="1"/>
    <col min="12809" max="12809" width="11.28515625" style="57" customWidth="1"/>
    <col min="12810" max="13057" width="9.140625" style="57"/>
    <col min="13058" max="13058" width="12.5703125" style="57" customWidth="1"/>
    <col min="13059" max="13059" width="84" style="57" customWidth="1"/>
    <col min="13060" max="13060" width="13" style="57" bestFit="1" customWidth="1"/>
    <col min="13061" max="13061" width="12.140625" style="57" customWidth="1"/>
    <col min="13062" max="13062" width="10.140625" style="57" customWidth="1"/>
    <col min="13063" max="13063" width="23.85546875" style="57" customWidth="1"/>
    <col min="13064" max="13064" width="80" style="57" customWidth="1"/>
    <col min="13065" max="13065" width="11.28515625" style="57" customWidth="1"/>
    <col min="13066" max="13313" width="9.140625" style="57"/>
    <col min="13314" max="13314" width="12.5703125" style="57" customWidth="1"/>
    <col min="13315" max="13315" width="84" style="57" customWidth="1"/>
    <col min="13316" max="13316" width="13" style="57" bestFit="1" customWidth="1"/>
    <col min="13317" max="13317" width="12.140625" style="57" customWidth="1"/>
    <col min="13318" max="13318" width="10.140625" style="57" customWidth="1"/>
    <col min="13319" max="13319" width="23.85546875" style="57" customWidth="1"/>
    <col min="13320" max="13320" width="80" style="57" customWidth="1"/>
    <col min="13321" max="13321" width="11.28515625" style="57" customWidth="1"/>
    <col min="13322" max="13569" width="9.140625" style="57"/>
    <col min="13570" max="13570" width="12.5703125" style="57" customWidth="1"/>
    <col min="13571" max="13571" width="84" style="57" customWidth="1"/>
    <col min="13572" max="13572" width="13" style="57" bestFit="1" customWidth="1"/>
    <col min="13573" max="13573" width="12.140625" style="57" customWidth="1"/>
    <col min="13574" max="13574" width="10.140625" style="57" customWidth="1"/>
    <col min="13575" max="13575" width="23.85546875" style="57" customWidth="1"/>
    <col min="13576" max="13576" width="80" style="57" customWidth="1"/>
    <col min="13577" max="13577" width="11.28515625" style="57" customWidth="1"/>
    <col min="13578" max="13825" width="9.140625" style="57"/>
    <col min="13826" max="13826" width="12.5703125" style="57" customWidth="1"/>
    <col min="13827" max="13827" width="84" style="57" customWidth="1"/>
    <col min="13828" max="13828" width="13" style="57" bestFit="1" customWidth="1"/>
    <col min="13829" max="13829" width="12.140625" style="57" customWidth="1"/>
    <col min="13830" max="13830" width="10.140625" style="57" customWidth="1"/>
    <col min="13831" max="13831" width="23.85546875" style="57" customWidth="1"/>
    <col min="13832" max="13832" width="80" style="57" customWidth="1"/>
    <col min="13833" max="13833" width="11.28515625" style="57" customWidth="1"/>
    <col min="13834" max="14081" width="9.140625" style="57"/>
    <col min="14082" max="14082" width="12.5703125" style="57" customWidth="1"/>
    <col min="14083" max="14083" width="84" style="57" customWidth="1"/>
    <col min="14084" max="14084" width="13" style="57" bestFit="1" customWidth="1"/>
    <col min="14085" max="14085" width="12.140625" style="57" customWidth="1"/>
    <col min="14086" max="14086" width="10.140625" style="57" customWidth="1"/>
    <col min="14087" max="14087" width="23.85546875" style="57" customWidth="1"/>
    <col min="14088" max="14088" width="80" style="57" customWidth="1"/>
    <col min="14089" max="14089" width="11.28515625" style="57" customWidth="1"/>
    <col min="14090" max="14337" width="9.140625" style="57"/>
    <col min="14338" max="14338" width="12.5703125" style="57" customWidth="1"/>
    <col min="14339" max="14339" width="84" style="57" customWidth="1"/>
    <col min="14340" max="14340" width="13" style="57" bestFit="1" customWidth="1"/>
    <col min="14341" max="14341" width="12.140625" style="57" customWidth="1"/>
    <col min="14342" max="14342" width="10.140625" style="57" customWidth="1"/>
    <col min="14343" max="14343" width="23.85546875" style="57" customWidth="1"/>
    <col min="14344" max="14344" width="80" style="57" customWidth="1"/>
    <col min="14345" max="14345" width="11.28515625" style="57" customWidth="1"/>
    <col min="14346" max="14593" width="9.140625" style="57"/>
    <col min="14594" max="14594" width="12.5703125" style="57" customWidth="1"/>
    <col min="14595" max="14595" width="84" style="57" customWidth="1"/>
    <col min="14596" max="14596" width="13" style="57" bestFit="1" customWidth="1"/>
    <col min="14597" max="14597" width="12.140625" style="57" customWidth="1"/>
    <col min="14598" max="14598" width="10.140625" style="57" customWidth="1"/>
    <col min="14599" max="14599" width="23.85546875" style="57" customWidth="1"/>
    <col min="14600" max="14600" width="80" style="57" customWidth="1"/>
    <col min="14601" max="14601" width="11.28515625" style="57" customWidth="1"/>
    <col min="14602" max="14849" width="9.140625" style="57"/>
    <col min="14850" max="14850" width="12.5703125" style="57" customWidth="1"/>
    <col min="14851" max="14851" width="84" style="57" customWidth="1"/>
    <col min="14852" max="14852" width="13" style="57" bestFit="1" customWidth="1"/>
    <col min="14853" max="14853" width="12.140625" style="57" customWidth="1"/>
    <col min="14854" max="14854" width="10.140625" style="57" customWidth="1"/>
    <col min="14855" max="14855" width="23.85546875" style="57" customWidth="1"/>
    <col min="14856" max="14856" width="80" style="57" customWidth="1"/>
    <col min="14857" max="14857" width="11.28515625" style="57" customWidth="1"/>
    <col min="14858" max="15105" width="9.140625" style="57"/>
    <col min="15106" max="15106" width="12.5703125" style="57" customWidth="1"/>
    <col min="15107" max="15107" width="84" style="57" customWidth="1"/>
    <col min="15108" max="15108" width="13" style="57" bestFit="1" customWidth="1"/>
    <col min="15109" max="15109" width="12.140625" style="57" customWidth="1"/>
    <col min="15110" max="15110" width="10.140625" style="57" customWidth="1"/>
    <col min="15111" max="15111" width="23.85546875" style="57" customWidth="1"/>
    <col min="15112" max="15112" width="80" style="57" customWidth="1"/>
    <col min="15113" max="15113" width="11.28515625" style="57" customWidth="1"/>
    <col min="15114" max="15361" width="9.140625" style="57"/>
    <col min="15362" max="15362" width="12.5703125" style="57" customWidth="1"/>
    <col min="15363" max="15363" width="84" style="57" customWidth="1"/>
    <col min="15364" max="15364" width="13" style="57" bestFit="1" customWidth="1"/>
    <col min="15365" max="15365" width="12.140625" style="57" customWidth="1"/>
    <col min="15366" max="15366" width="10.140625" style="57" customWidth="1"/>
    <col min="15367" max="15367" width="23.85546875" style="57" customWidth="1"/>
    <col min="15368" max="15368" width="80" style="57" customWidth="1"/>
    <col min="15369" max="15369" width="11.28515625" style="57" customWidth="1"/>
    <col min="15370" max="15617" width="9.140625" style="57"/>
    <col min="15618" max="15618" width="12.5703125" style="57" customWidth="1"/>
    <col min="15619" max="15619" width="84" style="57" customWidth="1"/>
    <col min="15620" max="15620" width="13" style="57" bestFit="1" customWidth="1"/>
    <col min="15621" max="15621" width="12.140625" style="57" customWidth="1"/>
    <col min="15622" max="15622" width="10.140625" style="57" customWidth="1"/>
    <col min="15623" max="15623" width="23.85546875" style="57" customWidth="1"/>
    <col min="15624" max="15624" width="80" style="57" customWidth="1"/>
    <col min="15625" max="15625" width="11.28515625" style="57" customWidth="1"/>
    <col min="15626" max="15873" width="9.140625" style="57"/>
    <col min="15874" max="15874" width="12.5703125" style="57" customWidth="1"/>
    <col min="15875" max="15875" width="84" style="57" customWidth="1"/>
    <col min="15876" max="15876" width="13" style="57" bestFit="1" customWidth="1"/>
    <col min="15877" max="15877" width="12.140625" style="57" customWidth="1"/>
    <col min="15878" max="15878" width="10.140625" style="57" customWidth="1"/>
    <col min="15879" max="15879" width="23.85546875" style="57" customWidth="1"/>
    <col min="15880" max="15880" width="80" style="57" customWidth="1"/>
    <col min="15881" max="15881" width="11.28515625" style="57" customWidth="1"/>
    <col min="15882" max="16129" width="9.140625" style="57"/>
    <col min="16130" max="16130" width="12.5703125" style="57" customWidth="1"/>
    <col min="16131" max="16131" width="84" style="57" customWidth="1"/>
    <col min="16132" max="16132" width="13" style="57" bestFit="1" customWidth="1"/>
    <col min="16133" max="16133" width="12.140625" style="57" customWidth="1"/>
    <col min="16134" max="16134" width="10.140625" style="57" customWidth="1"/>
    <col min="16135" max="16135" width="23.85546875" style="57" customWidth="1"/>
    <col min="16136" max="16136" width="80" style="57" customWidth="1"/>
    <col min="16137" max="16137" width="11.28515625" style="57" customWidth="1"/>
    <col min="16138" max="16384" width="9.140625" style="57"/>
  </cols>
  <sheetData>
    <row r="1" spans="1:9" ht="16.5" thickBot="1" x14ac:dyDescent="0.3">
      <c r="I1" s="56"/>
    </row>
    <row r="2" spans="1:9" s="61" customFormat="1" ht="15.75" thickBot="1" x14ac:dyDescent="0.3">
      <c r="A2" s="58" t="s">
        <v>64</v>
      </c>
      <c r="B2" s="59" t="s">
        <v>65</v>
      </c>
      <c r="C2" s="60" t="s">
        <v>66</v>
      </c>
      <c r="D2" s="60" t="s">
        <v>67</v>
      </c>
      <c r="E2" s="60" t="s">
        <v>68</v>
      </c>
      <c r="F2" s="59" t="s">
        <v>69</v>
      </c>
      <c r="G2" s="59" t="s">
        <v>70</v>
      </c>
      <c r="H2" s="60" t="s">
        <v>71</v>
      </c>
    </row>
    <row r="3" spans="1:9" s="61" customFormat="1" ht="16.5" thickBot="1" x14ac:dyDescent="0.3">
      <c r="A3" s="62">
        <v>1000</v>
      </c>
      <c r="B3" s="63" t="s">
        <v>72</v>
      </c>
      <c r="C3" s="64"/>
      <c r="D3" s="65"/>
      <c r="E3" s="65"/>
      <c r="F3" s="65"/>
      <c r="G3" s="66"/>
      <c r="H3" s="67"/>
    </row>
    <row r="4" spans="1:9" ht="15.75" customHeight="1" thickBot="1" x14ac:dyDescent="0.25">
      <c r="A4" s="68">
        <v>1100</v>
      </c>
      <c r="B4" s="69" t="s">
        <v>73</v>
      </c>
      <c r="C4" s="70"/>
      <c r="D4" s="71"/>
      <c r="E4" s="71"/>
      <c r="F4" s="71"/>
      <c r="G4" s="72"/>
      <c r="H4" s="73"/>
    </row>
    <row r="5" spans="1:9" s="61" customFormat="1" ht="84.75" thickBot="1" x14ac:dyDescent="0.3">
      <c r="A5" s="74">
        <v>1101</v>
      </c>
      <c r="B5" s="75"/>
      <c r="C5" s="76" t="s">
        <v>74</v>
      </c>
      <c r="D5" s="77">
        <v>1</v>
      </c>
      <c r="E5" s="77">
        <v>3</v>
      </c>
      <c r="F5" s="77" t="s">
        <v>75</v>
      </c>
      <c r="G5" s="78" t="str">
        <f>VLOOKUP(D5&amp;E5&amp;F5,result,2,FALSE)</f>
        <v>Acceptable</v>
      </c>
      <c r="H5" s="79"/>
    </row>
    <row r="6" spans="1:9" s="61" customFormat="1" ht="48.75" thickBot="1" x14ac:dyDescent="0.3">
      <c r="A6" s="80">
        <v>1102</v>
      </c>
      <c r="B6" s="81"/>
      <c r="C6" s="76" t="s">
        <v>76</v>
      </c>
      <c r="D6" s="82">
        <v>1</v>
      </c>
      <c r="E6" s="82">
        <v>3</v>
      </c>
      <c r="F6" s="82" t="s">
        <v>75</v>
      </c>
      <c r="G6" s="83" t="str">
        <f>VLOOKUP(D6&amp;E6&amp;F6,result,2,FALSE)</f>
        <v>Acceptable</v>
      </c>
      <c r="H6" s="84"/>
    </row>
    <row r="7" spans="1:9" s="61" customFormat="1" ht="15.75" thickBot="1" x14ac:dyDescent="0.3">
      <c r="A7" s="80"/>
      <c r="B7" s="81"/>
      <c r="C7" s="81"/>
      <c r="D7" s="82"/>
      <c r="E7" s="82"/>
      <c r="F7" s="82"/>
      <c r="G7" s="83"/>
      <c r="H7" s="84"/>
    </row>
    <row r="8" spans="1:9" ht="15.75" customHeight="1" thickBot="1" x14ac:dyDescent="0.25">
      <c r="A8" s="68">
        <v>1200</v>
      </c>
      <c r="B8" s="69" t="s">
        <v>77</v>
      </c>
      <c r="C8" s="70"/>
      <c r="D8" s="71"/>
      <c r="E8" s="71"/>
      <c r="F8" s="71"/>
      <c r="G8" s="72"/>
      <c r="H8" s="73"/>
    </row>
    <row r="9" spans="1:9" s="61" customFormat="1" ht="48" x14ac:dyDescent="0.25">
      <c r="A9" s="74">
        <v>1001</v>
      </c>
      <c r="B9" s="75"/>
      <c r="C9" s="75" t="s">
        <v>78</v>
      </c>
      <c r="D9" s="77">
        <v>1</v>
      </c>
      <c r="E9" s="77">
        <v>1</v>
      </c>
      <c r="F9" s="77" t="s">
        <v>75</v>
      </c>
      <c r="G9" s="78" t="str">
        <f>VLOOKUP(D9&amp;E9&amp;F9,result,2,FALSE)</f>
        <v>Non-Conformity</v>
      </c>
      <c r="H9" s="79"/>
    </row>
    <row r="10" spans="1:9" s="61" customFormat="1" ht="108" x14ac:dyDescent="0.25">
      <c r="A10" s="80">
        <v>1002</v>
      </c>
      <c r="B10" s="81"/>
      <c r="C10" s="81" t="s">
        <v>79</v>
      </c>
      <c r="D10" s="82">
        <v>1</v>
      </c>
      <c r="E10" s="82">
        <v>2</v>
      </c>
      <c r="F10" s="82" t="s">
        <v>75</v>
      </c>
      <c r="G10" s="83" t="str">
        <f>VLOOKUP(D10&amp;E10&amp;F10,result,2,FALSE)</f>
        <v>Observation</v>
      </c>
      <c r="H10" s="84"/>
    </row>
    <row r="11" spans="1:9" s="61" customFormat="1" ht="96" x14ac:dyDescent="0.25">
      <c r="A11" s="80">
        <v>1003</v>
      </c>
      <c r="B11" s="81"/>
      <c r="C11" s="81" t="s">
        <v>80</v>
      </c>
      <c r="D11" s="82">
        <v>1</v>
      </c>
      <c r="E11" s="82">
        <v>3</v>
      </c>
      <c r="F11" s="82" t="s">
        <v>75</v>
      </c>
      <c r="G11" s="83" t="str">
        <f>VLOOKUP(D11&amp;E11&amp;F11,result,2,FALSE)</f>
        <v>Acceptable</v>
      </c>
      <c r="H11" s="84"/>
    </row>
    <row r="12" spans="1:9" s="61" customFormat="1" ht="15" x14ac:dyDescent="0.25">
      <c r="A12" s="80">
        <v>1004</v>
      </c>
      <c r="B12" s="81"/>
      <c r="C12" s="81" t="s">
        <v>81</v>
      </c>
      <c r="D12" s="82">
        <v>0</v>
      </c>
      <c r="E12" s="82"/>
      <c r="F12" s="82" t="s">
        <v>75</v>
      </c>
      <c r="G12" s="83" t="str">
        <f>VLOOKUP(D12&amp;E12&amp;F12,result,2,FALSE)</f>
        <v>Non-Conformity</v>
      </c>
      <c r="H12" s="84"/>
    </row>
    <row r="13" spans="1:9" s="61" customFormat="1" ht="15.75" thickBot="1" x14ac:dyDescent="0.3">
      <c r="A13" s="85">
        <v>1005</v>
      </c>
      <c r="B13" s="86"/>
      <c r="C13" s="86" t="s">
        <v>82</v>
      </c>
      <c r="D13" s="87" t="s">
        <v>83</v>
      </c>
      <c r="E13" s="87"/>
      <c r="F13" s="87" t="s">
        <v>75</v>
      </c>
      <c r="G13" s="88" t="str">
        <f>VLOOKUP(D13&amp;E13&amp;F13,result,2,FALSE)</f>
        <v>Not Applicable</v>
      </c>
      <c r="H13" s="89"/>
    </row>
    <row r="14" spans="1:9" ht="15.75" customHeight="1" thickBot="1" x14ac:dyDescent="0.25">
      <c r="A14" s="68">
        <v>1300</v>
      </c>
      <c r="B14" s="69" t="s">
        <v>84</v>
      </c>
      <c r="C14" s="70"/>
      <c r="D14" s="71"/>
      <c r="E14" s="71"/>
      <c r="F14" s="71"/>
      <c r="G14" s="72"/>
      <c r="H14" s="73"/>
    </row>
    <row r="15" spans="1:9" s="61" customFormat="1" ht="15" x14ac:dyDescent="0.25">
      <c r="A15" s="74">
        <v>1301</v>
      </c>
      <c r="B15" s="75"/>
      <c r="C15" s="90" t="s">
        <v>85</v>
      </c>
      <c r="D15" s="77">
        <v>1</v>
      </c>
      <c r="E15" s="77">
        <v>1</v>
      </c>
      <c r="F15" s="77" t="s">
        <v>75</v>
      </c>
      <c r="G15" s="78" t="str">
        <f>VLOOKUP(D15&amp;E15&amp;F15,result,2,FALSE)</f>
        <v>Non-Conformity</v>
      </c>
      <c r="H15" s="79"/>
    </row>
    <row r="16" spans="1:9" s="61" customFormat="1" ht="15.75" thickBot="1" x14ac:dyDescent="0.3">
      <c r="A16" s="80">
        <v>1302</v>
      </c>
      <c r="B16" s="81"/>
      <c r="C16" s="91" t="s">
        <v>86</v>
      </c>
      <c r="D16" s="82">
        <v>1</v>
      </c>
      <c r="E16" s="82">
        <v>2</v>
      </c>
      <c r="F16" s="82" t="s">
        <v>75</v>
      </c>
      <c r="G16" s="83" t="str">
        <f>VLOOKUP(D16&amp;E16&amp;F16,result,2,FALSE)</f>
        <v>Observation</v>
      </c>
      <c r="H16" s="84"/>
    </row>
    <row r="17" spans="1:8" s="61" customFormat="1" ht="15" x14ac:dyDescent="0.25">
      <c r="A17" s="80"/>
      <c r="B17" s="81"/>
      <c r="C17" s="81"/>
      <c r="D17" s="82"/>
      <c r="E17" s="82"/>
      <c r="F17" s="82"/>
      <c r="G17" s="83"/>
      <c r="H17" s="84"/>
    </row>
    <row r="18" spans="1:8" s="61" customFormat="1" ht="15.75" thickBot="1" x14ac:dyDescent="0.3">
      <c r="A18" s="85"/>
      <c r="B18" s="86"/>
      <c r="C18" s="86"/>
      <c r="D18" s="87"/>
      <c r="E18" s="87"/>
      <c r="F18" s="87"/>
      <c r="G18" s="88"/>
      <c r="H18" s="89"/>
    </row>
    <row r="19" spans="1:8" ht="15.75" customHeight="1" thickBot="1" x14ac:dyDescent="0.25">
      <c r="A19" s="68">
        <v>1400</v>
      </c>
      <c r="B19" s="69" t="s">
        <v>87</v>
      </c>
      <c r="C19" s="70"/>
      <c r="D19" s="71"/>
      <c r="E19" s="71"/>
      <c r="F19" s="71"/>
      <c r="G19" s="72"/>
      <c r="H19" s="73"/>
    </row>
    <row r="20" spans="1:8" s="61" customFormat="1" ht="72" x14ac:dyDescent="0.25">
      <c r="A20" s="74">
        <v>1401</v>
      </c>
      <c r="B20" s="75"/>
      <c r="C20" s="92" t="s">
        <v>88</v>
      </c>
      <c r="D20" s="77">
        <v>1</v>
      </c>
      <c r="E20" s="77">
        <v>1</v>
      </c>
      <c r="F20" s="77" t="s">
        <v>75</v>
      </c>
      <c r="G20" s="78" t="str">
        <f>VLOOKUP(D20&amp;E20&amp;F20,result,2,FALSE)</f>
        <v>Non-Conformity</v>
      </c>
      <c r="H20" s="79"/>
    </row>
    <row r="21" spans="1:8" s="61" customFormat="1" ht="144" x14ac:dyDescent="0.25">
      <c r="A21" s="80">
        <v>1402</v>
      </c>
      <c r="B21" s="81"/>
      <c r="C21" s="90" t="s">
        <v>89</v>
      </c>
      <c r="D21" s="82">
        <v>1</v>
      </c>
      <c r="E21" s="82">
        <v>2</v>
      </c>
      <c r="F21" s="82" t="s">
        <v>75</v>
      </c>
      <c r="G21" s="83" t="str">
        <f>VLOOKUP(D21&amp;E21&amp;F21,result,2,FALSE)</f>
        <v>Observation</v>
      </c>
      <c r="H21" s="84"/>
    </row>
    <row r="22" spans="1:8" s="61" customFormat="1" ht="36" x14ac:dyDescent="0.25">
      <c r="A22" s="80">
        <v>1403</v>
      </c>
      <c r="B22" s="81"/>
      <c r="C22" s="90" t="s">
        <v>90</v>
      </c>
      <c r="D22" s="82">
        <v>1</v>
      </c>
      <c r="E22" s="82">
        <v>3</v>
      </c>
      <c r="F22" s="82" t="s">
        <v>75</v>
      </c>
      <c r="G22" s="83" t="str">
        <f>VLOOKUP(D22&amp;E22&amp;F22,result,2,FALSE)</f>
        <v>Acceptable</v>
      </c>
      <c r="H22" s="84"/>
    </row>
    <row r="23" spans="1:8" s="61" customFormat="1" ht="48.75" thickBot="1" x14ac:dyDescent="0.3">
      <c r="A23" s="80">
        <v>1404</v>
      </c>
      <c r="B23" s="81"/>
      <c r="C23" s="91" t="s">
        <v>91</v>
      </c>
      <c r="D23" s="82">
        <v>0</v>
      </c>
      <c r="E23" s="82"/>
      <c r="F23" s="82" t="s">
        <v>75</v>
      </c>
      <c r="G23" s="83" t="str">
        <f>VLOOKUP(D23&amp;E23&amp;F23,result,2,FALSE)</f>
        <v>Non-Conformity</v>
      </c>
      <c r="H23" s="84"/>
    </row>
    <row r="24" spans="1:8" s="61" customFormat="1" ht="15.75" thickBot="1" x14ac:dyDescent="0.3">
      <c r="A24" s="85"/>
      <c r="B24" s="86"/>
      <c r="C24" s="86"/>
      <c r="D24" s="87" t="s">
        <v>83</v>
      </c>
      <c r="E24" s="87"/>
      <c r="F24" s="87" t="s">
        <v>75</v>
      </c>
      <c r="G24" s="88" t="str">
        <f>VLOOKUP(D24&amp;E24&amp;F24,result,2,FALSE)</f>
        <v>Not Applicable</v>
      </c>
      <c r="H24" s="89"/>
    </row>
    <row r="25" spans="1:8" ht="15.75" customHeight="1" thickBot="1" x14ac:dyDescent="0.25">
      <c r="A25" s="68">
        <v>1500</v>
      </c>
      <c r="B25" s="69" t="s">
        <v>92</v>
      </c>
      <c r="C25" s="70"/>
      <c r="D25" s="71"/>
      <c r="E25" s="71"/>
      <c r="F25" s="71"/>
      <c r="G25" s="72"/>
      <c r="H25" s="73"/>
    </row>
    <row r="26" spans="1:8" s="61" customFormat="1" ht="15" x14ac:dyDescent="0.25">
      <c r="A26" s="74">
        <v>1501</v>
      </c>
      <c r="B26" s="75"/>
      <c r="C26" s="90" t="s">
        <v>85</v>
      </c>
      <c r="D26" s="77">
        <v>1</v>
      </c>
      <c r="E26" s="77">
        <v>1</v>
      </c>
      <c r="F26" s="77" t="s">
        <v>75</v>
      </c>
      <c r="G26" s="78" t="str">
        <f>VLOOKUP(D26&amp;E26&amp;F26,result,2,FALSE)</f>
        <v>Non-Conformity</v>
      </c>
      <c r="H26" s="79"/>
    </row>
    <row r="27" spans="1:8" s="61" customFormat="1" ht="15.75" thickBot="1" x14ac:dyDescent="0.3">
      <c r="A27" s="80"/>
      <c r="B27" s="81"/>
      <c r="C27" s="81"/>
      <c r="D27" s="82"/>
      <c r="E27" s="82"/>
      <c r="F27" s="82"/>
      <c r="G27" s="83"/>
      <c r="H27" s="84"/>
    </row>
    <row r="28" spans="1:8" ht="15.75" customHeight="1" thickBot="1" x14ac:dyDescent="0.25">
      <c r="A28" s="68">
        <v>1600</v>
      </c>
      <c r="B28" s="69" t="s">
        <v>93</v>
      </c>
      <c r="C28" s="70"/>
      <c r="D28" s="71"/>
      <c r="E28" s="71"/>
      <c r="F28" s="71"/>
      <c r="G28" s="72"/>
      <c r="H28" s="73"/>
    </row>
    <row r="29" spans="1:8" s="61" customFormat="1" ht="24" x14ac:dyDescent="0.25">
      <c r="A29" s="74">
        <v>1601</v>
      </c>
      <c r="B29" s="75"/>
      <c r="C29" s="90" t="s">
        <v>94</v>
      </c>
      <c r="D29" s="77">
        <v>1</v>
      </c>
      <c r="E29" s="77">
        <v>1</v>
      </c>
      <c r="F29" s="77" t="s">
        <v>75</v>
      </c>
      <c r="G29" s="78" t="str">
        <f>VLOOKUP(D29&amp;E29&amp;F29,result,2,FALSE)</f>
        <v>Non-Conformity</v>
      </c>
      <c r="H29" s="79"/>
    </row>
    <row r="30" spans="1:8" s="61" customFormat="1" ht="60.75" thickBot="1" x14ac:dyDescent="0.3">
      <c r="A30" s="80">
        <v>1602</v>
      </c>
      <c r="B30" s="81"/>
      <c r="C30" s="91" t="s">
        <v>95</v>
      </c>
      <c r="D30" s="82">
        <v>1</v>
      </c>
      <c r="E30" s="82">
        <v>2</v>
      </c>
      <c r="F30" s="82" t="s">
        <v>75</v>
      </c>
      <c r="G30" s="83" t="str">
        <f>VLOOKUP(D30&amp;E30&amp;F30,result,2,FALSE)</f>
        <v>Observation</v>
      </c>
      <c r="H30" s="84"/>
    </row>
    <row r="31" spans="1:8" s="61" customFormat="1" ht="15.75" thickBot="1" x14ac:dyDescent="0.3">
      <c r="A31" s="80"/>
      <c r="B31" s="81"/>
      <c r="C31" s="81"/>
      <c r="D31" s="82"/>
      <c r="E31" s="82"/>
      <c r="F31" s="82"/>
      <c r="G31" s="83"/>
      <c r="H31" s="84"/>
    </row>
    <row r="32" spans="1:8" s="96" customFormat="1" ht="9.75" customHeight="1" thickBot="1" x14ac:dyDescent="0.3">
      <c r="A32" s="93"/>
      <c r="B32" s="94"/>
      <c r="C32" s="95"/>
      <c r="D32" s="95"/>
      <c r="E32" s="95"/>
      <c r="F32" s="94"/>
      <c r="G32" s="94"/>
      <c r="H32" s="95"/>
    </row>
    <row r="33" spans="1:8" ht="18.75" thickBot="1" x14ac:dyDescent="0.3">
      <c r="A33" s="62">
        <v>2000</v>
      </c>
      <c r="B33" s="97" t="s">
        <v>96</v>
      </c>
      <c r="C33" s="98"/>
      <c r="D33" s="99"/>
      <c r="E33" s="99"/>
      <c r="F33" s="99"/>
      <c r="G33" s="99"/>
      <c r="H33" s="100"/>
    </row>
    <row r="34" spans="1:8" ht="15.75" customHeight="1" thickBot="1" x14ac:dyDescent="0.25">
      <c r="A34" s="68">
        <v>2100</v>
      </c>
      <c r="B34" s="69" t="s">
        <v>73</v>
      </c>
      <c r="C34" s="70"/>
      <c r="D34" s="71"/>
      <c r="E34" s="71"/>
      <c r="F34" s="71"/>
      <c r="G34" s="72"/>
      <c r="H34" s="73"/>
    </row>
    <row r="35" spans="1:8" s="61" customFormat="1" ht="24.75" thickBot="1" x14ac:dyDescent="0.3">
      <c r="A35" s="74">
        <v>2101</v>
      </c>
      <c r="B35" s="75"/>
      <c r="C35" s="91" t="s">
        <v>97</v>
      </c>
      <c r="D35" s="77">
        <v>1</v>
      </c>
      <c r="E35" s="77">
        <v>3</v>
      </c>
      <c r="F35" s="77" t="s">
        <v>75</v>
      </c>
      <c r="G35" s="78" t="str">
        <f>VLOOKUP(D35&amp;E35&amp;F35,result,2,FALSE)</f>
        <v>Acceptable</v>
      </c>
      <c r="H35" s="79"/>
    </row>
    <row r="36" spans="1:8" s="61" customFormat="1" ht="15.75" thickBot="1" x14ac:dyDescent="0.3">
      <c r="A36" s="80"/>
      <c r="B36" s="81"/>
      <c r="C36" s="76"/>
      <c r="D36" s="82"/>
      <c r="E36" s="82"/>
      <c r="F36" s="82"/>
      <c r="G36" s="83"/>
      <c r="H36" s="84"/>
    </row>
    <row r="37" spans="1:8" s="61" customFormat="1" ht="15.75" thickBot="1" x14ac:dyDescent="0.3">
      <c r="A37" s="80"/>
      <c r="B37" s="81"/>
      <c r="C37" s="81"/>
      <c r="D37" s="82"/>
      <c r="E37" s="82"/>
      <c r="F37" s="82"/>
      <c r="G37" s="83"/>
      <c r="H37" s="84"/>
    </row>
    <row r="38" spans="1:8" ht="15.75" customHeight="1" thickBot="1" x14ac:dyDescent="0.25">
      <c r="A38" s="68">
        <v>2200</v>
      </c>
      <c r="B38" s="69" t="s">
        <v>77</v>
      </c>
      <c r="C38" s="70"/>
      <c r="D38" s="71"/>
      <c r="E38" s="71"/>
      <c r="F38" s="71"/>
      <c r="G38" s="72"/>
      <c r="H38" s="73"/>
    </row>
    <row r="39" spans="1:8" s="61" customFormat="1" ht="48" x14ac:dyDescent="0.25">
      <c r="A39" s="74">
        <v>2201</v>
      </c>
      <c r="B39" s="75"/>
      <c r="C39" s="75" t="s">
        <v>78</v>
      </c>
      <c r="D39" s="77">
        <v>1</v>
      </c>
      <c r="E39" s="77">
        <v>1</v>
      </c>
      <c r="F39" s="77" t="s">
        <v>75</v>
      </c>
      <c r="G39" s="78" t="str">
        <f>VLOOKUP(D39&amp;E39&amp;F39,result,2,FALSE)</f>
        <v>Non-Conformity</v>
      </c>
      <c r="H39" s="79"/>
    </row>
    <row r="40" spans="1:8" s="61" customFormat="1" ht="108" x14ac:dyDescent="0.25">
      <c r="A40" s="80">
        <v>2202</v>
      </c>
      <c r="B40" s="81"/>
      <c r="C40" s="81" t="s">
        <v>79</v>
      </c>
      <c r="D40" s="82">
        <v>1</v>
      </c>
      <c r="E40" s="82">
        <v>2</v>
      </c>
      <c r="F40" s="82" t="s">
        <v>75</v>
      </c>
      <c r="G40" s="83" t="str">
        <f>VLOOKUP(D40&amp;E40&amp;F40,result,2,FALSE)</f>
        <v>Observation</v>
      </c>
      <c r="H40" s="84"/>
    </row>
    <row r="41" spans="1:8" s="61" customFormat="1" ht="96.75" thickBot="1" x14ac:dyDescent="0.3">
      <c r="A41" s="80">
        <v>2203</v>
      </c>
      <c r="B41" s="81"/>
      <c r="C41" s="81" t="s">
        <v>80</v>
      </c>
      <c r="D41" s="82">
        <v>1</v>
      </c>
      <c r="E41" s="82">
        <v>3</v>
      </c>
      <c r="F41" s="82" t="s">
        <v>75</v>
      </c>
      <c r="G41" s="83" t="str">
        <f>VLOOKUP(D41&amp;E41&amp;F41,result,2,FALSE)</f>
        <v>Acceptable</v>
      </c>
      <c r="H41" s="84"/>
    </row>
    <row r="42" spans="1:8" s="61" customFormat="1" ht="24" x14ac:dyDescent="0.25">
      <c r="A42" s="80">
        <v>2204</v>
      </c>
      <c r="B42" s="81"/>
      <c r="C42" s="92" t="s">
        <v>98</v>
      </c>
      <c r="D42" s="82">
        <v>1</v>
      </c>
      <c r="E42" s="82">
        <v>1</v>
      </c>
      <c r="F42" s="82" t="s">
        <v>75</v>
      </c>
      <c r="G42" s="83" t="str">
        <f>VLOOKUP(D42&amp;E42&amp;F42,result,2,FALSE)</f>
        <v>Non-Conformity</v>
      </c>
      <c r="H42" s="84"/>
    </row>
    <row r="43" spans="1:8" s="61" customFormat="1" ht="15.75" thickBot="1" x14ac:dyDescent="0.3">
      <c r="A43" s="85"/>
      <c r="B43" s="86"/>
      <c r="C43" s="86"/>
      <c r="D43" s="87"/>
      <c r="E43" s="87"/>
      <c r="F43" s="87"/>
      <c r="G43" s="88"/>
      <c r="H43" s="89"/>
    </row>
    <row r="44" spans="1:8" ht="15.75" customHeight="1" thickBot="1" x14ac:dyDescent="0.25">
      <c r="A44" s="68">
        <v>2300</v>
      </c>
      <c r="B44" s="69" t="s">
        <v>84</v>
      </c>
      <c r="C44" s="70"/>
      <c r="D44" s="71"/>
      <c r="E44" s="71"/>
      <c r="F44" s="71"/>
      <c r="G44" s="72"/>
      <c r="H44" s="73"/>
    </row>
    <row r="45" spans="1:8" s="61" customFormat="1" ht="24" x14ac:dyDescent="0.25">
      <c r="A45" s="74"/>
      <c r="B45" s="75"/>
      <c r="C45" s="92" t="s">
        <v>98</v>
      </c>
      <c r="D45" s="77">
        <v>1</v>
      </c>
      <c r="E45" s="77">
        <v>1</v>
      </c>
      <c r="F45" s="77" t="s">
        <v>75</v>
      </c>
      <c r="G45" s="78" t="str">
        <f>VLOOKUP(D45&amp;E45&amp;F45,result,2,FALSE)</f>
        <v>Non-Conformity</v>
      </c>
      <c r="H45" s="79"/>
    </row>
    <row r="46" spans="1:8" s="61" customFormat="1" ht="16.5" customHeight="1" x14ac:dyDescent="0.25">
      <c r="A46" s="80"/>
      <c r="B46" s="81"/>
      <c r="C46" s="101" t="s">
        <v>99</v>
      </c>
      <c r="D46" s="82">
        <v>1</v>
      </c>
      <c r="E46" s="82">
        <v>2</v>
      </c>
      <c r="F46" s="82" t="s">
        <v>75</v>
      </c>
      <c r="G46" s="83" t="str">
        <f>VLOOKUP(D46&amp;E46&amp;F46,result,2,FALSE)</f>
        <v>Observation</v>
      </c>
      <c r="H46" s="84"/>
    </row>
    <row r="47" spans="1:8" s="61" customFormat="1" ht="15" x14ac:dyDescent="0.25">
      <c r="A47" s="80"/>
      <c r="B47" s="81"/>
      <c r="C47" s="81"/>
      <c r="D47" s="82"/>
      <c r="E47" s="82"/>
      <c r="F47" s="82"/>
      <c r="G47" s="83"/>
      <c r="H47" s="84"/>
    </row>
    <row r="48" spans="1:8" s="61" customFormat="1" ht="15.75" thickBot="1" x14ac:dyDescent="0.3">
      <c r="A48" s="85"/>
      <c r="B48" s="86"/>
      <c r="C48" s="86"/>
      <c r="D48" s="87"/>
      <c r="E48" s="87"/>
      <c r="F48" s="87"/>
      <c r="G48" s="88"/>
      <c r="H48" s="89"/>
    </row>
    <row r="49" spans="1:8" ht="15.75" customHeight="1" thickBot="1" x14ac:dyDescent="0.25">
      <c r="A49" s="68">
        <v>2400</v>
      </c>
      <c r="B49" s="69" t="s">
        <v>87</v>
      </c>
      <c r="C49" s="70"/>
      <c r="D49" s="71"/>
      <c r="E49" s="71"/>
      <c r="F49" s="71"/>
      <c r="G49" s="72"/>
      <c r="H49" s="73"/>
    </row>
    <row r="50" spans="1:8" s="61" customFormat="1" ht="24" x14ac:dyDescent="0.25">
      <c r="A50" s="74">
        <v>2401</v>
      </c>
      <c r="B50" s="75"/>
      <c r="C50" s="92" t="s">
        <v>100</v>
      </c>
      <c r="D50" s="77">
        <v>1</v>
      </c>
      <c r="E50" s="77">
        <v>1</v>
      </c>
      <c r="F50" s="77" t="s">
        <v>75</v>
      </c>
      <c r="G50" s="78" t="str">
        <f t="shared" ref="G50:G61" si="0">VLOOKUP(D50&amp;E50&amp;F50,result,2,FALSE)</f>
        <v>Non-Conformity</v>
      </c>
      <c r="H50" s="79"/>
    </row>
    <row r="51" spans="1:8" s="61" customFormat="1" ht="24" x14ac:dyDescent="0.25">
      <c r="A51" s="80">
        <v>2402</v>
      </c>
      <c r="B51" s="81"/>
      <c r="C51" s="90" t="s">
        <v>101</v>
      </c>
      <c r="D51" s="82">
        <v>1</v>
      </c>
      <c r="E51" s="82">
        <v>2</v>
      </c>
      <c r="F51" s="82" t="s">
        <v>75</v>
      </c>
      <c r="G51" s="83" t="str">
        <f t="shared" si="0"/>
        <v>Observation</v>
      </c>
      <c r="H51" s="84"/>
    </row>
    <row r="52" spans="1:8" s="61" customFormat="1" ht="15" x14ac:dyDescent="0.25">
      <c r="A52" s="80">
        <v>2403</v>
      </c>
      <c r="B52" s="81"/>
      <c r="C52" s="90" t="s">
        <v>102</v>
      </c>
      <c r="D52" s="82">
        <v>1</v>
      </c>
      <c r="E52" s="82">
        <v>3</v>
      </c>
      <c r="F52" s="82" t="s">
        <v>75</v>
      </c>
      <c r="G52" s="83" t="str">
        <f t="shared" si="0"/>
        <v>Acceptable</v>
      </c>
      <c r="H52" s="84"/>
    </row>
    <row r="53" spans="1:8" s="61" customFormat="1" ht="15" x14ac:dyDescent="0.25">
      <c r="A53" s="80">
        <v>2404</v>
      </c>
      <c r="B53" s="81"/>
      <c r="C53" s="90" t="s">
        <v>103</v>
      </c>
      <c r="D53" s="82">
        <v>0</v>
      </c>
      <c r="E53" s="82"/>
      <c r="F53" s="82" t="s">
        <v>75</v>
      </c>
      <c r="G53" s="83" t="str">
        <f t="shared" si="0"/>
        <v>Non-Conformity</v>
      </c>
      <c r="H53" s="84"/>
    </row>
    <row r="54" spans="1:8" s="61" customFormat="1" ht="24.75" thickBot="1" x14ac:dyDescent="0.3">
      <c r="A54" s="85">
        <v>2405</v>
      </c>
      <c r="B54" s="86"/>
      <c r="C54" s="91" t="s">
        <v>104</v>
      </c>
      <c r="D54" s="87" t="s">
        <v>83</v>
      </c>
      <c r="E54" s="87"/>
      <c r="F54" s="87" t="s">
        <v>75</v>
      </c>
      <c r="G54" s="88" t="str">
        <f t="shared" si="0"/>
        <v>Not Applicable</v>
      </c>
      <c r="H54" s="89"/>
    </row>
    <row r="55" spans="1:8" s="61" customFormat="1" ht="15" x14ac:dyDescent="0.25">
      <c r="A55" s="74">
        <v>2405</v>
      </c>
      <c r="B55" s="75"/>
      <c r="C55" s="92" t="s">
        <v>105</v>
      </c>
      <c r="D55" s="77">
        <v>1</v>
      </c>
      <c r="E55" s="77">
        <v>1</v>
      </c>
      <c r="F55" s="77" t="s">
        <v>75</v>
      </c>
      <c r="G55" s="78" t="str">
        <f t="shared" si="0"/>
        <v>Non-Conformity</v>
      </c>
      <c r="H55" s="79"/>
    </row>
    <row r="56" spans="1:8" s="61" customFormat="1" ht="24" x14ac:dyDescent="0.25">
      <c r="A56" s="80">
        <v>2406</v>
      </c>
      <c r="B56" s="81"/>
      <c r="C56" s="90" t="s">
        <v>106</v>
      </c>
      <c r="D56" s="82">
        <v>1</v>
      </c>
      <c r="E56" s="82">
        <v>2</v>
      </c>
      <c r="F56" s="82" t="s">
        <v>75</v>
      </c>
      <c r="G56" s="83" t="str">
        <f t="shared" si="0"/>
        <v>Observation</v>
      </c>
      <c r="H56" s="84"/>
    </row>
    <row r="57" spans="1:8" s="61" customFormat="1" ht="15" x14ac:dyDescent="0.25">
      <c r="A57" s="80">
        <v>2407</v>
      </c>
      <c r="B57" s="81"/>
      <c r="C57" s="90" t="s">
        <v>107</v>
      </c>
      <c r="D57" s="82">
        <v>1</v>
      </c>
      <c r="E57" s="82">
        <v>3</v>
      </c>
      <c r="F57" s="82" t="s">
        <v>75</v>
      </c>
      <c r="G57" s="83" t="str">
        <f t="shared" si="0"/>
        <v>Acceptable</v>
      </c>
      <c r="H57" s="84"/>
    </row>
    <row r="58" spans="1:8" s="61" customFormat="1" ht="15" x14ac:dyDescent="0.25">
      <c r="A58" s="80">
        <v>2408</v>
      </c>
      <c r="B58" s="81"/>
      <c r="C58" s="90" t="s">
        <v>108</v>
      </c>
      <c r="D58" s="82">
        <v>0</v>
      </c>
      <c r="E58" s="82"/>
      <c r="F58" s="82" t="s">
        <v>75</v>
      </c>
      <c r="G58" s="83" t="str">
        <f t="shared" si="0"/>
        <v>Non-Conformity</v>
      </c>
      <c r="H58" s="84"/>
    </row>
    <row r="59" spans="1:8" s="61" customFormat="1" ht="15.75" thickBot="1" x14ac:dyDescent="0.3">
      <c r="A59" s="85">
        <v>2409</v>
      </c>
      <c r="B59" s="86"/>
      <c r="C59" s="90" t="s">
        <v>109</v>
      </c>
      <c r="D59" s="87" t="s">
        <v>83</v>
      </c>
      <c r="E59" s="87"/>
      <c r="F59" s="87" t="s">
        <v>75</v>
      </c>
      <c r="G59" s="88" t="str">
        <f t="shared" si="0"/>
        <v>Not Applicable</v>
      </c>
      <c r="H59" s="89"/>
    </row>
    <row r="60" spans="1:8" s="61" customFormat="1" ht="24" x14ac:dyDescent="0.25">
      <c r="A60" s="80">
        <v>2410</v>
      </c>
      <c r="B60" s="81"/>
      <c r="C60" s="90" t="s">
        <v>110</v>
      </c>
      <c r="D60" s="82">
        <v>1</v>
      </c>
      <c r="E60" s="82">
        <v>2</v>
      </c>
      <c r="F60" s="82" t="s">
        <v>75</v>
      </c>
      <c r="G60" s="83" t="str">
        <f t="shared" si="0"/>
        <v>Observation</v>
      </c>
      <c r="H60" s="84"/>
    </row>
    <row r="61" spans="1:8" s="61" customFormat="1" ht="24.75" thickBot="1" x14ac:dyDescent="0.3">
      <c r="A61" s="80">
        <v>2411</v>
      </c>
      <c r="B61" s="81"/>
      <c r="C61" s="91" t="s">
        <v>111</v>
      </c>
      <c r="D61" s="82">
        <v>1</v>
      </c>
      <c r="E61" s="82">
        <v>3</v>
      </c>
      <c r="F61" s="82" t="s">
        <v>75</v>
      </c>
      <c r="G61" s="83" t="str">
        <f t="shared" si="0"/>
        <v>Acceptable</v>
      </c>
      <c r="H61" s="84"/>
    </row>
    <row r="62" spans="1:8" s="61" customFormat="1" ht="15" x14ac:dyDescent="0.25">
      <c r="A62" s="80"/>
      <c r="B62" s="81"/>
      <c r="C62" s="90"/>
      <c r="D62" s="82"/>
      <c r="E62" s="82"/>
      <c r="F62" s="82"/>
      <c r="G62" s="83"/>
      <c r="H62" s="84"/>
    </row>
    <row r="63" spans="1:8" s="61" customFormat="1" ht="15.75" thickBot="1" x14ac:dyDescent="0.3">
      <c r="A63" s="85"/>
      <c r="B63" s="86"/>
      <c r="C63" s="91"/>
      <c r="D63" s="87"/>
      <c r="E63" s="87"/>
      <c r="F63" s="87"/>
      <c r="G63" s="88"/>
      <c r="H63" s="89"/>
    </row>
    <row r="64" spans="1:8" ht="15.75" customHeight="1" thickBot="1" x14ac:dyDescent="0.25">
      <c r="A64" s="68">
        <v>2500</v>
      </c>
      <c r="B64" s="69" t="s">
        <v>92</v>
      </c>
      <c r="C64" s="70"/>
      <c r="D64" s="71"/>
      <c r="E64" s="71"/>
      <c r="F64" s="71"/>
      <c r="G64" s="72"/>
      <c r="H64" s="73"/>
    </row>
    <row r="65" spans="1:8" s="61" customFormat="1" ht="180" x14ac:dyDescent="0.25">
      <c r="A65" s="74">
        <v>2501</v>
      </c>
      <c r="B65" s="75"/>
      <c r="C65" s="102" t="s">
        <v>112</v>
      </c>
      <c r="D65" s="77">
        <v>1</v>
      </c>
      <c r="E65" s="77">
        <v>1</v>
      </c>
      <c r="F65" s="77" t="s">
        <v>75</v>
      </c>
      <c r="G65" s="78" t="str">
        <f>VLOOKUP(D65&amp;E65&amp;F65,result,2,FALSE)</f>
        <v>Non-Conformity</v>
      </c>
      <c r="H65" s="79"/>
    </row>
    <row r="66" spans="1:8" s="61" customFormat="1" ht="15" x14ac:dyDescent="0.25">
      <c r="A66" s="80">
        <v>2502</v>
      </c>
      <c r="B66" s="81"/>
      <c r="C66" s="81" t="s">
        <v>113</v>
      </c>
      <c r="D66" s="82">
        <v>1</v>
      </c>
      <c r="E66" s="82">
        <v>2</v>
      </c>
      <c r="F66" s="82" t="s">
        <v>75</v>
      </c>
      <c r="G66" s="83" t="str">
        <f>VLOOKUP(D66&amp;E66&amp;F66,result,2,FALSE)</f>
        <v>Observation</v>
      </c>
      <c r="H66" s="84"/>
    </row>
    <row r="67" spans="1:8" s="61" customFormat="1" ht="15.75" thickBot="1" x14ac:dyDescent="0.3">
      <c r="A67" s="80">
        <v>2503</v>
      </c>
      <c r="B67" s="81"/>
      <c r="C67" s="103" t="s">
        <v>114</v>
      </c>
      <c r="D67" s="82">
        <v>1</v>
      </c>
      <c r="E67" s="82">
        <v>2</v>
      </c>
      <c r="F67" s="82" t="s">
        <v>75</v>
      </c>
      <c r="G67" s="83" t="str">
        <f>VLOOKUP(D67&amp;E67&amp;F67,result,2,FALSE)</f>
        <v>Observation</v>
      </c>
      <c r="H67" s="84"/>
    </row>
    <row r="68" spans="1:8" s="61" customFormat="1" ht="15.75" thickBot="1" x14ac:dyDescent="0.3">
      <c r="A68" s="80"/>
      <c r="B68" s="81"/>
      <c r="C68" s="81"/>
      <c r="D68" s="82"/>
      <c r="E68" s="82"/>
      <c r="F68" s="82"/>
      <c r="G68" s="83"/>
      <c r="H68" s="84"/>
    </row>
    <row r="69" spans="1:8" ht="15.75" customHeight="1" thickBot="1" x14ac:dyDescent="0.25">
      <c r="A69" s="68">
        <v>2600</v>
      </c>
      <c r="B69" s="69" t="s">
        <v>93</v>
      </c>
      <c r="C69" s="70"/>
      <c r="D69" s="71"/>
      <c r="E69" s="71"/>
      <c r="F69" s="71"/>
      <c r="G69" s="72"/>
      <c r="H69" s="73"/>
    </row>
    <row r="70" spans="1:8" s="61" customFormat="1" ht="84" x14ac:dyDescent="0.25">
      <c r="A70" s="74">
        <v>2601</v>
      </c>
      <c r="B70" s="75"/>
      <c r="C70" s="102" t="s">
        <v>115</v>
      </c>
      <c r="D70" s="77">
        <v>1</v>
      </c>
      <c r="E70" s="77">
        <v>1</v>
      </c>
      <c r="F70" s="77" t="s">
        <v>75</v>
      </c>
      <c r="G70" s="78" t="str">
        <f>VLOOKUP(D70&amp;E70&amp;F70,result,2,FALSE)</f>
        <v>Non-Conformity</v>
      </c>
      <c r="H70" s="79"/>
    </row>
    <row r="71" spans="1:8" s="61" customFormat="1" ht="15" x14ac:dyDescent="0.25">
      <c r="A71" s="80">
        <v>2602</v>
      </c>
      <c r="B71" s="81"/>
      <c r="C71" s="81" t="s">
        <v>116</v>
      </c>
      <c r="D71" s="82">
        <v>1</v>
      </c>
      <c r="E71" s="82">
        <v>2</v>
      </c>
      <c r="F71" s="82" t="s">
        <v>75</v>
      </c>
      <c r="G71" s="83" t="str">
        <f>VLOOKUP(D71&amp;E71&amp;F71,result,2,FALSE)</f>
        <v>Observation</v>
      </c>
      <c r="H71" s="84"/>
    </row>
    <row r="72" spans="1:8" s="61" customFormat="1" ht="15.75" thickBot="1" x14ac:dyDescent="0.3">
      <c r="A72" s="80">
        <v>2603</v>
      </c>
      <c r="B72" s="81"/>
      <c r="C72" s="103" t="s">
        <v>114</v>
      </c>
      <c r="D72" s="82"/>
      <c r="E72" s="82"/>
      <c r="F72" s="82"/>
      <c r="G72" s="83"/>
      <c r="H72" s="84"/>
    </row>
    <row r="73" spans="1:8" ht="18.75" thickBot="1" x14ac:dyDescent="0.25">
      <c r="A73" s="104"/>
      <c r="B73" s="86"/>
      <c r="C73" s="105"/>
      <c r="D73" s="106"/>
      <c r="E73" s="106"/>
      <c r="F73" s="87"/>
      <c r="G73" s="88"/>
      <c r="H73" s="86"/>
    </row>
    <row r="74" spans="1:8" ht="16.5" thickBot="1" x14ac:dyDescent="0.25">
      <c r="A74" s="62">
        <v>3000</v>
      </c>
      <c r="B74" s="375" t="s">
        <v>117</v>
      </c>
      <c r="C74" s="376"/>
      <c r="D74" s="376"/>
      <c r="E74" s="376"/>
      <c r="F74" s="376"/>
      <c r="G74" s="376"/>
      <c r="H74" s="377"/>
    </row>
    <row r="75" spans="1:8" ht="15.75" customHeight="1" thickBot="1" x14ac:dyDescent="0.25">
      <c r="A75" s="68">
        <v>3100</v>
      </c>
      <c r="B75" s="69" t="s">
        <v>73</v>
      </c>
      <c r="C75" s="70"/>
      <c r="D75" s="71"/>
      <c r="E75" s="71"/>
      <c r="F75" s="71"/>
      <c r="G75" s="72"/>
      <c r="H75" s="73"/>
    </row>
    <row r="76" spans="1:8" s="61" customFormat="1" ht="24" x14ac:dyDescent="0.25">
      <c r="A76" s="74">
        <v>3101</v>
      </c>
      <c r="B76" s="75"/>
      <c r="C76" s="92" t="s">
        <v>118</v>
      </c>
      <c r="D76" s="77">
        <v>1</v>
      </c>
      <c r="E76" s="77">
        <v>3</v>
      </c>
      <c r="F76" s="77" t="s">
        <v>75</v>
      </c>
      <c r="G76" s="78" t="str">
        <f>VLOOKUP(D76&amp;E76&amp;F76,result,2,FALSE)</f>
        <v>Acceptable</v>
      </c>
      <c r="H76" s="79"/>
    </row>
    <row r="77" spans="1:8" s="61" customFormat="1" ht="15" x14ac:dyDescent="0.25">
      <c r="A77" s="80">
        <v>3102</v>
      </c>
      <c r="B77" s="81"/>
      <c r="C77" s="90" t="s">
        <v>119</v>
      </c>
      <c r="D77" s="82">
        <v>1</v>
      </c>
      <c r="E77" s="82">
        <v>3</v>
      </c>
      <c r="F77" s="82" t="s">
        <v>75</v>
      </c>
      <c r="G77" s="83" t="str">
        <f>VLOOKUP(D77&amp;E77&amp;F77,result,2,FALSE)</f>
        <v>Acceptable</v>
      </c>
      <c r="H77" s="84"/>
    </row>
    <row r="78" spans="1:8" s="61" customFormat="1" ht="15.75" thickBot="1" x14ac:dyDescent="0.3">
      <c r="A78" s="80">
        <v>3103</v>
      </c>
      <c r="B78" s="81"/>
      <c r="C78" s="107" t="s">
        <v>120</v>
      </c>
      <c r="D78" s="82">
        <v>0</v>
      </c>
      <c r="E78" s="82"/>
      <c r="F78" s="108" t="s">
        <v>75</v>
      </c>
      <c r="G78" s="83" t="str">
        <f>VLOOKUP(D78&amp;E78&amp;F78,result,2,FALSE)</f>
        <v>Non-Conformity</v>
      </c>
      <c r="H78" s="84"/>
    </row>
    <row r="79" spans="1:8" ht="15.75" customHeight="1" thickBot="1" x14ac:dyDescent="0.25">
      <c r="A79" s="68">
        <v>3200</v>
      </c>
      <c r="B79" s="69" t="s">
        <v>77</v>
      </c>
      <c r="C79" s="70"/>
      <c r="D79" s="71"/>
      <c r="E79" s="71"/>
      <c r="F79" s="71"/>
      <c r="G79" s="72"/>
      <c r="H79" s="73"/>
    </row>
    <row r="80" spans="1:8" s="61" customFormat="1" ht="15" x14ac:dyDescent="0.25">
      <c r="A80" s="74">
        <v>3201</v>
      </c>
      <c r="B80" s="75"/>
      <c r="C80" s="75" t="s">
        <v>121</v>
      </c>
      <c r="D80" s="77">
        <v>1</v>
      </c>
      <c r="E80" s="77">
        <v>1</v>
      </c>
      <c r="F80" s="77" t="s">
        <v>75</v>
      </c>
      <c r="G80" s="78" t="str">
        <f t="shared" ref="G80:G86" si="1">VLOOKUP(D80&amp;E80&amp;F80,result,2,FALSE)</f>
        <v>Non-Conformity</v>
      </c>
      <c r="H80" s="79"/>
    </row>
    <row r="81" spans="1:8" s="61" customFormat="1" ht="24" x14ac:dyDescent="0.25">
      <c r="A81" s="80">
        <v>3202</v>
      </c>
      <c r="B81" s="81"/>
      <c r="C81" s="81" t="s">
        <v>122</v>
      </c>
      <c r="D81" s="82">
        <v>1</v>
      </c>
      <c r="E81" s="82">
        <v>2</v>
      </c>
      <c r="F81" s="82" t="s">
        <v>75</v>
      </c>
      <c r="G81" s="83" t="str">
        <f t="shared" si="1"/>
        <v>Observation</v>
      </c>
      <c r="H81" s="84"/>
    </row>
    <row r="82" spans="1:8" s="61" customFormat="1" ht="144.75" thickBot="1" x14ac:dyDescent="0.3">
      <c r="A82" s="74">
        <v>3203</v>
      </c>
      <c r="B82" s="81"/>
      <c r="C82" s="81" t="s">
        <v>123</v>
      </c>
      <c r="D82" s="82">
        <v>1</v>
      </c>
      <c r="E82" s="82">
        <v>3</v>
      </c>
      <c r="F82" s="82" t="s">
        <v>75</v>
      </c>
      <c r="G82" s="83" t="str">
        <f t="shared" si="1"/>
        <v>Acceptable</v>
      </c>
      <c r="H82" s="84"/>
    </row>
    <row r="83" spans="1:8" s="61" customFormat="1" ht="36" x14ac:dyDescent="0.25">
      <c r="A83" s="80">
        <v>3204</v>
      </c>
      <c r="B83" s="75"/>
      <c r="C83" s="109" t="s">
        <v>124</v>
      </c>
      <c r="D83" s="77">
        <v>1</v>
      </c>
      <c r="E83" s="77">
        <v>1</v>
      </c>
      <c r="F83" s="77" t="s">
        <v>75</v>
      </c>
      <c r="G83" s="78" t="str">
        <f t="shared" si="1"/>
        <v>Non-Conformity</v>
      </c>
      <c r="H83" s="79"/>
    </row>
    <row r="84" spans="1:8" s="61" customFormat="1" ht="48" x14ac:dyDescent="0.25">
      <c r="A84" s="74">
        <v>3205</v>
      </c>
      <c r="B84" s="81"/>
      <c r="C84" s="81" t="s">
        <v>125</v>
      </c>
      <c r="D84" s="82">
        <v>1</v>
      </c>
      <c r="E84" s="82">
        <v>2</v>
      </c>
      <c r="F84" s="82" t="s">
        <v>75</v>
      </c>
      <c r="G84" s="83" t="str">
        <f t="shared" si="1"/>
        <v>Observation</v>
      </c>
      <c r="H84" s="84"/>
    </row>
    <row r="85" spans="1:8" s="61" customFormat="1" ht="108" x14ac:dyDescent="0.25">
      <c r="A85" s="80">
        <v>3206</v>
      </c>
      <c r="B85" s="81"/>
      <c r="C85" s="110" t="s">
        <v>126</v>
      </c>
      <c r="D85" s="82">
        <v>1</v>
      </c>
      <c r="E85" s="82">
        <v>3</v>
      </c>
      <c r="F85" s="82" t="s">
        <v>75</v>
      </c>
      <c r="G85" s="83" t="str">
        <f t="shared" si="1"/>
        <v>Acceptable</v>
      </c>
      <c r="H85" s="84"/>
    </row>
    <row r="86" spans="1:8" s="61" customFormat="1" ht="132.75" thickBot="1" x14ac:dyDescent="0.3">
      <c r="A86" s="74">
        <v>3207</v>
      </c>
      <c r="B86" s="81"/>
      <c r="C86" s="105" t="s">
        <v>127</v>
      </c>
      <c r="D86" s="82">
        <v>0</v>
      </c>
      <c r="E86" s="82"/>
      <c r="F86" s="82" t="s">
        <v>75</v>
      </c>
      <c r="G86" s="83" t="str">
        <f t="shared" si="1"/>
        <v>Non-Conformity</v>
      </c>
      <c r="H86" s="84"/>
    </row>
    <row r="87" spans="1:8" s="61" customFormat="1" ht="15.75" thickBot="1" x14ac:dyDescent="0.3">
      <c r="A87" s="85"/>
      <c r="B87" s="86"/>
      <c r="C87" s="86"/>
      <c r="D87" s="87"/>
      <c r="E87" s="87"/>
      <c r="F87" s="87"/>
      <c r="G87" s="88"/>
      <c r="H87" s="89"/>
    </row>
    <row r="88" spans="1:8" ht="15.75" customHeight="1" thickBot="1" x14ac:dyDescent="0.25">
      <c r="A88" s="68">
        <v>3300</v>
      </c>
      <c r="B88" s="69" t="s">
        <v>84</v>
      </c>
      <c r="C88" s="70"/>
      <c r="D88" s="71"/>
      <c r="E88" s="71"/>
      <c r="F88" s="71"/>
      <c r="G88" s="72"/>
      <c r="H88" s="73"/>
    </row>
    <row r="89" spans="1:8" s="61" customFormat="1" ht="15" x14ac:dyDescent="0.25">
      <c r="A89" s="74">
        <v>3301</v>
      </c>
      <c r="B89" s="75"/>
      <c r="C89" s="92" t="s">
        <v>128</v>
      </c>
      <c r="D89" s="77">
        <v>1</v>
      </c>
      <c r="E89" s="77">
        <v>1</v>
      </c>
      <c r="F89" s="77" t="s">
        <v>75</v>
      </c>
      <c r="G89" s="78" t="str">
        <f>VLOOKUP(D89&amp;E89&amp;F89,result,2,FALSE)</f>
        <v>Non-Conformity</v>
      </c>
      <c r="H89" s="79"/>
    </row>
    <row r="90" spans="1:8" s="61" customFormat="1" ht="24" x14ac:dyDescent="0.25">
      <c r="A90" s="80">
        <v>3302</v>
      </c>
      <c r="B90" s="81"/>
      <c r="C90" s="111" t="s">
        <v>129</v>
      </c>
      <c r="D90" s="82">
        <v>1</v>
      </c>
      <c r="E90" s="82">
        <v>2</v>
      </c>
      <c r="F90" s="82" t="s">
        <v>75</v>
      </c>
      <c r="G90" s="83" t="str">
        <f>VLOOKUP(D90&amp;E90&amp;F90,result,2,FALSE)</f>
        <v>Observation</v>
      </c>
      <c r="H90" s="84"/>
    </row>
    <row r="91" spans="1:8" s="61" customFormat="1" ht="24.75" thickBot="1" x14ac:dyDescent="0.3">
      <c r="A91" s="74">
        <v>3303</v>
      </c>
      <c r="B91" s="81"/>
      <c r="C91" s="90" t="s">
        <v>130</v>
      </c>
      <c r="D91" s="82"/>
      <c r="E91" s="82"/>
      <c r="F91" s="82"/>
      <c r="G91" s="83"/>
      <c r="H91" s="84"/>
    </row>
    <row r="92" spans="1:8" s="61" customFormat="1" ht="24" x14ac:dyDescent="0.25">
      <c r="A92" s="80">
        <v>3304</v>
      </c>
      <c r="B92" s="75"/>
      <c r="C92" s="90" t="s">
        <v>131</v>
      </c>
      <c r="D92" s="77">
        <v>1</v>
      </c>
      <c r="E92" s="77">
        <v>1</v>
      </c>
      <c r="F92" s="77" t="s">
        <v>75</v>
      </c>
      <c r="G92" s="78" t="str">
        <f>VLOOKUP(D92&amp;E92&amp;F92,result,2,FALSE)</f>
        <v>Non-Conformity</v>
      </c>
      <c r="H92" s="79"/>
    </row>
    <row r="93" spans="1:8" s="61" customFormat="1" ht="36" x14ac:dyDescent="0.25">
      <c r="A93" s="74">
        <v>3305</v>
      </c>
      <c r="B93" s="81"/>
      <c r="C93" s="90" t="s">
        <v>132</v>
      </c>
      <c r="D93" s="82">
        <v>1</v>
      </c>
      <c r="E93" s="82">
        <v>2</v>
      </c>
      <c r="F93" s="82" t="s">
        <v>75</v>
      </c>
      <c r="G93" s="83" t="str">
        <f>VLOOKUP(D93&amp;E93&amp;F93,result,2,FALSE)</f>
        <v>Observation</v>
      </c>
      <c r="H93" s="84"/>
    </row>
    <row r="94" spans="1:8" s="61" customFormat="1" ht="24.75" thickBot="1" x14ac:dyDescent="0.3">
      <c r="A94" s="80">
        <v>3306</v>
      </c>
      <c r="B94" s="81"/>
      <c r="C94" s="90" t="s">
        <v>133</v>
      </c>
      <c r="D94" s="82"/>
      <c r="E94" s="82"/>
      <c r="F94" s="82"/>
      <c r="G94" s="83"/>
      <c r="H94" s="84"/>
    </row>
    <row r="95" spans="1:8" s="61" customFormat="1" ht="24" x14ac:dyDescent="0.25">
      <c r="A95" s="74">
        <v>3307</v>
      </c>
      <c r="B95" s="75"/>
      <c r="C95" s="90" t="s">
        <v>134</v>
      </c>
      <c r="D95" s="77">
        <v>1</v>
      </c>
      <c r="E95" s="77">
        <v>1</v>
      </c>
      <c r="F95" s="77" t="s">
        <v>75</v>
      </c>
      <c r="G95" s="78" t="str">
        <f>VLOOKUP(D95&amp;E95&amp;F95,result,2,FALSE)</f>
        <v>Non-Conformity</v>
      </c>
      <c r="H95" s="79"/>
    </row>
    <row r="96" spans="1:8" s="61" customFormat="1" ht="15" x14ac:dyDescent="0.25">
      <c r="A96" s="80">
        <v>3308</v>
      </c>
      <c r="B96" s="81"/>
      <c r="C96" s="90" t="s">
        <v>135</v>
      </c>
      <c r="D96" s="82">
        <v>1</v>
      </c>
      <c r="E96" s="82">
        <v>2</v>
      </c>
      <c r="F96" s="82" t="s">
        <v>75</v>
      </c>
      <c r="G96" s="83" t="str">
        <f>VLOOKUP(D96&amp;E96&amp;F96,result,2,FALSE)</f>
        <v>Observation</v>
      </c>
      <c r="H96" s="84"/>
    </row>
    <row r="97" spans="1:8" s="61" customFormat="1" ht="15" x14ac:dyDescent="0.25">
      <c r="A97" s="74">
        <v>3309</v>
      </c>
      <c r="B97" s="81"/>
      <c r="C97" s="90" t="s">
        <v>136</v>
      </c>
      <c r="D97" s="82"/>
      <c r="E97" s="82"/>
      <c r="F97" s="82"/>
      <c r="G97" s="83"/>
      <c r="H97" s="84"/>
    </row>
    <row r="98" spans="1:8" s="61" customFormat="1" ht="15.75" thickBot="1" x14ac:dyDescent="0.3">
      <c r="A98" s="80">
        <v>3310</v>
      </c>
      <c r="B98" s="86"/>
      <c r="C98" s="91" t="s">
        <v>137</v>
      </c>
      <c r="D98" s="87"/>
      <c r="E98" s="87"/>
      <c r="F98" s="87"/>
      <c r="G98" s="88"/>
      <c r="H98" s="89"/>
    </row>
    <row r="99" spans="1:8" ht="15.75" customHeight="1" thickBot="1" x14ac:dyDescent="0.25">
      <c r="A99" s="68">
        <v>3400</v>
      </c>
      <c r="B99" s="69" t="s">
        <v>87</v>
      </c>
      <c r="C99" s="70"/>
      <c r="D99" s="71"/>
      <c r="E99" s="71"/>
      <c r="F99" s="71"/>
      <c r="G99" s="72"/>
      <c r="H99" s="73"/>
    </row>
    <row r="100" spans="1:8" s="61" customFormat="1" ht="24" x14ac:dyDescent="0.25">
      <c r="A100" s="74">
        <v>3401</v>
      </c>
      <c r="B100" s="75"/>
      <c r="C100" s="92" t="s">
        <v>129</v>
      </c>
      <c r="D100" s="77">
        <v>1</v>
      </c>
      <c r="E100" s="77">
        <v>1</v>
      </c>
      <c r="F100" s="77" t="s">
        <v>75</v>
      </c>
      <c r="G100" s="78" t="str">
        <f t="shared" ref="G100:G109" si="2">VLOOKUP(D100&amp;E100&amp;F100,result,2,FALSE)</f>
        <v>Non-Conformity</v>
      </c>
      <c r="H100" s="79"/>
    </row>
    <row r="101" spans="1:8" s="61" customFormat="1" ht="24" x14ac:dyDescent="0.25">
      <c r="A101" s="80">
        <v>3402</v>
      </c>
      <c r="B101" s="81"/>
      <c r="C101" s="90" t="s">
        <v>130</v>
      </c>
      <c r="D101" s="82">
        <v>1</v>
      </c>
      <c r="E101" s="82">
        <v>2</v>
      </c>
      <c r="F101" s="82" t="s">
        <v>75</v>
      </c>
      <c r="G101" s="83" t="str">
        <f t="shared" si="2"/>
        <v>Observation</v>
      </c>
      <c r="H101" s="84"/>
    </row>
    <row r="102" spans="1:8" s="61" customFormat="1" ht="24" x14ac:dyDescent="0.25">
      <c r="A102" s="74">
        <v>3403</v>
      </c>
      <c r="B102" s="81"/>
      <c r="C102" s="90" t="s">
        <v>131</v>
      </c>
      <c r="D102" s="82">
        <v>1</v>
      </c>
      <c r="E102" s="82">
        <v>3</v>
      </c>
      <c r="F102" s="82" t="s">
        <v>75</v>
      </c>
      <c r="G102" s="83" t="str">
        <f t="shared" si="2"/>
        <v>Acceptable</v>
      </c>
      <c r="H102" s="84"/>
    </row>
    <row r="103" spans="1:8" s="61" customFormat="1" ht="36" x14ac:dyDescent="0.25">
      <c r="A103" s="80">
        <v>3404</v>
      </c>
      <c r="B103" s="81"/>
      <c r="C103" s="90" t="s">
        <v>132</v>
      </c>
      <c r="D103" s="82">
        <v>0</v>
      </c>
      <c r="E103" s="82"/>
      <c r="F103" s="82" t="s">
        <v>75</v>
      </c>
      <c r="G103" s="83" t="str">
        <f t="shared" si="2"/>
        <v>Non-Conformity</v>
      </c>
      <c r="H103" s="84"/>
    </row>
    <row r="104" spans="1:8" s="61" customFormat="1" ht="24.75" thickBot="1" x14ac:dyDescent="0.3">
      <c r="A104" s="74">
        <v>3405</v>
      </c>
      <c r="B104" s="86"/>
      <c r="C104" s="90" t="s">
        <v>133</v>
      </c>
      <c r="D104" s="87">
        <v>0</v>
      </c>
      <c r="E104" s="87"/>
      <c r="F104" s="87" t="s">
        <v>75</v>
      </c>
      <c r="G104" s="88" t="str">
        <f t="shared" si="2"/>
        <v>Non-Conformity</v>
      </c>
      <c r="H104" s="89"/>
    </row>
    <row r="105" spans="1:8" s="61" customFormat="1" ht="24" x14ac:dyDescent="0.25">
      <c r="A105" s="80">
        <v>3406</v>
      </c>
      <c r="B105" s="75"/>
      <c r="C105" s="90" t="s">
        <v>134</v>
      </c>
      <c r="D105" s="77">
        <v>1</v>
      </c>
      <c r="E105" s="77">
        <v>1</v>
      </c>
      <c r="F105" s="77" t="s">
        <v>75</v>
      </c>
      <c r="G105" s="78" t="str">
        <f t="shared" si="2"/>
        <v>Non-Conformity</v>
      </c>
      <c r="H105" s="79"/>
    </row>
    <row r="106" spans="1:8" s="61" customFormat="1" ht="15" x14ac:dyDescent="0.25">
      <c r="A106" s="74">
        <v>3407</v>
      </c>
      <c r="B106" s="81"/>
      <c r="C106" s="90" t="s">
        <v>135</v>
      </c>
      <c r="D106" s="82">
        <v>1</v>
      </c>
      <c r="E106" s="82">
        <v>2</v>
      </c>
      <c r="F106" s="82" t="s">
        <v>75</v>
      </c>
      <c r="G106" s="83" t="str">
        <f t="shared" si="2"/>
        <v>Observation</v>
      </c>
      <c r="H106" s="84"/>
    </row>
    <row r="107" spans="1:8" s="61" customFormat="1" ht="15" x14ac:dyDescent="0.25">
      <c r="A107" s="80">
        <v>3408</v>
      </c>
      <c r="B107" s="81"/>
      <c r="C107" s="90" t="s">
        <v>136</v>
      </c>
      <c r="D107" s="82">
        <v>1</v>
      </c>
      <c r="E107" s="82">
        <v>3</v>
      </c>
      <c r="F107" s="82" t="s">
        <v>75</v>
      </c>
      <c r="G107" s="83" t="str">
        <f t="shared" si="2"/>
        <v>Acceptable</v>
      </c>
      <c r="H107" s="84"/>
    </row>
    <row r="108" spans="1:8" s="61" customFormat="1" ht="15.75" thickBot="1" x14ac:dyDescent="0.3">
      <c r="A108" s="74">
        <v>3409</v>
      </c>
      <c r="B108" s="81"/>
      <c r="C108" s="91" t="s">
        <v>137</v>
      </c>
      <c r="D108" s="82">
        <v>0</v>
      </c>
      <c r="E108" s="82"/>
      <c r="F108" s="82" t="s">
        <v>75</v>
      </c>
      <c r="G108" s="83" t="str">
        <f t="shared" si="2"/>
        <v>Non-Conformity</v>
      </c>
      <c r="H108" s="84"/>
    </row>
    <row r="109" spans="1:8" s="61" customFormat="1" ht="15.75" thickBot="1" x14ac:dyDescent="0.3">
      <c r="A109" s="80">
        <v>3410</v>
      </c>
      <c r="B109" s="86"/>
      <c r="C109" s="86"/>
      <c r="D109" s="87" t="s">
        <v>83</v>
      </c>
      <c r="E109" s="87"/>
      <c r="F109" s="87" t="s">
        <v>75</v>
      </c>
      <c r="G109" s="88" t="str">
        <f t="shared" si="2"/>
        <v>Not Applicable</v>
      </c>
      <c r="H109" s="89"/>
    </row>
    <row r="110" spans="1:8" ht="15.75" customHeight="1" thickBot="1" x14ac:dyDescent="0.25">
      <c r="A110" s="68">
        <v>3500</v>
      </c>
      <c r="B110" s="69" t="s">
        <v>92</v>
      </c>
      <c r="C110" s="70"/>
      <c r="D110" s="71"/>
      <c r="E110" s="71"/>
      <c r="F110" s="71"/>
      <c r="G110" s="72"/>
      <c r="H110" s="73"/>
    </row>
    <row r="111" spans="1:8" s="61" customFormat="1" ht="15" x14ac:dyDescent="0.25">
      <c r="A111" s="74">
        <v>3501</v>
      </c>
      <c r="B111" s="75"/>
      <c r="C111" s="75" t="s">
        <v>138</v>
      </c>
      <c r="D111" s="77">
        <v>1</v>
      </c>
      <c r="E111" s="77">
        <v>1</v>
      </c>
      <c r="F111" s="77" t="s">
        <v>75</v>
      </c>
      <c r="G111" s="78" t="str">
        <f t="shared" ref="G111:G121" si="3">VLOOKUP(D111&amp;E111&amp;F111,result,2,FALSE)</f>
        <v>Non-Conformity</v>
      </c>
      <c r="H111" s="79"/>
    </row>
    <row r="112" spans="1:8" s="61" customFormat="1" ht="48.75" thickBot="1" x14ac:dyDescent="0.3">
      <c r="A112" s="80">
        <v>3502</v>
      </c>
      <c r="B112" s="81"/>
      <c r="C112" s="81" t="s">
        <v>139</v>
      </c>
      <c r="D112" s="82">
        <v>1</v>
      </c>
      <c r="E112" s="82">
        <v>2</v>
      </c>
      <c r="F112" s="82" t="s">
        <v>75</v>
      </c>
      <c r="G112" s="83" t="str">
        <f t="shared" si="3"/>
        <v>Observation</v>
      </c>
      <c r="H112" s="84"/>
    </row>
    <row r="113" spans="1:8" s="61" customFormat="1" ht="60.75" thickBot="1" x14ac:dyDescent="0.3">
      <c r="A113" s="74">
        <v>3503</v>
      </c>
      <c r="B113" s="75"/>
      <c r="C113" s="81" t="s">
        <v>140</v>
      </c>
      <c r="D113" s="77">
        <v>1</v>
      </c>
      <c r="E113" s="77">
        <v>1</v>
      </c>
      <c r="F113" s="77" t="s">
        <v>75</v>
      </c>
      <c r="G113" s="78" t="str">
        <f t="shared" si="3"/>
        <v>Non-Conformity</v>
      </c>
      <c r="H113" s="79"/>
    </row>
    <row r="114" spans="1:8" s="61" customFormat="1" ht="36" x14ac:dyDescent="0.25">
      <c r="A114" s="80">
        <v>3504</v>
      </c>
      <c r="B114" s="75"/>
      <c r="C114" s="81" t="s">
        <v>141</v>
      </c>
      <c r="D114" s="77">
        <v>1</v>
      </c>
      <c r="E114" s="77">
        <v>1</v>
      </c>
      <c r="F114" s="77" t="s">
        <v>75</v>
      </c>
      <c r="G114" s="78" t="str">
        <f t="shared" si="3"/>
        <v>Non-Conformity</v>
      </c>
      <c r="H114" s="79"/>
    </row>
    <row r="115" spans="1:8" s="61" customFormat="1" ht="84.75" thickBot="1" x14ac:dyDescent="0.3">
      <c r="A115" s="74">
        <v>3505</v>
      </c>
      <c r="B115" s="81"/>
      <c r="C115" s="81" t="s">
        <v>142</v>
      </c>
      <c r="D115" s="82">
        <v>1</v>
      </c>
      <c r="E115" s="82">
        <v>2</v>
      </c>
      <c r="F115" s="82" t="s">
        <v>75</v>
      </c>
      <c r="G115" s="83" t="str">
        <f t="shared" si="3"/>
        <v>Observation</v>
      </c>
      <c r="H115" s="84"/>
    </row>
    <row r="116" spans="1:8" s="61" customFormat="1" ht="72" x14ac:dyDescent="0.25">
      <c r="A116" s="80">
        <v>3506</v>
      </c>
      <c r="B116" s="75"/>
      <c r="C116" s="81" t="s">
        <v>143</v>
      </c>
      <c r="D116" s="77">
        <v>1</v>
      </c>
      <c r="E116" s="77">
        <v>1</v>
      </c>
      <c r="F116" s="77" t="s">
        <v>75</v>
      </c>
      <c r="G116" s="78" t="str">
        <f t="shared" si="3"/>
        <v>Non-Conformity</v>
      </c>
      <c r="H116" s="79"/>
    </row>
    <row r="117" spans="1:8" s="61" customFormat="1" ht="36.75" thickBot="1" x14ac:dyDescent="0.3">
      <c r="A117" s="74">
        <v>3507</v>
      </c>
      <c r="B117" s="81"/>
      <c r="C117" s="81" t="s">
        <v>144</v>
      </c>
      <c r="D117" s="82">
        <v>1</v>
      </c>
      <c r="E117" s="82">
        <v>2</v>
      </c>
      <c r="F117" s="82" t="s">
        <v>75</v>
      </c>
      <c r="G117" s="83" t="str">
        <f t="shared" si="3"/>
        <v>Observation</v>
      </c>
      <c r="H117" s="84"/>
    </row>
    <row r="118" spans="1:8" s="61" customFormat="1" ht="60" x14ac:dyDescent="0.25">
      <c r="A118" s="80">
        <v>3508</v>
      </c>
      <c r="B118" s="75"/>
      <c r="C118" s="81" t="s">
        <v>145</v>
      </c>
      <c r="D118" s="77">
        <v>1</v>
      </c>
      <c r="E118" s="77">
        <v>1</v>
      </c>
      <c r="F118" s="77" t="s">
        <v>75</v>
      </c>
      <c r="G118" s="78" t="str">
        <f t="shared" si="3"/>
        <v>Non-Conformity</v>
      </c>
      <c r="H118" s="79"/>
    </row>
    <row r="119" spans="1:8" s="61" customFormat="1" ht="48.75" thickBot="1" x14ac:dyDescent="0.3">
      <c r="A119" s="74">
        <v>3509</v>
      </c>
      <c r="B119" s="81"/>
      <c r="C119" s="81" t="s">
        <v>146</v>
      </c>
      <c r="D119" s="82">
        <v>1</v>
      </c>
      <c r="E119" s="82">
        <v>2</v>
      </c>
      <c r="F119" s="82" t="s">
        <v>75</v>
      </c>
      <c r="G119" s="83" t="str">
        <f t="shared" si="3"/>
        <v>Observation</v>
      </c>
      <c r="H119" s="84"/>
    </row>
    <row r="120" spans="1:8" s="61" customFormat="1" ht="24" x14ac:dyDescent="0.25">
      <c r="A120" s="80">
        <v>3510</v>
      </c>
      <c r="B120" s="75"/>
      <c r="C120" s="81" t="s">
        <v>147</v>
      </c>
      <c r="D120" s="77">
        <v>1</v>
      </c>
      <c r="E120" s="77">
        <v>1</v>
      </c>
      <c r="F120" s="77" t="s">
        <v>75</v>
      </c>
      <c r="G120" s="78" t="str">
        <f t="shared" si="3"/>
        <v>Non-Conformity</v>
      </c>
      <c r="H120" s="79"/>
    </row>
    <row r="121" spans="1:8" s="61" customFormat="1" ht="15.75" thickBot="1" x14ac:dyDescent="0.3">
      <c r="A121" s="80"/>
      <c r="B121" s="81"/>
      <c r="C121" s="81"/>
      <c r="D121" s="82">
        <v>1</v>
      </c>
      <c r="E121" s="82">
        <v>2</v>
      </c>
      <c r="F121" s="82" t="s">
        <v>75</v>
      </c>
      <c r="G121" s="83" t="str">
        <f t="shared" si="3"/>
        <v>Observation</v>
      </c>
      <c r="H121" s="84"/>
    </row>
    <row r="122" spans="1:8" ht="15.75" customHeight="1" thickBot="1" x14ac:dyDescent="0.25">
      <c r="A122" s="68">
        <v>3600</v>
      </c>
      <c r="B122" s="69" t="s">
        <v>93</v>
      </c>
      <c r="C122" s="70"/>
      <c r="D122" s="71"/>
      <c r="E122" s="71"/>
      <c r="F122" s="71"/>
      <c r="G122" s="72"/>
      <c r="H122" s="73"/>
    </row>
    <row r="123" spans="1:8" s="61" customFormat="1" ht="15" x14ac:dyDescent="0.25">
      <c r="A123" s="74">
        <v>3601</v>
      </c>
      <c r="B123" s="75"/>
      <c r="C123" s="75" t="s">
        <v>138</v>
      </c>
      <c r="D123" s="77">
        <v>1</v>
      </c>
      <c r="E123" s="77">
        <v>1</v>
      </c>
      <c r="F123" s="77" t="s">
        <v>75</v>
      </c>
      <c r="G123" s="78" t="str">
        <f t="shared" ref="G123:G130" si="4">VLOOKUP(D123&amp;E123&amp;F123,result,2,FALSE)</f>
        <v>Non-Conformity</v>
      </c>
      <c r="H123" s="79"/>
    </row>
    <row r="124" spans="1:8" s="61" customFormat="1" ht="36" x14ac:dyDescent="0.25">
      <c r="A124" s="80">
        <v>3602</v>
      </c>
      <c r="B124" s="81"/>
      <c r="C124" s="81" t="s">
        <v>148</v>
      </c>
      <c r="D124" s="82">
        <v>1</v>
      </c>
      <c r="E124" s="82">
        <v>2</v>
      </c>
      <c r="F124" s="82" t="s">
        <v>75</v>
      </c>
      <c r="G124" s="83" t="str">
        <f t="shared" si="4"/>
        <v>Observation</v>
      </c>
      <c r="H124" s="84"/>
    </row>
    <row r="125" spans="1:8" s="61" customFormat="1" ht="60.75" thickBot="1" x14ac:dyDescent="0.3">
      <c r="A125" s="74">
        <v>3603</v>
      </c>
      <c r="B125" s="81"/>
      <c r="C125" s="81" t="s">
        <v>149</v>
      </c>
      <c r="D125" s="82">
        <v>0</v>
      </c>
      <c r="E125" s="82"/>
      <c r="F125" s="108" t="s">
        <v>75</v>
      </c>
      <c r="G125" s="83" t="str">
        <f t="shared" si="4"/>
        <v>Non-Conformity</v>
      </c>
      <c r="H125" s="84"/>
    </row>
    <row r="126" spans="1:8" s="61" customFormat="1" ht="36.75" thickBot="1" x14ac:dyDescent="0.3">
      <c r="A126" s="80">
        <v>3604</v>
      </c>
      <c r="B126" s="75"/>
      <c r="C126" s="109" t="s">
        <v>141</v>
      </c>
      <c r="D126" s="77">
        <v>1</v>
      </c>
      <c r="E126" s="77">
        <v>1</v>
      </c>
      <c r="F126" s="77" t="s">
        <v>75</v>
      </c>
      <c r="G126" s="78" t="str">
        <f t="shared" si="4"/>
        <v>Non-Conformity</v>
      </c>
      <c r="H126" s="79"/>
    </row>
    <row r="127" spans="1:8" s="61" customFormat="1" ht="96" x14ac:dyDescent="0.25">
      <c r="A127" s="74">
        <v>3605</v>
      </c>
      <c r="B127" s="75"/>
      <c r="C127" s="81" t="s">
        <v>150</v>
      </c>
      <c r="D127" s="77">
        <v>1</v>
      </c>
      <c r="E127" s="77">
        <v>1</v>
      </c>
      <c r="F127" s="77" t="s">
        <v>75</v>
      </c>
      <c r="G127" s="78" t="str">
        <f t="shared" si="4"/>
        <v>Non-Conformity</v>
      </c>
      <c r="H127" s="79"/>
    </row>
    <row r="128" spans="1:8" s="61" customFormat="1" ht="24" x14ac:dyDescent="0.25">
      <c r="A128" s="80">
        <v>3606</v>
      </c>
      <c r="B128" s="81"/>
      <c r="C128" s="109" t="s">
        <v>151</v>
      </c>
      <c r="D128" s="82">
        <v>1</v>
      </c>
      <c r="E128" s="82">
        <v>2</v>
      </c>
      <c r="F128" s="82" t="s">
        <v>75</v>
      </c>
      <c r="G128" s="83" t="str">
        <f t="shared" si="4"/>
        <v>Observation</v>
      </c>
      <c r="H128" s="84"/>
    </row>
    <row r="129" spans="1:8" s="61" customFormat="1" ht="24.75" thickBot="1" x14ac:dyDescent="0.3">
      <c r="A129" s="74">
        <v>3607</v>
      </c>
      <c r="B129" s="81"/>
      <c r="C129" s="109" t="s">
        <v>152</v>
      </c>
      <c r="D129" s="82">
        <v>0</v>
      </c>
      <c r="E129" s="82"/>
      <c r="F129" s="108" t="s">
        <v>75</v>
      </c>
      <c r="G129" s="83" t="str">
        <f t="shared" si="4"/>
        <v>Non-Conformity</v>
      </c>
      <c r="H129" s="84"/>
    </row>
    <row r="130" spans="1:8" s="61" customFormat="1" ht="24" x14ac:dyDescent="0.25">
      <c r="A130" s="80">
        <v>3608</v>
      </c>
      <c r="B130" s="75"/>
      <c r="C130" s="109" t="s">
        <v>147</v>
      </c>
      <c r="D130" s="77">
        <v>1</v>
      </c>
      <c r="E130" s="77">
        <v>1</v>
      </c>
      <c r="F130" s="77" t="s">
        <v>75</v>
      </c>
      <c r="G130" s="78" t="str">
        <f t="shared" si="4"/>
        <v>Non-Conformity</v>
      </c>
      <c r="H130" s="79"/>
    </row>
    <row r="131" spans="1:8" s="61" customFormat="1" ht="15.75" thickBot="1" x14ac:dyDescent="0.3">
      <c r="A131" s="74"/>
      <c r="B131" s="81"/>
      <c r="C131" s="91"/>
      <c r="D131" s="82"/>
      <c r="E131" s="82"/>
      <c r="F131" s="82"/>
      <c r="G131" s="83"/>
      <c r="H131" s="84"/>
    </row>
    <row r="132" spans="1:8" s="61" customFormat="1" ht="15.75" thickBot="1" x14ac:dyDescent="0.3">
      <c r="A132" s="80"/>
      <c r="B132" s="81"/>
      <c r="C132" s="81"/>
      <c r="D132" s="82"/>
      <c r="E132" s="82"/>
      <c r="F132" s="82"/>
      <c r="G132" s="83"/>
      <c r="H132" s="84"/>
    </row>
    <row r="133" spans="1:8" s="116" customFormat="1" ht="9.75" customHeight="1" thickBot="1" x14ac:dyDescent="0.25">
      <c r="A133" s="112"/>
      <c r="B133" s="113"/>
      <c r="C133" s="114"/>
      <c r="D133" s="115"/>
      <c r="E133" s="115"/>
      <c r="F133" s="115"/>
      <c r="G133" s="115"/>
      <c r="H133" s="113"/>
    </row>
    <row r="134" spans="1:8" ht="18.75" thickBot="1" x14ac:dyDescent="0.25">
      <c r="A134" s="62">
        <v>4000</v>
      </c>
      <c r="B134" s="97" t="s">
        <v>153</v>
      </c>
      <c r="C134" s="117"/>
      <c r="D134" s="115"/>
      <c r="E134" s="115"/>
      <c r="F134" s="115"/>
      <c r="G134" s="115"/>
      <c r="H134" s="118"/>
    </row>
    <row r="135" spans="1:8" ht="84.75" thickBot="1" x14ac:dyDescent="0.25">
      <c r="A135" s="119">
        <v>4001</v>
      </c>
      <c r="B135" s="120"/>
      <c r="C135" s="121" t="s">
        <v>154</v>
      </c>
      <c r="D135" s="122"/>
      <c r="E135" s="122"/>
      <c r="F135" s="123" t="s">
        <v>75</v>
      </c>
      <c r="G135" s="124" t="str">
        <f>VLOOKUP(D135&amp;E135&amp;F135,result,2,FALSE)</f>
        <v>EMPTY</v>
      </c>
      <c r="H135" s="120"/>
    </row>
    <row r="136" spans="1:8" ht="60.75" thickBot="1" x14ac:dyDescent="0.25">
      <c r="A136" s="119">
        <v>4002</v>
      </c>
      <c r="B136" s="120"/>
      <c r="C136" s="121" t="s">
        <v>155</v>
      </c>
      <c r="D136" s="122"/>
      <c r="E136" s="122"/>
      <c r="F136" s="123" t="s">
        <v>75</v>
      </c>
      <c r="G136" s="124" t="str">
        <f>VLOOKUP(D136&amp;E136&amp;F136,result,2,FALSE)</f>
        <v>EMPTY</v>
      </c>
      <c r="H136" s="120"/>
    </row>
    <row r="137" spans="1:8" s="116" customFormat="1" ht="9.75" customHeight="1" thickBot="1" x14ac:dyDescent="0.25">
      <c r="A137" s="112"/>
      <c r="B137" s="113"/>
      <c r="C137" s="113"/>
      <c r="D137" s="125"/>
      <c r="E137" s="125"/>
      <c r="F137" s="125"/>
      <c r="G137" s="125"/>
      <c r="H137" s="126"/>
    </row>
    <row r="138" spans="1:8" ht="18.75" thickBot="1" x14ac:dyDescent="0.25">
      <c r="A138" s="62">
        <v>5000</v>
      </c>
      <c r="B138" s="97" t="s">
        <v>156</v>
      </c>
      <c r="C138" s="127"/>
      <c r="D138" s="115"/>
      <c r="E138" s="115"/>
      <c r="F138" s="115"/>
      <c r="G138" s="115"/>
      <c r="H138" s="118"/>
    </row>
    <row r="139" spans="1:8" ht="15.75" customHeight="1" thickBot="1" x14ac:dyDescent="0.25">
      <c r="A139" s="68">
        <v>5100</v>
      </c>
      <c r="B139" s="69" t="s">
        <v>73</v>
      </c>
      <c r="C139" s="70"/>
      <c r="D139" s="71"/>
      <c r="E139" s="71"/>
      <c r="F139" s="71"/>
      <c r="G139" s="72"/>
      <c r="H139" s="73"/>
    </row>
    <row r="140" spans="1:8" s="61" customFormat="1" ht="15.75" thickBot="1" x14ac:dyDescent="0.3">
      <c r="A140" s="74"/>
      <c r="B140" s="75"/>
      <c r="C140" s="76"/>
      <c r="D140" s="77">
        <v>1</v>
      </c>
      <c r="E140" s="77">
        <v>3</v>
      </c>
      <c r="F140" s="77" t="s">
        <v>75</v>
      </c>
      <c r="G140" s="78" t="str">
        <f>VLOOKUP(D140&amp;E140&amp;F140,result,2,FALSE)</f>
        <v>Acceptable</v>
      </c>
      <c r="H140" s="79"/>
    </row>
    <row r="141" spans="1:8" s="61" customFormat="1" ht="15.75" thickBot="1" x14ac:dyDescent="0.3">
      <c r="A141" s="80"/>
      <c r="B141" s="81"/>
      <c r="C141" s="76"/>
      <c r="D141" s="82">
        <v>1</v>
      </c>
      <c r="E141" s="82">
        <v>3</v>
      </c>
      <c r="F141" s="82" t="s">
        <v>75</v>
      </c>
      <c r="G141" s="83" t="str">
        <f>VLOOKUP(D141&amp;E141&amp;F141,result,2,FALSE)</f>
        <v>Acceptable</v>
      </c>
      <c r="H141" s="84"/>
    </row>
    <row r="142" spans="1:8" s="61" customFormat="1" ht="15.75" thickBot="1" x14ac:dyDescent="0.3">
      <c r="A142" s="80"/>
      <c r="B142" s="81"/>
      <c r="C142" s="81"/>
      <c r="D142" s="82"/>
      <c r="E142" s="82"/>
      <c r="F142" s="82"/>
      <c r="G142" s="83"/>
      <c r="H142" s="84"/>
    </row>
    <row r="143" spans="1:8" ht="15.75" customHeight="1" thickBot="1" x14ac:dyDescent="0.25">
      <c r="A143" s="68">
        <v>5200</v>
      </c>
      <c r="B143" s="69" t="s">
        <v>77</v>
      </c>
      <c r="C143" s="70"/>
      <c r="D143" s="71"/>
      <c r="E143" s="71"/>
      <c r="F143" s="71"/>
      <c r="G143" s="72"/>
      <c r="H143" s="73"/>
    </row>
    <row r="144" spans="1:8" s="61" customFormat="1" ht="84" x14ac:dyDescent="0.25">
      <c r="A144" s="74">
        <v>5201</v>
      </c>
      <c r="B144" s="75"/>
      <c r="C144" s="75" t="s">
        <v>157</v>
      </c>
      <c r="D144" s="77">
        <v>1</v>
      </c>
      <c r="E144" s="77">
        <v>1</v>
      </c>
      <c r="F144" s="77" t="s">
        <v>75</v>
      </c>
      <c r="G144" s="78" t="str">
        <f>VLOOKUP(D144&amp;E144&amp;F144,result,2,FALSE)</f>
        <v>Non-Conformity</v>
      </c>
      <c r="H144" s="79"/>
    </row>
    <row r="145" spans="1:8" s="61" customFormat="1" ht="24" x14ac:dyDescent="0.25">
      <c r="A145" s="80">
        <v>5202</v>
      </c>
      <c r="B145" s="81"/>
      <c r="C145" s="81" t="s">
        <v>158</v>
      </c>
      <c r="D145" s="82">
        <v>1</v>
      </c>
      <c r="E145" s="82">
        <v>2</v>
      </c>
      <c r="F145" s="82" t="s">
        <v>75</v>
      </c>
      <c r="G145" s="83" t="str">
        <f>VLOOKUP(D145&amp;E145&amp;F145,result,2,FALSE)</f>
        <v>Observation</v>
      </c>
      <c r="H145" s="84"/>
    </row>
    <row r="146" spans="1:8" s="61" customFormat="1" ht="24.75" thickBot="1" x14ac:dyDescent="0.3">
      <c r="A146" s="80">
        <v>5203</v>
      </c>
      <c r="B146" s="81"/>
      <c r="C146" s="86" t="s">
        <v>159</v>
      </c>
      <c r="D146" s="82">
        <v>1</v>
      </c>
      <c r="E146" s="82">
        <v>3</v>
      </c>
      <c r="F146" s="82" t="s">
        <v>75</v>
      </c>
      <c r="G146" s="83" t="str">
        <f>VLOOKUP(D146&amp;E146&amp;F146,result,2,FALSE)</f>
        <v>Acceptable</v>
      </c>
      <c r="H146" s="84"/>
    </row>
    <row r="147" spans="1:8" s="61" customFormat="1" ht="15.75" thickBot="1" x14ac:dyDescent="0.3">
      <c r="A147" s="128">
        <v>5210</v>
      </c>
      <c r="B147" s="97" t="s">
        <v>160</v>
      </c>
      <c r="C147" s="129"/>
      <c r="D147" s="71"/>
      <c r="E147" s="71"/>
      <c r="F147" s="71"/>
      <c r="G147" s="72"/>
      <c r="H147" s="73"/>
    </row>
    <row r="148" spans="1:8" s="61" customFormat="1" ht="24" x14ac:dyDescent="0.25">
      <c r="A148" s="130">
        <v>5211</v>
      </c>
      <c r="B148" s="102"/>
      <c r="C148" s="102" t="s">
        <v>161</v>
      </c>
      <c r="D148" s="131"/>
      <c r="E148" s="131"/>
      <c r="F148" s="131" t="s">
        <v>75</v>
      </c>
      <c r="G148" s="132" t="str">
        <f>VLOOKUP(D148&amp;E148&amp;F148,result,2,FALSE)</f>
        <v>EMPTY</v>
      </c>
      <c r="H148" s="102"/>
    </row>
    <row r="149" spans="1:8" ht="15.75" customHeight="1" x14ac:dyDescent="0.2">
      <c r="A149" s="133">
        <v>5212</v>
      </c>
      <c r="B149" s="81"/>
      <c r="C149" s="81" t="s">
        <v>162</v>
      </c>
      <c r="D149" s="82"/>
      <c r="E149" s="82"/>
      <c r="F149" s="82" t="s">
        <v>75</v>
      </c>
      <c r="G149" s="83" t="str">
        <f>VLOOKUP(D149&amp;E149&amp;F149,result,2,FALSE)</f>
        <v>EMPTY</v>
      </c>
      <c r="H149" s="134"/>
    </row>
    <row r="150" spans="1:8" s="61" customFormat="1" ht="60.75" thickBot="1" x14ac:dyDescent="0.3">
      <c r="A150" s="104">
        <v>5213</v>
      </c>
      <c r="B150" s="86"/>
      <c r="C150" s="86" t="s">
        <v>163</v>
      </c>
      <c r="D150" s="87"/>
      <c r="E150" s="87"/>
      <c r="F150" s="87" t="s">
        <v>75</v>
      </c>
      <c r="G150" s="88" t="str">
        <f>VLOOKUP(D150&amp;E150&amp;F150,result,2,FALSE)</f>
        <v>EMPTY</v>
      </c>
      <c r="H150" s="135"/>
    </row>
    <row r="151" spans="1:8" s="61" customFormat="1" ht="13.5" thickBot="1" x14ac:dyDescent="0.25">
      <c r="A151" s="112"/>
      <c r="B151" s="136"/>
      <c r="C151" s="136"/>
      <c r="D151" s="112"/>
      <c r="E151" s="112"/>
      <c r="F151" s="137"/>
      <c r="G151" s="112"/>
      <c r="H151" s="138"/>
    </row>
    <row r="152" spans="1:8" s="61" customFormat="1" ht="15.75" thickBot="1" x14ac:dyDescent="0.3">
      <c r="A152" s="68">
        <v>5220</v>
      </c>
      <c r="B152" s="63" t="s">
        <v>164</v>
      </c>
      <c r="C152" s="64"/>
      <c r="D152" s="65"/>
      <c r="E152" s="65"/>
      <c r="F152" s="71"/>
      <c r="G152" s="72"/>
      <c r="H152" s="73"/>
    </row>
    <row r="153" spans="1:8" s="61" customFormat="1" ht="15" x14ac:dyDescent="0.25">
      <c r="A153" s="139">
        <v>5221</v>
      </c>
      <c r="B153" s="140" t="s">
        <v>165</v>
      </c>
      <c r="C153" s="64"/>
      <c r="D153" s="65"/>
      <c r="E153" s="65"/>
      <c r="F153" s="141"/>
      <c r="G153" s="142"/>
      <c r="H153" s="143"/>
    </row>
    <row r="154" spans="1:8" s="61" customFormat="1" ht="15" x14ac:dyDescent="0.25">
      <c r="A154" s="144" t="s">
        <v>166</v>
      </c>
      <c r="B154" s="81"/>
      <c r="C154" s="81" t="s">
        <v>167</v>
      </c>
      <c r="D154" s="82"/>
      <c r="E154" s="82"/>
      <c r="F154" s="82" t="s">
        <v>75</v>
      </c>
      <c r="G154" s="83" t="str">
        <f>VLOOKUP(D154&amp;E154&amp;F154,result,2,FALSE)</f>
        <v>EMPTY</v>
      </c>
      <c r="H154" s="81" t="s">
        <v>168</v>
      </c>
    </row>
    <row r="155" spans="1:8" s="61" customFormat="1" ht="24" x14ac:dyDescent="0.25">
      <c r="A155" s="144" t="s">
        <v>169</v>
      </c>
      <c r="B155" s="81"/>
      <c r="C155" s="81" t="s">
        <v>170</v>
      </c>
      <c r="D155" s="82"/>
      <c r="E155" s="82"/>
      <c r="F155" s="82" t="s">
        <v>75</v>
      </c>
      <c r="G155" s="83" t="str">
        <f>VLOOKUP(D155&amp;E155&amp;F155,result,2,FALSE)</f>
        <v>EMPTY</v>
      </c>
      <c r="H155" s="134"/>
    </row>
    <row r="156" spans="1:8" s="61" customFormat="1" ht="36.75" thickBot="1" x14ac:dyDescent="0.3">
      <c r="A156" s="145" t="s">
        <v>171</v>
      </c>
      <c r="B156" s="86"/>
      <c r="C156" s="86" t="s">
        <v>172</v>
      </c>
      <c r="D156" s="87"/>
      <c r="E156" s="87"/>
      <c r="F156" s="87" t="s">
        <v>75</v>
      </c>
      <c r="G156" s="88" t="str">
        <f>VLOOKUP(D156&amp;E156&amp;F156,result,2,FALSE)</f>
        <v>EMPTY</v>
      </c>
      <c r="H156" s="135"/>
    </row>
    <row r="157" spans="1:8" s="61" customFormat="1" ht="15.75" thickBot="1" x14ac:dyDescent="0.3">
      <c r="A157" s="68">
        <v>5222</v>
      </c>
      <c r="B157" s="146" t="s">
        <v>173</v>
      </c>
      <c r="C157" s="147"/>
      <c r="D157" s="148"/>
      <c r="E157" s="148"/>
      <c r="F157" s="149"/>
      <c r="G157" s="150"/>
      <c r="H157" s="151"/>
    </row>
    <row r="158" spans="1:8" s="61" customFormat="1" ht="15" x14ac:dyDescent="0.25">
      <c r="A158" s="144" t="s">
        <v>174</v>
      </c>
      <c r="B158" s="81"/>
      <c r="C158" s="81" t="s">
        <v>175</v>
      </c>
      <c r="D158" s="82"/>
      <c r="E158" s="82"/>
      <c r="F158" s="82" t="s">
        <v>75</v>
      </c>
      <c r="G158" s="83" t="str">
        <f>VLOOKUP(D158&amp;E158&amp;F158,result,2,FALSE)</f>
        <v>EMPTY</v>
      </c>
      <c r="H158" s="81" t="s">
        <v>168</v>
      </c>
    </row>
    <row r="159" spans="1:8" s="61" customFormat="1" ht="36" x14ac:dyDescent="0.25">
      <c r="A159" s="144" t="s">
        <v>176</v>
      </c>
      <c r="B159" s="81"/>
      <c r="C159" s="81" t="s">
        <v>177</v>
      </c>
      <c r="D159" s="82"/>
      <c r="E159" s="82"/>
      <c r="F159" s="82" t="s">
        <v>75</v>
      </c>
      <c r="G159" s="83" t="str">
        <f>VLOOKUP(D159&amp;E159&amp;F159,result,2,FALSE)</f>
        <v>EMPTY</v>
      </c>
      <c r="H159" s="134"/>
    </row>
    <row r="160" spans="1:8" s="61" customFormat="1" ht="36.75" thickBot="1" x14ac:dyDescent="0.3">
      <c r="A160" s="145" t="s">
        <v>178</v>
      </c>
      <c r="B160" s="86"/>
      <c r="C160" s="86" t="s">
        <v>179</v>
      </c>
      <c r="D160" s="87"/>
      <c r="E160" s="87"/>
      <c r="F160" s="87" t="s">
        <v>75</v>
      </c>
      <c r="G160" s="88" t="str">
        <f>VLOOKUP(D160&amp;E160&amp;F160,result,2,FALSE)</f>
        <v>EMPTY</v>
      </c>
      <c r="H160" s="135"/>
    </row>
    <row r="161" spans="1:8" s="61" customFormat="1" ht="15.75" thickBot="1" x14ac:dyDescent="0.3">
      <c r="A161" s="68">
        <v>5223</v>
      </c>
      <c r="B161" s="152" t="s">
        <v>180</v>
      </c>
      <c r="C161" s="147"/>
      <c r="D161" s="148"/>
      <c r="E161" s="148"/>
      <c r="F161" s="149"/>
      <c r="G161" s="150"/>
      <c r="H161" s="151"/>
    </row>
    <row r="162" spans="1:8" s="61" customFormat="1" ht="15" x14ac:dyDescent="0.25">
      <c r="A162" s="144" t="s">
        <v>181</v>
      </c>
      <c r="B162" s="81"/>
      <c r="C162" s="81" t="s">
        <v>182</v>
      </c>
      <c r="D162" s="82"/>
      <c r="E162" s="82"/>
      <c r="F162" s="82" t="s">
        <v>75</v>
      </c>
      <c r="G162" s="83" t="str">
        <f>VLOOKUP(D162&amp;E162&amp;F162,result,2,FALSE)</f>
        <v>EMPTY</v>
      </c>
      <c r="H162" s="81" t="s">
        <v>168</v>
      </c>
    </row>
    <row r="163" spans="1:8" s="61" customFormat="1" ht="60" x14ac:dyDescent="0.25">
      <c r="A163" s="144" t="s">
        <v>183</v>
      </c>
      <c r="B163" s="81"/>
      <c r="C163" s="81" t="s">
        <v>184</v>
      </c>
      <c r="D163" s="82"/>
      <c r="E163" s="82"/>
      <c r="F163" s="82" t="s">
        <v>75</v>
      </c>
      <c r="G163" s="83" t="str">
        <f>VLOOKUP(D163&amp;E163&amp;F163,result,2,FALSE)</f>
        <v>EMPTY</v>
      </c>
      <c r="H163" s="134"/>
    </row>
    <row r="164" spans="1:8" s="61" customFormat="1" ht="60.75" thickBot="1" x14ac:dyDescent="0.3">
      <c r="A164" s="145" t="s">
        <v>185</v>
      </c>
      <c r="B164" s="86"/>
      <c r="C164" s="86" t="s">
        <v>186</v>
      </c>
      <c r="D164" s="87"/>
      <c r="E164" s="87"/>
      <c r="F164" s="87" t="s">
        <v>75</v>
      </c>
      <c r="G164" s="88" t="str">
        <f>VLOOKUP(D164&amp;E164&amp;F164,result,2,FALSE)</f>
        <v>EMPTY</v>
      </c>
      <c r="H164" s="135"/>
    </row>
    <row r="165" spans="1:8" s="61" customFormat="1" ht="15.75" thickBot="1" x14ac:dyDescent="0.3">
      <c r="A165" s="68">
        <v>5224</v>
      </c>
      <c r="B165" s="153" t="s">
        <v>187</v>
      </c>
      <c r="C165" s="147"/>
      <c r="D165" s="148"/>
      <c r="E165" s="148"/>
      <c r="F165" s="149"/>
      <c r="G165" s="150"/>
      <c r="H165" s="151"/>
    </row>
    <row r="166" spans="1:8" s="61" customFormat="1" ht="15" x14ac:dyDescent="0.25">
      <c r="A166" s="144" t="s">
        <v>188</v>
      </c>
      <c r="B166" s="81"/>
      <c r="C166" s="81" t="s">
        <v>189</v>
      </c>
      <c r="D166" s="82"/>
      <c r="E166" s="82"/>
      <c r="F166" s="82" t="s">
        <v>190</v>
      </c>
      <c r="G166" s="83" t="str">
        <f>VLOOKUP(D166&amp;E166&amp;F166,result,2,FALSE)</f>
        <v>EMPTY</v>
      </c>
      <c r="H166" s="81" t="s">
        <v>168</v>
      </c>
    </row>
    <row r="167" spans="1:8" s="61" customFormat="1" ht="84" x14ac:dyDescent="0.25">
      <c r="A167" s="144" t="s">
        <v>191</v>
      </c>
      <c r="B167" s="81"/>
      <c r="C167" s="81" t="s">
        <v>192</v>
      </c>
      <c r="D167" s="82"/>
      <c r="E167" s="82"/>
      <c r="F167" s="82" t="s">
        <v>75</v>
      </c>
      <c r="G167" s="83" t="str">
        <f>VLOOKUP(D167&amp;E167&amp;F167,result,2,FALSE)</f>
        <v>EMPTY</v>
      </c>
      <c r="H167" s="134"/>
    </row>
    <row r="168" spans="1:8" s="61" customFormat="1" ht="48.75" thickBot="1" x14ac:dyDescent="0.3">
      <c r="A168" s="145" t="s">
        <v>193</v>
      </c>
      <c r="B168" s="81"/>
      <c r="C168" s="86" t="s">
        <v>194</v>
      </c>
      <c r="D168" s="87"/>
      <c r="E168" s="87"/>
      <c r="F168" s="87" t="s">
        <v>75</v>
      </c>
      <c r="G168" s="88" t="str">
        <f>VLOOKUP(D168&amp;E168&amp;F168,result,2,FALSE)</f>
        <v>EMPTY</v>
      </c>
      <c r="H168" s="135"/>
    </row>
    <row r="169" spans="1:8" s="61" customFormat="1" ht="15.75" thickBot="1" x14ac:dyDescent="0.3">
      <c r="A169" s="68">
        <v>5225</v>
      </c>
      <c r="B169" s="154" t="s">
        <v>195</v>
      </c>
      <c r="C169" s="155"/>
      <c r="D169" s="156"/>
      <c r="E169" s="156"/>
      <c r="F169" s="156"/>
      <c r="G169" s="157"/>
      <c r="H169" s="158"/>
    </row>
    <row r="170" spans="1:8" ht="15.75" customHeight="1" x14ac:dyDescent="0.2">
      <c r="A170" s="144" t="s">
        <v>196</v>
      </c>
      <c r="B170" s="81"/>
      <c r="C170" s="81" t="s">
        <v>197</v>
      </c>
      <c r="D170" s="82"/>
      <c r="E170" s="82"/>
      <c r="F170" s="82" t="s">
        <v>75</v>
      </c>
      <c r="G170" s="83" t="str">
        <f>VLOOKUP(D170&amp;E170&amp;F170,result,2,FALSE)</f>
        <v>EMPTY</v>
      </c>
      <c r="H170" s="81" t="s">
        <v>168</v>
      </c>
    </row>
    <row r="171" spans="1:8" s="61" customFormat="1" ht="48" x14ac:dyDescent="0.25">
      <c r="A171" s="144" t="s">
        <v>198</v>
      </c>
      <c r="B171" s="81"/>
      <c r="C171" s="81" t="s">
        <v>199</v>
      </c>
      <c r="D171" s="82"/>
      <c r="E171" s="82"/>
      <c r="F171" s="82" t="s">
        <v>75</v>
      </c>
      <c r="G171" s="83" t="str">
        <f>VLOOKUP(D171&amp;E171&amp;F171,result,2,FALSE)</f>
        <v>EMPTY</v>
      </c>
      <c r="H171" s="134"/>
    </row>
    <row r="172" spans="1:8" s="61" customFormat="1" ht="48.75" thickBot="1" x14ac:dyDescent="0.3">
      <c r="A172" s="145" t="s">
        <v>200</v>
      </c>
      <c r="B172" s="86"/>
      <c r="C172" s="86" t="s">
        <v>201</v>
      </c>
      <c r="D172" s="87"/>
      <c r="E172" s="87"/>
      <c r="F172" s="87" t="s">
        <v>75</v>
      </c>
      <c r="G172" s="88" t="str">
        <f>VLOOKUP(D172&amp;E172&amp;F172,result,2,FALSE)</f>
        <v>EMPTY</v>
      </c>
      <c r="H172" s="135"/>
    </row>
    <row r="173" spans="1:8" s="61" customFormat="1" ht="15.75" thickBot="1" x14ac:dyDescent="0.3">
      <c r="A173" s="159"/>
      <c r="B173" s="160"/>
      <c r="C173" s="160"/>
      <c r="D173" s="156"/>
      <c r="E173" s="156"/>
      <c r="F173" s="156"/>
      <c r="G173" s="157"/>
      <c r="H173" s="158"/>
    </row>
    <row r="174" spans="1:8" s="61" customFormat="1" ht="15.75" thickBot="1" x14ac:dyDescent="0.3">
      <c r="A174" s="68">
        <v>5230</v>
      </c>
      <c r="B174" s="161" t="s">
        <v>202</v>
      </c>
      <c r="C174" s="162"/>
      <c r="D174" s="71"/>
      <c r="E174" s="71"/>
      <c r="F174" s="71"/>
      <c r="G174" s="163"/>
      <c r="H174" s="164"/>
    </row>
    <row r="175" spans="1:8" s="61" customFormat="1" ht="36" x14ac:dyDescent="0.25">
      <c r="A175" s="165">
        <v>5231</v>
      </c>
      <c r="B175" s="102"/>
      <c r="C175" s="102" t="s">
        <v>203</v>
      </c>
      <c r="D175" s="131"/>
      <c r="E175" s="131"/>
      <c r="F175" s="131" t="s">
        <v>75</v>
      </c>
      <c r="G175" s="132" t="str">
        <f>VLOOKUP(D175&amp;E175&amp;F175,result,2,FALSE)</f>
        <v>EMPTY</v>
      </c>
      <c r="H175" s="102" t="s">
        <v>168</v>
      </c>
    </row>
    <row r="176" spans="1:8" ht="15.75" customHeight="1" x14ac:dyDescent="0.2">
      <c r="A176" s="144">
        <v>5232</v>
      </c>
      <c r="B176" s="81"/>
      <c r="C176" s="81" t="s">
        <v>204</v>
      </c>
      <c r="D176" s="82"/>
      <c r="E176" s="82"/>
      <c r="F176" s="82" t="s">
        <v>75</v>
      </c>
      <c r="G176" s="83" t="str">
        <f>VLOOKUP(D176&amp;E176&amp;F176,result,2,FALSE)</f>
        <v>EMPTY</v>
      </c>
      <c r="H176" s="134"/>
    </row>
    <row r="177" spans="1:8" s="61" customFormat="1" ht="48.75" thickBot="1" x14ac:dyDescent="0.3">
      <c r="A177" s="145">
        <v>5233</v>
      </c>
      <c r="B177" s="86"/>
      <c r="C177" s="86" t="s">
        <v>205</v>
      </c>
      <c r="D177" s="87"/>
      <c r="E177" s="87"/>
      <c r="F177" s="87" t="s">
        <v>75</v>
      </c>
      <c r="G177" s="88" t="str">
        <f>VLOOKUP(D177&amp;E177&amp;F177,result,2,FALSE)</f>
        <v>EMPTY</v>
      </c>
      <c r="H177" s="135"/>
    </row>
    <row r="178" spans="1:8" s="61" customFormat="1" ht="15.75" thickBot="1" x14ac:dyDescent="0.3">
      <c r="A178" s="159"/>
      <c r="B178" s="160"/>
      <c r="C178" s="160"/>
      <c r="D178" s="156"/>
      <c r="E178" s="156"/>
      <c r="F178" s="156"/>
      <c r="G178" s="157"/>
      <c r="H178" s="158"/>
    </row>
    <row r="179" spans="1:8" s="61" customFormat="1" ht="15.75" thickBot="1" x14ac:dyDescent="0.3">
      <c r="A179" s="68">
        <v>5240</v>
      </c>
      <c r="B179" s="161" t="s">
        <v>206</v>
      </c>
      <c r="C179" s="162"/>
      <c r="D179" s="71"/>
      <c r="E179" s="71"/>
      <c r="F179" s="71"/>
      <c r="G179" s="163"/>
      <c r="H179" s="166"/>
    </row>
    <row r="180" spans="1:8" s="61" customFormat="1" ht="48" x14ac:dyDescent="0.25">
      <c r="A180" s="165">
        <v>5241</v>
      </c>
      <c r="B180" s="102"/>
      <c r="C180" s="102" t="s">
        <v>207</v>
      </c>
      <c r="D180" s="131"/>
      <c r="E180" s="131"/>
      <c r="F180" s="131" t="s">
        <v>75</v>
      </c>
      <c r="G180" s="132" t="str">
        <f>VLOOKUP(D180&amp;E180&amp;F180,result,2,FALSE)</f>
        <v>EMPTY</v>
      </c>
      <c r="H180" s="102"/>
    </row>
    <row r="181" spans="1:8" s="61" customFormat="1" ht="108.75" thickBot="1" x14ac:dyDescent="0.3">
      <c r="A181" s="145">
        <v>5242</v>
      </c>
      <c r="B181" s="86"/>
      <c r="C181" s="86" t="s">
        <v>208</v>
      </c>
      <c r="D181" s="87"/>
      <c r="E181" s="87"/>
      <c r="F181" s="87" t="s">
        <v>75</v>
      </c>
      <c r="G181" s="88" t="str">
        <f>VLOOKUP(D181&amp;E181&amp;F181,result,2,FALSE)</f>
        <v>EMPTY</v>
      </c>
      <c r="H181" s="135"/>
    </row>
    <row r="182" spans="1:8" s="61" customFormat="1" ht="15.75" thickBot="1" x14ac:dyDescent="0.3">
      <c r="A182" s="159"/>
      <c r="B182" s="160"/>
      <c r="C182" s="160"/>
      <c r="D182" s="156"/>
      <c r="E182" s="156"/>
      <c r="F182" s="156"/>
      <c r="G182" s="157"/>
      <c r="H182" s="158"/>
    </row>
    <row r="183" spans="1:8" s="61" customFormat="1" ht="15.75" thickBot="1" x14ac:dyDescent="0.3">
      <c r="A183" s="68">
        <v>5250</v>
      </c>
      <c r="B183" s="161" t="s">
        <v>209</v>
      </c>
      <c r="C183" s="162"/>
      <c r="D183" s="71"/>
      <c r="E183" s="71"/>
      <c r="F183" s="71"/>
      <c r="G183" s="163"/>
      <c r="H183" s="166"/>
    </row>
    <row r="184" spans="1:8" s="61" customFormat="1" ht="60" x14ac:dyDescent="0.25">
      <c r="A184" s="165">
        <v>5251</v>
      </c>
      <c r="B184" s="102"/>
      <c r="C184" s="167" t="s">
        <v>210</v>
      </c>
      <c r="D184" s="131"/>
      <c r="E184" s="131"/>
      <c r="F184" s="131" t="s">
        <v>75</v>
      </c>
      <c r="G184" s="132" t="str">
        <f>VLOOKUP(D184&amp;E184&amp;F184,result,2,FALSE)</f>
        <v>EMPTY</v>
      </c>
      <c r="H184" s="102"/>
    </row>
    <row r="185" spans="1:8" s="61" customFormat="1" ht="84.75" thickBot="1" x14ac:dyDescent="0.3">
      <c r="A185" s="145">
        <v>5252</v>
      </c>
      <c r="B185" s="86"/>
      <c r="C185" s="168" t="s">
        <v>211</v>
      </c>
      <c r="D185" s="87"/>
      <c r="E185" s="87"/>
      <c r="F185" s="87" t="s">
        <v>75</v>
      </c>
      <c r="G185" s="88" t="str">
        <f>VLOOKUP(D185&amp;E185&amp;F185,result,2,FALSE)</f>
        <v>EMPTY</v>
      </c>
      <c r="H185" s="135"/>
    </row>
    <row r="186" spans="1:8" s="61" customFormat="1" ht="15.75" thickBot="1" x14ac:dyDescent="0.3">
      <c r="A186" s="159"/>
      <c r="B186" s="160"/>
      <c r="C186" s="169"/>
      <c r="D186" s="156"/>
      <c r="E186" s="156"/>
      <c r="F186" s="156"/>
      <c r="G186" s="157"/>
      <c r="H186" s="158"/>
    </row>
    <row r="187" spans="1:8" s="61" customFormat="1" ht="15.75" thickBot="1" x14ac:dyDescent="0.3">
      <c r="A187" s="68">
        <v>5260</v>
      </c>
      <c r="B187" s="161" t="s">
        <v>212</v>
      </c>
      <c r="C187" s="162"/>
      <c r="D187" s="71"/>
      <c r="E187" s="71"/>
      <c r="F187" s="71"/>
      <c r="G187" s="163"/>
      <c r="H187" s="166"/>
    </row>
    <row r="188" spans="1:8" s="61" customFormat="1" ht="96.75" thickBot="1" x14ac:dyDescent="0.3">
      <c r="A188" s="170">
        <v>5261</v>
      </c>
      <c r="B188" s="103"/>
      <c r="C188" s="171" t="s">
        <v>213</v>
      </c>
      <c r="D188" s="172"/>
      <c r="E188" s="172"/>
      <c r="F188" s="172" t="s">
        <v>75</v>
      </c>
      <c r="G188" s="173" t="str">
        <f>VLOOKUP(D188&amp;E188&amp;F188,result,2,FALSE)</f>
        <v>EMPTY</v>
      </c>
      <c r="H188" s="103"/>
    </row>
    <row r="189" spans="1:8" s="61" customFormat="1" ht="15.75" thickBot="1" x14ac:dyDescent="0.25">
      <c r="A189" s="112"/>
      <c r="B189" s="160"/>
      <c r="C189" s="160"/>
      <c r="D189" s="156"/>
      <c r="E189" s="156"/>
      <c r="F189" s="156"/>
      <c r="G189" s="157"/>
      <c r="H189" s="138"/>
    </row>
    <row r="190" spans="1:8" s="61" customFormat="1" ht="15.75" thickBot="1" x14ac:dyDescent="0.3">
      <c r="A190" s="68">
        <v>5270</v>
      </c>
      <c r="B190" s="97" t="s">
        <v>214</v>
      </c>
      <c r="C190" s="129"/>
      <c r="D190" s="71"/>
      <c r="E190" s="71"/>
      <c r="F190" s="71"/>
      <c r="G190" s="72"/>
      <c r="H190" s="73"/>
    </row>
    <row r="191" spans="1:8" s="61" customFormat="1" ht="132" x14ac:dyDescent="0.25">
      <c r="A191" s="174">
        <v>5271</v>
      </c>
      <c r="B191" s="102"/>
      <c r="C191" s="102" t="s">
        <v>215</v>
      </c>
      <c r="D191" s="131"/>
      <c r="E191" s="131"/>
      <c r="F191" s="131" t="s">
        <v>75</v>
      </c>
      <c r="G191" s="132" t="str">
        <f>VLOOKUP(D191&amp;E191&amp;F191,result,2,FALSE)</f>
        <v>EMPTY</v>
      </c>
      <c r="H191" s="102"/>
    </row>
    <row r="192" spans="1:8" s="61" customFormat="1" ht="96.75" thickBot="1" x14ac:dyDescent="0.3">
      <c r="A192" s="104">
        <v>5272</v>
      </c>
      <c r="B192" s="86"/>
      <c r="C192" s="86" t="s">
        <v>216</v>
      </c>
      <c r="D192" s="87"/>
      <c r="E192" s="87"/>
      <c r="F192" s="87" t="s">
        <v>75</v>
      </c>
      <c r="G192" s="88" t="str">
        <f>VLOOKUP(D192&amp;E192&amp;F192,result,2,FALSE)</f>
        <v>EMPTY</v>
      </c>
      <c r="H192" s="135"/>
    </row>
    <row r="193" spans="1:8" s="61" customFormat="1" ht="15.75" thickBot="1" x14ac:dyDescent="0.25">
      <c r="A193" s="175"/>
      <c r="B193" s="160"/>
      <c r="C193" s="160"/>
      <c r="D193" s="156"/>
      <c r="E193" s="156"/>
      <c r="F193" s="156"/>
      <c r="G193" s="157"/>
      <c r="H193" s="158"/>
    </row>
    <row r="194" spans="1:8" s="61" customFormat="1" ht="15.75" thickBot="1" x14ac:dyDescent="0.3">
      <c r="A194" s="68">
        <v>5273</v>
      </c>
      <c r="B194" s="176" t="s">
        <v>217</v>
      </c>
      <c r="C194" s="162"/>
      <c r="D194" s="71"/>
      <c r="E194" s="71"/>
      <c r="F194" s="71"/>
      <c r="G194" s="163"/>
      <c r="H194" s="164"/>
    </row>
    <row r="195" spans="1:8" s="61" customFormat="1" ht="84" x14ac:dyDescent="0.25">
      <c r="A195" s="177" t="s">
        <v>218</v>
      </c>
      <c r="B195" s="102"/>
      <c r="C195" s="178" t="s">
        <v>219</v>
      </c>
      <c r="D195" s="131"/>
      <c r="E195" s="131"/>
      <c r="F195" s="131" t="s">
        <v>75</v>
      </c>
      <c r="G195" s="132" t="str">
        <f>VLOOKUP(D195&amp;E195&amp;F195,result,2,FALSE)</f>
        <v>EMPTY</v>
      </c>
      <c r="H195" s="179"/>
    </row>
    <row r="196" spans="1:8" s="61" customFormat="1" ht="96" x14ac:dyDescent="0.25">
      <c r="A196" s="180" t="s">
        <v>220</v>
      </c>
      <c r="B196" s="81"/>
      <c r="C196" s="81" t="s">
        <v>221</v>
      </c>
      <c r="D196" s="82"/>
      <c r="E196" s="82"/>
      <c r="F196" s="82" t="s">
        <v>75</v>
      </c>
      <c r="G196" s="83" t="str">
        <f>VLOOKUP(D196&amp;E196&amp;F196,result,2,FALSE)</f>
        <v>EMPTY</v>
      </c>
      <c r="H196" s="81" t="s">
        <v>168</v>
      </c>
    </row>
    <row r="197" spans="1:8" s="61" customFormat="1" ht="84.75" thickBot="1" x14ac:dyDescent="0.3">
      <c r="A197" s="145" t="s">
        <v>222</v>
      </c>
      <c r="B197" s="86"/>
      <c r="C197" s="86" t="s">
        <v>223</v>
      </c>
      <c r="D197" s="87"/>
      <c r="E197" s="87"/>
      <c r="F197" s="87" t="s">
        <v>75</v>
      </c>
      <c r="G197" s="88" t="str">
        <f>VLOOKUP(D197&amp;E197&amp;F197,result,2,FALSE)</f>
        <v>EMPTY</v>
      </c>
      <c r="H197" s="135"/>
    </row>
    <row r="198" spans="1:8" s="61" customFormat="1" ht="15" x14ac:dyDescent="0.25">
      <c r="A198" s="80"/>
      <c r="B198" s="81"/>
      <c r="C198" s="81"/>
      <c r="D198" s="82"/>
      <c r="E198" s="82"/>
      <c r="F198" s="82"/>
      <c r="G198" s="83"/>
      <c r="H198" s="84"/>
    </row>
    <row r="199" spans="1:8" s="61" customFormat="1" ht="15.75" thickBot="1" x14ac:dyDescent="0.3">
      <c r="A199" s="85"/>
      <c r="B199" s="86"/>
      <c r="C199" s="86"/>
      <c r="D199" s="87"/>
      <c r="E199" s="87"/>
      <c r="F199" s="87"/>
      <c r="G199" s="88"/>
      <c r="H199" s="89"/>
    </row>
    <row r="200" spans="1:8" s="61" customFormat="1" ht="15.75" thickBot="1" x14ac:dyDescent="0.3">
      <c r="A200" s="68">
        <v>5300</v>
      </c>
      <c r="B200" s="69" t="s">
        <v>84</v>
      </c>
      <c r="C200" s="70"/>
      <c r="D200" s="71"/>
      <c r="E200" s="71"/>
      <c r="F200" s="71"/>
      <c r="G200" s="72"/>
      <c r="H200" s="73"/>
    </row>
    <row r="201" spans="1:8" s="61" customFormat="1" ht="15.75" thickBot="1" x14ac:dyDescent="0.3">
      <c r="A201" s="68">
        <v>5310</v>
      </c>
      <c r="B201" s="181" t="s">
        <v>224</v>
      </c>
      <c r="C201" s="182"/>
      <c r="D201" s="77">
        <v>1</v>
      </c>
      <c r="E201" s="77">
        <v>1</v>
      </c>
      <c r="F201" s="77" t="s">
        <v>75</v>
      </c>
      <c r="G201" s="78" t="str">
        <f>VLOOKUP(D201&amp;E201&amp;F201,result,2,FALSE)</f>
        <v>Non-Conformity</v>
      </c>
      <c r="H201" s="79"/>
    </row>
    <row r="202" spans="1:8" s="61" customFormat="1" ht="15.75" thickBot="1" x14ac:dyDescent="0.3">
      <c r="A202" s="145">
        <v>5311</v>
      </c>
      <c r="B202" s="183"/>
      <c r="C202" s="111" t="s">
        <v>225</v>
      </c>
      <c r="D202" s="82">
        <v>1</v>
      </c>
      <c r="E202" s="82">
        <v>2</v>
      </c>
      <c r="F202" s="82" t="s">
        <v>75</v>
      </c>
      <c r="G202" s="83" t="str">
        <f>VLOOKUP(D202&amp;E202&amp;F202,result,2,FALSE)</f>
        <v>Observation</v>
      </c>
      <c r="H202" s="84"/>
    </row>
    <row r="203" spans="1:8" s="61" customFormat="1" ht="15.75" thickBot="1" x14ac:dyDescent="0.3">
      <c r="A203" s="145">
        <v>5312</v>
      </c>
      <c r="B203" s="184"/>
      <c r="C203" s="90" t="s">
        <v>226</v>
      </c>
      <c r="D203" s="82"/>
      <c r="E203" s="82"/>
      <c r="F203" s="82"/>
      <c r="G203" s="83"/>
      <c r="H203" s="84"/>
    </row>
    <row r="204" spans="1:8" s="61" customFormat="1" ht="15.75" thickBot="1" x14ac:dyDescent="0.3">
      <c r="A204" s="145">
        <v>5312</v>
      </c>
      <c r="B204" s="185"/>
      <c r="C204" s="186" t="s">
        <v>227</v>
      </c>
      <c r="D204" s="87"/>
      <c r="E204" s="87"/>
      <c r="F204" s="87"/>
      <c r="G204" s="88"/>
      <c r="H204" s="89"/>
    </row>
    <row r="205" spans="1:8" s="61" customFormat="1" ht="15.75" thickBot="1" x14ac:dyDescent="0.3">
      <c r="A205" s="68">
        <v>5320</v>
      </c>
      <c r="B205" s="181" t="s">
        <v>165</v>
      </c>
      <c r="C205" s="64"/>
      <c r="D205" s="77">
        <v>1</v>
      </c>
      <c r="E205" s="77">
        <v>1</v>
      </c>
      <c r="F205" s="77" t="s">
        <v>75</v>
      </c>
      <c r="G205" s="78" t="str">
        <f>VLOOKUP(D205&amp;E205&amp;F205,result,2,FALSE)</f>
        <v>Non-Conformity</v>
      </c>
      <c r="H205" s="79"/>
    </row>
    <row r="206" spans="1:8" s="61" customFormat="1" ht="24.75" thickBot="1" x14ac:dyDescent="0.3">
      <c r="A206" s="145">
        <v>5321</v>
      </c>
      <c r="B206" s="187"/>
      <c r="C206" s="188" t="s">
        <v>228</v>
      </c>
      <c r="D206" s="82">
        <v>1</v>
      </c>
      <c r="E206" s="82">
        <v>2</v>
      </c>
      <c r="F206" s="82" t="s">
        <v>75</v>
      </c>
      <c r="G206" s="83" t="str">
        <f>VLOOKUP(D206&amp;E206&amp;F206,result,2,FALSE)</f>
        <v>Observation</v>
      </c>
      <c r="H206" s="84"/>
    </row>
    <row r="207" spans="1:8" s="61" customFormat="1" ht="132.75" thickBot="1" x14ac:dyDescent="0.3">
      <c r="A207" s="145">
        <v>5322</v>
      </c>
      <c r="B207" s="187"/>
      <c r="C207" s="188" t="s">
        <v>229</v>
      </c>
      <c r="D207" s="82"/>
      <c r="E207" s="82"/>
      <c r="F207" s="82"/>
      <c r="G207" s="83"/>
      <c r="H207" s="84"/>
    </row>
    <row r="208" spans="1:8" s="61" customFormat="1" ht="36.75" thickBot="1" x14ac:dyDescent="0.3">
      <c r="A208" s="145">
        <v>5323</v>
      </c>
      <c r="B208" s="189"/>
      <c r="C208" s="190" t="s">
        <v>230</v>
      </c>
      <c r="D208" s="87"/>
      <c r="E208" s="87"/>
      <c r="F208" s="87"/>
      <c r="G208" s="88"/>
      <c r="H208" s="89"/>
    </row>
    <row r="209" spans="1:8" s="61" customFormat="1" ht="15.75" thickBot="1" x14ac:dyDescent="0.3">
      <c r="A209" s="68">
        <v>5330</v>
      </c>
      <c r="B209" s="153" t="s">
        <v>231</v>
      </c>
      <c r="C209" s="160"/>
      <c r="D209" s="77">
        <v>1</v>
      </c>
      <c r="E209" s="77">
        <v>1</v>
      </c>
      <c r="F209" s="77" t="s">
        <v>75</v>
      </c>
      <c r="G209" s="78" t="str">
        <f>VLOOKUP(D209&amp;E209&amp;F209,result,2,FALSE)</f>
        <v>Non-Conformity</v>
      </c>
      <c r="H209" s="79"/>
    </row>
    <row r="210" spans="1:8" s="61" customFormat="1" ht="24.75" thickBot="1" x14ac:dyDescent="0.3">
      <c r="A210" s="145">
        <v>5331</v>
      </c>
      <c r="B210" s="187"/>
      <c r="C210" s="188" t="s">
        <v>232</v>
      </c>
      <c r="D210" s="82">
        <v>1</v>
      </c>
      <c r="E210" s="82">
        <v>2</v>
      </c>
      <c r="F210" s="82" t="s">
        <v>75</v>
      </c>
      <c r="G210" s="83" t="str">
        <f>VLOOKUP(D210&amp;E210&amp;F210,result,2,FALSE)</f>
        <v>Observation</v>
      </c>
      <c r="H210" s="84"/>
    </row>
    <row r="211" spans="1:8" s="61" customFormat="1" ht="48.75" thickBot="1" x14ac:dyDescent="0.3">
      <c r="A211" s="145">
        <v>5332</v>
      </c>
      <c r="B211" s="187"/>
      <c r="C211" s="188" t="s">
        <v>233</v>
      </c>
      <c r="D211" s="82"/>
      <c r="E211" s="82"/>
      <c r="F211" s="82"/>
      <c r="G211" s="83"/>
      <c r="H211" s="84"/>
    </row>
    <row r="212" spans="1:8" s="61" customFormat="1" ht="48.75" thickBot="1" x14ac:dyDescent="0.3">
      <c r="A212" s="145">
        <v>5333</v>
      </c>
      <c r="B212" s="189"/>
      <c r="C212" s="191" t="s">
        <v>234</v>
      </c>
      <c r="D212" s="87"/>
      <c r="E212" s="87"/>
      <c r="F212" s="87"/>
      <c r="G212" s="88"/>
      <c r="H212" s="89"/>
    </row>
    <row r="213" spans="1:8" s="61" customFormat="1" ht="15.75" thickBot="1" x14ac:dyDescent="0.3">
      <c r="A213" s="68">
        <v>5340</v>
      </c>
      <c r="B213" s="153" t="s">
        <v>187</v>
      </c>
      <c r="C213" s="160"/>
      <c r="D213" s="77">
        <v>1</v>
      </c>
      <c r="E213" s="77">
        <v>1</v>
      </c>
      <c r="F213" s="77" t="s">
        <v>75</v>
      </c>
      <c r="G213" s="78" t="str">
        <f>VLOOKUP(D213&amp;E213&amp;F213,result,2,FALSE)</f>
        <v>Non-Conformity</v>
      </c>
      <c r="H213" s="79"/>
    </row>
    <row r="214" spans="1:8" s="61" customFormat="1" ht="24.75" thickBot="1" x14ac:dyDescent="0.3">
      <c r="A214" s="145">
        <v>5341</v>
      </c>
      <c r="B214" s="187"/>
      <c r="C214" s="188" t="s">
        <v>235</v>
      </c>
      <c r="D214" s="82">
        <v>1</v>
      </c>
      <c r="E214" s="82">
        <v>2</v>
      </c>
      <c r="F214" s="82" t="s">
        <v>75</v>
      </c>
      <c r="G214" s="83" t="str">
        <f>VLOOKUP(D214&amp;E214&amp;F214,result,2,FALSE)</f>
        <v>Observation</v>
      </c>
      <c r="H214" s="84"/>
    </row>
    <row r="215" spans="1:8" s="61" customFormat="1" ht="84.75" thickBot="1" x14ac:dyDescent="0.3">
      <c r="A215" s="145">
        <v>5342</v>
      </c>
      <c r="B215" s="187"/>
      <c r="C215" s="191" t="s">
        <v>236</v>
      </c>
      <c r="D215" s="82"/>
      <c r="E215" s="82"/>
      <c r="F215" s="82"/>
      <c r="G215" s="83"/>
      <c r="H215" s="84"/>
    </row>
    <row r="216" spans="1:8" s="61" customFormat="1" ht="15.75" thickBot="1" x14ac:dyDescent="0.3">
      <c r="A216" s="68">
        <v>5350</v>
      </c>
      <c r="B216" s="192" t="s">
        <v>195</v>
      </c>
      <c r="C216" s="155"/>
      <c r="D216" s="87"/>
      <c r="E216" s="87"/>
      <c r="F216" s="87"/>
      <c r="G216" s="88"/>
      <c r="H216" s="89"/>
    </row>
    <row r="217" spans="1:8" s="61" customFormat="1" ht="48.75" thickBot="1" x14ac:dyDescent="0.3">
      <c r="A217" s="145">
        <v>5351</v>
      </c>
      <c r="B217" s="187"/>
      <c r="C217" s="188" t="s">
        <v>237</v>
      </c>
      <c r="D217" s="77">
        <v>1</v>
      </c>
      <c r="E217" s="77">
        <v>1</v>
      </c>
      <c r="F217" s="77" t="s">
        <v>75</v>
      </c>
      <c r="G217" s="78" t="str">
        <f>VLOOKUP(D217&amp;E217&amp;F217,result,2,FALSE)</f>
        <v>Non-Conformity</v>
      </c>
      <c r="H217" s="79"/>
    </row>
    <row r="218" spans="1:8" s="61" customFormat="1" ht="156.75" thickBot="1" x14ac:dyDescent="0.3">
      <c r="A218" s="145">
        <v>5352</v>
      </c>
      <c r="B218" s="193"/>
      <c r="C218" s="191" t="s">
        <v>238</v>
      </c>
      <c r="D218" s="82">
        <v>1</v>
      </c>
      <c r="E218" s="82">
        <v>2</v>
      </c>
      <c r="F218" s="82" t="s">
        <v>75</v>
      </c>
      <c r="G218" s="83" t="str">
        <f>VLOOKUP(D218&amp;E218&amp;F218,result,2,FALSE)</f>
        <v>Observation</v>
      </c>
      <c r="H218" s="84"/>
    </row>
    <row r="219" spans="1:8" s="61" customFormat="1" ht="15" x14ac:dyDescent="0.25">
      <c r="A219" s="80"/>
      <c r="B219" s="81"/>
      <c r="C219" s="81"/>
      <c r="D219" s="82"/>
      <c r="E219" s="82"/>
      <c r="F219" s="82"/>
      <c r="G219" s="83"/>
      <c r="H219" s="84"/>
    </row>
    <row r="220" spans="1:8" s="61" customFormat="1" ht="15.75" thickBot="1" x14ac:dyDescent="0.3">
      <c r="A220" s="85"/>
      <c r="B220" s="86"/>
      <c r="C220" s="86"/>
      <c r="D220" s="87"/>
      <c r="E220" s="87"/>
      <c r="F220" s="87"/>
      <c r="G220" s="88"/>
      <c r="H220" s="89"/>
    </row>
    <row r="221" spans="1:8" s="61" customFormat="1" ht="15.75" thickBot="1" x14ac:dyDescent="0.3">
      <c r="A221" s="68">
        <v>5400</v>
      </c>
      <c r="B221" s="69" t="s">
        <v>87</v>
      </c>
      <c r="C221" s="70"/>
      <c r="D221" s="71"/>
      <c r="E221" s="71"/>
      <c r="F221" s="71"/>
      <c r="G221" s="72"/>
      <c r="H221" s="73"/>
    </row>
    <row r="222" spans="1:8" s="61" customFormat="1" ht="15" x14ac:dyDescent="0.25">
      <c r="A222" s="74">
        <v>5401</v>
      </c>
      <c r="B222" s="75"/>
      <c r="C222" s="90" t="s">
        <v>239</v>
      </c>
      <c r="D222" s="77">
        <v>1</v>
      </c>
      <c r="E222" s="77">
        <v>1</v>
      </c>
      <c r="F222" s="77" t="s">
        <v>75</v>
      </c>
      <c r="G222" s="78" t="str">
        <f>VLOOKUP(D222&amp;E222&amp;F222,result,2,FALSE)</f>
        <v>Non-Conformity</v>
      </c>
      <c r="H222" s="79"/>
    </row>
    <row r="223" spans="1:8" s="61" customFormat="1" ht="24" x14ac:dyDescent="0.25">
      <c r="A223" s="80">
        <v>5402</v>
      </c>
      <c r="B223" s="81"/>
      <c r="C223" s="90" t="s">
        <v>240</v>
      </c>
      <c r="D223" s="82">
        <v>1</v>
      </c>
      <c r="E223" s="82">
        <v>2</v>
      </c>
      <c r="F223" s="82" t="s">
        <v>75</v>
      </c>
      <c r="G223" s="83" t="str">
        <f>VLOOKUP(D223&amp;E223&amp;F223,result,2,FALSE)</f>
        <v>Observation</v>
      </c>
      <c r="H223" s="84"/>
    </row>
    <row r="224" spans="1:8" s="61" customFormat="1" ht="24" x14ac:dyDescent="0.25">
      <c r="A224" s="80">
        <v>5403</v>
      </c>
      <c r="B224" s="81"/>
      <c r="C224" s="90" t="s">
        <v>241</v>
      </c>
      <c r="D224" s="82">
        <v>1</v>
      </c>
      <c r="E224" s="82">
        <v>3</v>
      </c>
      <c r="F224" s="82" t="s">
        <v>75</v>
      </c>
      <c r="G224" s="83" t="str">
        <f>VLOOKUP(D224&amp;E224&amp;F224,result,2,FALSE)</f>
        <v>Acceptable</v>
      </c>
      <c r="H224" s="84"/>
    </row>
    <row r="225" spans="1:8" s="61" customFormat="1" ht="15" x14ac:dyDescent="0.25">
      <c r="A225" s="80">
        <v>5404</v>
      </c>
      <c r="B225" s="81"/>
      <c r="C225" s="186" t="s">
        <v>120</v>
      </c>
      <c r="D225" s="82">
        <v>0</v>
      </c>
      <c r="E225" s="82"/>
      <c r="F225" s="82" t="s">
        <v>75</v>
      </c>
      <c r="G225" s="83" t="str">
        <f>VLOOKUP(D225&amp;E225&amp;F225,result,2,FALSE)</f>
        <v>Non-Conformity</v>
      </c>
      <c r="H225" s="84"/>
    </row>
    <row r="226" spans="1:8" s="61" customFormat="1" ht="24.75" thickBot="1" x14ac:dyDescent="0.3">
      <c r="A226" s="85">
        <v>5405</v>
      </c>
      <c r="B226" s="86"/>
      <c r="C226" s="91" t="s">
        <v>242</v>
      </c>
      <c r="D226" s="87" t="s">
        <v>83</v>
      </c>
      <c r="E226" s="87"/>
      <c r="F226" s="87" t="s">
        <v>75</v>
      </c>
      <c r="G226" s="88" t="str">
        <f>VLOOKUP(D226&amp;E226&amp;F226,result,2,FALSE)</f>
        <v>Not Applicable</v>
      </c>
      <c r="H226" s="89"/>
    </row>
    <row r="227" spans="1:8" s="61" customFormat="1" ht="15.75" thickBot="1" x14ac:dyDescent="0.3">
      <c r="A227" s="68">
        <v>5500</v>
      </c>
      <c r="B227" s="69" t="s">
        <v>92</v>
      </c>
      <c r="C227" s="70"/>
      <c r="D227" s="71"/>
      <c r="E227" s="71"/>
      <c r="F227" s="71"/>
      <c r="G227" s="72"/>
      <c r="H227" s="73"/>
    </row>
    <row r="228" spans="1:8" s="61" customFormat="1" ht="96" x14ac:dyDescent="0.25">
      <c r="A228" s="194">
        <v>5501</v>
      </c>
      <c r="B228" s="75"/>
      <c r="C228" s="75" t="s">
        <v>243</v>
      </c>
      <c r="D228" s="77">
        <v>1</v>
      </c>
      <c r="E228" s="77">
        <v>1</v>
      </c>
      <c r="F228" s="77" t="s">
        <v>75</v>
      </c>
      <c r="G228" s="78" t="str">
        <f>VLOOKUP(D228&amp;E228&amp;F228,result,2,FALSE)</f>
        <v>Non-Conformity</v>
      </c>
      <c r="H228" s="79"/>
    </row>
    <row r="229" spans="1:8" s="61" customFormat="1" ht="24.75" thickBot="1" x14ac:dyDescent="0.3">
      <c r="A229" s="195">
        <v>5502</v>
      </c>
      <c r="B229" s="81"/>
      <c r="C229" s="81" t="s">
        <v>158</v>
      </c>
      <c r="D229" s="82">
        <v>1</v>
      </c>
      <c r="E229" s="82">
        <v>2</v>
      </c>
      <c r="F229" s="82" t="s">
        <v>75</v>
      </c>
      <c r="G229" s="83" t="str">
        <f>VLOOKUP(D229&amp;E229&amp;F229,result,2,FALSE)</f>
        <v>Observation</v>
      </c>
      <c r="H229" s="84"/>
    </row>
    <row r="230" spans="1:8" s="61" customFormat="1" ht="15" x14ac:dyDescent="0.25">
      <c r="A230" s="196">
        <v>5503</v>
      </c>
      <c r="B230" s="197"/>
      <c r="C230" s="197" t="s">
        <v>244</v>
      </c>
      <c r="D230" s="77">
        <v>1</v>
      </c>
      <c r="E230" s="77">
        <v>1</v>
      </c>
      <c r="F230" s="77" t="s">
        <v>75</v>
      </c>
      <c r="G230" s="78" t="str">
        <f>VLOOKUP(D230&amp;E230&amp;F230,result,2,FALSE)</f>
        <v>Non-Conformity</v>
      </c>
      <c r="H230" s="79"/>
    </row>
    <row r="231" spans="1:8" s="61" customFormat="1" ht="24.75" thickBot="1" x14ac:dyDescent="0.3">
      <c r="A231" s="198">
        <v>5504</v>
      </c>
      <c r="B231" s="86"/>
      <c r="C231" s="86" t="s">
        <v>245</v>
      </c>
      <c r="D231" s="82">
        <v>1</v>
      </c>
      <c r="E231" s="82">
        <v>2</v>
      </c>
      <c r="F231" s="82" t="s">
        <v>75</v>
      </c>
      <c r="G231" s="83" t="str">
        <f>VLOOKUP(D231&amp;E231&amp;F231,result,2,FALSE)</f>
        <v>Observation</v>
      </c>
      <c r="H231" s="84"/>
    </row>
    <row r="232" spans="1:8" s="61" customFormat="1" ht="15.75" thickBot="1" x14ac:dyDescent="0.3">
      <c r="A232" s="199"/>
      <c r="B232" s="200"/>
      <c r="C232" s="200"/>
      <c r="D232" s="77"/>
      <c r="E232" s="77"/>
      <c r="F232" s="77"/>
      <c r="G232" s="78"/>
      <c r="H232" s="79"/>
    </row>
    <row r="233" spans="1:8" s="61" customFormat="1" ht="15.75" thickBot="1" x14ac:dyDescent="0.3">
      <c r="A233" s="68">
        <v>5510</v>
      </c>
      <c r="B233" s="69" t="s">
        <v>246</v>
      </c>
      <c r="C233" s="70"/>
      <c r="D233" s="82"/>
      <c r="E233" s="82"/>
      <c r="F233" s="82"/>
      <c r="G233" s="83"/>
      <c r="H233" s="84"/>
    </row>
    <row r="234" spans="1:8" s="61" customFormat="1" ht="24" x14ac:dyDescent="0.25">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25">
      <c r="A235" s="203">
        <v>5512</v>
      </c>
      <c r="B235" s="202"/>
      <c r="C235" s="81" t="s">
        <v>248</v>
      </c>
      <c r="D235" s="82">
        <v>1</v>
      </c>
      <c r="E235" s="82">
        <v>2</v>
      </c>
      <c r="F235" s="82" t="s">
        <v>75</v>
      </c>
      <c r="G235" s="83" t="str">
        <f t="shared" si="5"/>
        <v>Observation</v>
      </c>
      <c r="H235" s="84"/>
    </row>
    <row r="236" spans="1:8" s="61" customFormat="1" ht="24" x14ac:dyDescent="0.25">
      <c r="A236" s="203">
        <v>5513</v>
      </c>
      <c r="B236" s="202"/>
      <c r="C236" s="81" t="s">
        <v>249</v>
      </c>
      <c r="D236" s="77">
        <v>1</v>
      </c>
      <c r="E236" s="77">
        <v>1</v>
      </c>
      <c r="F236" s="77" t="s">
        <v>75</v>
      </c>
      <c r="G236" s="78" t="str">
        <f t="shared" si="5"/>
        <v>Non-Conformity</v>
      </c>
      <c r="H236" s="79"/>
    </row>
    <row r="237" spans="1:8" s="61" customFormat="1" ht="15.75" thickBot="1" x14ac:dyDescent="0.3">
      <c r="A237" s="203">
        <v>5514</v>
      </c>
      <c r="B237" s="202"/>
      <c r="C237" s="81" t="s">
        <v>250</v>
      </c>
      <c r="D237" s="82">
        <v>1</v>
      </c>
      <c r="E237" s="82">
        <v>2</v>
      </c>
      <c r="F237" s="82" t="s">
        <v>75</v>
      </c>
      <c r="G237" s="83" t="str">
        <f t="shared" si="5"/>
        <v>Observation</v>
      </c>
      <c r="H237" s="84"/>
    </row>
    <row r="238" spans="1:8" s="61" customFormat="1" ht="15" x14ac:dyDescent="0.25">
      <c r="A238" s="203">
        <v>5515</v>
      </c>
      <c r="B238" s="81"/>
      <c r="C238" s="81" t="s">
        <v>251</v>
      </c>
      <c r="D238" s="77">
        <v>1</v>
      </c>
      <c r="E238" s="77">
        <v>1</v>
      </c>
      <c r="F238" s="77" t="s">
        <v>75</v>
      </c>
      <c r="G238" s="78" t="str">
        <f t="shared" si="5"/>
        <v>Non-Conformity</v>
      </c>
      <c r="H238" s="79"/>
    </row>
    <row r="239" spans="1:8" s="61" customFormat="1" ht="15.75" thickBot="1" x14ac:dyDescent="0.3">
      <c r="A239" s="204">
        <v>5516</v>
      </c>
      <c r="B239" s="103"/>
      <c r="C239" s="103" t="s">
        <v>252</v>
      </c>
      <c r="D239" s="82">
        <v>1</v>
      </c>
      <c r="E239" s="82">
        <v>2</v>
      </c>
      <c r="F239" s="82" t="s">
        <v>75</v>
      </c>
      <c r="G239" s="83" t="str">
        <f t="shared" si="5"/>
        <v>Observation</v>
      </c>
      <c r="H239" s="84"/>
    </row>
    <row r="240" spans="1:8" s="61" customFormat="1" ht="15.75" thickBot="1" x14ac:dyDescent="0.25">
      <c r="A240" s="199"/>
      <c r="B240" s="53"/>
      <c r="C240" s="205"/>
      <c r="D240" s="77"/>
      <c r="E240" s="77"/>
      <c r="F240" s="77"/>
      <c r="G240" s="78"/>
      <c r="H240" s="79"/>
    </row>
    <row r="241" spans="1:8" s="61" customFormat="1" ht="15.75" thickBot="1" x14ac:dyDescent="0.3">
      <c r="A241" s="68">
        <v>5520</v>
      </c>
      <c r="B241" s="69" t="s">
        <v>253</v>
      </c>
      <c r="C241" s="70"/>
      <c r="D241" s="82"/>
      <c r="E241" s="82"/>
      <c r="F241" s="82"/>
      <c r="G241" s="83"/>
      <c r="H241" s="84"/>
    </row>
    <row r="242" spans="1:8" s="61" customFormat="1" ht="36" x14ac:dyDescent="0.25">
      <c r="A242" s="206">
        <v>5521</v>
      </c>
      <c r="B242" s="202"/>
      <c r="C242" s="102" t="s">
        <v>254</v>
      </c>
      <c r="D242" s="77">
        <v>1</v>
      </c>
      <c r="E242" s="77">
        <v>1</v>
      </c>
      <c r="F242" s="77" t="s">
        <v>75</v>
      </c>
      <c r="G242" s="78" t="str">
        <f>VLOOKUP(D242&amp;E242&amp;F242,result,2,FALSE)</f>
        <v>Non-Conformity</v>
      </c>
      <c r="H242" s="79"/>
    </row>
    <row r="243" spans="1:8" s="61" customFormat="1" ht="24.75" thickBot="1" x14ac:dyDescent="0.3">
      <c r="A243" s="207">
        <v>5522</v>
      </c>
      <c r="B243" s="202"/>
      <c r="C243" s="81" t="s">
        <v>255</v>
      </c>
      <c r="D243" s="82">
        <v>1</v>
      </c>
      <c r="E243" s="82">
        <v>2</v>
      </c>
      <c r="F243" s="82" t="s">
        <v>75</v>
      </c>
      <c r="G243" s="83" t="str">
        <f>VLOOKUP(D243&amp;E243&amp;F243,result,2,FALSE)</f>
        <v>Observation</v>
      </c>
      <c r="H243" s="84"/>
    </row>
    <row r="244" spans="1:8" s="61" customFormat="1" ht="36" x14ac:dyDescent="0.25">
      <c r="A244" s="207">
        <v>5523</v>
      </c>
      <c r="B244" s="202"/>
      <c r="C244" s="197" t="s">
        <v>256</v>
      </c>
      <c r="D244" s="77">
        <v>1</v>
      </c>
      <c r="E244" s="77">
        <v>1</v>
      </c>
      <c r="F244" s="77" t="s">
        <v>75</v>
      </c>
      <c r="G244" s="78" t="str">
        <f>VLOOKUP(D244&amp;E244&amp;F244,result,2,FALSE)</f>
        <v>Non-Conformity</v>
      </c>
      <c r="H244" s="79"/>
    </row>
    <row r="245" spans="1:8" s="61" customFormat="1" ht="36.75" thickBot="1" x14ac:dyDescent="0.3">
      <c r="A245" s="207">
        <v>5524</v>
      </c>
      <c r="B245" s="202"/>
      <c r="C245" s="197" t="s">
        <v>257</v>
      </c>
      <c r="D245" s="82">
        <v>1</v>
      </c>
      <c r="E245" s="82">
        <v>2</v>
      </c>
      <c r="F245" s="82" t="s">
        <v>75</v>
      </c>
      <c r="G245" s="83" t="str">
        <f>VLOOKUP(D245&amp;E245&amp;F245,result,2,FALSE)</f>
        <v>Observation</v>
      </c>
      <c r="H245" s="84"/>
    </row>
    <row r="246" spans="1:8" s="61" customFormat="1" ht="24.75" thickBot="1" x14ac:dyDescent="0.3">
      <c r="A246" s="208">
        <v>5525</v>
      </c>
      <c r="B246" s="209"/>
      <c r="C246" s="86" t="s">
        <v>258</v>
      </c>
      <c r="D246" s="77">
        <v>1</v>
      </c>
      <c r="E246" s="77">
        <v>1</v>
      </c>
      <c r="F246" s="77" t="s">
        <v>75</v>
      </c>
      <c r="G246" s="78" t="str">
        <f>VLOOKUP(D246&amp;E246&amp;F246,result,2,FALSE)</f>
        <v>Non-Conformity</v>
      </c>
      <c r="H246" s="79"/>
    </row>
    <row r="247" spans="1:8" s="61" customFormat="1" ht="15.75" thickBot="1" x14ac:dyDescent="0.25">
      <c r="A247" s="199"/>
      <c r="B247" s="53"/>
      <c r="C247" s="190"/>
      <c r="D247" s="77"/>
      <c r="E247" s="77"/>
      <c r="F247" s="77"/>
      <c r="G247" s="78"/>
      <c r="H247" s="79"/>
    </row>
    <row r="248" spans="1:8" s="61" customFormat="1" ht="15.75" thickBot="1" x14ac:dyDescent="0.3">
      <c r="A248" s="68">
        <v>5530</v>
      </c>
      <c r="B248" s="69" t="s">
        <v>259</v>
      </c>
      <c r="C248" s="70"/>
      <c r="D248" s="82"/>
      <c r="E248" s="82"/>
      <c r="F248" s="82"/>
      <c r="G248" s="83"/>
      <c r="H248" s="84"/>
    </row>
    <row r="249" spans="1:8" s="61" customFormat="1" ht="48" x14ac:dyDescent="0.25">
      <c r="A249" s="206">
        <v>5531</v>
      </c>
      <c r="B249" s="202"/>
      <c r="C249" s="102" t="s">
        <v>260</v>
      </c>
      <c r="D249" s="77">
        <v>1</v>
      </c>
      <c r="E249" s="77">
        <v>1</v>
      </c>
      <c r="F249" s="77" t="s">
        <v>75</v>
      </c>
      <c r="G249" s="78" t="str">
        <f t="shared" ref="G249:G254" si="6">VLOOKUP(D249&amp;E249&amp;F249,result,2,FALSE)</f>
        <v>Non-Conformity</v>
      </c>
      <c r="H249" s="79"/>
    </row>
    <row r="250" spans="1:8" s="61" customFormat="1" ht="24.75" thickBot="1" x14ac:dyDescent="0.3">
      <c r="A250" s="207">
        <v>5532</v>
      </c>
      <c r="B250" s="202"/>
      <c r="C250" s="81" t="s">
        <v>261</v>
      </c>
      <c r="D250" s="82">
        <v>1</v>
      </c>
      <c r="E250" s="82">
        <v>2</v>
      </c>
      <c r="F250" s="82" t="s">
        <v>75</v>
      </c>
      <c r="G250" s="83" t="str">
        <f t="shared" si="6"/>
        <v>Observation</v>
      </c>
      <c r="H250" s="84"/>
    </row>
    <row r="251" spans="1:8" s="61" customFormat="1" ht="36" x14ac:dyDescent="0.25">
      <c r="A251" s="207">
        <v>5533</v>
      </c>
      <c r="B251" s="202"/>
      <c r="C251" s="197" t="s">
        <v>262</v>
      </c>
      <c r="D251" s="77">
        <v>1</v>
      </c>
      <c r="E251" s="77">
        <v>1</v>
      </c>
      <c r="F251" s="77" t="s">
        <v>75</v>
      </c>
      <c r="G251" s="78" t="str">
        <f t="shared" si="6"/>
        <v>Non-Conformity</v>
      </c>
      <c r="H251" s="79"/>
    </row>
    <row r="252" spans="1:8" ht="36.75" thickBot="1" x14ac:dyDescent="0.25">
      <c r="A252" s="207">
        <v>5534</v>
      </c>
      <c r="B252" s="202"/>
      <c r="C252" s="197" t="s">
        <v>263</v>
      </c>
      <c r="D252" s="82">
        <v>1</v>
      </c>
      <c r="E252" s="82">
        <v>2</v>
      </c>
      <c r="F252" s="82" t="s">
        <v>75</v>
      </c>
      <c r="G252" s="83" t="str">
        <f t="shared" si="6"/>
        <v>Observation</v>
      </c>
      <c r="H252" s="84"/>
    </row>
    <row r="253" spans="1:8" ht="36" x14ac:dyDescent="0.2">
      <c r="A253" s="207">
        <v>5535</v>
      </c>
      <c r="B253" s="202"/>
      <c r="C253" s="197" t="s">
        <v>264</v>
      </c>
      <c r="D253" s="77">
        <v>1</v>
      </c>
      <c r="E253" s="77">
        <v>1</v>
      </c>
      <c r="F253" s="77" t="s">
        <v>75</v>
      </c>
      <c r="G253" s="78" t="str">
        <f t="shared" si="6"/>
        <v>Non-Conformity</v>
      </c>
      <c r="H253" s="79"/>
    </row>
    <row r="254" spans="1:8" ht="24.75" thickBot="1" x14ac:dyDescent="0.25">
      <c r="A254" s="208">
        <v>5536</v>
      </c>
      <c r="B254" s="209"/>
      <c r="C254" s="86" t="s">
        <v>258</v>
      </c>
      <c r="D254" s="82">
        <v>1</v>
      </c>
      <c r="E254" s="82">
        <v>2</v>
      </c>
      <c r="F254" s="82" t="s">
        <v>75</v>
      </c>
      <c r="G254" s="83" t="str">
        <f t="shared" si="6"/>
        <v>Observation</v>
      </c>
      <c r="H254" s="84"/>
    </row>
    <row r="255" spans="1:8" ht="15.75" thickBot="1" x14ac:dyDescent="0.25">
      <c r="A255" s="199"/>
      <c r="B255" s="160"/>
      <c r="C255" s="160"/>
      <c r="D255" s="77"/>
      <c r="E255" s="77"/>
      <c r="F255" s="77"/>
      <c r="G255" s="78"/>
      <c r="H255" s="79"/>
    </row>
    <row r="256" spans="1:8" s="116" customFormat="1" ht="15.75" thickBot="1" x14ac:dyDescent="0.25">
      <c r="A256" s="68">
        <v>5540</v>
      </c>
      <c r="B256" s="69" t="s">
        <v>265</v>
      </c>
      <c r="C256" s="70"/>
      <c r="D256" s="82"/>
      <c r="E256" s="82"/>
      <c r="F256" s="82"/>
      <c r="G256" s="83"/>
      <c r="H256" s="84"/>
    </row>
    <row r="257" spans="1:8" ht="15" x14ac:dyDescent="0.2">
      <c r="A257" s="206">
        <v>7401</v>
      </c>
      <c r="B257" s="202"/>
      <c r="C257" s="102" t="s">
        <v>266</v>
      </c>
      <c r="D257" s="77">
        <v>1</v>
      </c>
      <c r="E257" s="77">
        <v>1</v>
      </c>
      <c r="F257" s="77" t="s">
        <v>75</v>
      </c>
      <c r="G257" s="78" t="str">
        <f>VLOOKUP(D257&amp;E257&amp;F257,result,2,FALSE)</f>
        <v>Non-Conformity</v>
      </c>
      <c r="H257" s="79"/>
    </row>
    <row r="258" spans="1:8" ht="15.75" thickBot="1" x14ac:dyDescent="0.25">
      <c r="A258" s="207">
        <v>7402</v>
      </c>
      <c r="B258" s="210"/>
      <c r="C258" s="81" t="s">
        <v>267</v>
      </c>
      <c r="D258" s="82">
        <v>1</v>
      </c>
      <c r="E258" s="82">
        <v>2</v>
      </c>
      <c r="F258" s="82" t="s">
        <v>75</v>
      </c>
      <c r="G258" s="83" t="str">
        <f>VLOOKUP(D258&amp;E258&amp;F258,result,2,FALSE)</f>
        <v>Observation</v>
      </c>
      <c r="H258" s="84"/>
    </row>
    <row r="259" spans="1:8" ht="15" x14ac:dyDescent="0.2">
      <c r="A259" s="207">
        <v>7403</v>
      </c>
      <c r="B259" s="210"/>
      <c r="C259" s="81" t="s">
        <v>268</v>
      </c>
      <c r="D259" s="77">
        <v>1</v>
      </c>
      <c r="E259" s="77">
        <v>1</v>
      </c>
      <c r="F259" s="77" t="s">
        <v>75</v>
      </c>
      <c r="G259" s="78" t="str">
        <f>VLOOKUP(D259&amp;E259&amp;F259,result,2,FALSE)</f>
        <v>Non-Conformity</v>
      </c>
      <c r="H259" s="79"/>
    </row>
    <row r="260" spans="1:8" ht="24.75" thickBot="1" x14ac:dyDescent="0.25">
      <c r="A260" s="208">
        <v>7404</v>
      </c>
      <c r="B260" s="209"/>
      <c r="C260" s="86" t="s">
        <v>269</v>
      </c>
      <c r="D260" s="82">
        <v>1</v>
      </c>
      <c r="E260" s="82">
        <v>2</v>
      </c>
      <c r="F260" s="82" t="s">
        <v>75</v>
      </c>
      <c r="G260" s="83" t="str">
        <f>VLOOKUP(D260&amp;E260&amp;F260,result,2,FALSE)</f>
        <v>Observation</v>
      </c>
      <c r="H260" s="84"/>
    </row>
    <row r="261" spans="1:8" ht="15.75" thickBot="1" x14ac:dyDescent="0.25">
      <c r="A261" s="199"/>
      <c r="B261" s="160"/>
      <c r="C261" s="160"/>
      <c r="D261" s="77"/>
      <c r="E261" s="77"/>
      <c r="F261" s="77"/>
      <c r="G261" s="78"/>
      <c r="H261" s="79"/>
    </row>
    <row r="262" spans="1:8" ht="15.75" thickBot="1" x14ac:dyDescent="0.25">
      <c r="A262" s="68">
        <v>7500</v>
      </c>
      <c r="B262" s="69" t="s">
        <v>270</v>
      </c>
      <c r="C262" s="70"/>
      <c r="D262" s="82"/>
      <c r="E262" s="82"/>
      <c r="F262" s="82"/>
      <c r="G262" s="83"/>
      <c r="H262" s="84"/>
    </row>
    <row r="263" spans="1:8" ht="15" x14ac:dyDescent="0.2">
      <c r="A263" s="206">
        <v>5541</v>
      </c>
      <c r="B263" s="202"/>
      <c r="C263" s="102" t="s">
        <v>266</v>
      </c>
      <c r="D263" s="77">
        <v>1</v>
      </c>
      <c r="E263" s="77">
        <v>1</v>
      </c>
      <c r="F263" s="77" t="s">
        <v>75</v>
      </c>
      <c r="G263" s="78" t="str">
        <f>VLOOKUP(D263&amp;E263&amp;F263,result,2,FALSE)</f>
        <v>Non-Conformity</v>
      </c>
      <c r="H263" s="79"/>
    </row>
    <row r="264" spans="1:8" ht="24.75" thickBot="1" x14ac:dyDescent="0.25">
      <c r="A264" s="207">
        <v>5542</v>
      </c>
      <c r="B264" s="210"/>
      <c r="C264" s="81" t="s">
        <v>271</v>
      </c>
      <c r="D264" s="82">
        <v>1</v>
      </c>
      <c r="E264" s="82">
        <v>2</v>
      </c>
      <c r="F264" s="82" t="s">
        <v>75</v>
      </c>
      <c r="G264" s="83" t="str">
        <f>VLOOKUP(D264&amp;E264&amp;F264,result,2,FALSE)</f>
        <v>Observation</v>
      </c>
      <c r="H264" s="84"/>
    </row>
    <row r="265" spans="1:8" ht="15" x14ac:dyDescent="0.2">
      <c r="A265" s="206">
        <v>5543</v>
      </c>
      <c r="B265" s="210"/>
      <c r="C265" s="81" t="s">
        <v>272</v>
      </c>
      <c r="D265" s="77">
        <v>1</v>
      </c>
      <c r="E265" s="77">
        <v>1</v>
      </c>
      <c r="F265" s="77" t="s">
        <v>75</v>
      </c>
      <c r="G265" s="78" t="str">
        <f>VLOOKUP(D265&amp;E265&amp;F265,result,2,FALSE)</f>
        <v>Non-Conformity</v>
      </c>
      <c r="H265" s="79"/>
    </row>
    <row r="266" spans="1:8" ht="60.75" thickBot="1" x14ac:dyDescent="0.25">
      <c r="A266" s="207">
        <v>5544</v>
      </c>
      <c r="B266" s="210"/>
      <c r="C266" s="81" t="s">
        <v>273</v>
      </c>
      <c r="D266" s="82">
        <v>1</v>
      </c>
      <c r="E266" s="82">
        <v>2</v>
      </c>
      <c r="F266" s="82" t="s">
        <v>75</v>
      </c>
      <c r="G266" s="83" t="str">
        <f>VLOOKUP(D266&amp;E266&amp;F266,result,2,FALSE)</f>
        <v>Observation</v>
      </c>
      <c r="H266" s="84"/>
    </row>
    <row r="267" spans="1:8" ht="24.75" thickBot="1" x14ac:dyDescent="0.25">
      <c r="A267" s="206">
        <v>5545</v>
      </c>
      <c r="B267" s="211"/>
      <c r="C267" s="103" t="s">
        <v>274</v>
      </c>
      <c r="D267" s="77">
        <v>1</v>
      </c>
      <c r="E267" s="77">
        <v>1</v>
      </c>
      <c r="F267" s="77" t="s">
        <v>75</v>
      </c>
      <c r="G267" s="78" t="str">
        <f>VLOOKUP(D267&amp;E267&amp;F267,result,2,FALSE)</f>
        <v>Non-Conformity</v>
      </c>
      <c r="H267" s="79"/>
    </row>
    <row r="268" spans="1:8" ht="15.75" thickBot="1" x14ac:dyDescent="0.25">
      <c r="A268" s="199"/>
      <c r="B268" s="160"/>
      <c r="C268" s="160"/>
      <c r="D268" s="82"/>
      <c r="E268" s="82"/>
      <c r="F268" s="82"/>
      <c r="G268" s="83"/>
      <c r="H268" s="84"/>
    </row>
    <row r="269" spans="1:8" ht="15.75" thickBot="1" x14ac:dyDescent="0.25">
      <c r="A269" s="68">
        <v>5560</v>
      </c>
      <c r="B269" s="69" t="s">
        <v>275</v>
      </c>
      <c r="C269" s="70"/>
      <c r="D269" s="77"/>
      <c r="E269" s="77"/>
      <c r="F269" s="77"/>
      <c r="G269" s="78"/>
      <c r="H269" s="79"/>
    </row>
    <row r="270" spans="1:8" ht="15.75" thickBot="1" x14ac:dyDescent="0.25">
      <c r="A270" s="206">
        <v>5561</v>
      </c>
      <c r="B270" s="202"/>
      <c r="C270" s="102" t="s">
        <v>266</v>
      </c>
      <c r="D270" s="82">
        <v>1</v>
      </c>
      <c r="E270" s="82">
        <v>2</v>
      </c>
      <c r="F270" s="82" t="s">
        <v>75</v>
      </c>
      <c r="G270" s="83" t="str">
        <f>VLOOKUP(D270&amp;E270&amp;F270,result,2,FALSE)</f>
        <v>Observation</v>
      </c>
      <c r="H270" s="84"/>
    </row>
    <row r="271" spans="1:8" ht="48" x14ac:dyDescent="0.2">
      <c r="A271" s="207">
        <v>5562</v>
      </c>
      <c r="B271" s="210"/>
      <c r="C271" s="81" t="s">
        <v>276</v>
      </c>
      <c r="D271" s="77">
        <v>1</v>
      </c>
      <c r="E271" s="77">
        <v>1</v>
      </c>
      <c r="F271" s="77" t="s">
        <v>75</v>
      </c>
      <c r="G271" s="78" t="str">
        <f>VLOOKUP(D271&amp;E271&amp;F271,result,2,FALSE)</f>
        <v>Non-Conformity</v>
      </c>
      <c r="H271" s="79"/>
    </row>
    <row r="272" spans="1:8" ht="24.75" thickBot="1" x14ac:dyDescent="0.25">
      <c r="A272" s="206">
        <v>5563</v>
      </c>
      <c r="B272" s="210"/>
      <c r="C272" s="81" t="s">
        <v>277</v>
      </c>
      <c r="D272" s="82">
        <v>1</v>
      </c>
      <c r="E272" s="82">
        <v>2</v>
      </c>
      <c r="F272" s="82" t="s">
        <v>75</v>
      </c>
      <c r="G272" s="83" t="str">
        <f>VLOOKUP(D272&amp;E272&amp;F272,result,2,FALSE)</f>
        <v>Observation</v>
      </c>
      <c r="H272" s="84"/>
    </row>
    <row r="273" spans="1:21" ht="15.75" thickBot="1" x14ac:dyDescent="0.25">
      <c r="A273" s="207">
        <v>5564</v>
      </c>
      <c r="B273" s="209"/>
      <c r="C273" s="86" t="s">
        <v>278</v>
      </c>
      <c r="D273" s="77">
        <v>1</v>
      </c>
      <c r="E273" s="77">
        <v>1</v>
      </c>
      <c r="F273" s="77" t="s">
        <v>75</v>
      </c>
      <c r="G273" s="78" t="str">
        <f>VLOOKUP(D273&amp;E273&amp;F273,result,2,FALSE)</f>
        <v>Non-Conformity</v>
      </c>
      <c r="H273" s="79"/>
    </row>
    <row r="274" spans="1:21" ht="15.75" thickBot="1" x14ac:dyDescent="0.25">
      <c r="A274" s="199"/>
      <c r="B274" s="160"/>
      <c r="C274" s="160"/>
      <c r="D274" s="82"/>
      <c r="E274" s="82"/>
      <c r="F274" s="82"/>
      <c r="G274" s="83"/>
      <c r="H274" s="84"/>
    </row>
    <row r="275" spans="1:21" ht="15.75" thickBot="1" x14ac:dyDescent="0.25">
      <c r="A275" s="68">
        <v>5570</v>
      </c>
      <c r="B275" s="69" t="s">
        <v>279</v>
      </c>
      <c r="C275" s="70"/>
      <c r="D275" s="77"/>
      <c r="E275" s="77"/>
      <c r="F275" s="77"/>
      <c r="G275" s="78"/>
      <c r="H275" s="79"/>
    </row>
    <row r="276" spans="1:21" ht="15.75" thickBot="1" x14ac:dyDescent="0.25">
      <c r="A276" s="206">
        <v>5571</v>
      </c>
      <c r="B276" s="202"/>
      <c r="C276" s="102" t="s">
        <v>266</v>
      </c>
      <c r="D276" s="82">
        <v>1</v>
      </c>
      <c r="E276" s="82">
        <v>2</v>
      </c>
      <c r="F276" s="82" t="s">
        <v>75</v>
      </c>
      <c r="G276" s="83" t="str">
        <f>VLOOKUP(D276&amp;E276&amp;F276,result,2,FALSE)</f>
        <v>Observation</v>
      </c>
      <c r="H276" s="84"/>
    </row>
    <row r="277" spans="1:21" ht="60" x14ac:dyDescent="0.2">
      <c r="A277" s="207">
        <v>5572</v>
      </c>
      <c r="B277" s="210"/>
      <c r="C277" s="81" t="s">
        <v>280</v>
      </c>
      <c r="D277" s="77">
        <v>1</v>
      </c>
      <c r="E277" s="77">
        <v>1</v>
      </c>
      <c r="F277" s="77" t="s">
        <v>75</v>
      </c>
      <c r="G277" s="78" t="str">
        <f>VLOOKUP(D277&amp;E277&amp;F277,result,2,FALSE)</f>
        <v>Non-Conformity</v>
      </c>
      <c r="H277" s="79"/>
    </row>
    <row r="278" spans="1:21" ht="24.75" thickBot="1" x14ac:dyDescent="0.25">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6.75" thickBot="1" x14ac:dyDescent="0.25">
      <c r="A279" s="207">
        <v>5574</v>
      </c>
      <c r="B279" s="209"/>
      <c r="C279" s="86" t="s">
        <v>281</v>
      </c>
      <c r="D279" s="77">
        <v>1</v>
      </c>
      <c r="E279" s="77">
        <v>1</v>
      </c>
      <c r="F279" s="77" t="s">
        <v>75</v>
      </c>
      <c r="G279" s="78" t="str">
        <f>VLOOKUP(D279&amp;E279&amp;F279,result,2,FALSE)</f>
        <v>Non-Conformity</v>
      </c>
      <c r="H279" s="79"/>
    </row>
    <row r="280" spans="1:21" ht="15.75" thickBot="1" x14ac:dyDescent="0.25">
      <c r="A280" s="199"/>
      <c r="B280" s="160"/>
      <c r="C280" s="160"/>
      <c r="D280" s="82"/>
      <c r="E280" s="82"/>
      <c r="F280" s="82"/>
      <c r="G280" s="83"/>
      <c r="H280" s="84"/>
    </row>
    <row r="281" spans="1:21" ht="15.75" thickBot="1" x14ac:dyDescent="0.25">
      <c r="A281" s="68">
        <v>5580</v>
      </c>
      <c r="B281" s="69" t="s">
        <v>282</v>
      </c>
      <c r="C281" s="70"/>
      <c r="D281" s="77"/>
      <c r="E281" s="77"/>
      <c r="F281" s="77"/>
      <c r="G281" s="78"/>
      <c r="H281" s="79"/>
    </row>
    <row r="282" spans="1:21" ht="15.75" thickBot="1" x14ac:dyDescent="0.25">
      <c r="A282" s="206">
        <v>5581</v>
      </c>
      <c r="B282" s="202"/>
      <c r="C282" s="102" t="s">
        <v>266</v>
      </c>
      <c r="D282" s="82">
        <v>1</v>
      </c>
      <c r="E282" s="82">
        <v>2</v>
      </c>
      <c r="F282" s="82" t="s">
        <v>75</v>
      </c>
      <c r="G282" s="83" t="str">
        <f>VLOOKUP(D282&amp;E282&amp;F282,result,2,FALSE)</f>
        <v>Observation</v>
      </c>
      <c r="H282" s="84"/>
    </row>
    <row r="283" spans="1:21" s="116" customFormat="1" ht="36" x14ac:dyDescent="0.2">
      <c r="A283" s="207">
        <v>5582</v>
      </c>
      <c r="B283" s="210"/>
      <c r="C283" s="81" t="s">
        <v>283</v>
      </c>
      <c r="D283" s="77">
        <v>1</v>
      </c>
      <c r="E283" s="77">
        <v>1</v>
      </c>
      <c r="F283" s="77" t="s">
        <v>75</v>
      </c>
      <c r="G283" s="78" t="str">
        <f>VLOOKUP(D283&amp;E283&amp;F283,result,2,FALSE)</f>
        <v>Non-Conformity</v>
      </c>
      <c r="H283" s="79"/>
    </row>
    <row r="284" spans="1:21" ht="24.75" thickBot="1" x14ac:dyDescent="0.25">
      <c r="A284" s="208">
        <v>5583</v>
      </c>
      <c r="B284" s="209"/>
      <c r="C284" s="86" t="s">
        <v>284</v>
      </c>
      <c r="D284" s="82">
        <v>1</v>
      </c>
      <c r="E284" s="82">
        <v>2</v>
      </c>
      <c r="F284" s="82" t="s">
        <v>75</v>
      </c>
      <c r="G284" s="83" t="str">
        <f>VLOOKUP(D284&amp;E284&amp;F284,result,2,FALSE)</f>
        <v>Observation</v>
      </c>
      <c r="H284" s="84"/>
    </row>
    <row r="285" spans="1:21" ht="15.75" thickBot="1" x14ac:dyDescent="0.25">
      <c r="A285" s="74"/>
      <c r="B285" s="75"/>
      <c r="C285" s="90"/>
      <c r="D285" s="77"/>
      <c r="E285" s="77"/>
      <c r="F285" s="77"/>
      <c r="G285" s="78"/>
      <c r="H285" s="79"/>
    </row>
    <row r="286" spans="1:21" ht="15.75" thickBot="1" x14ac:dyDescent="0.25">
      <c r="A286" s="68">
        <v>5600</v>
      </c>
      <c r="B286" s="69" t="s">
        <v>93</v>
      </c>
      <c r="C286" s="70"/>
      <c r="D286" s="71"/>
      <c r="E286" s="71"/>
      <c r="F286" s="71"/>
      <c r="G286" s="72"/>
      <c r="H286" s="73"/>
    </row>
    <row r="287" spans="1:21" s="116" customFormat="1" ht="96" x14ac:dyDescent="0.2">
      <c r="A287" s="212">
        <v>5601</v>
      </c>
      <c r="B287" s="213"/>
      <c r="C287" s="75" t="s">
        <v>285</v>
      </c>
      <c r="D287" s="77">
        <v>1</v>
      </c>
      <c r="E287" s="77">
        <v>1</v>
      </c>
      <c r="F287" s="77" t="s">
        <v>75</v>
      </c>
      <c r="G287" s="78" t="str">
        <f>VLOOKUP(D287&amp;E287&amp;F287,result,2,FALSE)</f>
        <v>Non-Conformity</v>
      </c>
      <c r="H287" s="79"/>
    </row>
    <row r="288" spans="1:21" ht="24" x14ac:dyDescent="0.2">
      <c r="A288" s="214">
        <v>5602</v>
      </c>
      <c r="B288" s="210"/>
      <c r="C288" s="81" t="s">
        <v>158</v>
      </c>
      <c r="D288" s="82">
        <v>1</v>
      </c>
      <c r="E288" s="82">
        <v>2</v>
      </c>
      <c r="F288" s="82" t="s">
        <v>75</v>
      </c>
      <c r="G288" s="83" t="str">
        <f>VLOOKUP(D288&amp;E288&amp;F288,result,2,FALSE)</f>
        <v>Observation</v>
      </c>
      <c r="H288" s="84"/>
    </row>
    <row r="289" spans="1:8" ht="15.75" thickBot="1" x14ac:dyDescent="0.25">
      <c r="A289" s="215">
        <v>5603</v>
      </c>
      <c r="B289" s="209"/>
      <c r="C289" s="86" t="s">
        <v>286</v>
      </c>
      <c r="D289" s="82"/>
      <c r="E289" s="82"/>
      <c r="F289" s="82"/>
      <c r="G289" s="83"/>
      <c r="H289" s="84"/>
    </row>
    <row r="290" spans="1:8" ht="15.75" thickBot="1" x14ac:dyDescent="0.25">
      <c r="A290" s="199"/>
      <c r="B290" s="200"/>
      <c r="C290" s="200"/>
      <c r="D290" s="77"/>
      <c r="E290" s="77"/>
      <c r="F290" s="77"/>
      <c r="G290" s="78"/>
      <c r="H290" s="79"/>
    </row>
    <row r="291" spans="1:8" s="116" customFormat="1" ht="15.75" thickBot="1" x14ac:dyDescent="0.25">
      <c r="A291" s="68">
        <v>5610</v>
      </c>
      <c r="B291" s="69" t="s">
        <v>246</v>
      </c>
      <c r="C291" s="129"/>
      <c r="D291" s="82"/>
      <c r="E291" s="82"/>
      <c r="F291" s="82"/>
      <c r="G291" s="83"/>
      <c r="H291" s="84"/>
    </row>
    <row r="292" spans="1:8" ht="24.75" thickBot="1" x14ac:dyDescent="0.25">
      <c r="A292" s="201">
        <v>5611</v>
      </c>
      <c r="B292" s="202"/>
      <c r="C292" s="102" t="s">
        <v>287</v>
      </c>
      <c r="D292" s="82"/>
      <c r="E292" s="82"/>
      <c r="F292" s="82"/>
      <c r="G292" s="83"/>
      <c r="H292" s="84"/>
    </row>
    <row r="293" spans="1:8" ht="15" x14ac:dyDescent="0.2">
      <c r="A293" s="203">
        <v>5612</v>
      </c>
      <c r="B293" s="202"/>
      <c r="C293" s="81" t="s">
        <v>248</v>
      </c>
      <c r="D293" s="77">
        <v>1</v>
      </c>
      <c r="E293" s="77">
        <v>1</v>
      </c>
      <c r="F293" s="77" t="s">
        <v>75</v>
      </c>
      <c r="G293" s="78" t="str">
        <f>VLOOKUP(D293&amp;E293&amp;F293,result,2,FALSE)</f>
        <v>Non-Conformity</v>
      </c>
      <c r="H293" s="79"/>
    </row>
    <row r="294" spans="1:8" s="116" customFormat="1" ht="24" x14ac:dyDescent="0.2">
      <c r="A294" s="203">
        <v>5613</v>
      </c>
      <c r="B294" s="202"/>
      <c r="C294" s="81" t="s">
        <v>288</v>
      </c>
      <c r="D294" s="82">
        <v>1</v>
      </c>
      <c r="E294" s="82">
        <v>2</v>
      </c>
      <c r="F294" s="82" t="s">
        <v>75</v>
      </c>
      <c r="G294" s="83" t="str">
        <f>VLOOKUP(D294&amp;E294&amp;F294,result,2,FALSE)</f>
        <v>Observation</v>
      </c>
      <c r="H294" s="84"/>
    </row>
    <row r="295" spans="1:8" ht="15.75" thickBot="1" x14ac:dyDescent="0.25">
      <c r="A295" s="216">
        <v>5614</v>
      </c>
      <c r="B295" s="202"/>
      <c r="C295" s="86" t="s">
        <v>289</v>
      </c>
      <c r="D295" s="82"/>
      <c r="E295" s="82"/>
      <c r="F295" s="82"/>
      <c r="G295" s="83"/>
      <c r="H295" s="84"/>
    </row>
    <row r="296" spans="1:8" ht="15.75" thickBot="1" x14ac:dyDescent="0.25">
      <c r="A296" s="199"/>
      <c r="C296" s="205"/>
      <c r="D296" s="77"/>
      <c r="E296" s="77"/>
      <c r="F296" s="77"/>
      <c r="G296" s="78"/>
      <c r="H296" s="79"/>
    </row>
    <row r="297" spans="1:8" ht="15.75" thickBot="1" x14ac:dyDescent="0.25">
      <c r="A297" s="68">
        <v>5620</v>
      </c>
      <c r="B297" s="69" t="s">
        <v>290</v>
      </c>
      <c r="C297" s="129"/>
      <c r="D297" s="82"/>
      <c r="E297" s="82"/>
      <c r="F297" s="82"/>
      <c r="G297" s="83"/>
      <c r="H297" s="84"/>
    </row>
    <row r="298" spans="1:8" s="116" customFormat="1" ht="15.75" thickBot="1" x14ac:dyDescent="0.25">
      <c r="A298" s="206">
        <v>5621</v>
      </c>
      <c r="B298" s="202"/>
      <c r="C298" s="102" t="s">
        <v>291</v>
      </c>
      <c r="D298" s="82"/>
      <c r="E298" s="82"/>
      <c r="F298" s="82"/>
      <c r="G298" s="83"/>
      <c r="H298" s="84"/>
    </row>
    <row r="299" spans="1:8" ht="15" x14ac:dyDescent="0.2">
      <c r="A299" s="207">
        <v>5622</v>
      </c>
      <c r="B299" s="210"/>
      <c r="C299" s="81" t="s">
        <v>267</v>
      </c>
      <c r="D299" s="77">
        <v>1</v>
      </c>
      <c r="E299" s="77">
        <v>1</v>
      </c>
      <c r="F299" s="77" t="s">
        <v>75</v>
      </c>
      <c r="G299" s="78" t="str">
        <f>VLOOKUP(D299&amp;E299&amp;F299,result,2,FALSE)</f>
        <v>Non-Conformity</v>
      </c>
      <c r="H299" s="79"/>
    </row>
    <row r="300" spans="1:8" ht="15" x14ac:dyDescent="0.2">
      <c r="A300" s="207">
        <v>5623</v>
      </c>
      <c r="B300" s="210"/>
      <c r="C300" s="81" t="s">
        <v>292</v>
      </c>
      <c r="D300" s="82">
        <v>1</v>
      </c>
      <c r="E300" s="82">
        <v>2</v>
      </c>
      <c r="F300" s="82" t="s">
        <v>75</v>
      </c>
      <c r="G300" s="83" t="str">
        <f>VLOOKUP(D300&amp;E300&amp;F300,result,2,FALSE)</f>
        <v>Observation</v>
      </c>
      <c r="H300" s="84"/>
    </row>
    <row r="301" spans="1:8" ht="24.75" thickBot="1" x14ac:dyDescent="0.25">
      <c r="A301" s="208">
        <v>5624</v>
      </c>
      <c r="B301" s="209"/>
      <c r="C301" s="86" t="s">
        <v>269</v>
      </c>
      <c r="D301" s="82"/>
      <c r="E301" s="82"/>
      <c r="F301" s="82"/>
      <c r="G301" s="83"/>
      <c r="H301" s="84"/>
    </row>
    <row r="302" spans="1:8" ht="15.75" thickBot="1" x14ac:dyDescent="0.25">
      <c r="A302" s="74"/>
      <c r="B302" s="75"/>
      <c r="C302" s="90"/>
      <c r="D302" s="77"/>
      <c r="E302" s="77"/>
      <c r="F302" s="77"/>
      <c r="G302" s="78"/>
      <c r="H302" s="79"/>
    </row>
    <row r="303" spans="1:8" ht="18.75" thickBot="1" x14ac:dyDescent="0.25">
      <c r="A303" s="62">
        <v>6000</v>
      </c>
      <c r="B303" s="97" t="s">
        <v>293</v>
      </c>
      <c r="C303" s="120"/>
      <c r="D303" s="122"/>
      <c r="E303" s="122"/>
      <c r="F303" s="122"/>
      <c r="G303" s="122"/>
      <c r="H303" s="120"/>
    </row>
    <row r="304" spans="1:8" ht="300.75" thickBot="1" x14ac:dyDescent="0.25">
      <c r="A304" s="119">
        <v>6001</v>
      </c>
      <c r="B304" s="120"/>
      <c r="C304" s="120" t="s">
        <v>294</v>
      </c>
      <c r="D304" s="217"/>
      <c r="E304" s="122"/>
      <c r="F304" s="123" t="s">
        <v>75</v>
      </c>
      <c r="G304" s="124" t="str">
        <f>VLOOKUP(D304&amp;E304&amp;F304,result,2,FALSE)</f>
        <v>EMPTY</v>
      </c>
      <c r="H304" s="120"/>
    </row>
    <row r="305" spans="1:8" ht="24.75" thickBot="1" x14ac:dyDescent="0.25">
      <c r="A305" s="119">
        <v>6002</v>
      </c>
      <c r="B305" s="120"/>
      <c r="C305" s="75" t="s">
        <v>295</v>
      </c>
      <c r="D305" s="217"/>
      <c r="E305" s="122"/>
      <c r="F305" s="123" t="s">
        <v>75</v>
      </c>
      <c r="G305" s="124" t="str">
        <f>VLOOKUP(D305&amp;E305&amp;F305,result,2,FALSE)</f>
        <v>EMPTY</v>
      </c>
      <c r="H305" s="120"/>
    </row>
    <row r="306" spans="1:8" ht="228.75" thickBot="1" x14ac:dyDescent="0.25">
      <c r="A306" s="119">
        <v>6003</v>
      </c>
      <c r="B306" s="120"/>
      <c r="C306" s="103" t="s">
        <v>296</v>
      </c>
      <c r="D306" s="217"/>
      <c r="E306" s="122"/>
      <c r="F306" s="123" t="s">
        <v>75</v>
      </c>
      <c r="G306" s="124" t="str">
        <f>VLOOKUP(D306&amp;E306&amp;F306,result,2,FALSE)</f>
        <v>EMPTY</v>
      </c>
      <c r="H306" s="120"/>
    </row>
    <row r="307" spans="1:8" s="116" customFormat="1" ht="9.75" customHeight="1" thickBot="1" x14ac:dyDescent="0.25">
      <c r="A307" s="112"/>
      <c r="B307" s="113"/>
      <c r="C307" s="113"/>
      <c r="D307" s="115"/>
      <c r="E307" s="115"/>
      <c r="F307" s="115"/>
      <c r="G307" s="115"/>
      <c r="H307" s="113"/>
    </row>
    <row r="308" spans="1:8" ht="18.75" thickBot="1" x14ac:dyDescent="0.3">
      <c r="A308" s="62">
        <v>7000</v>
      </c>
      <c r="B308" s="97" t="s">
        <v>297</v>
      </c>
      <c r="C308" s="126"/>
      <c r="D308" s="99"/>
      <c r="E308" s="99"/>
      <c r="F308" s="218"/>
      <c r="G308" s="218"/>
      <c r="H308" s="73"/>
    </row>
    <row r="309" spans="1:8" ht="15.75" thickBot="1" x14ac:dyDescent="0.25">
      <c r="A309" s="68">
        <v>7100</v>
      </c>
      <c r="B309" s="69" t="s">
        <v>77</v>
      </c>
      <c r="C309" s="68"/>
      <c r="D309" s="82"/>
      <c r="E309" s="82"/>
      <c r="F309" s="82"/>
      <c r="G309" s="83"/>
      <c r="H309" s="84"/>
    </row>
    <row r="310" spans="1:8" ht="108" x14ac:dyDescent="0.2">
      <c r="A310" s="133">
        <v>7101</v>
      </c>
      <c r="B310" s="75"/>
      <c r="C310" s="75" t="s">
        <v>298</v>
      </c>
      <c r="D310" s="219"/>
      <c r="E310" s="219"/>
      <c r="F310" s="77" t="s">
        <v>75</v>
      </c>
      <c r="G310" s="78" t="str">
        <f t="shared" ref="G310:G315" si="7">VLOOKUP(D310&amp;E310&amp;F310,result,2,FALSE)</f>
        <v>EMPTY</v>
      </c>
      <c r="H310" s="75"/>
    </row>
    <row r="311" spans="1:8" ht="18" x14ac:dyDescent="0.2">
      <c r="A311" s="133">
        <v>7102</v>
      </c>
      <c r="B311" s="81"/>
      <c r="C311" s="81" t="s">
        <v>299</v>
      </c>
      <c r="D311" s="220"/>
      <c r="E311" s="220"/>
      <c r="F311" s="82" t="s">
        <v>75</v>
      </c>
      <c r="G311" s="83" t="str">
        <f t="shared" si="7"/>
        <v>EMPTY</v>
      </c>
      <c r="H311" s="81"/>
    </row>
    <row r="312" spans="1:8" ht="18" x14ac:dyDescent="0.2">
      <c r="A312" s="133">
        <v>7103</v>
      </c>
      <c r="B312" s="81"/>
      <c r="C312" s="81" t="s">
        <v>300</v>
      </c>
      <c r="D312" s="220"/>
      <c r="E312" s="220"/>
      <c r="F312" s="82" t="s">
        <v>75</v>
      </c>
      <c r="G312" s="83" t="str">
        <f t="shared" si="7"/>
        <v>EMPTY</v>
      </c>
      <c r="H312" s="81"/>
    </row>
    <row r="313" spans="1:8" ht="36" x14ac:dyDescent="0.2">
      <c r="A313" s="133">
        <v>7104</v>
      </c>
      <c r="B313" s="81"/>
      <c r="C313" s="81" t="s">
        <v>301</v>
      </c>
      <c r="D313" s="220"/>
      <c r="E313" s="220"/>
      <c r="F313" s="82" t="s">
        <v>75</v>
      </c>
      <c r="G313" s="83" t="str">
        <f t="shared" si="7"/>
        <v>EMPTY</v>
      </c>
      <c r="H313" s="81"/>
    </row>
    <row r="314" spans="1:8" ht="18" x14ac:dyDescent="0.2">
      <c r="A314" s="133">
        <v>7105</v>
      </c>
      <c r="B314" s="81"/>
      <c r="C314" s="81" t="s">
        <v>302</v>
      </c>
      <c r="D314" s="220"/>
      <c r="E314" s="220"/>
      <c r="F314" s="82" t="s">
        <v>75</v>
      </c>
      <c r="G314" s="83" t="str">
        <f t="shared" si="7"/>
        <v>EMPTY</v>
      </c>
      <c r="H314" s="81"/>
    </row>
    <row r="315" spans="1:8" ht="18.75" thickBot="1" x14ac:dyDescent="0.25">
      <c r="A315" s="104">
        <v>7106</v>
      </c>
      <c r="B315" s="86"/>
      <c r="C315" s="86" t="s">
        <v>303</v>
      </c>
      <c r="D315" s="220"/>
      <c r="E315" s="220"/>
      <c r="F315" s="82" t="s">
        <v>75</v>
      </c>
      <c r="G315" s="83" t="str">
        <f t="shared" si="7"/>
        <v>EMPTY</v>
      </c>
      <c r="H315" s="81"/>
    </row>
    <row r="316" spans="1:8" ht="15.75" thickBot="1" x14ac:dyDescent="0.25">
      <c r="A316" s="68">
        <v>7200</v>
      </c>
      <c r="B316" s="69" t="s">
        <v>92</v>
      </c>
      <c r="C316" s="68"/>
      <c r="D316" s="82"/>
      <c r="E316" s="82"/>
      <c r="F316" s="82"/>
      <c r="G316" s="83"/>
      <c r="H316" s="84"/>
    </row>
    <row r="317" spans="1:8" ht="120" x14ac:dyDescent="0.2">
      <c r="A317" s="133">
        <v>7201</v>
      </c>
      <c r="B317" s="81"/>
      <c r="C317" s="75" t="s">
        <v>304</v>
      </c>
      <c r="D317" s="220"/>
      <c r="E317" s="220"/>
      <c r="F317" s="82" t="s">
        <v>75</v>
      </c>
      <c r="G317" s="83" t="str">
        <f t="shared" ref="G317:G324" si="8">VLOOKUP(D317&amp;E317&amp;F317,result,2,FALSE)</f>
        <v>EMPTY</v>
      </c>
      <c r="H317" s="81"/>
    </row>
    <row r="318" spans="1:8" ht="108" x14ac:dyDescent="0.2">
      <c r="A318" s="133">
        <v>7202</v>
      </c>
      <c r="B318" s="81"/>
      <c r="C318" s="81" t="s">
        <v>305</v>
      </c>
      <c r="D318" s="220"/>
      <c r="E318" s="220"/>
      <c r="F318" s="82" t="s">
        <v>75</v>
      </c>
      <c r="G318" s="83" t="str">
        <f t="shared" si="8"/>
        <v>EMPTY</v>
      </c>
      <c r="H318" s="81"/>
    </row>
    <row r="319" spans="1:8" ht="18" x14ac:dyDescent="0.2">
      <c r="A319" s="133">
        <v>7203</v>
      </c>
      <c r="B319" s="81"/>
      <c r="C319" s="81" t="s">
        <v>306</v>
      </c>
      <c r="D319" s="220"/>
      <c r="E319" s="220"/>
      <c r="F319" s="82" t="s">
        <v>75</v>
      </c>
      <c r="G319" s="83" t="str">
        <f t="shared" si="8"/>
        <v>EMPTY</v>
      </c>
      <c r="H319" s="81"/>
    </row>
    <row r="320" spans="1:8" ht="18.75" thickBot="1" x14ac:dyDescent="0.25">
      <c r="A320" s="133">
        <v>7204</v>
      </c>
      <c r="B320" s="81"/>
      <c r="C320" s="81" t="s">
        <v>307</v>
      </c>
      <c r="D320" s="220"/>
      <c r="E320" s="220"/>
      <c r="F320" s="82" t="s">
        <v>75</v>
      </c>
      <c r="G320" s="83" t="str">
        <f t="shared" si="8"/>
        <v>EMPTY</v>
      </c>
      <c r="H320" s="81"/>
    </row>
    <row r="321" spans="1:8" ht="18.75" thickBot="1" x14ac:dyDescent="0.25">
      <c r="A321" s="68">
        <v>7300</v>
      </c>
      <c r="B321" s="221" t="s">
        <v>308</v>
      </c>
      <c r="C321" s="160"/>
      <c r="D321" s="220"/>
      <c r="E321" s="220"/>
      <c r="F321" s="82"/>
      <c r="G321" s="83"/>
      <c r="H321" s="81"/>
    </row>
    <row r="322" spans="1:8" ht="18" x14ac:dyDescent="0.2">
      <c r="A322" s="206">
        <v>7301</v>
      </c>
      <c r="B322" s="75"/>
      <c r="C322" s="75" t="s">
        <v>309</v>
      </c>
      <c r="D322" s="220"/>
      <c r="E322" s="220"/>
      <c r="F322" s="82" t="s">
        <v>75</v>
      </c>
      <c r="G322" s="83" t="str">
        <f>VLOOKUP(D322&amp;E322&amp;F322,result,2,FALSE)</f>
        <v>EMPTY</v>
      </c>
      <c r="H322" s="81"/>
    </row>
    <row r="323" spans="1:8" ht="60" x14ac:dyDescent="0.2">
      <c r="A323" s="207">
        <v>7302</v>
      </c>
      <c r="B323" s="81"/>
      <c r="C323" s="81" t="s">
        <v>310</v>
      </c>
      <c r="D323" s="220"/>
      <c r="E323" s="220"/>
      <c r="F323" s="82" t="s">
        <v>75</v>
      </c>
      <c r="G323" s="83" t="str">
        <f>VLOOKUP(D323&amp;E323&amp;F323,result,2,FALSE)</f>
        <v>EMPTY</v>
      </c>
      <c r="H323" s="81"/>
    </row>
    <row r="324" spans="1:8" ht="36.75" thickBot="1" x14ac:dyDescent="0.25">
      <c r="A324" s="206">
        <v>7303</v>
      </c>
      <c r="B324" s="81"/>
      <c r="C324" s="197" t="s">
        <v>311</v>
      </c>
      <c r="D324" s="220"/>
      <c r="E324" s="220"/>
      <c r="F324" s="82" t="s">
        <v>75</v>
      </c>
      <c r="G324" s="83" t="str">
        <f t="shared" si="8"/>
        <v>EMPTY</v>
      </c>
      <c r="H324" s="81"/>
    </row>
    <row r="325" spans="1:8" ht="24" x14ac:dyDescent="0.2">
      <c r="A325" s="207">
        <v>7304</v>
      </c>
      <c r="B325" s="81"/>
      <c r="C325" s="81" t="s">
        <v>312</v>
      </c>
      <c r="D325" s="219"/>
      <c r="E325" s="219"/>
      <c r="F325" s="77" t="s">
        <v>75</v>
      </c>
      <c r="G325" s="78" t="str">
        <f>VLOOKUP(D325&amp;E325&amp;F325,result,2,FALSE)</f>
        <v>EMPTY</v>
      </c>
      <c r="H325" s="75"/>
    </row>
    <row r="326" spans="1:8" ht="24.75" thickBot="1" x14ac:dyDescent="0.25">
      <c r="A326" s="206">
        <v>7305</v>
      </c>
      <c r="B326" s="86"/>
      <c r="C326" s="86" t="s">
        <v>313</v>
      </c>
      <c r="D326" s="220"/>
      <c r="E326" s="220"/>
      <c r="F326" s="82" t="s">
        <v>75</v>
      </c>
      <c r="G326" s="83" t="str">
        <f>VLOOKUP(D326&amp;E326&amp;F326,result,2,FALSE)</f>
        <v>EMPTY</v>
      </c>
      <c r="H326" s="81"/>
    </row>
    <row r="327" spans="1:8" s="116" customFormat="1" ht="9.75" customHeight="1" thickBot="1" x14ac:dyDescent="0.25">
      <c r="A327" s="112"/>
      <c r="B327" s="190"/>
      <c r="C327" s="190"/>
      <c r="D327" s="115"/>
      <c r="E327" s="115"/>
      <c r="F327" s="115"/>
      <c r="G327" s="115"/>
      <c r="H327" s="113"/>
    </row>
    <row r="328" spans="1:8" ht="18.75" thickBot="1" x14ac:dyDescent="0.25">
      <c r="A328" s="62">
        <v>8000</v>
      </c>
      <c r="B328" s="222" t="s">
        <v>314</v>
      </c>
      <c r="C328" s="160"/>
      <c r="D328" s="223"/>
      <c r="E328" s="223"/>
      <c r="F328" s="223"/>
      <c r="G328" s="223"/>
      <c r="H328" s="224"/>
    </row>
    <row r="329" spans="1:8" ht="18.75" thickBot="1" x14ac:dyDescent="0.25">
      <c r="A329" s="68">
        <v>6100</v>
      </c>
      <c r="B329" s="225" t="s">
        <v>224</v>
      </c>
      <c r="C329" s="64"/>
      <c r="D329" s="219"/>
      <c r="E329" s="219"/>
      <c r="F329" s="77" t="s">
        <v>75</v>
      </c>
      <c r="G329" s="78" t="str">
        <f t="shared" ref="G329:G361" si="9">VLOOKUP(D329&amp;E329&amp;F329,result,2,FALSE)</f>
        <v>EMPTY</v>
      </c>
      <c r="H329" s="75"/>
    </row>
    <row r="330" spans="1:8" ht="18" x14ac:dyDescent="0.2">
      <c r="A330" s="206">
        <v>6101</v>
      </c>
      <c r="B330" s="184"/>
      <c r="C330" s="90" t="s">
        <v>239</v>
      </c>
      <c r="D330" s="220"/>
      <c r="E330" s="220"/>
      <c r="F330" s="82" t="s">
        <v>75</v>
      </c>
      <c r="G330" s="83" t="str">
        <f t="shared" si="9"/>
        <v>EMPTY</v>
      </c>
      <c r="H330" s="81"/>
    </row>
    <row r="331" spans="1:8" ht="24.75" thickBot="1" x14ac:dyDescent="0.25">
      <c r="A331" s="207">
        <v>6102</v>
      </c>
      <c r="B331" s="184"/>
      <c r="C331" s="90" t="s">
        <v>240</v>
      </c>
      <c r="D331" s="106"/>
      <c r="E331" s="106"/>
      <c r="F331" s="87" t="s">
        <v>75</v>
      </c>
      <c r="G331" s="88" t="str">
        <f t="shared" si="9"/>
        <v>EMPTY</v>
      </c>
      <c r="H331" s="86"/>
    </row>
    <row r="332" spans="1:8" ht="24" x14ac:dyDescent="0.2">
      <c r="A332" s="206">
        <v>6103</v>
      </c>
      <c r="B332" s="184"/>
      <c r="C332" s="90" t="s">
        <v>241</v>
      </c>
      <c r="D332" s="219"/>
      <c r="E332" s="219"/>
      <c r="F332" s="77" t="s">
        <v>75</v>
      </c>
      <c r="G332" s="78" t="str">
        <f t="shared" si="9"/>
        <v>EMPTY</v>
      </c>
      <c r="H332" s="75"/>
    </row>
    <row r="333" spans="1:8" ht="18" x14ac:dyDescent="0.2">
      <c r="A333" s="207">
        <v>6104</v>
      </c>
      <c r="B333" s="185"/>
      <c r="C333" s="186" t="s">
        <v>120</v>
      </c>
      <c r="D333" s="220"/>
      <c r="E333" s="220"/>
      <c r="F333" s="82" t="s">
        <v>75</v>
      </c>
      <c r="G333" s="83" t="str">
        <f t="shared" si="9"/>
        <v>EMPTY</v>
      </c>
      <c r="H333" s="81"/>
    </row>
    <row r="334" spans="1:8" ht="24.75" thickBot="1" x14ac:dyDescent="0.25">
      <c r="A334" s="206">
        <v>6105</v>
      </c>
      <c r="B334" s="226"/>
      <c r="C334" s="91" t="s">
        <v>242</v>
      </c>
      <c r="D334" s="106"/>
      <c r="E334" s="106"/>
      <c r="F334" s="87" t="s">
        <v>75</v>
      </c>
      <c r="G334" s="88" t="str">
        <f t="shared" si="9"/>
        <v>EMPTY</v>
      </c>
      <c r="H334" s="86"/>
    </row>
    <row r="335" spans="1:8" ht="18.75" thickBot="1" x14ac:dyDescent="0.25">
      <c r="A335" s="68">
        <v>6200</v>
      </c>
      <c r="B335" s="181" t="s">
        <v>315</v>
      </c>
      <c r="C335" s="64"/>
      <c r="D335" s="219"/>
      <c r="E335" s="219"/>
      <c r="F335" s="77" t="s">
        <v>75</v>
      </c>
      <c r="G335" s="78" t="str">
        <f t="shared" si="9"/>
        <v>EMPTY</v>
      </c>
      <c r="H335" s="75"/>
    </row>
    <row r="336" spans="1:8" ht="24" x14ac:dyDescent="0.2">
      <c r="A336" s="206">
        <v>6201</v>
      </c>
      <c r="B336" s="187"/>
      <c r="C336" s="227" t="s">
        <v>316</v>
      </c>
      <c r="D336" s="220"/>
      <c r="E336" s="220"/>
      <c r="F336" s="82" t="s">
        <v>75</v>
      </c>
      <c r="G336" s="83" t="str">
        <f t="shared" si="9"/>
        <v>EMPTY</v>
      </c>
      <c r="H336" s="81"/>
    </row>
    <row r="337" spans="1:8" ht="132.75" thickBot="1" x14ac:dyDescent="0.25">
      <c r="A337" s="207">
        <v>6202</v>
      </c>
      <c r="B337" s="187"/>
      <c r="C337" s="227" t="s">
        <v>229</v>
      </c>
      <c r="D337" s="106"/>
      <c r="E337" s="106"/>
      <c r="F337" s="87" t="s">
        <v>75</v>
      </c>
      <c r="G337" s="88" t="str">
        <f t="shared" si="9"/>
        <v>EMPTY</v>
      </c>
      <c r="H337" s="86"/>
    </row>
    <row r="338" spans="1:8" ht="72.75" thickBot="1" x14ac:dyDescent="0.25">
      <c r="A338" s="206">
        <v>6203</v>
      </c>
      <c r="B338" s="189"/>
      <c r="C338" s="228" t="s">
        <v>317</v>
      </c>
      <c r="D338" s="219"/>
      <c r="E338" s="219"/>
      <c r="F338" s="77" t="s">
        <v>75</v>
      </c>
      <c r="G338" s="78" t="str">
        <f t="shared" si="9"/>
        <v>EMPTY</v>
      </c>
      <c r="H338" s="75"/>
    </row>
    <row r="339" spans="1:8" ht="18.75" thickBot="1" x14ac:dyDescent="0.25">
      <c r="A339" s="68">
        <v>6300</v>
      </c>
      <c r="B339" s="154" t="s">
        <v>318</v>
      </c>
      <c r="C339" s="229"/>
      <c r="D339" s="220"/>
      <c r="E339" s="220"/>
      <c r="F339" s="82" t="s">
        <v>75</v>
      </c>
      <c r="G339" s="83" t="str">
        <f t="shared" si="9"/>
        <v>EMPTY</v>
      </c>
      <c r="H339" s="81"/>
    </row>
    <row r="340" spans="1:8" ht="24.75" thickBot="1" x14ac:dyDescent="0.25">
      <c r="A340" s="206">
        <v>6301</v>
      </c>
      <c r="B340" s="187"/>
      <c r="C340" s="227" t="s">
        <v>232</v>
      </c>
      <c r="D340" s="106"/>
      <c r="E340" s="106"/>
      <c r="F340" s="87" t="s">
        <v>75</v>
      </c>
      <c r="G340" s="88" t="str">
        <f t="shared" si="9"/>
        <v>EMPTY</v>
      </c>
      <c r="H340" s="86"/>
    </row>
    <row r="341" spans="1:8" ht="48" x14ac:dyDescent="0.2">
      <c r="A341" s="207">
        <v>6302</v>
      </c>
      <c r="B341" s="187"/>
      <c r="C341" s="227" t="s">
        <v>233</v>
      </c>
      <c r="D341" s="219"/>
      <c r="E341" s="219"/>
      <c r="F341" s="77" t="s">
        <v>75</v>
      </c>
      <c r="G341" s="78" t="str">
        <f t="shared" si="9"/>
        <v>EMPTY</v>
      </c>
      <c r="H341" s="75"/>
    </row>
    <row r="342" spans="1:8" ht="60.75" thickBot="1" x14ac:dyDescent="0.25">
      <c r="A342" s="206">
        <v>6303</v>
      </c>
      <c r="B342" s="189"/>
      <c r="C342" s="230" t="s">
        <v>319</v>
      </c>
      <c r="D342" s="220"/>
      <c r="E342" s="220"/>
      <c r="F342" s="82" t="s">
        <v>75</v>
      </c>
      <c r="G342" s="83" t="str">
        <f t="shared" si="9"/>
        <v>EMPTY</v>
      </c>
      <c r="H342" s="81"/>
    </row>
    <row r="343" spans="1:8" ht="18.75" thickBot="1" x14ac:dyDescent="0.25">
      <c r="A343" s="68">
        <v>6400</v>
      </c>
      <c r="B343" s="154" t="s">
        <v>320</v>
      </c>
      <c r="C343" s="231"/>
      <c r="D343" s="106"/>
      <c r="E343" s="106"/>
      <c r="F343" s="87" t="s">
        <v>75</v>
      </c>
      <c r="G343" s="88" t="str">
        <f t="shared" si="9"/>
        <v>EMPTY</v>
      </c>
      <c r="H343" s="86"/>
    </row>
    <row r="344" spans="1:8" ht="24" x14ac:dyDescent="0.2">
      <c r="A344" s="206">
        <v>6401</v>
      </c>
      <c r="B344" s="187"/>
      <c r="C344" s="227" t="s">
        <v>321</v>
      </c>
      <c r="D344" s="219"/>
      <c r="E344" s="219"/>
      <c r="F344" s="77" t="s">
        <v>75</v>
      </c>
      <c r="G344" s="78" t="str">
        <f t="shared" si="9"/>
        <v>EMPTY</v>
      </c>
      <c r="H344" s="75"/>
    </row>
    <row r="345" spans="1:8" ht="108" x14ac:dyDescent="0.2">
      <c r="A345" s="207">
        <v>6402</v>
      </c>
      <c r="B345" s="187"/>
      <c r="C345" s="227" t="s">
        <v>322</v>
      </c>
      <c r="D345" s="220"/>
      <c r="E345" s="220"/>
      <c r="F345" s="82" t="s">
        <v>75</v>
      </c>
      <c r="G345" s="83" t="str">
        <f t="shared" si="9"/>
        <v>EMPTY</v>
      </c>
      <c r="H345" s="81"/>
    </row>
    <row r="346" spans="1:8" ht="60.75" thickBot="1" x14ac:dyDescent="0.25">
      <c r="A346" s="206">
        <v>6403</v>
      </c>
      <c r="B346" s="189"/>
      <c r="C346" s="230" t="s">
        <v>323</v>
      </c>
      <c r="D346" s="106"/>
      <c r="E346" s="106"/>
      <c r="F346" s="87" t="s">
        <v>75</v>
      </c>
      <c r="G346" s="88" t="str">
        <f t="shared" si="9"/>
        <v>EMPTY</v>
      </c>
      <c r="H346" s="86"/>
    </row>
    <row r="347" spans="1:8" ht="18.75" thickBot="1" x14ac:dyDescent="0.25">
      <c r="A347" s="68">
        <v>6500</v>
      </c>
      <c r="B347" s="154" t="s">
        <v>324</v>
      </c>
      <c r="C347" s="229"/>
      <c r="D347" s="219"/>
      <c r="E347" s="219"/>
      <c r="F347" s="77" t="s">
        <v>75</v>
      </c>
      <c r="G347" s="78" t="str">
        <f t="shared" si="9"/>
        <v>EMPTY</v>
      </c>
      <c r="H347" s="75"/>
    </row>
    <row r="348" spans="1:8" ht="24" x14ac:dyDescent="0.2">
      <c r="A348" s="206">
        <v>6501</v>
      </c>
      <c r="B348" s="187"/>
      <c r="C348" s="227" t="s">
        <v>325</v>
      </c>
      <c r="D348" s="220"/>
      <c r="E348" s="220"/>
      <c r="F348" s="82" t="s">
        <v>75</v>
      </c>
      <c r="G348" s="83" t="str">
        <f t="shared" si="9"/>
        <v>EMPTY</v>
      </c>
      <c r="H348" s="81"/>
    </row>
    <row r="349" spans="1:8" ht="84.75" thickBot="1" x14ac:dyDescent="0.25">
      <c r="A349" s="207">
        <v>6502</v>
      </c>
      <c r="B349" s="187"/>
      <c r="C349" s="227" t="s">
        <v>326</v>
      </c>
      <c r="D349" s="106"/>
      <c r="E349" s="106"/>
      <c r="F349" s="87" t="s">
        <v>75</v>
      </c>
      <c r="G349" s="88" t="str">
        <f t="shared" si="9"/>
        <v>EMPTY</v>
      </c>
      <c r="H349" s="86"/>
    </row>
    <row r="350" spans="1:8" ht="60.75" thickBot="1" x14ac:dyDescent="0.25">
      <c r="A350" s="206">
        <v>6503</v>
      </c>
      <c r="B350" s="189"/>
      <c r="C350" s="230" t="s">
        <v>327</v>
      </c>
      <c r="D350" s="219"/>
      <c r="E350" s="219"/>
      <c r="F350" s="77" t="s">
        <v>75</v>
      </c>
      <c r="G350" s="78" t="str">
        <f t="shared" si="9"/>
        <v>EMPTY</v>
      </c>
      <c r="H350" s="75"/>
    </row>
    <row r="351" spans="1:8" ht="18.75" thickBot="1" x14ac:dyDescent="0.25">
      <c r="A351" s="68">
        <v>6600</v>
      </c>
      <c r="B351" s="154" t="s">
        <v>328</v>
      </c>
      <c r="C351" s="155"/>
      <c r="D351" s="220"/>
      <c r="E351" s="220"/>
      <c r="F351" s="82" t="s">
        <v>75</v>
      </c>
      <c r="G351" s="83" t="str">
        <f t="shared" si="9"/>
        <v>EMPTY</v>
      </c>
      <c r="H351" s="81"/>
    </row>
    <row r="352" spans="1:8" ht="48.75" thickBot="1" x14ac:dyDescent="0.25">
      <c r="A352" s="206">
        <v>6601</v>
      </c>
      <c r="B352" s="187"/>
      <c r="C352" s="227" t="s">
        <v>237</v>
      </c>
      <c r="D352" s="106"/>
      <c r="E352" s="106"/>
      <c r="F352" s="87" t="s">
        <v>75</v>
      </c>
      <c r="G352" s="88" t="str">
        <f t="shared" si="9"/>
        <v>EMPTY</v>
      </c>
      <c r="H352" s="86"/>
    </row>
    <row r="353" spans="1:8" ht="156" x14ac:dyDescent="0.2">
      <c r="A353" s="207">
        <v>6602</v>
      </c>
      <c r="B353" s="187"/>
      <c r="C353" s="227" t="s">
        <v>238</v>
      </c>
      <c r="D353" s="219"/>
      <c r="E353" s="219"/>
      <c r="F353" s="77" t="s">
        <v>75</v>
      </c>
      <c r="G353" s="78" t="str">
        <f t="shared" si="9"/>
        <v>EMPTY</v>
      </c>
      <c r="H353" s="75"/>
    </row>
    <row r="354" spans="1:8" ht="36.75" thickBot="1" x14ac:dyDescent="0.25">
      <c r="A354" s="206">
        <v>6603</v>
      </c>
      <c r="B354" s="189"/>
      <c r="C354" s="230" t="s">
        <v>329</v>
      </c>
      <c r="D354" s="220"/>
      <c r="E354" s="220"/>
      <c r="F354" s="82" t="s">
        <v>75</v>
      </c>
      <c r="G354" s="83" t="str">
        <f t="shared" si="9"/>
        <v>EMPTY</v>
      </c>
      <c r="H354" s="81"/>
    </row>
    <row r="355" spans="1:8" ht="18.75" thickBot="1" x14ac:dyDescent="0.25">
      <c r="A355" s="68">
        <v>6700</v>
      </c>
      <c r="B355" s="232" t="s">
        <v>330</v>
      </c>
      <c r="C355" s="155"/>
      <c r="D355" s="106"/>
      <c r="E355" s="106"/>
      <c r="F355" s="87" t="s">
        <v>75</v>
      </c>
      <c r="G355" s="88" t="str">
        <f t="shared" si="9"/>
        <v>EMPTY</v>
      </c>
      <c r="H355" s="86"/>
    </row>
    <row r="356" spans="1:8" ht="18" x14ac:dyDescent="0.2">
      <c r="A356" s="206">
        <v>6701</v>
      </c>
      <c r="B356" s="187"/>
      <c r="C356" s="227" t="s">
        <v>331</v>
      </c>
      <c r="D356" s="219"/>
      <c r="E356" s="219"/>
      <c r="F356" s="77" t="s">
        <v>75</v>
      </c>
      <c r="G356" s="78" t="str">
        <f t="shared" si="9"/>
        <v>EMPTY</v>
      </c>
      <c r="H356" s="75"/>
    </row>
    <row r="357" spans="1:8" ht="96.75" thickBot="1" x14ac:dyDescent="0.25">
      <c r="A357" s="207">
        <v>6702</v>
      </c>
      <c r="B357" s="193"/>
      <c r="C357" s="230" t="s">
        <v>332</v>
      </c>
      <c r="D357" s="220"/>
      <c r="E357" s="220"/>
      <c r="F357" s="82" t="s">
        <v>75</v>
      </c>
      <c r="G357" s="83" t="str">
        <f t="shared" si="9"/>
        <v>EMPTY</v>
      </c>
      <c r="H357" s="81"/>
    </row>
    <row r="358" spans="1:8" ht="18.75" thickBot="1" x14ac:dyDescent="0.25">
      <c r="A358" s="68">
        <v>6800</v>
      </c>
      <c r="B358" s="232" t="s">
        <v>333</v>
      </c>
      <c r="C358" s="155"/>
      <c r="D358" s="106"/>
      <c r="E358" s="106"/>
      <c r="F358" s="87" t="s">
        <v>75</v>
      </c>
      <c r="G358" s="88" t="str">
        <f t="shared" si="9"/>
        <v>EMPTY</v>
      </c>
      <c r="H358" s="86"/>
    </row>
    <row r="359" spans="1:8" ht="60" x14ac:dyDescent="0.2">
      <c r="A359" s="206">
        <v>6801</v>
      </c>
      <c r="B359" s="187"/>
      <c r="C359" s="227" t="s">
        <v>334</v>
      </c>
      <c r="D359" s="219"/>
      <c r="E359" s="219"/>
      <c r="F359" s="77" t="s">
        <v>75</v>
      </c>
      <c r="G359" s="78" t="str">
        <f t="shared" si="9"/>
        <v>EMPTY</v>
      </c>
      <c r="H359" s="75"/>
    </row>
    <row r="360" spans="1:8" ht="84" x14ac:dyDescent="0.2">
      <c r="A360" s="207">
        <v>6802</v>
      </c>
      <c r="B360" s="187"/>
      <c r="C360" s="227" t="s">
        <v>335</v>
      </c>
      <c r="D360" s="220"/>
      <c r="E360" s="220"/>
      <c r="F360" s="82" t="s">
        <v>75</v>
      </c>
      <c r="G360" s="83" t="str">
        <f t="shared" si="9"/>
        <v>EMPTY</v>
      </c>
      <c r="H360" s="81"/>
    </row>
    <row r="361" spans="1:8" ht="48.75" thickBot="1" x14ac:dyDescent="0.25">
      <c r="A361" s="206">
        <v>6803</v>
      </c>
      <c r="B361" s="193"/>
      <c r="C361" s="230" t="s">
        <v>336</v>
      </c>
      <c r="D361" s="106"/>
      <c r="E361" s="106"/>
      <c r="F361" s="87" t="s">
        <v>75</v>
      </c>
      <c r="G361" s="88" t="str">
        <f t="shared" si="9"/>
        <v>EMPTY</v>
      </c>
      <c r="H361" s="86"/>
    </row>
    <row r="362" spans="1:8" ht="18.75" thickBot="1" x14ac:dyDescent="0.25">
      <c r="A362" s="68">
        <v>6900</v>
      </c>
      <c r="B362" s="232" t="s">
        <v>337</v>
      </c>
      <c r="C362" s="160"/>
      <c r="D362" s="220"/>
      <c r="E362" s="220"/>
      <c r="F362" s="82"/>
      <c r="G362" s="83"/>
      <c r="H362" s="81"/>
    </row>
    <row r="363" spans="1:8" ht="18" x14ac:dyDescent="0.2">
      <c r="A363" s="206">
        <v>6901</v>
      </c>
      <c r="B363" s="75"/>
      <c r="C363" s="75" t="s">
        <v>338</v>
      </c>
      <c r="D363" s="219"/>
      <c r="E363" s="219"/>
      <c r="F363" s="77" t="s">
        <v>75</v>
      </c>
      <c r="G363" s="78" t="str">
        <f t="shared" ref="G363:G371" si="10">VLOOKUP(D363&amp;E363&amp;F363,result,2,FALSE)</f>
        <v>EMPTY</v>
      </c>
      <c r="H363" s="75"/>
    </row>
    <row r="364" spans="1:8" ht="24" x14ac:dyDescent="0.2">
      <c r="A364" s="207">
        <v>6902</v>
      </c>
      <c r="B364" s="81"/>
      <c r="C364" s="81" t="s">
        <v>339</v>
      </c>
      <c r="D364" s="220"/>
      <c r="E364" s="220"/>
      <c r="F364" s="82" t="s">
        <v>75</v>
      </c>
      <c r="G364" s="83" t="str">
        <f t="shared" si="10"/>
        <v>EMPTY</v>
      </c>
      <c r="H364" s="81"/>
    </row>
    <row r="365" spans="1:8" ht="72" x14ac:dyDescent="0.2">
      <c r="A365" s="206">
        <v>6903</v>
      </c>
      <c r="B365" s="81"/>
      <c r="C365" s="197" t="s">
        <v>340</v>
      </c>
      <c r="D365" s="220"/>
      <c r="E365" s="220"/>
      <c r="F365" s="82" t="s">
        <v>75</v>
      </c>
      <c r="G365" s="83" t="str">
        <f t="shared" si="10"/>
        <v>EMPTY</v>
      </c>
      <c r="H365" s="81"/>
    </row>
    <row r="366" spans="1:8" ht="24" x14ac:dyDescent="0.2">
      <c r="A366" s="207">
        <v>6904</v>
      </c>
      <c r="B366" s="81"/>
      <c r="C366" s="81" t="s">
        <v>341</v>
      </c>
      <c r="D366" s="220"/>
      <c r="E366" s="220"/>
      <c r="F366" s="82" t="s">
        <v>75</v>
      </c>
      <c r="G366" s="83" t="str">
        <f t="shared" si="10"/>
        <v>EMPTY</v>
      </c>
      <c r="H366" s="81"/>
    </row>
    <row r="367" spans="1:8" ht="72" x14ac:dyDescent="0.2">
      <c r="A367" s="206">
        <v>6905</v>
      </c>
      <c r="B367" s="81"/>
      <c r="C367" s="197" t="s">
        <v>342</v>
      </c>
      <c r="D367" s="220"/>
      <c r="E367" s="220"/>
      <c r="F367" s="82" t="s">
        <v>75</v>
      </c>
      <c r="G367" s="83" t="str">
        <f t="shared" si="10"/>
        <v>EMPTY</v>
      </c>
      <c r="H367" s="81"/>
    </row>
    <row r="368" spans="1:8" ht="48.75" thickBot="1" x14ac:dyDescent="0.25">
      <c r="A368" s="206">
        <v>6906</v>
      </c>
      <c r="B368" s="202"/>
      <c r="C368" s="197" t="s">
        <v>343</v>
      </c>
      <c r="D368" s="220"/>
      <c r="E368" s="220"/>
      <c r="F368" s="82" t="s">
        <v>75</v>
      </c>
      <c r="G368" s="83" t="str">
        <f t="shared" si="10"/>
        <v>EMPTY</v>
      </c>
      <c r="H368" s="81"/>
    </row>
    <row r="369" spans="1:8" ht="24" x14ac:dyDescent="0.2">
      <c r="A369" s="207">
        <v>6907</v>
      </c>
      <c r="B369" s="202"/>
      <c r="C369" s="81" t="s">
        <v>344</v>
      </c>
      <c r="D369" s="219"/>
      <c r="E369" s="219"/>
      <c r="F369" s="77" t="s">
        <v>75</v>
      </c>
      <c r="G369" s="78" t="str">
        <f t="shared" si="10"/>
        <v>EMPTY</v>
      </c>
      <c r="H369" s="75"/>
    </row>
    <row r="370" spans="1:8" ht="24.75" thickBot="1" x14ac:dyDescent="0.25">
      <c r="A370" s="206">
        <v>6908</v>
      </c>
      <c r="B370" s="211"/>
      <c r="C370" s="103" t="s">
        <v>345</v>
      </c>
      <c r="D370" s="220"/>
      <c r="E370" s="220"/>
      <c r="F370" s="82" t="s">
        <v>75</v>
      </c>
      <c r="G370" s="83" t="str">
        <f t="shared" si="10"/>
        <v>EMPTY</v>
      </c>
      <c r="H370" s="81"/>
    </row>
    <row r="371" spans="1:8" ht="18.75" thickBot="1" x14ac:dyDescent="0.25">
      <c r="A371" s="86"/>
      <c r="B371" s="193"/>
      <c r="C371" s="230"/>
      <c r="D371" s="106"/>
      <c r="E371" s="106"/>
      <c r="F371" s="87" t="s">
        <v>75</v>
      </c>
      <c r="G371" s="88" t="str">
        <f t="shared" si="10"/>
        <v>EMPTY</v>
      </c>
      <c r="H371" s="86"/>
    </row>
    <row r="372" spans="1:8" s="116" customFormat="1" ht="9.75" customHeight="1" thickBot="1" x14ac:dyDescent="0.25">
      <c r="A372" s="112"/>
      <c r="B372" s="113"/>
      <c r="C372" s="113"/>
      <c r="D372" s="115"/>
      <c r="E372" s="115"/>
      <c r="F372" s="115"/>
      <c r="G372" s="115"/>
      <c r="H372" s="113"/>
    </row>
    <row r="373" spans="1:8" s="116" customFormat="1" ht="9.75" customHeight="1" thickBot="1" x14ac:dyDescent="0.3">
      <c r="A373" s="112"/>
      <c r="B373" s="200"/>
      <c r="C373" s="200"/>
      <c r="D373" s="233"/>
      <c r="E373" s="233"/>
      <c r="F373" s="233"/>
      <c r="G373" s="233"/>
      <c r="H373" s="166"/>
    </row>
    <row r="374" spans="1:8" s="116" customFormat="1" ht="9.75" customHeight="1" thickBot="1" x14ac:dyDescent="0.25">
      <c r="A374" s="112"/>
      <c r="B374" s="160"/>
      <c r="C374" s="160"/>
      <c r="D374" s="156"/>
      <c r="E374" s="156"/>
      <c r="F374" s="156"/>
      <c r="G374" s="157"/>
      <c r="H374" s="158"/>
    </row>
    <row r="375" spans="1:8" ht="16.5" thickBot="1" x14ac:dyDescent="0.25">
      <c r="A375" s="62">
        <v>9000</v>
      </c>
      <c r="B375" s="97" t="s">
        <v>346</v>
      </c>
      <c r="C375" s="129"/>
      <c r="D375" s="71"/>
      <c r="E375" s="71"/>
      <c r="F375" s="71"/>
      <c r="G375" s="72"/>
      <c r="H375" s="73"/>
    </row>
    <row r="376" spans="1:8" ht="18.75" thickBot="1" x14ac:dyDescent="0.25">
      <c r="A376" s="68">
        <v>6900</v>
      </c>
      <c r="B376" s="232" t="s">
        <v>347</v>
      </c>
      <c r="C376" s="160"/>
      <c r="D376" s="220"/>
      <c r="E376" s="220"/>
      <c r="F376" s="82"/>
      <c r="G376" s="83"/>
      <c r="H376" s="81"/>
    </row>
    <row r="377" spans="1:8" ht="24" x14ac:dyDescent="0.2">
      <c r="A377" s="206">
        <v>8001</v>
      </c>
      <c r="B377" s="102" t="s">
        <v>348</v>
      </c>
      <c r="C377" s="102" t="s">
        <v>349</v>
      </c>
      <c r="D377" s="131"/>
      <c r="E377" s="131"/>
      <c r="F377" s="131" t="s">
        <v>75</v>
      </c>
      <c r="G377" s="132" t="str">
        <f>VLOOKUP(D377&amp;E377&amp;F377,result,2,FALSE)</f>
        <v>EMPTY</v>
      </c>
      <c r="H377" s="102"/>
    </row>
    <row r="378" spans="1:8" ht="60" x14ac:dyDescent="0.2">
      <c r="A378" s="207">
        <v>8002</v>
      </c>
      <c r="B378" s="81" t="s">
        <v>350</v>
      </c>
      <c r="C378" s="81" t="s">
        <v>351</v>
      </c>
      <c r="D378" s="82"/>
      <c r="E378" s="82"/>
      <c r="F378" s="82" t="s">
        <v>75</v>
      </c>
      <c r="G378" s="83" t="str">
        <f>VLOOKUP(D378&amp;E378&amp;F378,result,2,FALSE)</f>
        <v>EMPTY</v>
      </c>
      <c r="H378" s="134"/>
    </row>
    <row r="379" spans="1:8" ht="15.75" thickBot="1" x14ac:dyDescent="0.25">
      <c r="A379" s="206">
        <v>8003</v>
      </c>
      <c r="B379" s="86" t="s">
        <v>352</v>
      </c>
      <c r="C379" s="86" t="s">
        <v>353</v>
      </c>
      <c r="D379" s="87"/>
      <c r="E379" s="87"/>
      <c r="F379" s="87" t="s">
        <v>75</v>
      </c>
      <c r="G379" s="88" t="str">
        <f>VLOOKUP(D379&amp;E379&amp;F379,result,2,FALSE)</f>
        <v>EMPTY</v>
      </c>
      <c r="H379" s="234"/>
    </row>
    <row r="380" spans="1:8" ht="18.75" thickBot="1" x14ac:dyDescent="0.25">
      <c r="A380" s="68">
        <v>6900</v>
      </c>
      <c r="B380" s="232" t="s">
        <v>354</v>
      </c>
      <c r="C380" s="160"/>
      <c r="D380" s="220"/>
      <c r="E380" s="220"/>
      <c r="F380" s="82"/>
      <c r="G380" s="83"/>
      <c r="H380" s="81"/>
    </row>
    <row r="381" spans="1:8" ht="24" x14ac:dyDescent="0.2">
      <c r="A381" s="206">
        <v>8001</v>
      </c>
      <c r="B381" s="102" t="s">
        <v>348</v>
      </c>
      <c r="C381" s="102" t="s">
        <v>349</v>
      </c>
      <c r="D381" s="131"/>
      <c r="E381" s="131"/>
      <c r="F381" s="131" t="s">
        <v>75</v>
      </c>
      <c r="G381" s="132" t="str">
        <f>VLOOKUP(D381&amp;E381&amp;F381,result,2,FALSE)</f>
        <v>EMPTY</v>
      </c>
      <c r="H381" s="102"/>
    </row>
    <row r="382" spans="1:8" ht="60" x14ac:dyDescent="0.2">
      <c r="A382" s="207">
        <v>8002</v>
      </c>
      <c r="B382" s="81" t="s">
        <v>350</v>
      </c>
      <c r="C382" s="81" t="s">
        <v>351</v>
      </c>
      <c r="D382" s="82"/>
      <c r="E382" s="82"/>
      <c r="F382" s="82" t="s">
        <v>75</v>
      </c>
      <c r="G382" s="83" t="str">
        <f>VLOOKUP(D382&amp;E382&amp;F382,result,2,FALSE)</f>
        <v>EMPTY</v>
      </c>
      <c r="H382" s="134"/>
    </row>
    <row r="383" spans="1:8" ht="15.75" thickBot="1" x14ac:dyDescent="0.25">
      <c r="A383" s="206">
        <v>8003</v>
      </c>
      <c r="B383" s="86" t="s">
        <v>352</v>
      </c>
      <c r="C383" s="86" t="s">
        <v>353</v>
      </c>
      <c r="D383" s="87"/>
      <c r="E383" s="87"/>
      <c r="F383" s="87" t="s">
        <v>75</v>
      </c>
      <c r="G383" s="88" t="str">
        <f>VLOOKUP(D383&amp;E383&amp;F383,result,2,FALSE)</f>
        <v>EMPTY</v>
      </c>
      <c r="H383" s="234"/>
    </row>
    <row r="384" spans="1:8" ht="15" x14ac:dyDescent="0.2">
      <c r="B384" s="160"/>
      <c r="C384" s="160"/>
      <c r="D384" s="156"/>
      <c r="E384" s="156"/>
      <c r="F384" s="156"/>
      <c r="G384" s="157"/>
      <c r="H384" s="138"/>
    </row>
    <row r="385" spans="1:8" ht="15" x14ac:dyDescent="0.2">
      <c r="A385" s="378" t="s">
        <v>355</v>
      </c>
      <c r="B385" s="378"/>
      <c r="C385" s="235"/>
      <c r="D385" s="236"/>
      <c r="E385" s="236"/>
      <c r="F385" s="236"/>
      <c r="G385" s="157"/>
      <c r="H385" s="237"/>
    </row>
    <row r="386" spans="1:8" x14ac:dyDescent="0.2">
      <c r="A386" s="378" t="s">
        <v>356</v>
      </c>
      <c r="B386" s="378"/>
      <c r="C386" s="378"/>
      <c r="D386" s="378"/>
      <c r="E386" s="378"/>
      <c r="F386" s="378"/>
      <c r="G386" s="378"/>
      <c r="H386" s="378"/>
    </row>
    <row r="387" spans="1:8" x14ac:dyDescent="0.2">
      <c r="A387" s="378" t="s">
        <v>357</v>
      </c>
      <c r="B387" s="378"/>
      <c r="C387" s="378"/>
      <c r="D387" s="378"/>
      <c r="E387" s="378"/>
      <c r="F387" s="378"/>
      <c r="G387" s="378"/>
      <c r="H387" s="378"/>
    </row>
    <row r="388" spans="1:8" x14ac:dyDescent="0.2">
      <c r="A388" s="378" t="s">
        <v>358</v>
      </c>
      <c r="B388" s="378"/>
      <c r="C388" s="378"/>
      <c r="D388" s="378"/>
      <c r="E388" s="378"/>
      <c r="F388" s="378"/>
      <c r="G388" s="378"/>
      <c r="H388" s="378"/>
    </row>
    <row r="389" spans="1:8" ht="15.75" thickBot="1" x14ac:dyDescent="0.25">
      <c r="A389" s="238"/>
      <c r="B389" s="190"/>
      <c r="C389" s="190"/>
      <c r="D389" s="239"/>
      <c r="E389" s="239"/>
      <c r="F389" s="239"/>
      <c r="G389" s="240"/>
      <c r="H389" s="241"/>
    </row>
    <row r="390" spans="1:8" ht="13.5" thickBot="1" x14ac:dyDescent="0.25">
      <c r="B390" s="242"/>
      <c r="C390" s="243"/>
    </row>
    <row r="391" spans="1:8" ht="15.75" x14ac:dyDescent="0.25">
      <c r="B391" s="242"/>
      <c r="C391" s="243"/>
      <c r="D391" s="373" t="s">
        <v>359</v>
      </c>
      <c r="E391" s="374"/>
      <c r="F391" s="244"/>
      <c r="G391" s="245">
        <f t="shared" ref="G391:G396" si="11">COUNTIF($G$4:$G$383,D391)</f>
        <v>72</v>
      </c>
    </row>
    <row r="392" spans="1:8" ht="15.75" x14ac:dyDescent="0.25">
      <c r="C392" s="243"/>
      <c r="D392" s="368" t="s">
        <v>360</v>
      </c>
      <c r="E392" s="369"/>
      <c r="F392" s="246"/>
      <c r="G392" s="247">
        <f t="shared" si="11"/>
        <v>56</v>
      </c>
    </row>
    <row r="393" spans="1:8" ht="15.75" x14ac:dyDescent="0.25">
      <c r="C393" s="243"/>
      <c r="D393" s="370" t="s">
        <v>361</v>
      </c>
      <c r="E393" s="369"/>
      <c r="F393" s="248"/>
      <c r="G393" s="249">
        <f t="shared" si="11"/>
        <v>19</v>
      </c>
    </row>
    <row r="394" spans="1:8" ht="15.75" x14ac:dyDescent="0.25">
      <c r="C394" s="243"/>
      <c r="D394" s="370" t="s">
        <v>362</v>
      </c>
      <c r="E394" s="369"/>
      <c r="F394" s="248"/>
      <c r="G394" s="249">
        <f t="shared" si="11"/>
        <v>0</v>
      </c>
    </row>
    <row r="395" spans="1:8" ht="15.75" x14ac:dyDescent="0.25">
      <c r="C395" s="243"/>
      <c r="D395" s="370" t="s">
        <v>363</v>
      </c>
      <c r="E395" s="369"/>
      <c r="F395" s="248"/>
      <c r="G395" s="249">
        <f t="shared" si="11"/>
        <v>6</v>
      </c>
    </row>
    <row r="396" spans="1:8" ht="16.5" thickBot="1" x14ac:dyDescent="0.3">
      <c r="C396" s="243"/>
      <c r="D396" s="371" t="s">
        <v>364</v>
      </c>
      <c r="E396" s="372"/>
      <c r="F396" s="250"/>
      <c r="G396" s="251">
        <f t="shared" si="11"/>
        <v>99</v>
      </c>
    </row>
    <row r="397" spans="1:8" ht="16.5" thickBot="1" x14ac:dyDescent="0.3">
      <c r="C397" s="243"/>
      <c r="D397" s="252" t="s">
        <v>365</v>
      </c>
      <c r="E397" s="250"/>
      <c r="F397" s="250"/>
      <c r="G397" s="251">
        <f>SUM(G391:G396)</f>
        <v>252</v>
      </c>
    </row>
    <row r="398" spans="1:8" x14ac:dyDescent="0.2">
      <c r="C398" s="243"/>
    </row>
    <row r="399" spans="1:8" x14ac:dyDescent="0.2">
      <c r="C399" s="243"/>
    </row>
    <row r="400" spans="1:8" x14ac:dyDescent="0.2">
      <c r="C400" s="243"/>
    </row>
    <row r="401" spans="3:3" x14ac:dyDescent="0.2">
      <c r="C401" s="243"/>
    </row>
    <row r="402" spans="3:3" x14ac:dyDescent="0.2">
      <c r="C402" s="243"/>
    </row>
    <row r="403" spans="3:3" x14ac:dyDescent="0.2">
      <c r="C403" s="243"/>
    </row>
    <row r="404" spans="3:3" x14ac:dyDescent="0.2">
      <c r="C404" s="243"/>
    </row>
    <row r="405" spans="3:3" x14ac:dyDescent="0.2">
      <c r="C405" s="243"/>
    </row>
    <row r="406" spans="3:3" x14ac:dyDescent="0.2">
      <c r="C406" s="243"/>
    </row>
    <row r="407" spans="3:3" x14ac:dyDescent="0.2">
      <c r="C407" s="243"/>
    </row>
    <row r="408" spans="3:3" x14ac:dyDescent="0.2">
      <c r="C408" s="243"/>
    </row>
    <row r="409" spans="3:3" x14ac:dyDescent="0.2">
      <c r="C409" s="243"/>
    </row>
    <row r="410" spans="3:3" x14ac:dyDescent="0.2">
      <c r="C410" s="243"/>
    </row>
    <row r="411" spans="3:3" x14ac:dyDescent="0.2">
      <c r="C411" s="243"/>
    </row>
    <row r="412" spans="3:3" x14ac:dyDescent="0.2">
      <c r="C412" s="243"/>
    </row>
    <row r="413" spans="3:3" x14ac:dyDescent="0.2">
      <c r="C413" s="243"/>
    </row>
    <row r="414" spans="3:3" x14ac:dyDescent="0.2">
      <c r="C414" s="243"/>
    </row>
    <row r="415" spans="3:3" x14ac:dyDescent="0.2">
      <c r="C415" s="243"/>
    </row>
    <row r="416" spans="3:3" x14ac:dyDescent="0.2">
      <c r="C416" s="243"/>
    </row>
    <row r="417" spans="3:3" x14ac:dyDescent="0.2">
      <c r="C417" s="243"/>
    </row>
    <row r="418" spans="3:3" x14ac:dyDescent="0.2">
      <c r="C418" s="243"/>
    </row>
    <row r="419" spans="3:3" x14ac:dyDescent="0.2">
      <c r="C419" s="243"/>
    </row>
    <row r="420" spans="3:3" x14ac:dyDescent="0.2">
      <c r="C420" s="243"/>
    </row>
    <row r="421" spans="3:3" x14ac:dyDescent="0.2">
      <c r="C421" s="243"/>
    </row>
    <row r="422" spans="3:3" x14ac:dyDescent="0.2">
      <c r="C422" s="243"/>
    </row>
    <row r="423" spans="3:3" x14ac:dyDescent="0.2">
      <c r="C423" s="243"/>
    </row>
    <row r="424" spans="3:3" x14ac:dyDescent="0.2">
      <c r="C424" s="243"/>
    </row>
    <row r="425" spans="3:3" x14ac:dyDescent="0.2">
      <c r="C425" s="243"/>
    </row>
    <row r="426" spans="3:3" x14ac:dyDescent="0.2">
      <c r="C426" s="243"/>
    </row>
    <row r="427" spans="3:3" x14ac:dyDescent="0.2">
      <c r="C427" s="243"/>
    </row>
    <row r="428" spans="3:3" x14ac:dyDescent="0.2">
      <c r="C428" s="243"/>
    </row>
    <row r="429" spans="3:3" x14ac:dyDescent="0.2">
      <c r="C429" s="243"/>
    </row>
    <row r="430" spans="3:3" x14ac:dyDescent="0.2">
      <c r="C430" s="243"/>
    </row>
    <row r="431" spans="3:3" x14ac:dyDescent="0.2">
      <c r="C431" s="243"/>
    </row>
    <row r="432" spans="3:3" x14ac:dyDescent="0.2">
      <c r="C432" s="243"/>
    </row>
    <row r="433" spans="3:3" x14ac:dyDescent="0.2">
      <c r="C433" s="243"/>
    </row>
    <row r="434" spans="3:3" x14ac:dyDescent="0.2">
      <c r="C434" s="243"/>
    </row>
    <row r="435" spans="3:3" x14ac:dyDescent="0.2">
      <c r="C435" s="243"/>
    </row>
    <row r="436" spans="3:3" x14ac:dyDescent="0.2">
      <c r="C436" s="243"/>
    </row>
    <row r="437" spans="3:3" x14ac:dyDescent="0.2">
      <c r="C437" s="243"/>
    </row>
    <row r="438" spans="3:3" x14ac:dyDescent="0.2">
      <c r="C438" s="243"/>
    </row>
    <row r="439" spans="3:3" x14ac:dyDescent="0.2">
      <c r="C439" s="243"/>
    </row>
    <row r="440" spans="3:3" x14ac:dyDescent="0.2">
      <c r="C440" s="243"/>
    </row>
    <row r="441" spans="3:3" x14ac:dyDescent="0.2">
      <c r="C441" s="243"/>
    </row>
    <row r="442" spans="3:3" x14ac:dyDescent="0.2">
      <c r="C442" s="243"/>
    </row>
    <row r="443" spans="3:3" x14ac:dyDescent="0.2">
      <c r="C443" s="243"/>
    </row>
    <row r="444" spans="3:3" x14ac:dyDescent="0.2">
      <c r="C444" s="243"/>
    </row>
  </sheetData>
  <autoFilter ref="B2:H383"/>
  <mergeCells count="11">
    <mergeCell ref="D391:E391"/>
    <mergeCell ref="B74:H74"/>
    <mergeCell ref="A385:B385"/>
    <mergeCell ref="A386:H386"/>
    <mergeCell ref="A387:H387"/>
    <mergeCell ref="A388:H388"/>
    <mergeCell ref="D392:E392"/>
    <mergeCell ref="D393:E393"/>
    <mergeCell ref="D394:E394"/>
    <mergeCell ref="D395:E395"/>
    <mergeCell ref="D396:E396"/>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5" x14ac:dyDescent="0.25"/>
  <cols>
    <col min="2" max="2" width="35.28515625" customWidth="1"/>
    <col min="3" max="3" width="12.7109375" customWidth="1"/>
    <col min="4" max="4" width="10" customWidth="1"/>
    <col min="5" max="6" width="10" bestFit="1" customWidth="1"/>
    <col min="11" max="11" width="35.85546875" bestFit="1" customWidth="1"/>
    <col min="12" max="12" width="11.140625" style="16" customWidth="1"/>
    <col min="13" max="13" width="8" customWidth="1"/>
    <col min="14" max="14" width="4" customWidth="1"/>
    <col min="15" max="15" width="3.85546875" customWidth="1"/>
  </cols>
  <sheetData>
    <row r="2" spans="2:15" x14ac:dyDescent="0.25">
      <c r="B2" s="33">
        <v>41974</v>
      </c>
      <c r="K2" s="8" t="s">
        <v>34</v>
      </c>
      <c r="L2" t="s">
        <v>52</v>
      </c>
      <c r="M2" s="11" t="s">
        <v>53</v>
      </c>
      <c r="N2" t="s">
        <v>54</v>
      </c>
      <c r="O2" t="s">
        <v>55</v>
      </c>
    </row>
    <row r="3" spans="2:15" x14ac:dyDescent="0.25">
      <c r="B3" t="s">
        <v>29</v>
      </c>
      <c r="C3" t="s">
        <v>0</v>
      </c>
      <c r="D3" t="s">
        <v>1</v>
      </c>
      <c r="E3" t="s">
        <v>2</v>
      </c>
      <c r="F3" t="s">
        <v>9</v>
      </c>
      <c r="G3" t="s">
        <v>30</v>
      </c>
      <c r="H3" t="s">
        <v>31</v>
      </c>
      <c r="I3" t="s">
        <v>32</v>
      </c>
      <c r="K3" s="9" t="s">
        <v>29</v>
      </c>
      <c r="L3" s="15">
        <v>393</v>
      </c>
      <c r="M3" s="11">
        <v>18190</v>
      </c>
      <c r="N3" s="15">
        <v>0</v>
      </c>
      <c r="O3" s="15">
        <v>0</v>
      </c>
    </row>
    <row r="4" spans="2:15" x14ac:dyDescent="0.25">
      <c r="B4" s="11" t="s">
        <v>56</v>
      </c>
      <c r="C4" s="11">
        <v>5</v>
      </c>
      <c r="D4" s="11">
        <v>25</v>
      </c>
      <c r="E4">
        <v>0</v>
      </c>
      <c r="F4">
        <v>0</v>
      </c>
      <c r="G4">
        <v>9</v>
      </c>
      <c r="H4">
        <v>2014</v>
      </c>
      <c r="I4" t="s">
        <v>29</v>
      </c>
      <c r="K4" s="10" t="s">
        <v>28</v>
      </c>
      <c r="L4" s="15">
        <v>231</v>
      </c>
      <c r="M4" s="11">
        <v>10490.5</v>
      </c>
      <c r="N4" s="15">
        <v>0</v>
      </c>
      <c r="O4" s="15">
        <v>0</v>
      </c>
    </row>
    <row r="5" spans="2:15" x14ac:dyDescent="0.25">
      <c r="B5" s="11" t="s">
        <v>56</v>
      </c>
      <c r="C5" s="11">
        <v>8</v>
      </c>
      <c r="D5" s="11">
        <v>345</v>
      </c>
      <c r="E5">
        <v>0</v>
      </c>
      <c r="F5">
        <v>0</v>
      </c>
      <c r="G5">
        <v>10</v>
      </c>
      <c r="H5">
        <v>2014</v>
      </c>
      <c r="I5" t="s">
        <v>29</v>
      </c>
      <c r="K5" s="10" t="s">
        <v>27</v>
      </c>
      <c r="L5" s="15">
        <v>68</v>
      </c>
      <c r="M5" s="11">
        <v>3053</v>
      </c>
      <c r="N5" s="15">
        <v>0</v>
      </c>
      <c r="O5" s="15">
        <v>0</v>
      </c>
    </row>
    <row r="6" spans="2:15" x14ac:dyDescent="0.25">
      <c r="B6" s="11" t="s">
        <v>56</v>
      </c>
      <c r="C6" s="11">
        <v>13</v>
      </c>
      <c r="D6" s="11">
        <v>615</v>
      </c>
      <c r="E6">
        <v>0</v>
      </c>
      <c r="F6">
        <v>0</v>
      </c>
      <c r="G6">
        <v>11</v>
      </c>
      <c r="H6">
        <v>2014</v>
      </c>
      <c r="I6" t="s">
        <v>29</v>
      </c>
      <c r="K6" s="10" t="s">
        <v>25</v>
      </c>
      <c r="L6" s="15">
        <v>10</v>
      </c>
      <c r="M6" s="11">
        <v>1460</v>
      </c>
      <c r="N6" s="15">
        <v>0</v>
      </c>
      <c r="O6" s="15">
        <v>0</v>
      </c>
    </row>
    <row r="7" spans="2:15" x14ac:dyDescent="0.25">
      <c r="B7" s="11" t="s">
        <v>56</v>
      </c>
      <c r="C7" s="11">
        <v>13</v>
      </c>
      <c r="D7" s="11">
        <v>659</v>
      </c>
      <c r="E7">
        <v>0</v>
      </c>
      <c r="F7">
        <v>0</v>
      </c>
      <c r="G7">
        <v>12</v>
      </c>
      <c r="H7">
        <v>2014</v>
      </c>
      <c r="I7" t="s">
        <v>29</v>
      </c>
      <c r="K7" s="10" t="s">
        <v>56</v>
      </c>
      <c r="L7" s="15">
        <v>39</v>
      </c>
      <c r="M7" s="11">
        <v>1644</v>
      </c>
      <c r="N7" s="15">
        <v>0</v>
      </c>
      <c r="O7" s="15">
        <v>0</v>
      </c>
    </row>
    <row r="8" spans="2:15" x14ac:dyDescent="0.25">
      <c r="B8" s="11" t="s">
        <v>25</v>
      </c>
      <c r="C8" s="11">
        <v>5</v>
      </c>
      <c r="D8" s="11">
        <v>600</v>
      </c>
      <c r="E8">
        <v>0</v>
      </c>
      <c r="F8">
        <v>0</v>
      </c>
      <c r="G8">
        <v>9</v>
      </c>
      <c r="H8">
        <v>2014</v>
      </c>
      <c r="I8" t="s">
        <v>29</v>
      </c>
      <c r="K8" s="10" t="s">
        <v>57</v>
      </c>
      <c r="L8" s="15">
        <v>16</v>
      </c>
      <c r="M8" s="11">
        <v>128</v>
      </c>
      <c r="N8" s="15">
        <v>0</v>
      </c>
      <c r="O8" s="15">
        <v>0</v>
      </c>
    </row>
    <row r="9" spans="2:15" x14ac:dyDescent="0.25">
      <c r="B9" s="11" t="s">
        <v>25</v>
      </c>
      <c r="C9" s="11">
        <v>5</v>
      </c>
      <c r="D9" s="11">
        <v>860</v>
      </c>
      <c r="E9">
        <v>0</v>
      </c>
      <c r="F9">
        <v>0</v>
      </c>
      <c r="G9">
        <v>10</v>
      </c>
      <c r="H9">
        <v>2014</v>
      </c>
      <c r="I9" t="s">
        <v>29</v>
      </c>
      <c r="K9" s="10" t="s">
        <v>58</v>
      </c>
      <c r="L9" s="15">
        <v>6</v>
      </c>
      <c r="M9" s="11">
        <v>160</v>
      </c>
      <c r="N9" s="15">
        <v>0</v>
      </c>
      <c r="O9" s="15">
        <v>0</v>
      </c>
    </row>
    <row r="10" spans="2:15" x14ac:dyDescent="0.25">
      <c r="B10" s="11" t="s">
        <v>57</v>
      </c>
      <c r="C10" s="11">
        <v>4</v>
      </c>
      <c r="D10" s="11">
        <v>4</v>
      </c>
      <c r="E10">
        <v>0</v>
      </c>
      <c r="F10">
        <v>0</v>
      </c>
      <c r="G10">
        <v>9</v>
      </c>
      <c r="H10">
        <v>2014</v>
      </c>
      <c r="I10" t="s">
        <v>29</v>
      </c>
      <c r="K10" s="10" t="s">
        <v>59</v>
      </c>
      <c r="L10" s="15">
        <v>11</v>
      </c>
      <c r="M10" s="11">
        <v>346</v>
      </c>
      <c r="N10" s="15">
        <v>0</v>
      </c>
      <c r="O10" s="15">
        <v>0</v>
      </c>
    </row>
    <row r="11" spans="2:15" x14ac:dyDescent="0.25">
      <c r="B11" t="s">
        <v>57</v>
      </c>
      <c r="C11">
        <v>4</v>
      </c>
      <c r="D11">
        <v>58</v>
      </c>
      <c r="E11">
        <v>0</v>
      </c>
      <c r="F11">
        <v>0</v>
      </c>
      <c r="G11">
        <v>10</v>
      </c>
      <c r="H11">
        <v>2014</v>
      </c>
      <c r="I11" t="s">
        <v>29</v>
      </c>
      <c r="K11" s="10" t="s">
        <v>60</v>
      </c>
      <c r="L11" s="15">
        <v>12</v>
      </c>
      <c r="M11" s="11">
        <v>908.5</v>
      </c>
      <c r="N11" s="15">
        <v>0</v>
      </c>
      <c r="O11" s="15">
        <v>0</v>
      </c>
    </row>
    <row r="12" spans="2:15" x14ac:dyDescent="0.25">
      <c r="B12" t="s">
        <v>57</v>
      </c>
      <c r="C12">
        <v>4</v>
      </c>
      <c r="D12">
        <v>36</v>
      </c>
      <c r="E12">
        <v>0</v>
      </c>
      <c r="F12">
        <v>0</v>
      </c>
      <c r="G12">
        <v>11</v>
      </c>
      <c r="H12">
        <v>2014</v>
      </c>
      <c r="I12" t="s">
        <v>29</v>
      </c>
      <c r="K12" s="9" t="s">
        <v>33</v>
      </c>
      <c r="L12" s="15">
        <v>162</v>
      </c>
      <c r="M12" s="11">
        <v>10227.450000000001</v>
      </c>
      <c r="N12" s="15">
        <v>0</v>
      </c>
      <c r="O12" s="15">
        <v>0</v>
      </c>
    </row>
    <row r="13" spans="2:15" x14ac:dyDescent="0.25">
      <c r="B13" t="s">
        <v>57</v>
      </c>
      <c r="C13">
        <v>4</v>
      </c>
      <c r="D13">
        <v>30</v>
      </c>
      <c r="E13">
        <v>0</v>
      </c>
      <c r="F13">
        <v>0</v>
      </c>
      <c r="G13">
        <v>12</v>
      </c>
      <c r="H13">
        <v>2014</v>
      </c>
      <c r="I13" t="s">
        <v>29</v>
      </c>
      <c r="K13" s="10" t="s">
        <v>26</v>
      </c>
      <c r="L13" s="15">
        <v>162</v>
      </c>
      <c r="M13" s="11">
        <v>10227.450000000001</v>
      </c>
      <c r="N13" s="15">
        <v>0</v>
      </c>
      <c r="O13" s="15">
        <v>0</v>
      </c>
    </row>
    <row r="14" spans="2:15" x14ac:dyDescent="0.25">
      <c r="B14" t="s">
        <v>58</v>
      </c>
      <c r="C14">
        <v>6</v>
      </c>
      <c r="D14">
        <v>160</v>
      </c>
      <c r="E14">
        <v>0</v>
      </c>
      <c r="F14">
        <v>0</v>
      </c>
      <c r="G14">
        <v>12</v>
      </c>
      <c r="H14">
        <v>2014</v>
      </c>
      <c r="I14" t="s">
        <v>29</v>
      </c>
      <c r="K14" s="9" t="s">
        <v>35</v>
      </c>
      <c r="L14" s="15">
        <v>555</v>
      </c>
      <c r="M14" s="11">
        <v>28417.45</v>
      </c>
      <c r="N14" s="15">
        <v>0</v>
      </c>
      <c r="O14" s="15">
        <v>0</v>
      </c>
    </row>
    <row r="15" spans="2:15" x14ac:dyDescent="0.25">
      <c r="B15" t="s">
        <v>26</v>
      </c>
      <c r="C15">
        <v>20</v>
      </c>
      <c r="D15">
        <v>1792.98</v>
      </c>
      <c r="E15">
        <v>0</v>
      </c>
      <c r="F15">
        <v>0</v>
      </c>
      <c r="G15">
        <v>7</v>
      </c>
      <c r="H15">
        <v>2014</v>
      </c>
      <c r="I15" t="s">
        <v>33</v>
      </c>
    </row>
    <row r="16" spans="2:15" x14ac:dyDescent="0.25">
      <c r="B16" t="s">
        <v>26</v>
      </c>
      <c r="C16">
        <v>24</v>
      </c>
      <c r="D16">
        <v>2076.48</v>
      </c>
      <c r="E16">
        <v>0</v>
      </c>
      <c r="F16">
        <v>0</v>
      </c>
      <c r="G16">
        <v>8</v>
      </c>
      <c r="H16">
        <v>2014</v>
      </c>
      <c r="I16" t="s">
        <v>33</v>
      </c>
    </row>
    <row r="17" spans="2:13" x14ac:dyDescent="0.25">
      <c r="B17" t="s">
        <v>26</v>
      </c>
      <c r="C17">
        <v>20</v>
      </c>
      <c r="D17">
        <v>1232.6400000000001</v>
      </c>
      <c r="E17">
        <v>0</v>
      </c>
      <c r="F17">
        <v>0</v>
      </c>
      <c r="G17">
        <v>6</v>
      </c>
      <c r="H17">
        <v>2014</v>
      </c>
      <c r="I17" t="s">
        <v>33</v>
      </c>
    </row>
    <row r="18" spans="2:13" x14ac:dyDescent="0.25">
      <c r="B18" t="s">
        <v>26</v>
      </c>
      <c r="C18">
        <v>24</v>
      </c>
      <c r="D18">
        <v>2021.35</v>
      </c>
      <c r="E18">
        <v>0</v>
      </c>
      <c r="F18">
        <v>0</v>
      </c>
      <c r="G18">
        <v>9</v>
      </c>
      <c r="H18">
        <v>2014</v>
      </c>
      <c r="I18" t="s">
        <v>33</v>
      </c>
    </row>
    <row r="19" spans="2:13" x14ac:dyDescent="0.25">
      <c r="B19" t="s">
        <v>26</v>
      </c>
      <c r="C19">
        <v>24</v>
      </c>
      <c r="D19">
        <v>1214.93</v>
      </c>
      <c r="E19">
        <v>0</v>
      </c>
      <c r="F19">
        <v>0</v>
      </c>
      <c r="G19">
        <v>10</v>
      </c>
      <c r="H19">
        <v>2014</v>
      </c>
      <c r="I19" t="s">
        <v>33</v>
      </c>
    </row>
    <row r="20" spans="2:13" x14ac:dyDescent="0.25">
      <c r="B20" t="s">
        <v>26</v>
      </c>
      <c r="C20">
        <v>25</v>
      </c>
      <c r="D20">
        <v>857.3</v>
      </c>
      <c r="E20">
        <v>0</v>
      </c>
      <c r="F20">
        <v>0</v>
      </c>
      <c r="G20">
        <v>11</v>
      </c>
      <c r="H20">
        <v>2014</v>
      </c>
      <c r="I20" t="s">
        <v>33</v>
      </c>
    </row>
    <row r="21" spans="2:13" x14ac:dyDescent="0.25">
      <c r="B21" t="s">
        <v>26</v>
      </c>
      <c r="C21">
        <v>25</v>
      </c>
      <c r="D21">
        <v>1031.77</v>
      </c>
      <c r="E21">
        <v>0</v>
      </c>
      <c r="F21">
        <v>0</v>
      </c>
      <c r="G21">
        <v>12</v>
      </c>
      <c r="H21">
        <v>2014</v>
      </c>
      <c r="I21" t="s">
        <v>33</v>
      </c>
    </row>
    <row r="22" spans="2:13" x14ac:dyDescent="0.25">
      <c r="B22" t="s">
        <v>59</v>
      </c>
      <c r="C22">
        <v>11</v>
      </c>
      <c r="D22">
        <v>346</v>
      </c>
      <c r="E22">
        <v>0</v>
      </c>
      <c r="F22">
        <v>0</v>
      </c>
      <c r="G22">
        <v>11</v>
      </c>
      <c r="H22">
        <v>2014</v>
      </c>
      <c r="I22" t="s">
        <v>29</v>
      </c>
    </row>
    <row r="23" spans="2:13" x14ac:dyDescent="0.25">
      <c r="B23" t="s">
        <v>60</v>
      </c>
      <c r="C23">
        <v>4</v>
      </c>
      <c r="D23">
        <v>247.5</v>
      </c>
      <c r="E23">
        <v>0</v>
      </c>
      <c r="F23">
        <v>0</v>
      </c>
      <c r="G23">
        <v>10</v>
      </c>
      <c r="H23">
        <v>2014</v>
      </c>
      <c r="I23" t="s">
        <v>29</v>
      </c>
    </row>
    <row r="24" spans="2:13" x14ac:dyDescent="0.25">
      <c r="B24" t="s">
        <v>60</v>
      </c>
      <c r="C24">
        <v>4</v>
      </c>
      <c r="D24">
        <v>152.5</v>
      </c>
      <c r="E24">
        <v>0</v>
      </c>
      <c r="F24">
        <v>0</v>
      </c>
      <c r="G24">
        <v>11</v>
      </c>
      <c r="H24">
        <v>2014</v>
      </c>
      <c r="I24" t="s">
        <v>29</v>
      </c>
    </row>
    <row r="25" spans="2:13" x14ac:dyDescent="0.25">
      <c r="B25" t="s">
        <v>60</v>
      </c>
      <c r="C25">
        <v>4</v>
      </c>
      <c r="D25">
        <v>508.5</v>
      </c>
      <c r="E25">
        <v>0</v>
      </c>
      <c r="F25">
        <v>0</v>
      </c>
      <c r="G25">
        <v>12</v>
      </c>
      <c r="H25">
        <v>2014</v>
      </c>
      <c r="I25" t="s">
        <v>29</v>
      </c>
    </row>
    <row r="26" spans="2:13" x14ac:dyDescent="0.25">
      <c r="B26" t="s">
        <v>27</v>
      </c>
      <c r="C26">
        <v>30</v>
      </c>
      <c r="D26">
        <v>984</v>
      </c>
      <c r="E26">
        <v>0</v>
      </c>
      <c r="F26">
        <v>0</v>
      </c>
      <c r="G26">
        <v>10</v>
      </c>
      <c r="H26">
        <v>2014</v>
      </c>
      <c r="I26" t="s">
        <v>29</v>
      </c>
    </row>
    <row r="27" spans="2:13" x14ac:dyDescent="0.25">
      <c r="B27" t="s">
        <v>27</v>
      </c>
      <c r="C27">
        <v>38</v>
      </c>
      <c r="D27">
        <v>2069</v>
      </c>
      <c r="E27">
        <v>0</v>
      </c>
      <c r="F27">
        <v>0</v>
      </c>
      <c r="G27">
        <v>11</v>
      </c>
      <c r="H27">
        <v>2014</v>
      </c>
      <c r="I27" t="s">
        <v>29</v>
      </c>
    </row>
    <row r="28" spans="2:13" x14ac:dyDescent="0.25">
      <c r="B28" t="s">
        <v>28</v>
      </c>
      <c r="C28">
        <v>23</v>
      </c>
      <c r="D28">
        <v>1943.25</v>
      </c>
      <c r="E28">
        <v>0</v>
      </c>
      <c r="F28">
        <v>0</v>
      </c>
      <c r="G28">
        <v>7</v>
      </c>
      <c r="H28">
        <v>2014</v>
      </c>
      <c r="I28" t="s">
        <v>29</v>
      </c>
      <c r="K28" s="34"/>
      <c r="L28" s="35"/>
      <c r="M28" s="36"/>
    </row>
    <row r="29" spans="2:13" x14ac:dyDescent="0.25">
      <c r="B29" t="s">
        <v>28</v>
      </c>
      <c r="C29">
        <v>24</v>
      </c>
      <c r="D29">
        <v>865</v>
      </c>
      <c r="E29">
        <v>0</v>
      </c>
      <c r="F29">
        <v>0</v>
      </c>
      <c r="G29">
        <v>8</v>
      </c>
      <c r="H29">
        <v>2014</v>
      </c>
      <c r="I29" t="s">
        <v>29</v>
      </c>
      <c r="K29" s="37"/>
      <c r="L29" s="38"/>
      <c r="M29" s="39"/>
    </row>
    <row r="30" spans="2:13" x14ac:dyDescent="0.25">
      <c r="B30" t="s">
        <v>28</v>
      </c>
      <c r="C30">
        <v>24</v>
      </c>
      <c r="D30">
        <v>1309.5</v>
      </c>
      <c r="E30">
        <v>0</v>
      </c>
      <c r="F30">
        <v>0</v>
      </c>
      <c r="G30">
        <v>9</v>
      </c>
      <c r="H30">
        <v>2014</v>
      </c>
      <c r="I30" t="s">
        <v>29</v>
      </c>
      <c r="K30" s="37"/>
      <c r="L30" s="38"/>
      <c r="M30" s="39"/>
    </row>
    <row r="31" spans="2:13" x14ac:dyDescent="0.25">
      <c r="B31" t="s">
        <v>28</v>
      </c>
      <c r="C31">
        <v>31</v>
      </c>
      <c r="D31">
        <v>1428.75</v>
      </c>
      <c r="E31">
        <v>0</v>
      </c>
      <c r="F31">
        <v>0</v>
      </c>
      <c r="G31">
        <v>10</v>
      </c>
      <c r="H31">
        <v>2014</v>
      </c>
      <c r="I31" t="s">
        <v>29</v>
      </c>
      <c r="K31" s="37"/>
      <c r="L31" s="38"/>
      <c r="M31" s="39"/>
    </row>
    <row r="32" spans="2:13" x14ac:dyDescent="0.25">
      <c r="B32" t="s">
        <v>28</v>
      </c>
      <c r="C32">
        <v>31</v>
      </c>
      <c r="D32">
        <v>1312.75</v>
      </c>
      <c r="E32">
        <v>0</v>
      </c>
      <c r="F32">
        <v>0</v>
      </c>
      <c r="G32">
        <v>10</v>
      </c>
      <c r="H32">
        <v>2014</v>
      </c>
      <c r="I32" t="s">
        <v>29</v>
      </c>
      <c r="K32" s="37"/>
      <c r="L32" s="38"/>
      <c r="M32" s="39"/>
    </row>
    <row r="33" spans="2:13" x14ac:dyDescent="0.25">
      <c r="B33" t="s">
        <v>28</v>
      </c>
      <c r="C33">
        <v>31</v>
      </c>
      <c r="D33">
        <v>1312.75</v>
      </c>
      <c r="E33">
        <v>0</v>
      </c>
      <c r="F33">
        <v>0</v>
      </c>
      <c r="G33">
        <v>11</v>
      </c>
      <c r="H33">
        <v>2014</v>
      </c>
      <c r="I33" t="s">
        <v>29</v>
      </c>
      <c r="K33" s="37"/>
      <c r="L33" s="38"/>
      <c r="M33" s="39"/>
    </row>
    <row r="34" spans="2:13" x14ac:dyDescent="0.25">
      <c r="B34" t="s">
        <v>28</v>
      </c>
      <c r="C34">
        <v>67</v>
      </c>
      <c r="D34">
        <v>2318.5</v>
      </c>
      <c r="E34">
        <v>0</v>
      </c>
      <c r="F34">
        <v>0</v>
      </c>
      <c r="G34">
        <v>12</v>
      </c>
      <c r="H34">
        <v>2014</v>
      </c>
      <c r="I34" t="s">
        <v>29</v>
      </c>
      <c r="K34" s="37"/>
      <c r="L34" s="38"/>
      <c r="M34" s="39"/>
    </row>
    <row r="35" spans="2:13" x14ac:dyDescent="0.25">
      <c r="K35" s="37"/>
      <c r="L35" s="38"/>
      <c r="M35" s="39"/>
    </row>
    <row r="36" spans="2:13" x14ac:dyDescent="0.25">
      <c r="K36" s="37"/>
      <c r="L36" s="38"/>
      <c r="M36" s="39"/>
    </row>
    <row r="37" spans="2:13" x14ac:dyDescent="0.25">
      <c r="K37" s="37"/>
      <c r="L37" s="38"/>
      <c r="M37" s="39"/>
    </row>
    <row r="38" spans="2:13" x14ac:dyDescent="0.25">
      <c r="K38" s="37"/>
      <c r="L38" s="38"/>
      <c r="M38" s="39"/>
    </row>
    <row r="39" spans="2:13" x14ac:dyDescent="0.25">
      <c r="K39" s="37"/>
      <c r="L39" s="38"/>
      <c r="M39" s="39"/>
    </row>
    <row r="40" spans="2:13" x14ac:dyDescent="0.25">
      <c r="K40" s="37"/>
      <c r="L40" s="38"/>
      <c r="M40" s="39"/>
    </row>
    <row r="41" spans="2:13" x14ac:dyDescent="0.25">
      <c r="K41" s="37"/>
      <c r="L41" s="38"/>
      <c r="M41" s="39"/>
    </row>
    <row r="42" spans="2:13" x14ac:dyDescent="0.25">
      <c r="K42" s="37"/>
      <c r="L42" s="38"/>
      <c r="M42" s="39"/>
    </row>
    <row r="43" spans="2:13" x14ac:dyDescent="0.25">
      <c r="K43" s="37"/>
      <c r="L43" s="38"/>
      <c r="M43" s="39"/>
    </row>
    <row r="44" spans="2:13" x14ac:dyDescent="0.25">
      <c r="K44" s="37"/>
      <c r="L44" s="38"/>
      <c r="M44" s="39"/>
    </row>
    <row r="45" spans="2:13" x14ac:dyDescent="0.25">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EWPM-1982-6671</_dlc_DocId>
    <_dlc_DocIdUrl xmlns="fbe3e120-6299-484d-913c-cce1a3cbefa6">
      <Url>http://epm/ecc-000004/_layouts/DocIdRedir.aspx?ID=EWPM-1982-6671</Url>
      <Description>EWPM-1982-6671</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 xmlns="http://schemas.microsoft.com/office/infopath/2007/PartnerControls">REP</TermName>
          <TermId xmlns="http://schemas.microsoft.com/office/infopath/2007/PartnerControls">7a7d0c03-e9b7-46c5-b0c2-01fc6bbc0ef7</TermId>
        </TermInfo>
      </Terms>
    </fc6b39141b88436fb541988f6e319685>
    <DLCPolicyLabelLock xmlns="fbe3e120-6299-484d-913c-cce1a3cbefa6"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3.xml><?xml version="1.0" encoding="utf-8"?>
<?mso-contentType ?>
<SharedContentType xmlns="Microsoft.SharePoint.Taxonomy.ContentTypeSync" SourceId="0d3476ab-1ec8-4de0-a950-52f6082a2dff" ContentTypeId="0x0101008DD6119B5CDC1F48A88A797FEEAB5C6A"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7.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E0E8EF-B38E-4716-9703-0D4190485B0E}"/>
</file>

<file path=customXml/itemProps2.xml><?xml version="1.0" encoding="utf-8"?>
<ds:datastoreItem xmlns:ds="http://schemas.openxmlformats.org/officeDocument/2006/customXml" ds:itemID="{BF4B4140-5887-441B-A4D4-950627C32F49}"/>
</file>

<file path=customXml/itemProps3.xml><?xml version="1.0" encoding="utf-8"?>
<ds:datastoreItem xmlns:ds="http://schemas.openxmlformats.org/officeDocument/2006/customXml" ds:itemID="{D716588C-4643-4855-8330-968075B2DAE8}"/>
</file>

<file path=customXml/itemProps4.xml><?xml version="1.0" encoding="utf-8"?>
<ds:datastoreItem xmlns:ds="http://schemas.openxmlformats.org/officeDocument/2006/customXml" ds:itemID="{9B2AD0BA-7330-4D94-820D-B266FE92A436}"/>
</file>

<file path=customXml/itemProps5.xml><?xml version="1.0" encoding="utf-8"?>
<ds:datastoreItem xmlns:ds="http://schemas.openxmlformats.org/officeDocument/2006/customXml" ds:itemID="{07CEC99E-1F27-4E2C-AD77-C65F2A3951F8}"/>
</file>

<file path=customXml/itemProps6.xml><?xml version="1.0" encoding="utf-8"?>
<ds:datastoreItem xmlns:ds="http://schemas.openxmlformats.org/officeDocument/2006/customXml" ds:itemID="{2FD623D3-E934-4A69-B4C0-CC7DDD40BA06}"/>
</file>

<file path=customXml/itemProps7.xml><?xml version="1.0" encoding="utf-8"?>
<ds:datastoreItem xmlns:ds="http://schemas.openxmlformats.org/officeDocument/2006/customXml" ds:itemID="{D0FA582F-F77F-4AB6-A51E-E38C9711215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Doc Contr</vt:lpstr>
      <vt:lpstr>SPi-CPi</vt:lpstr>
      <vt:lpstr>Cost</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2015 09</dc:title>
  <dc:creator>Leon De Kock</dc:creator>
  <cp:lastModifiedBy>20013207</cp:lastModifiedBy>
  <cp:lastPrinted>2015-03-23T08:58:45Z</cp:lastPrinted>
  <dcterms:created xsi:type="dcterms:W3CDTF">2014-10-30T09:35:14Z</dcterms:created>
  <dcterms:modified xsi:type="dcterms:W3CDTF">2015-10-22T07:45:09Z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5e94ee1b-36d4-4abf-a30d-49aa39a20b76</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361</vt:lpwstr>
  </property>
</Properties>
</file>