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<sst xmlns="http://schemas.openxmlformats.org/spreadsheetml/2006/main" uniqueCount="190">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</sst>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62" applyNumberFormat="1" applyFont="1" applyFill="1" applyBorder="1" applyAlignment="1" applyProtection="0">
      <alignment horizontal="center" vertical="center" wrapText="1"/>
    </xf>
    <xf numFmtId="49" fontId="28" fillId="4" borderId="78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79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0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0" fontId="28" fillId="7" borderId="66" applyNumberFormat="0" applyFont="1" applyFill="1" applyBorder="1" applyAlignment="1" applyProtection="0">
      <alignment horizontal="center" vertical="center" wrapText="1"/>
    </xf>
    <xf numFmtId="0" fontId="28" fillId="4" borderId="81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2" applyNumberFormat="1" applyFont="1" applyFill="1" applyBorder="1" applyAlignment="1" applyProtection="0">
      <alignment horizontal="center" vertical="center"/>
    </xf>
    <xf numFmtId="0" fontId="28" fillId="7" borderId="83" applyNumberFormat="0" applyFont="1" applyFill="1" applyBorder="1" applyAlignment="1" applyProtection="0">
      <alignment horizontal="center" vertical="center" wrapText="1"/>
    </xf>
    <xf numFmtId="0" fontId="28" fillId="7" borderId="84" applyNumberFormat="0" applyFont="1" applyFill="1" applyBorder="1" applyAlignment="1" applyProtection="0">
      <alignment horizontal="center" vertical="center" wrapText="1"/>
    </xf>
    <xf numFmtId="0" fontId="28" fillId="7" borderId="67" applyNumberFormat="0" applyFont="1" applyFill="1" applyBorder="1" applyAlignment="1" applyProtection="0">
      <alignment horizontal="center" vertical="center" wrapText="1"/>
    </xf>
    <xf numFmtId="1" fontId="0" fillId="7" borderId="85" applyNumberFormat="1" applyFont="1" applyFill="1" applyBorder="1" applyAlignment="1" applyProtection="0">
      <alignment horizontal="center" vertical="center"/>
    </xf>
    <xf numFmtId="0" fontId="28" fillId="6" borderId="76" applyNumberFormat="0" applyFont="1" applyFill="1" applyBorder="1" applyAlignment="1" applyProtection="0">
      <alignment horizontal="center" vertical="center" wrapText="1"/>
    </xf>
    <xf numFmtId="0" fontId="28" fillId="6" borderId="77" applyNumberFormat="0" applyFont="1" applyFill="1" applyBorder="1" applyAlignment="1" applyProtection="0">
      <alignment horizontal="center" vertical="center" wrapText="1"/>
    </xf>
    <xf numFmtId="0" fontId="28" fillId="7" borderId="86" applyNumberFormat="1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79" applyNumberFormat="1" applyFont="1" applyFill="1" applyBorder="1" applyAlignment="1" applyProtection="0">
      <alignment horizontal="center" vertical="center"/>
    </xf>
    <xf numFmtId="0" fontId="28" fillId="6" borderId="80" applyNumberFormat="0" applyFont="1" applyFill="1" applyBorder="1" applyAlignment="1" applyProtection="0">
      <alignment horizontal="center" vertical="center" wrapText="1"/>
    </xf>
    <xf numFmtId="0" fontId="28" fillId="6" borderId="13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2" applyNumberFormat="1" applyFont="1" applyFill="1" applyBorder="1" applyAlignment="1" applyProtection="0">
      <alignment horizontal="center" vertical="center"/>
    </xf>
    <xf numFmtId="0" fontId="28" fillId="6" borderId="83" applyNumberFormat="0" applyFont="1" applyFill="1" applyBorder="1" applyAlignment="1" applyProtection="0">
      <alignment horizontal="center" vertical="center" wrapText="1"/>
    </xf>
    <xf numFmtId="0" fontId="28" fillId="6" borderId="84" applyNumberFormat="0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8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89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43435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43435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Entry'!G13:G76,"Local",'Data Entry'!E13:E76)</f>
        <v>599438.8199999999</v>
      </c>
      <c r="E11" s="73">
        <f>SUMIF('Data Entry'!G13:G76,"Local",'Data Entry'!F13:F76)</f>
        <v>599438.8199999999</v>
      </c>
      <c r="F11" s="73">
        <f>COUNTIF('Data Entry'!G13:G76,"Local")</f>
        <v>17</v>
      </c>
      <c r="G11" s="74">
        <f>E11/D11</f>
        <v>1</v>
      </c>
      <c r="H11" s="74">
        <f>F11/COUNTIF('Data Entry'!K13:K76,"Yes")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Entry'!G13:G76,"Provioncial",'Data Entry'!E13:E76)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Entry'!G13:G76,"Provincial",'Data Entry'!E13:E76)</f>
        <v>1568367.55</v>
      </c>
      <c r="E13" s="73">
        <f>SUMIF('Data Entry'!G13:G76,"Provincial",'Data Entry'!F13:F76)</f>
        <v>1568367.35</v>
      </c>
      <c r="F13" s="73">
        <f>COUNTIF('Data Entry'!G13:G76,"Provincial")</f>
        <v>4</v>
      </c>
      <c r="G13" s="74">
        <f>E13/D13</f>
        <v>0.999999872478871</v>
      </c>
      <c r="H13" s="74">
        <f>F13/COUNTIF('Data Entry'!K13:K76,"Yes")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2167806.37</v>
      </c>
      <c r="E14" s="73">
        <f>E11+E13</f>
        <v>2167806.17</v>
      </c>
      <c r="F14" s="73">
        <f>F11+F13</f>
        <v>21</v>
      </c>
      <c r="G14" s="74">
        <f>AVERAGE(G11,G13)</f>
        <v>0.9999999362394359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0.9999999362394359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/>
      <c r="E24" s="93"/>
      <c r="F24" s="93"/>
      <c r="G24" s="93"/>
      <c r="H24" s="93"/>
      <c r="I24" s="94">
        <f>SUM('Data Entry'!L83:L98)</f>
        <v>0</v>
      </c>
      <c r="J24" s="94">
        <f>SUM('Data Entry'!M83:M98)</f>
        <v>0</v>
      </c>
      <c r="K24" s="28"/>
      <c r="L24" s="53"/>
      <c r="M24" s="54"/>
    </row>
    <row r="25" ht="18.75" customHeight="1">
      <c r="A25" s="63"/>
      <c r="B25" s="95"/>
      <c r="C25" t="s" s="79">
        <v>37</v>
      </c>
      <c r="D25" s="93"/>
      <c r="E25" s="93"/>
      <c r="F25" s="93"/>
      <c r="G25" s="93"/>
      <c r="H25" s="93"/>
      <c r="I25" s="96"/>
      <c r="J25" s="96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/>
      <c r="E26" s="93"/>
      <c r="F26" s="93"/>
      <c r="G26" s="93"/>
      <c r="H26" s="93"/>
      <c r="I26" s="96"/>
      <c r="J26" s="96"/>
      <c r="K26" s="28"/>
      <c r="L26" s="53"/>
      <c r="M26" s="54"/>
    </row>
    <row r="27" ht="18.75" customHeight="1">
      <c r="A27" s="63"/>
      <c r="B27" s="95"/>
      <c r="C27" t="s" s="79">
        <v>37</v>
      </c>
      <c r="D27" s="93"/>
      <c r="E27" s="93"/>
      <c r="F27" s="93"/>
      <c r="G27" s="93"/>
      <c r="H27" s="93"/>
      <c r="I27" s="96"/>
      <c r="J27" s="96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/>
      <c r="E28" s="93"/>
      <c r="F28" s="93"/>
      <c r="G28" s="93"/>
      <c r="H28" s="93"/>
      <c r="I28" s="96"/>
      <c r="J28" s="96"/>
      <c r="K28" s="28"/>
      <c r="L28" s="53"/>
      <c r="M28" s="54"/>
    </row>
    <row r="29" ht="18.75" customHeight="1">
      <c r="A29" s="63"/>
      <c r="B29" s="95"/>
      <c r="C29" t="s" s="79">
        <v>37</v>
      </c>
      <c r="D29" s="93"/>
      <c r="E29" s="93"/>
      <c r="F29" s="93"/>
      <c r="G29" s="93"/>
      <c r="H29" s="93"/>
      <c r="I29" s="96"/>
      <c r="J29" s="96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/>
      <c r="E30" s="93"/>
      <c r="F30" s="93"/>
      <c r="G30" s="93"/>
      <c r="H30" s="93"/>
      <c r="I30" s="96"/>
      <c r="J30" s="96"/>
      <c r="K30" s="28"/>
      <c r="L30" s="53"/>
      <c r="M30" s="54"/>
    </row>
    <row r="31" ht="18.75" customHeight="1">
      <c r="A31" s="63"/>
      <c r="B31" s="95"/>
      <c r="C31" t="s" s="79">
        <v>37</v>
      </c>
      <c r="D31" s="93"/>
      <c r="E31" s="93"/>
      <c r="F31" s="93"/>
      <c r="G31" s="93"/>
      <c r="H31" s="93"/>
      <c r="I31" s="97"/>
      <c r="J31" s="97"/>
      <c r="K31" s="28"/>
      <c r="L31" s="53"/>
      <c r="M31" s="54"/>
    </row>
    <row r="32" ht="18.75" customHeight="1">
      <c r="A32" s="63"/>
      <c r="B32" t="s" s="98">
        <v>21</v>
      </c>
      <c r="C32" s="99"/>
      <c r="D32" s="100">
        <f>SUM(D24:D31)</f>
        <v>0</v>
      </c>
      <c r="E32" s="100">
        <f>SUM(E24:E31)</f>
        <v>0</v>
      </c>
      <c r="F32" s="100">
        <f>SUM(F24:F31)</f>
        <v>0</v>
      </c>
      <c r="G32" s="100">
        <f>SUM(G24:G31)</f>
        <v>0</v>
      </c>
      <c r="H32" s="100">
        <f>SUM(H24:H31)</f>
        <v>0</v>
      </c>
      <c r="I32" s="100">
        <f>SUM(I24:I31)</f>
        <v>0</v>
      </c>
      <c r="J32" s="100">
        <f>SUM(J24:J31)</f>
        <v>0</v>
      </c>
      <c r="K32" s="28"/>
      <c r="L32" s="53"/>
      <c r="M32" s="54"/>
    </row>
    <row r="33" ht="18.75" customHeight="1">
      <c r="A33" s="63"/>
      <c r="B33" s="101"/>
      <c r="C33" s="102"/>
      <c r="D33" s="103">
        <f>SUM(D32:H32)</f>
        <v>0</v>
      </c>
      <c r="E33" s="104"/>
      <c r="F33" s="104"/>
      <c r="G33" s="104"/>
      <c r="H33" s="105"/>
      <c r="I33" s="103">
        <f>SUM(I32:J32)</f>
        <v>0</v>
      </c>
      <c r="J33" s="105"/>
      <c r="K33" s="106"/>
      <c r="L33" s="53"/>
      <c r="M33" s="54"/>
    </row>
    <row r="34" ht="10.5" customHeight="1">
      <c r="A34" s="51"/>
      <c r="B34" s="107"/>
      <c r="C34" s="107"/>
      <c r="D34" s="108"/>
      <c r="E34" s="108"/>
      <c r="F34" s="108"/>
      <c r="G34" s="109"/>
      <c r="H34" s="109"/>
      <c r="I34" s="109"/>
      <c r="J34" s="109"/>
      <c r="K34" s="8"/>
      <c r="L34" s="53"/>
      <c r="M34" s="54"/>
    </row>
    <row r="35" ht="33.6" customHeight="1">
      <c r="A35" s="51"/>
      <c r="B35" s="110"/>
      <c r="C35" s="110"/>
      <c r="D35" s="53"/>
      <c r="E35" s="53"/>
      <c r="F35" s="111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0"/>
      <c r="C36" s="110"/>
      <c r="D36" s="112"/>
      <c r="E36" s="53"/>
      <c r="F36" s="111"/>
      <c r="G36" s="113">
        <f>D32/(I32+D32)</f>
      </c>
      <c r="H36" s="113"/>
      <c r="I36" s="83">
        <v>0.6</v>
      </c>
      <c r="J36" s="84">
        <f>IF(G36&gt;=I36,1,0)</f>
      </c>
      <c r="K36" s="80"/>
      <c r="L36" s="53"/>
      <c r="M36" s="54"/>
    </row>
    <row r="37" ht="12.75" customHeight="1">
      <c r="A37" s="51"/>
      <c r="B37" s="114"/>
      <c r="C37" s="114"/>
      <c r="D37" s="114"/>
      <c r="E37" s="114"/>
      <c r="F37" s="114"/>
      <c r="G37" s="115"/>
      <c r="H37" s="115"/>
      <c r="I37" s="115"/>
      <c r="J37" s="115"/>
      <c r="K37" s="81"/>
      <c r="L37" s="81"/>
      <c r="M37" s="54"/>
    </row>
    <row r="38" ht="12.75" customHeight="1">
      <c r="A38" s="51"/>
      <c r="B38" s="114"/>
      <c r="C38" s="114"/>
      <c r="D38" s="114"/>
      <c r="E38" s="114"/>
      <c r="F38" s="114"/>
      <c r="G38" s="114"/>
      <c r="H38" s="114"/>
      <c r="I38" s="114"/>
      <c r="J38" s="114"/>
      <c r="K38" s="81"/>
      <c r="L38" s="81"/>
      <c r="M38" s="54"/>
    </row>
    <row r="39" ht="12.75" customHeight="1">
      <c r="A39" s="51"/>
      <c r="B39" s="114"/>
      <c r="C39" s="114"/>
      <c r="D39" s="114"/>
      <c r="E39" s="114"/>
      <c r="F39" s="114"/>
      <c r="G39" s="114"/>
      <c r="H39" s="114"/>
      <c r="I39" s="114"/>
      <c r="J39" s="114"/>
      <c r="K39" s="81"/>
      <c r="L39" s="81"/>
      <c r="M39" s="54"/>
    </row>
    <row r="40" ht="13.55" customHeight="1">
      <c r="A40" s="7"/>
      <c r="B40" s="53"/>
      <c r="C40" t="s" s="116">
        <f>'Cover Page'!$D$1</f>
        <v>43</v>
      </c>
      <c r="D40" s="117"/>
      <c r="E40" s="117"/>
      <c r="F40" t="s" s="116">
        <f>'Cover Page'!$C$12</f>
        <v>44</v>
      </c>
      <c r="G40" s="117"/>
      <c r="H40" s="117"/>
      <c r="I40" s="118">
        <f>'Cover Page'!$E$21</f>
        <v>43435</v>
      </c>
      <c r="J40" s="118"/>
      <c r="K40" s="8"/>
      <c r="L40" s="8"/>
      <c r="M40" s="10"/>
    </row>
    <row r="41" ht="12.75" customHeight="1">
      <c r="A41" s="7"/>
      <c r="B41" s="53"/>
      <c r="C41" s="117"/>
      <c r="D41" s="117"/>
      <c r="E41" s="117"/>
      <c r="F41" s="117"/>
      <c r="G41" s="117"/>
      <c r="H41" s="117"/>
      <c r="I41" s="118"/>
      <c r="J41" s="118"/>
      <c r="K41" s="8"/>
      <c r="L41" s="8"/>
      <c r="M41" s="10"/>
    </row>
    <row r="42" ht="12.75" customHeight="1">
      <c r="A42" s="7"/>
      <c r="B42" s="57"/>
      <c r="C42" s="119"/>
      <c r="D42" s="119"/>
      <c r="E42" s="119"/>
      <c r="F42" s="119"/>
      <c r="G42" s="119"/>
      <c r="H42" s="119"/>
      <c r="I42" s="120"/>
      <c r="J42" s="120"/>
      <c r="K42" s="8"/>
      <c r="L42" s="8"/>
      <c r="M42" s="10"/>
    </row>
    <row r="43" ht="12.75" customHeight="1">
      <c r="A43" s="7"/>
      <c r="B43" s="77"/>
      <c r="C43" s="121"/>
      <c r="D43" s="121"/>
      <c r="E43" s="121"/>
      <c r="F43" s="121"/>
      <c r="G43" s="121"/>
      <c r="H43" s="121"/>
      <c r="I43" s="122"/>
      <c r="J43" s="122"/>
      <c r="K43" s="8"/>
      <c r="L43" s="8"/>
      <c r="M43" s="10"/>
    </row>
    <row r="44" ht="15" customHeight="1">
      <c r="A44" s="7"/>
      <c r="B44" t="s" s="123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4"/>
      <c r="D46" s="124"/>
      <c r="E46" s="124"/>
      <c r="F46" s="56"/>
      <c r="G46" s="124"/>
      <c r="H46" s="124"/>
      <c r="I46" s="124"/>
      <c r="J46" s="124"/>
      <c r="K46" s="8"/>
      <c r="L46" s="8"/>
      <c r="M46" s="10"/>
    </row>
    <row r="47" ht="13.55" customHeight="1">
      <c r="A47" s="7"/>
      <c r="B47" s="111"/>
      <c r="C47" t="s" s="79">
        <v>46</v>
      </c>
      <c r="D47" s="70"/>
      <c r="E47" s="70"/>
      <c r="F47" s="125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6"/>
      <c r="C48" t="s" s="79">
        <v>48</v>
      </c>
      <c r="D48" t="s" s="79">
        <v>49</v>
      </c>
      <c r="E48" t="s" s="79">
        <v>50</v>
      </c>
      <c r="F48" s="127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8"/>
      <c r="B49" t="s" s="129">
        <v>51</v>
      </c>
      <c r="C49" s="130">
        <f>D32</f>
        <v>0</v>
      </c>
      <c r="D49" s="130">
        <f>#REF!</f>
      </c>
      <c r="E49" s="130">
        <f>COUNT(#REF!)</f>
      </c>
      <c r="F49" s="127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1"/>
      <c r="C50" s="108"/>
      <c r="D50" s="108"/>
      <c r="E50" s="108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2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8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8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8"/>
      <c r="B58" s="95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8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8"/>
      <c r="B60" s="95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8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8"/>
      <c r="B62" s="95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8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8"/>
      <c r="B64" s="95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8"/>
      <c r="B65" t="s" s="98">
        <v>21</v>
      </c>
      <c r="C65" s="99"/>
      <c r="D65" s="100">
        <f>SUM(D57:D64)</f>
      </c>
      <c r="E65" s="100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8"/>
      <c r="B66" s="101"/>
      <c r="C66" s="102"/>
      <c r="D66" s="133"/>
      <c r="E66" s="133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4"/>
      <c r="C67" s="134"/>
      <c r="D67" s="109"/>
      <c r="E67" s="109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8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8"/>
      <c r="B69" s="113">
        <f>G48</f>
      </c>
      <c r="C69" s="113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5"/>
      <c r="C70" s="115"/>
      <c r="D70" s="115"/>
      <c r="E70" s="115"/>
      <c r="F70" s="114"/>
      <c r="G70" s="114"/>
      <c r="H70" s="114"/>
      <c r="I70" s="114"/>
      <c r="J70" s="114"/>
      <c r="K70" s="8"/>
      <c r="L70" s="8"/>
      <c r="M70" s="10"/>
    </row>
    <row r="71" ht="12.75" customHeight="1">
      <c r="A71" s="7"/>
      <c r="B71" s="114"/>
      <c r="C71" s="114"/>
      <c r="D71" s="114"/>
      <c r="E71" s="114"/>
      <c r="F71" s="114"/>
      <c r="G71" s="114"/>
      <c r="H71" s="114"/>
      <c r="I71" s="114"/>
      <c r="J71" s="114"/>
      <c r="K71" s="8"/>
      <c r="L71" s="8"/>
      <c r="M71" s="10"/>
    </row>
    <row r="72" ht="12.75" customHeight="1">
      <c r="A72" s="7"/>
      <c r="B72" s="114"/>
      <c r="C72" s="114"/>
      <c r="D72" s="114"/>
      <c r="E72" s="114"/>
      <c r="F72" s="114"/>
      <c r="G72" s="114"/>
      <c r="H72" s="114"/>
      <c r="I72" s="114"/>
      <c r="J72" s="114"/>
      <c r="K72" s="8"/>
      <c r="L72" s="8"/>
      <c r="M72" s="10"/>
    </row>
    <row r="73" ht="12.75" customHeight="1">
      <c r="A73" s="7"/>
      <c r="B73" s="114"/>
      <c r="C73" s="114"/>
      <c r="D73" s="114"/>
      <c r="E73" s="114"/>
      <c r="F73" s="114"/>
      <c r="G73" s="114"/>
      <c r="H73" s="114"/>
      <c r="I73" s="114"/>
      <c r="J73" s="114"/>
      <c r="K73" s="8"/>
      <c r="L73" s="8"/>
      <c r="M73" s="10"/>
    </row>
    <row r="74" ht="12.75" customHeight="1">
      <c r="A74" s="33"/>
      <c r="B74" s="135"/>
      <c r="C74" s="135"/>
      <c r="D74" s="135"/>
      <c r="E74" s="135"/>
      <c r="F74" s="135"/>
      <c r="G74" s="135"/>
      <c r="H74" s="135"/>
      <c r="I74" s="135"/>
      <c r="J74" s="135"/>
      <c r="K74" s="34"/>
      <c r="L74" s="34"/>
      <c r="M74" s="38"/>
    </row>
  </sheetData>
  <mergeCells count="41"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  <mergeCell ref="B69:C69"/>
    <mergeCell ref="B65:C66"/>
    <mergeCell ref="B68:C68"/>
    <mergeCell ref="B57:B58"/>
    <mergeCell ref="B59:B60"/>
    <mergeCell ref="B61:B62"/>
    <mergeCell ref="B63:B64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23:C23"/>
    <mergeCell ref="H8:H9"/>
    <mergeCell ref="I1:J3"/>
    <mergeCell ref="B6:J6"/>
    <mergeCell ref="C1:E3"/>
    <mergeCell ref="F1:H3"/>
    <mergeCell ref="F8:F9"/>
    <mergeCell ref="G8:G9"/>
    <mergeCell ref="D8:E8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29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6" customWidth="1"/>
    <col min="2" max="2" width="22.6719" style="136" customWidth="1"/>
    <col min="3" max="3" width="20" style="136" customWidth="1"/>
    <col min="4" max="4" width="12.5" style="136" customWidth="1"/>
    <col min="5" max="6" width="20.1719" style="136" customWidth="1"/>
    <col min="7" max="7" width="17" style="136" customWidth="1"/>
    <col min="8" max="8" width="21.1719" style="136" customWidth="1"/>
    <col min="9" max="9" width="26.5" style="136" customWidth="1"/>
    <col min="10" max="10" width="21" style="136" customWidth="1"/>
    <col min="11" max="11" width="14.8516" style="136" customWidth="1"/>
    <col min="12" max="12" width="16" style="136" customWidth="1"/>
    <col min="13" max="15" width="17" style="136" customWidth="1"/>
    <col min="16" max="16" width="20.5" style="136" customWidth="1"/>
    <col min="17" max="18" width="18.8516" style="136" customWidth="1"/>
    <col min="19" max="19" width="54.8516" style="136" customWidth="1"/>
    <col min="20" max="20" width="46.3516" style="136" customWidth="1"/>
    <col min="21" max="21" width="18.5" style="136" customWidth="1"/>
    <col min="22" max="22" width="14.1719" style="136" customWidth="1"/>
    <col min="23" max="23" width="42.6719" style="136" customWidth="1"/>
    <col min="24" max="24" width="27.6719" style="136" customWidth="1"/>
    <col min="25" max="26" width="30" style="136" customWidth="1"/>
    <col min="27" max="16384" width="9.17188" style="136" customWidth="1"/>
  </cols>
  <sheetData>
    <row r="1" ht="13.55" customHeight="1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ht="15.75" customHeight="1">
      <c r="A2" s="137"/>
      <c r="B2" t="s" s="138">
        <v>56</v>
      </c>
      <c r="C2" s="139"/>
      <c r="D2" s="137"/>
      <c r="E2" s="137"/>
      <c r="F2" s="137"/>
      <c r="G2" s="137"/>
      <c r="H2" s="140"/>
      <c r="I2" s="140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ht="14.6" customHeight="1">
      <c r="A3" s="137"/>
      <c r="B3" s="141"/>
      <c r="C3" s="141"/>
      <c r="D3" s="137"/>
      <c r="E3" s="137"/>
      <c r="F3" s="137"/>
      <c r="G3" s="142"/>
      <c r="H3" t="s" s="143">
        <v>57</v>
      </c>
      <c r="I3" s="144"/>
      <c r="J3" s="145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ht="15.75" customHeight="1">
      <c r="A4" s="137"/>
      <c r="B4" t="s" s="146">
        <v>58</v>
      </c>
      <c r="C4" s="147"/>
      <c r="D4" s="137"/>
      <c r="E4" s="137"/>
      <c r="F4" s="137"/>
      <c r="G4" s="142"/>
      <c r="H4" t="s" s="148">
        <v>59</v>
      </c>
      <c r="I4" s="24"/>
      <c r="J4" s="145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t="s" s="149">
        <v>60</v>
      </c>
      <c r="V4" t="s" s="149">
        <v>61</v>
      </c>
      <c r="W4" t="s" s="149">
        <v>62</v>
      </c>
      <c r="X4" t="s" s="149">
        <v>63</v>
      </c>
      <c r="Y4" t="s" s="149">
        <v>64</v>
      </c>
      <c r="Z4" s="137"/>
    </row>
    <row r="5" ht="15.75" customHeight="1">
      <c r="A5" s="137"/>
      <c r="B5" t="s" s="146">
        <v>65</v>
      </c>
      <c r="C5" s="147"/>
      <c r="D5" s="137"/>
      <c r="E5" s="137"/>
      <c r="F5" s="137"/>
      <c r="G5" s="142"/>
      <c r="H5" t="s" s="148">
        <v>66</v>
      </c>
      <c r="I5" s="24"/>
      <c r="J5" s="145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t="s" s="150">
        <v>18</v>
      </c>
      <c r="V5" t="s" s="150">
        <v>67</v>
      </c>
      <c r="W5" t="s" s="150">
        <v>68</v>
      </c>
      <c r="X5" t="s" s="150">
        <v>69</v>
      </c>
      <c r="Y5" t="s" s="150">
        <v>70</v>
      </c>
      <c r="Z5" s="137"/>
    </row>
    <row r="6" ht="15.75" customHeight="1">
      <c r="A6" s="137"/>
      <c r="B6" t="s" s="146">
        <v>71</v>
      </c>
      <c r="C6" s="147"/>
      <c r="D6" s="137"/>
      <c r="E6" s="137"/>
      <c r="F6" s="137"/>
      <c r="G6" s="142"/>
      <c r="H6" t="s" s="151">
        <v>72</v>
      </c>
      <c r="I6" s="152"/>
      <c r="J6" s="145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t="s" s="153">
        <v>20</v>
      </c>
      <c r="V6" t="s" s="153">
        <v>73</v>
      </c>
      <c r="W6" t="s" s="153">
        <v>74</v>
      </c>
      <c r="X6" t="s" s="153">
        <v>75</v>
      </c>
      <c r="Y6" t="s" s="153">
        <v>76</v>
      </c>
      <c r="Z6" s="137"/>
    </row>
    <row r="7" ht="15.75" customHeight="1">
      <c r="A7" s="137"/>
      <c r="B7" s="154"/>
      <c r="C7" s="154"/>
      <c r="D7" s="137"/>
      <c r="E7" s="137"/>
      <c r="F7" s="137"/>
      <c r="G7" s="137"/>
      <c r="H7" s="155"/>
      <c r="I7" s="155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56"/>
      <c r="V7" t="s" s="153">
        <v>77</v>
      </c>
      <c r="W7" t="s" s="153">
        <v>78</v>
      </c>
      <c r="X7" s="156"/>
      <c r="Y7" s="156"/>
      <c r="Z7" s="137"/>
    </row>
    <row r="8" ht="15.75" customHeight="1">
      <c r="A8" s="137"/>
      <c r="B8" t="s" s="138">
        <v>79</v>
      </c>
      <c r="C8" s="139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56"/>
      <c r="V8" s="156"/>
      <c r="W8" t="s" s="153">
        <v>80</v>
      </c>
      <c r="X8" s="156"/>
      <c r="Y8" s="156"/>
      <c r="Z8" s="137"/>
    </row>
    <row r="9" ht="15" customHeight="1">
      <c r="A9" s="137"/>
      <c r="B9" t="s" s="157">
        <v>81</v>
      </c>
      <c r="C9" s="137"/>
      <c r="D9" s="158"/>
      <c r="E9" s="158"/>
      <c r="F9" s="158"/>
      <c r="G9" s="158"/>
      <c r="H9" s="159"/>
      <c r="I9" s="159"/>
      <c r="J9" s="159"/>
      <c r="K9" s="159"/>
      <c r="L9" s="158"/>
      <c r="M9" s="158"/>
      <c r="N9" s="158"/>
      <c r="O9" s="158"/>
      <c r="P9" s="158"/>
      <c r="Q9" s="160"/>
      <c r="R9" s="160"/>
      <c r="S9" s="158"/>
      <c r="T9" s="158"/>
      <c r="U9" s="161"/>
      <c r="V9" s="161"/>
      <c r="W9" s="161"/>
      <c r="X9" s="161"/>
      <c r="Y9" s="162"/>
      <c r="Z9" s="137"/>
    </row>
    <row r="10" ht="20.25" customHeight="1">
      <c r="A10" s="137"/>
      <c r="B10" s="159"/>
      <c r="C10" s="159"/>
      <c r="D10" s="159"/>
      <c r="E10" s="159"/>
      <c r="F10" s="159"/>
      <c r="G10" s="163"/>
      <c r="H10" t="s" s="164">
        <v>82</v>
      </c>
      <c r="I10" s="165"/>
      <c r="J10" s="165"/>
      <c r="K10" s="166"/>
      <c r="L10" s="167"/>
      <c r="M10" s="161"/>
      <c r="N10" s="161"/>
      <c r="O10" s="161"/>
      <c r="P10" s="161"/>
      <c r="Q10" s="162"/>
      <c r="R10" s="137"/>
      <c r="S10" s="137"/>
      <c r="T10" s="137"/>
      <c r="U10" s="137"/>
      <c r="V10" s="137"/>
      <c r="W10" s="137"/>
      <c r="X10" s="137"/>
      <c r="Y10" s="137"/>
      <c r="Z10" s="137"/>
    </row>
    <row r="11" ht="38.25" customHeight="1">
      <c r="A11" s="168"/>
      <c r="B11" t="s" s="169">
        <v>83</v>
      </c>
      <c r="C11" t="s" s="170">
        <v>84</v>
      </c>
      <c r="D11" t="s" s="170">
        <v>85</v>
      </c>
      <c r="E11" t="s" s="170">
        <v>86</v>
      </c>
      <c r="F11" t="s" s="171">
        <v>87</v>
      </c>
      <c r="G11" t="s" s="172">
        <v>88</v>
      </c>
      <c r="H11" t="s" s="173">
        <v>89</v>
      </c>
      <c r="I11" t="s" s="174">
        <v>90</v>
      </c>
      <c r="J11" s="175"/>
      <c r="K11" t="s" s="176">
        <v>91</v>
      </c>
      <c r="L11" s="177"/>
      <c r="M11" s="161"/>
      <c r="N11" s="161"/>
      <c r="O11" s="161"/>
      <c r="P11" s="161"/>
      <c r="Q11" s="162"/>
      <c r="R11" s="137"/>
      <c r="S11" s="137"/>
      <c r="T11" s="137"/>
      <c r="U11" s="137"/>
      <c r="V11" s="137"/>
      <c r="W11" s="137"/>
      <c r="X11" s="137"/>
      <c r="Y11" s="137"/>
      <c r="Z11" s="137"/>
    </row>
    <row r="12" ht="27.75" customHeight="1">
      <c r="A12" s="168"/>
      <c r="B12" s="178"/>
      <c r="C12" s="179"/>
      <c r="D12" s="179"/>
      <c r="E12" s="179"/>
      <c r="F12" s="180"/>
      <c r="G12" t="s" s="181">
        <v>92</v>
      </c>
      <c r="H12" t="s" s="182">
        <v>93</v>
      </c>
      <c r="I12" t="s" s="183">
        <v>90</v>
      </c>
      <c r="J12" t="s" s="184">
        <v>94</v>
      </c>
      <c r="K12" s="185"/>
      <c r="L12" s="186"/>
      <c r="M12" s="161"/>
      <c r="N12" s="161"/>
      <c r="O12" s="161"/>
      <c r="P12" s="161"/>
      <c r="Q12" s="162"/>
      <c r="R12" s="137"/>
      <c r="S12" s="137"/>
      <c r="T12" s="137"/>
      <c r="U12" s="137"/>
      <c r="V12" s="137"/>
      <c r="W12" s="137"/>
      <c r="X12" s="137"/>
      <c r="Y12" s="137"/>
      <c r="Z12" s="137"/>
    </row>
    <row r="13" ht="19.5" customHeight="1">
      <c r="A13" s="168"/>
      <c r="B13" t="s" s="187">
        <v>95</v>
      </c>
      <c r="C13" t="s" s="188">
        <v>96</v>
      </c>
      <c r="D13" t="s" s="189">
        <v>97</v>
      </c>
      <c r="E13" s="190">
        <v>409680</v>
      </c>
      <c r="F13" s="191">
        <v>409680</v>
      </c>
      <c r="G13" s="192"/>
      <c r="H13" s="193"/>
      <c r="I13" s="194"/>
      <c r="J13" s="195"/>
      <c r="K13" s="196"/>
      <c r="L13" s="197"/>
      <c r="M13" s="198"/>
      <c r="N13" s="161"/>
      <c r="O13" s="161"/>
      <c r="P13" s="161"/>
      <c r="Q13" s="162"/>
      <c r="R13" s="137"/>
      <c r="S13" s="137"/>
      <c r="T13" s="137"/>
      <c r="U13" s="137"/>
      <c r="V13" s="137"/>
      <c r="W13" s="137"/>
      <c r="X13" s="137"/>
      <c r="Y13" s="137"/>
      <c r="Z13" s="137"/>
    </row>
    <row r="14" ht="19.5" customHeight="1">
      <c r="A14" s="168"/>
      <c r="B14" t="s" s="199">
        <v>98</v>
      </c>
      <c r="C14" s="200"/>
      <c r="D14" s="201"/>
      <c r="E14" s="202">
        <v>1400</v>
      </c>
      <c r="F14" s="203">
        <v>1400</v>
      </c>
      <c r="G14" s="204"/>
      <c r="H14" s="205"/>
      <c r="I14" s="206"/>
      <c r="J14" s="207"/>
      <c r="K14" s="208"/>
      <c r="L14" s="197"/>
      <c r="M14" s="198"/>
      <c r="N14" s="161"/>
      <c r="O14" s="161"/>
      <c r="P14" s="161"/>
      <c r="Q14" s="162"/>
      <c r="R14" s="137"/>
      <c r="S14" s="137"/>
      <c r="T14" s="137"/>
      <c r="U14" s="137"/>
      <c r="V14" s="137"/>
      <c r="W14" s="137"/>
      <c r="X14" s="137"/>
      <c r="Y14" s="137"/>
      <c r="Z14" s="137"/>
    </row>
    <row r="15" ht="19.5" customHeight="1">
      <c r="A15" s="168"/>
      <c r="B15" t="s" s="199">
        <v>99</v>
      </c>
      <c r="C15" t="s" s="209">
        <v>96</v>
      </c>
      <c r="D15" s="201"/>
      <c r="E15" s="202">
        <v>22970.88</v>
      </c>
      <c r="F15" s="203">
        <v>22970.88</v>
      </c>
      <c r="G15" s="204"/>
      <c r="H15" s="205"/>
      <c r="I15" s="206"/>
      <c r="J15" s="207"/>
      <c r="K15" s="208"/>
      <c r="L15" s="197"/>
      <c r="M15" s="198"/>
      <c r="N15" s="161"/>
      <c r="O15" s="161"/>
      <c r="P15" s="161"/>
      <c r="Q15" s="162"/>
      <c r="R15" s="137"/>
      <c r="S15" s="137"/>
      <c r="T15" s="137"/>
      <c r="U15" s="137"/>
      <c r="V15" s="137"/>
      <c r="W15" s="137"/>
      <c r="X15" s="137"/>
      <c r="Y15" s="137"/>
      <c r="Z15" s="137"/>
    </row>
    <row r="16" ht="19.5" customHeight="1">
      <c r="A16" s="168"/>
      <c r="B16" t="s" s="199">
        <v>100</v>
      </c>
      <c r="C16" t="s" s="209">
        <v>101</v>
      </c>
      <c r="D16" t="s" s="210">
        <v>102</v>
      </c>
      <c r="E16" s="202">
        <v>13500</v>
      </c>
      <c r="F16" s="203">
        <v>13500</v>
      </c>
      <c r="G16" s="204"/>
      <c r="H16" s="205"/>
      <c r="I16" s="206"/>
      <c r="J16" s="207"/>
      <c r="K16" s="208"/>
      <c r="L16" s="197"/>
      <c r="M16" s="198"/>
      <c r="N16" s="161"/>
      <c r="O16" s="161"/>
      <c r="P16" s="161"/>
      <c r="Q16" s="162"/>
      <c r="R16" s="137"/>
      <c r="S16" s="137"/>
      <c r="T16" s="137"/>
      <c r="U16" s="137"/>
      <c r="V16" s="137"/>
      <c r="W16" s="137"/>
      <c r="X16" s="137"/>
      <c r="Y16" s="137"/>
      <c r="Z16" s="137"/>
    </row>
    <row r="17" ht="19.5" customHeight="1">
      <c r="A17" s="168"/>
      <c r="B17" t="s" s="199">
        <v>103</v>
      </c>
      <c r="C17" t="s" s="209">
        <v>104</v>
      </c>
      <c r="D17" s="201"/>
      <c r="E17" s="202">
        <v>10035.99</v>
      </c>
      <c r="F17" s="203">
        <v>10035.99</v>
      </c>
      <c r="G17" s="204"/>
      <c r="H17" s="205"/>
      <c r="I17" s="206"/>
      <c r="J17" s="207"/>
      <c r="K17" s="208"/>
      <c r="L17" s="197"/>
      <c r="M17" s="198"/>
      <c r="N17" s="161"/>
      <c r="O17" s="161"/>
      <c r="P17" s="161"/>
      <c r="Q17" s="162"/>
      <c r="R17" s="137"/>
      <c r="S17" s="137"/>
      <c r="T17" s="137"/>
      <c r="U17" s="137"/>
      <c r="V17" s="137"/>
      <c r="W17" s="137"/>
      <c r="X17" s="137"/>
      <c r="Y17" s="137"/>
      <c r="Z17" s="137"/>
    </row>
    <row r="18" ht="19.5" customHeight="1">
      <c r="A18" s="168"/>
      <c r="B18" t="s" s="199">
        <v>105</v>
      </c>
      <c r="C18" t="s" s="209">
        <v>106</v>
      </c>
      <c r="D18" t="s" s="210">
        <v>102</v>
      </c>
      <c r="E18" s="202">
        <v>186925.45</v>
      </c>
      <c r="F18" s="203">
        <v>186925.45</v>
      </c>
      <c r="G18" s="204"/>
      <c r="H18" s="205"/>
      <c r="I18" s="206"/>
      <c r="J18" s="207"/>
      <c r="K18" s="208"/>
      <c r="L18" s="197"/>
      <c r="M18" s="198"/>
      <c r="N18" s="161"/>
      <c r="O18" s="161"/>
      <c r="P18" s="161"/>
      <c r="Q18" s="162"/>
      <c r="R18" s="137"/>
      <c r="S18" s="137"/>
      <c r="T18" s="137"/>
      <c r="U18" s="137"/>
      <c r="V18" s="137"/>
      <c r="W18" s="137"/>
      <c r="X18" s="137"/>
      <c r="Y18" s="137"/>
      <c r="Z18" s="137"/>
    </row>
    <row r="19" ht="19.5" customHeight="1">
      <c r="A19" s="168"/>
      <c r="B19" t="s" s="199">
        <v>107</v>
      </c>
      <c r="C19" t="s" s="209">
        <v>108</v>
      </c>
      <c r="D19" t="s" s="210">
        <v>102</v>
      </c>
      <c r="E19" s="202">
        <v>2395.54</v>
      </c>
      <c r="F19" s="203">
        <v>2395.54</v>
      </c>
      <c r="G19" s="204"/>
      <c r="H19" s="205"/>
      <c r="I19" s="206"/>
      <c r="J19" s="207"/>
      <c r="K19" s="208"/>
      <c r="L19" s="197"/>
      <c r="M19" s="198"/>
      <c r="N19" s="161"/>
      <c r="O19" s="161"/>
      <c r="P19" s="161"/>
      <c r="Q19" s="162"/>
      <c r="R19" s="137"/>
      <c r="S19" s="137"/>
      <c r="T19" s="137"/>
      <c r="U19" s="137"/>
      <c r="V19" s="137"/>
      <c r="W19" s="137"/>
      <c r="X19" s="137"/>
      <c r="Y19" s="137"/>
      <c r="Z19" s="137"/>
    </row>
    <row r="20" ht="19.5" customHeight="1">
      <c r="A20" s="168"/>
      <c r="B20" t="s" s="199">
        <v>109</v>
      </c>
      <c r="C20" t="s" s="209">
        <v>108</v>
      </c>
      <c r="D20" t="s" s="210">
        <v>102</v>
      </c>
      <c r="E20" s="202">
        <v>105.83</v>
      </c>
      <c r="F20" s="203">
        <v>105.83</v>
      </c>
      <c r="G20" s="204"/>
      <c r="H20" s="205"/>
      <c r="I20" s="206"/>
      <c r="J20" s="207"/>
      <c r="K20" s="208"/>
      <c r="L20" s="197"/>
      <c r="M20" s="198"/>
      <c r="N20" s="161"/>
      <c r="O20" s="161"/>
      <c r="P20" s="161"/>
      <c r="Q20" s="162"/>
      <c r="R20" s="137"/>
      <c r="S20" s="137"/>
      <c r="T20" s="137"/>
      <c r="U20" s="137"/>
      <c r="V20" s="137"/>
      <c r="W20" s="137"/>
      <c r="X20" s="137"/>
      <c r="Y20" s="137"/>
      <c r="Z20" s="137"/>
    </row>
    <row r="21" ht="19.5" customHeight="1">
      <c r="A21" s="168"/>
      <c r="B21" t="s" s="199">
        <v>110</v>
      </c>
      <c r="C21" t="s" s="209">
        <v>111</v>
      </c>
      <c r="D21" t="s" s="210">
        <v>102</v>
      </c>
      <c r="E21" s="211"/>
      <c r="F21" s="212"/>
      <c r="G21" s="213"/>
      <c r="H21" s="214"/>
      <c r="I21" s="206"/>
      <c r="J21" s="207"/>
      <c r="K21" s="208"/>
      <c r="L21" s="197"/>
      <c r="M21" s="198"/>
      <c r="N21" s="161"/>
      <c r="O21" s="161"/>
      <c r="P21" s="161"/>
      <c r="Q21" s="162"/>
      <c r="R21" s="137"/>
      <c r="S21" s="137"/>
      <c r="T21" s="137"/>
      <c r="U21" s="137"/>
      <c r="V21" s="137"/>
      <c r="W21" s="137"/>
      <c r="X21" s="137"/>
      <c r="Y21" s="137"/>
      <c r="Z21" s="137"/>
    </row>
    <row r="22" ht="19.5" customHeight="1">
      <c r="A22" s="168"/>
      <c r="B22" t="s" s="199">
        <v>112</v>
      </c>
      <c r="C22" t="s" s="209">
        <v>113</v>
      </c>
      <c r="D22" t="s" s="210">
        <v>102</v>
      </c>
      <c r="E22" s="211">
        <v>28208.1</v>
      </c>
      <c r="F22" s="212">
        <v>28208.1</v>
      </c>
      <c r="G22" t="s" s="215">
        <v>18</v>
      </c>
      <c r="H22" t="s" s="216">
        <v>73</v>
      </c>
      <c r="I22" t="s" s="217">
        <v>68</v>
      </c>
      <c r="J22" t="s" s="218">
        <v>76</v>
      </c>
      <c r="K22" t="s" s="219">
        <f>IF(H22="EME","Yes",IF(I22="Black Empowered  (&gt;= 25 %, &lt; 51 %)","Yes",IF(I22="Black Owned  (&gt;= 51 %)","Yes","No")))</f>
        <v>114</v>
      </c>
      <c r="L22" s="197"/>
      <c r="M22" s="198"/>
      <c r="N22" s="161"/>
      <c r="O22" s="161"/>
      <c r="P22" s="161"/>
      <c r="Q22" s="162"/>
      <c r="R22" s="137"/>
      <c r="S22" s="137"/>
      <c r="T22" s="137"/>
      <c r="U22" s="137"/>
      <c r="V22" s="137"/>
      <c r="W22" s="137"/>
      <c r="X22" s="137"/>
      <c r="Y22" s="137"/>
      <c r="Z22" s="137"/>
    </row>
    <row r="23" ht="19.5" customHeight="1">
      <c r="A23" s="168"/>
      <c r="B23" t="s" s="199">
        <v>115</v>
      </c>
      <c r="C23" t="s" s="209">
        <v>116</v>
      </c>
      <c r="D23" s="201"/>
      <c r="E23" s="211">
        <v>1317.6</v>
      </c>
      <c r="F23" s="212">
        <v>1317.6</v>
      </c>
      <c r="G23" s="213"/>
      <c r="H23" s="214"/>
      <c r="I23" s="206"/>
      <c r="J23" s="207"/>
      <c r="K23" s="208"/>
      <c r="L23" s="197"/>
      <c r="M23" s="198"/>
      <c r="N23" s="161"/>
      <c r="O23" s="161"/>
      <c r="P23" s="161"/>
      <c r="Q23" s="162"/>
      <c r="R23" s="137"/>
      <c r="S23" s="137"/>
      <c r="T23" s="137"/>
      <c r="U23" s="137"/>
      <c r="V23" s="137"/>
      <c r="W23" s="137"/>
      <c r="X23" s="137"/>
      <c r="Y23" s="137"/>
      <c r="Z23" s="137"/>
    </row>
    <row r="24" ht="19.5" customHeight="1">
      <c r="A24" s="168"/>
      <c r="B24" t="s" s="199">
        <v>117</v>
      </c>
      <c r="C24" t="s" s="209">
        <v>108</v>
      </c>
      <c r="D24" t="s" s="210">
        <v>118</v>
      </c>
      <c r="E24" s="211">
        <v>239051.89</v>
      </c>
      <c r="F24" s="212">
        <v>239051.89</v>
      </c>
      <c r="G24" t="s" s="215">
        <v>20</v>
      </c>
      <c r="H24" s="214"/>
      <c r="I24" t="s" s="217">
        <v>68</v>
      </c>
      <c r="J24" t="s" s="218">
        <v>76</v>
      </c>
      <c r="K24" t="s" s="219">
        <f>IF(H24="EME","Yes",IF(I24="Black Empowered  (&gt;= 25 %, &lt; 51 %)","Yes",IF(I24="Black Owned  (&gt;= 51 %)","Yes","No")))</f>
        <v>114</v>
      </c>
      <c r="L24" s="197"/>
      <c r="M24" s="198"/>
      <c r="N24" s="161"/>
      <c r="O24" s="161"/>
      <c r="P24" s="161"/>
      <c r="Q24" s="162"/>
      <c r="R24" s="137"/>
      <c r="S24" s="137"/>
      <c r="T24" s="137"/>
      <c r="U24" s="137"/>
      <c r="V24" s="137"/>
      <c r="W24" s="137"/>
      <c r="X24" s="137"/>
      <c r="Y24" s="137"/>
      <c r="Z24" s="137"/>
    </row>
    <row r="25" ht="19.5" customHeight="1">
      <c r="A25" s="168"/>
      <c r="B25" t="s" s="199">
        <v>119</v>
      </c>
      <c r="C25" t="s" s="209">
        <v>108</v>
      </c>
      <c r="D25" t="s" s="210">
        <v>120</v>
      </c>
      <c r="E25" s="211">
        <v>126033.59</v>
      </c>
      <c r="F25" s="212">
        <v>126033.59</v>
      </c>
      <c r="G25" s="213"/>
      <c r="H25" s="214"/>
      <c r="I25" s="206"/>
      <c r="J25" s="207"/>
      <c r="K25" s="208"/>
      <c r="L25" s="197"/>
      <c r="M25" s="198"/>
      <c r="N25" s="161"/>
      <c r="O25" s="161"/>
      <c r="P25" s="161"/>
      <c r="Q25" s="162"/>
      <c r="R25" s="137"/>
      <c r="S25" s="137"/>
      <c r="T25" s="137"/>
      <c r="U25" s="137"/>
      <c r="V25" s="137"/>
      <c r="W25" s="137"/>
      <c r="X25" s="137"/>
      <c r="Y25" s="137"/>
      <c r="Z25" s="137"/>
    </row>
    <row r="26" ht="19.5" customHeight="1">
      <c r="A26" s="168"/>
      <c r="B26" t="s" s="199">
        <v>121</v>
      </c>
      <c r="C26" t="s" s="209">
        <v>122</v>
      </c>
      <c r="D26" s="201"/>
      <c r="E26" s="211">
        <v>13217.37</v>
      </c>
      <c r="F26" s="212">
        <v>13217.37</v>
      </c>
      <c r="G26" s="213"/>
      <c r="H26" s="214"/>
      <c r="I26" s="206"/>
      <c r="J26" s="207"/>
      <c r="K26" s="208"/>
      <c r="L26" s="197"/>
      <c r="M26" s="198"/>
      <c r="N26" s="161"/>
      <c r="O26" s="161"/>
      <c r="P26" s="161"/>
      <c r="Q26" s="162"/>
      <c r="R26" s="137"/>
      <c r="S26" s="137"/>
      <c r="T26" s="137"/>
      <c r="U26" s="137"/>
      <c r="V26" s="137"/>
      <c r="W26" s="137"/>
      <c r="X26" s="137"/>
      <c r="Y26" s="137"/>
      <c r="Z26" s="137"/>
    </row>
    <row r="27" ht="19.5" customHeight="1">
      <c r="A27" s="168"/>
      <c r="B27" t="s" s="199">
        <v>123</v>
      </c>
      <c r="C27" t="s" s="209">
        <v>124</v>
      </c>
      <c r="D27" s="201"/>
      <c r="E27" s="211">
        <v>1478.26</v>
      </c>
      <c r="F27" s="212">
        <v>1478.26</v>
      </c>
      <c r="G27" s="213"/>
      <c r="H27" s="214"/>
      <c r="I27" s="206"/>
      <c r="J27" s="207"/>
      <c r="K27" s="208"/>
      <c r="L27" s="197"/>
      <c r="M27" s="198"/>
      <c r="N27" s="161"/>
      <c r="O27" s="161"/>
      <c r="P27" s="161"/>
      <c r="Q27" s="162"/>
      <c r="R27" s="137"/>
      <c r="S27" s="137"/>
      <c r="T27" s="137"/>
      <c r="U27" s="137"/>
      <c r="V27" s="137"/>
      <c r="W27" s="137"/>
      <c r="X27" s="137"/>
      <c r="Y27" s="137"/>
      <c r="Z27" s="137"/>
    </row>
    <row r="28" ht="19.5" customHeight="1">
      <c r="A28" s="168"/>
      <c r="B28" t="s" s="199">
        <v>125</v>
      </c>
      <c r="C28" t="s" s="209">
        <v>126</v>
      </c>
      <c r="D28" s="201"/>
      <c r="E28" s="211"/>
      <c r="F28" s="212"/>
      <c r="G28" s="213"/>
      <c r="H28" s="214"/>
      <c r="I28" s="206"/>
      <c r="J28" s="207"/>
      <c r="K28" s="208"/>
      <c r="L28" s="197"/>
      <c r="M28" s="198"/>
      <c r="N28" s="161"/>
      <c r="O28" s="161"/>
      <c r="P28" s="161"/>
      <c r="Q28" s="162"/>
      <c r="R28" s="137"/>
      <c r="S28" s="137"/>
      <c r="T28" s="137"/>
      <c r="U28" s="137"/>
      <c r="V28" s="137"/>
      <c r="W28" s="137"/>
      <c r="X28" s="137"/>
      <c r="Y28" s="137"/>
      <c r="Z28" s="137"/>
    </row>
    <row r="29" ht="19.5" customHeight="1">
      <c r="A29" s="168"/>
      <c r="B29" t="s" s="199">
        <v>127</v>
      </c>
      <c r="C29" t="s" s="209">
        <v>128</v>
      </c>
      <c r="D29" s="201"/>
      <c r="E29" s="211">
        <v>1884.55</v>
      </c>
      <c r="F29" s="212">
        <v>1884.55</v>
      </c>
      <c r="G29" s="213"/>
      <c r="H29" s="214"/>
      <c r="I29" s="206"/>
      <c r="J29" s="207"/>
      <c r="K29" s="208"/>
      <c r="L29" s="197"/>
      <c r="M29" s="198"/>
      <c r="N29" s="161"/>
      <c r="O29" s="161"/>
      <c r="P29" s="161"/>
      <c r="Q29" s="162"/>
      <c r="R29" s="137"/>
      <c r="S29" s="137"/>
      <c r="T29" s="137"/>
      <c r="U29" s="137"/>
      <c r="V29" s="137"/>
      <c r="W29" s="137"/>
      <c r="X29" s="137"/>
      <c r="Y29" s="137"/>
      <c r="Z29" s="137"/>
    </row>
    <row r="30" ht="19.5" customHeight="1">
      <c r="A30" s="168"/>
      <c r="B30" t="s" s="199">
        <v>129</v>
      </c>
      <c r="C30" t="s" s="209">
        <v>128</v>
      </c>
      <c r="D30" s="201"/>
      <c r="E30" s="211">
        <v>30434.78</v>
      </c>
      <c r="F30" s="212">
        <v>30434.78</v>
      </c>
      <c r="G30" s="213"/>
      <c r="H30" s="214"/>
      <c r="I30" s="206"/>
      <c r="J30" s="207"/>
      <c r="K30" s="208"/>
      <c r="L30" s="197"/>
      <c r="M30" s="198"/>
      <c r="N30" s="161"/>
      <c r="O30" s="161"/>
      <c r="P30" s="161"/>
      <c r="Q30" s="162"/>
      <c r="R30" s="137"/>
      <c r="S30" s="137"/>
      <c r="T30" s="137"/>
      <c r="U30" s="137"/>
      <c r="V30" s="137"/>
      <c r="W30" s="137"/>
      <c r="X30" s="137"/>
      <c r="Y30" s="137"/>
      <c r="Z30" s="137"/>
    </row>
    <row r="31" ht="19.5" customHeight="1">
      <c r="A31" s="168"/>
      <c r="B31" t="s" s="199">
        <v>130</v>
      </c>
      <c r="C31" t="s" s="209">
        <v>106</v>
      </c>
      <c r="D31" s="201"/>
      <c r="E31" s="211">
        <v>600</v>
      </c>
      <c r="F31" s="212">
        <v>600</v>
      </c>
      <c r="G31" s="213"/>
      <c r="H31" s="214"/>
      <c r="I31" s="206"/>
      <c r="J31" s="207"/>
      <c r="K31" s="208"/>
      <c r="L31" s="197"/>
      <c r="M31" s="198"/>
      <c r="N31" s="161"/>
      <c r="O31" s="161"/>
      <c r="P31" s="161"/>
      <c r="Q31" s="162"/>
      <c r="R31" s="137"/>
      <c r="S31" s="137"/>
      <c r="T31" s="137"/>
      <c r="U31" s="137"/>
      <c r="V31" s="137"/>
      <c r="W31" s="137"/>
      <c r="X31" s="137"/>
      <c r="Y31" s="137"/>
      <c r="Z31" s="137"/>
    </row>
    <row r="32" ht="19.5" customHeight="1">
      <c r="A32" s="168"/>
      <c r="B32" t="s" s="199">
        <v>131</v>
      </c>
      <c r="C32" t="s" s="209">
        <v>132</v>
      </c>
      <c r="D32" t="s" s="210">
        <v>102</v>
      </c>
      <c r="E32" s="211"/>
      <c r="F32" s="212">
        <v>0</v>
      </c>
      <c r="G32" t="s" s="215">
        <v>18</v>
      </c>
      <c r="H32" t="s" s="216">
        <v>133</v>
      </c>
      <c r="I32" t="s" s="217">
        <v>68</v>
      </c>
      <c r="J32" t="s" s="218">
        <v>76</v>
      </c>
      <c r="K32" t="s" s="219">
        <f>IF(H32="EME","Yes",IF(I32="Black Empowered  (&gt;= 25 %, &lt; 51 %)","Yes",IF(I32="Black Owned  (&gt;= 51 %)","Yes","No")))</f>
        <v>114</v>
      </c>
      <c r="L32" s="197"/>
      <c r="M32" s="198"/>
      <c r="N32" s="161"/>
      <c r="O32" s="161"/>
      <c r="P32" s="161"/>
      <c r="Q32" s="162"/>
      <c r="R32" s="137"/>
      <c r="S32" s="137"/>
      <c r="T32" s="137"/>
      <c r="U32" s="137"/>
      <c r="V32" s="137"/>
      <c r="W32" s="137"/>
      <c r="X32" s="137"/>
      <c r="Y32" s="137"/>
      <c r="Z32" s="137"/>
    </row>
    <row r="33" ht="19.5" customHeight="1">
      <c r="A33" s="168"/>
      <c r="B33" t="s" s="199">
        <v>134</v>
      </c>
      <c r="C33" t="s" s="209">
        <v>108</v>
      </c>
      <c r="D33" t="s" s="210">
        <v>102</v>
      </c>
      <c r="E33" s="211">
        <v>63537.74</v>
      </c>
      <c r="F33" s="212">
        <v>63537.74</v>
      </c>
      <c r="G33" t="s" s="215">
        <v>18</v>
      </c>
      <c r="H33" t="s" s="216">
        <v>73</v>
      </c>
      <c r="I33" t="s" s="217">
        <v>80</v>
      </c>
      <c r="J33" t="s" s="218">
        <v>76</v>
      </c>
      <c r="K33" t="s" s="219">
        <f>IF(H33="EME","Yes",IF(I33="Black Empowered  (&gt;= 25 %, &lt; 51 %)","Yes",IF(I33="Black Owned  (&gt;= 51 %)","Yes","No")))</f>
        <v>135</v>
      </c>
      <c r="L33" s="197"/>
      <c r="M33" s="198"/>
      <c r="N33" s="161"/>
      <c r="O33" s="161"/>
      <c r="P33" s="161"/>
      <c r="Q33" s="162"/>
      <c r="R33" s="137"/>
      <c r="S33" s="137"/>
      <c r="T33" s="137"/>
      <c r="U33" s="137"/>
      <c r="V33" s="137"/>
      <c r="W33" s="137"/>
      <c r="X33" s="137"/>
      <c r="Y33" s="137"/>
      <c r="Z33" s="137"/>
    </row>
    <row r="34" ht="19.5" customHeight="1">
      <c r="A34" s="168"/>
      <c r="B34" t="s" s="199">
        <v>136</v>
      </c>
      <c r="C34" t="s" s="209">
        <v>137</v>
      </c>
      <c r="D34" s="201"/>
      <c r="E34" s="211">
        <v>3563.48</v>
      </c>
      <c r="F34" s="212">
        <v>3563.48</v>
      </c>
      <c r="G34" s="213"/>
      <c r="H34" s="214"/>
      <c r="I34" s="206"/>
      <c r="J34" s="207"/>
      <c r="K34" s="208"/>
      <c r="L34" s="197"/>
      <c r="M34" s="198"/>
      <c r="N34" s="161"/>
      <c r="O34" s="161"/>
      <c r="P34" s="161"/>
      <c r="Q34" s="162"/>
      <c r="R34" s="137"/>
      <c r="S34" s="137"/>
      <c r="T34" s="137"/>
      <c r="U34" s="137"/>
      <c r="V34" s="137"/>
      <c r="W34" s="137"/>
      <c r="X34" s="137"/>
      <c r="Y34" s="137"/>
      <c r="Z34" s="137"/>
    </row>
    <row r="35" ht="19.5" customHeight="1">
      <c r="A35" s="168"/>
      <c r="B35" t="s" s="199">
        <v>138</v>
      </c>
      <c r="C35" t="s" s="209">
        <v>101</v>
      </c>
      <c r="D35" t="s" s="210">
        <v>102</v>
      </c>
      <c r="E35" s="211">
        <v>27950</v>
      </c>
      <c r="F35" s="212">
        <v>27950</v>
      </c>
      <c r="G35" t="s" s="215">
        <v>18</v>
      </c>
      <c r="H35" s="214"/>
      <c r="I35" s="206"/>
      <c r="J35" s="207"/>
      <c r="K35" s="208"/>
      <c r="L35" s="197"/>
      <c r="M35" s="198"/>
      <c r="N35" s="161"/>
      <c r="O35" s="161"/>
      <c r="P35" s="161"/>
      <c r="Q35" s="162"/>
      <c r="R35" s="137"/>
      <c r="S35" s="137"/>
      <c r="T35" s="137"/>
      <c r="U35" s="137"/>
      <c r="V35" s="137"/>
      <c r="W35" s="137"/>
      <c r="X35" s="137"/>
      <c r="Y35" s="137"/>
      <c r="Z35" s="137"/>
    </row>
    <row r="36" ht="19.5" customHeight="1">
      <c r="A36" s="168"/>
      <c r="B36" t="s" s="199">
        <v>139</v>
      </c>
      <c r="C36" s="200"/>
      <c r="D36" s="201"/>
      <c r="E36" s="211">
        <v>1730</v>
      </c>
      <c r="F36" s="212">
        <v>1730</v>
      </c>
      <c r="G36" s="213"/>
      <c r="H36" s="214"/>
      <c r="I36" s="206"/>
      <c r="J36" s="207"/>
      <c r="K36" s="208"/>
      <c r="L36" s="197"/>
      <c r="M36" s="198"/>
      <c r="N36" s="161"/>
      <c r="O36" s="161"/>
      <c r="P36" s="161"/>
      <c r="Q36" s="162"/>
      <c r="R36" s="137"/>
      <c r="S36" s="137"/>
      <c r="T36" s="137"/>
      <c r="U36" s="137"/>
      <c r="V36" s="137"/>
      <c r="W36" s="137"/>
      <c r="X36" s="137"/>
      <c r="Y36" s="137"/>
      <c r="Z36" s="137"/>
    </row>
    <row r="37" ht="19.5" customHeight="1">
      <c r="A37" s="168"/>
      <c r="B37" t="s" s="199">
        <v>140</v>
      </c>
      <c r="C37" t="s" s="209">
        <v>141</v>
      </c>
      <c r="D37" t="s" s="210">
        <v>102</v>
      </c>
      <c r="E37" s="211">
        <v>82947.38</v>
      </c>
      <c r="F37" s="212">
        <v>82947.38</v>
      </c>
      <c r="G37" t="s" s="215">
        <v>18</v>
      </c>
      <c r="H37" t="s" s="216">
        <v>67</v>
      </c>
      <c r="I37" t="s" s="217">
        <v>68</v>
      </c>
      <c r="J37" t="s" s="218">
        <v>76</v>
      </c>
      <c r="K37" t="s" s="219">
        <f>IF(H37="EME","Yes",IF(I37="Black Empowered  (&gt;= 25 %, &lt; 51 %)","Yes",IF(I37="Black Owned  (&gt;= 51 %)","Yes","No")))</f>
        <v>135</v>
      </c>
      <c r="L37" s="197"/>
      <c r="M37" s="198"/>
      <c r="N37" s="161"/>
      <c r="O37" s="161"/>
      <c r="P37" s="161"/>
      <c r="Q37" s="162"/>
      <c r="R37" s="137"/>
      <c r="S37" s="137"/>
      <c r="T37" s="137"/>
      <c r="U37" s="137"/>
      <c r="V37" s="137"/>
      <c r="W37" s="137"/>
      <c r="X37" s="137"/>
      <c r="Y37" s="137"/>
      <c r="Z37" s="137"/>
    </row>
    <row r="38" ht="19.5" customHeight="1">
      <c r="A38" s="168"/>
      <c r="B38" t="s" s="199">
        <v>142</v>
      </c>
      <c r="C38" t="s" s="209">
        <v>116</v>
      </c>
      <c r="D38" s="201"/>
      <c r="E38" s="211">
        <v>37305.51</v>
      </c>
      <c r="F38" s="212">
        <v>37305.51</v>
      </c>
      <c r="G38" s="213"/>
      <c r="H38" s="214"/>
      <c r="I38" s="206"/>
      <c r="J38" s="207"/>
      <c r="K38" s="208"/>
      <c r="L38" s="197"/>
      <c r="M38" s="198"/>
      <c r="N38" s="161"/>
      <c r="O38" s="161"/>
      <c r="P38" s="161"/>
      <c r="Q38" s="162"/>
      <c r="R38" s="137"/>
      <c r="S38" s="137"/>
      <c r="T38" s="137"/>
      <c r="U38" s="137"/>
      <c r="V38" s="137"/>
      <c r="W38" s="137"/>
      <c r="X38" s="137"/>
      <c r="Y38" s="137"/>
      <c r="Z38" s="137"/>
    </row>
    <row r="39" ht="19.5" customHeight="1">
      <c r="A39" s="168"/>
      <c r="B39" t="s" s="199">
        <v>143</v>
      </c>
      <c r="C39" t="s" s="209">
        <v>108</v>
      </c>
      <c r="D39" s="201"/>
      <c r="E39" s="211">
        <v>20308.84</v>
      </c>
      <c r="F39" s="212">
        <v>20308.84</v>
      </c>
      <c r="G39" s="213"/>
      <c r="H39" s="214"/>
      <c r="I39" s="206"/>
      <c r="J39" s="207"/>
      <c r="K39" s="208"/>
      <c r="L39" s="197"/>
      <c r="M39" s="198"/>
      <c r="N39" s="161"/>
      <c r="O39" s="161"/>
      <c r="P39" s="161"/>
      <c r="Q39" s="162"/>
      <c r="R39" s="137"/>
      <c r="S39" s="137"/>
      <c r="T39" s="137"/>
      <c r="U39" s="137"/>
      <c r="V39" s="137"/>
      <c r="W39" s="137"/>
      <c r="X39" s="137"/>
      <c r="Y39" s="137"/>
      <c r="Z39" s="137"/>
    </row>
    <row r="40" ht="19.5" customHeight="1">
      <c r="A40" s="168"/>
      <c r="B40" t="s" s="199">
        <v>144</v>
      </c>
      <c r="C40" t="s" s="209">
        <v>101</v>
      </c>
      <c r="D40" t="s" s="210">
        <v>102</v>
      </c>
      <c r="E40" s="211">
        <v>66993</v>
      </c>
      <c r="F40" s="212">
        <v>66993</v>
      </c>
      <c r="G40" t="s" s="215">
        <v>18</v>
      </c>
      <c r="H40" s="214"/>
      <c r="I40" s="206"/>
      <c r="J40" s="207"/>
      <c r="K40" s="208"/>
      <c r="L40" s="197"/>
      <c r="M40" s="198"/>
      <c r="N40" s="161"/>
      <c r="O40" s="161"/>
      <c r="P40" s="161"/>
      <c r="Q40" s="162"/>
      <c r="R40" s="137"/>
      <c r="S40" s="137"/>
      <c r="T40" s="137"/>
      <c r="U40" s="137"/>
      <c r="V40" s="137"/>
      <c r="W40" s="137"/>
      <c r="X40" s="137"/>
      <c r="Y40" s="137"/>
      <c r="Z40" s="137"/>
    </row>
    <row r="41" ht="19.5" customHeight="1">
      <c r="A41" s="168"/>
      <c r="B41" t="s" s="199">
        <v>145</v>
      </c>
      <c r="C41" t="s" s="209">
        <v>146</v>
      </c>
      <c r="D41" s="201"/>
      <c r="E41" s="211">
        <v>23000</v>
      </c>
      <c r="F41" s="212">
        <v>23000</v>
      </c>
      <c r="G41" s="213"/>
      <c r="H41" s="214"/>
      <c r="I41" s="206"/>
      <c r="J41" s="207"/>
      <c r="K41" s="208"/>
      <c r="L41" s="197"/>
      <c r="M41" s="198"/>
      <c r="N41" s="161"/>
      <c r="O41" s="161"/>
      <c r="P41" s="161"/>
      <c r="Q41" s="162"/>
      <c r="R41" s="137"/>
      <c r="S41" s="137"/>
      <c r="T41" s="137"/>
      <c r="U41" s="137"/>
      <c r="V41" s="137"/>
      <c r="W41" s="137"/>
      <c r="X41" s="137"/>
      <c r="Y41" s="137"/>
      <c r="Z41" s="137"/>
    </row>
    <row r="42" ht="19.5" customHeight="1">
      <c r="A42" s="168"/>
      <c r="B42" t="s" s="199">
        <v>147</v>
      </c>
      <c r="C42" t="s" s="209">
        <v>148</v>
      </c>
      <c r="D42" s="201"/>
      <c r="E42" s="211">
        <v>8585</v>
      </c>
      <c r="F42" s="212">
        <v>8585</v>
      </c>
      <c r="G42" s="213"/>
      <c r="H42" s="214"/>
      <c r="I42" s="206"/>
      <c r="J42" s="207"/>
      <c r="K42" s="208"/>
      <c r="L42" s="197"/>
      <c r="M42" s="198"/>
      <c r="N42" s="161"/>
      <c r="O42" s="161"/>
      <c r="P42" s="161"/>
      <c r="Q42" s="162"/>
      <c r="R42" s="137"/>
      <c r="S42" s="137"/>
      <c r="T42" s="137"/>
      <c r="U42" s="137"/>
      <c r="V42" s="137"/>
      <c r="W42" s="137"/>
      <c r="X42" s="137"/>
      <c r="Y42" s="137"/>
      <c r="Z42" s="137"/>
    </row>
    <row r="43" ht="19.5" customHeight="1">
      <c r="A43" s="168"/>
      <c r="B43" t="s" s="199">
        <v>149</v>
      </c>
      <c r="C43" t="s" s="209">
        <v>150</v>
      </c>
      <c r="D43" s="201"/>
      <c r="E43" s="211">
        <v>90</v>
      </c>
      <c r="F43" s="212">
        <v>90</v>
      </c>
      <c r="G43" s="213"/>
      <c r="H43" s="214"/>
      <c r="I43" s="206"/>
      <c r="J43" s="207"/>
      <c r="K43" s="208"/>
      <c r="L43" s="197"/>
      <c r="M43" s="198"/>
      <c r="N43" s="161"/>
      <c r="O43" s="161"/>
      <c r="P43" s="161"/>
      <c r="Q43" s="162"/>
      <c r="R43" s="137"/>
      <c r="S43" s="137"/>
      <c r="T43" s="137"/>
      <c r="U43" s="137"/>
      <c r="V43" s="137"/>
      <c r="W43" s="137"/>
      <c r="X43" s="137"/>
      <c r="Y43" s="137"/>
      <c r="Z43" s="137"/>
    </row>
    <row r="44" ht="19.5" customHeight="1">
      <c r="A44" s="168"/>
      <c r="B44" t="s" s="199">
        <v>151</v>
      </c>
      <c r="C44" s="200"/>
      <c r="D44" s="201"/>
      <c r="E44" s="211">
        <v>1130</v>
      </c>
      <c r="F44" s="212">
        <v>1130</v>
      </c>
      <c r="G44" s="213"/>
      <c r="H44" s="214"/>
      <c r="I44" s="206"/>
      <c r="J44" s="207"/>
      <c r="K44" s="208"/>
      <c r="L44" s="197"/>
      <c r="M44" s="198"/>
      <c r="N44" s="161"/>
      <c r="O44" s="161"/>
      <c r="P44" s="161"/>
      <c r="Q44" s="162"/>
      <c r="R44" s="137"/>
      <c r="S44" s="137"/>
      <c r="T44" s="137"/>
      <c r="U44" s="137"/>
      <c r="V44" s="137"/>
      <c r="W44" s="137"/>
      <c r="X44" s="137"/>
      <c r="Y44" s="137"/>
      <c r="Z44" s="137"/>
    </row>
    <row r="45" ht="19.5" customHeight="1">
      <c r="A45" s="168"/>
      <c r="B45" t="s" s="199">
        <v>152</v>
      </c>
      <c r="C45" t="s" s="209">
        <v>116</v>
      </c>
      <c r="D45" t="s" s="210">
        <v>118</v>
      </c>
      <c r="E45" s="211">
        <v>1049</v>
      </c>
      <c r="F45" s="212">
        <v>1048.8</v>
      </c>
      <c r="G45" t="s" s="215">
        <v>20</v>
      </c>
      <c r="H45" s="214"/>
      <c r="I45" s="206"/>
      <c r="J45" s="207"/>
      <c r="K45" s="208"/>
      <c r="L45" s="197"/>
      <c r="M45" s="198"/>
      <c r="N45" s="161"/>
      <c r="O45" s="161"/>
      <c r="P45" s="161"/>
      <c r="Q45" s="162"/>
      <c r="R45" s="137"/>
      <c r="S45" s="137"/>
      <c r="T45" s="137"/>
      <c r="U45" s="137"/>
      <c r="V45" s="137"/>
      <c r="W45" s="137"/>
      <c r="X45" s="137"/>
      <c r="Y45" s="137"/>
      <c r="Z45" s="137"/>
    </row>
    <row r="46" ht="19.5" customHeight="1">
      <c r="A46" s="168"/>
      <c r="B46" t="s" s="199">
        <v>153</v>
      </c>
      <c r="C46" s="200"/>
      <c r="D46" s="201"/>
      <c r="E46" s="211">
        <v>900</v>
      </c>
      <c r="F46" s="212">
        <v>900</v>
      </c>
      <c r="G46" s="213"/>
      <c r="H46" s="214"/>
      <c r="I46" s="206"/>
      <c r="J46" s="207"/>
      <c r="K46" s="208"/>
      <c r="L46" s="197"/>
      <c r="M46" s="198"/>
      <c r="N46" s="161"/>
      <c r="O46" s="161"/>
      <c r="P46" s="161"/>
      <c r="Q46" s="162"/>
      <c r="R46" s="137"/>
      <c r="S46" s="137"/>
      <c r="T46" s="137"/>
      <c r="U46" s="137"/>
      <c r="V46" s="137"/>
      <c r="W46" s="137"/>
      <c r="X46" s="137"/>
      <c r="Y46" s="137"/>
      <c r="Z46" s="137"/>
    </row>
    <row r="47" ht="19.5" customHeight="1">
      <c r="A47" s="168"/>
      <c r="B47" t="s" s="199">
        <v>154</v>
      </c>
      <c r="C47" t="s" s="209">
        <v>106</v>
      </c>
      <c r="D47" t="s" s="220">
        <v>102</v>
      </c>
      <c r="E47" s="212"/>
      <c r="F47" s="212">
        <v>0</v>
      </c>
      <c r="G47" t="s" s="215">
        <v>18</v>
      </c>
      <c r="H47" t="s" s="216">
        <v>67</v>
      </c>
      <c r="I47" t="s" s="217">
        <v>68</v>
      </c>
      <c r="J47" t="s" s="218">
        <v>76</v>
      </c>
      <c r="K47" t="s" s="219">
        <f>IF(H47="EME","Yes",IF(I47="Black Empowered  (&gt;= 25 %, &lt; 51 %)","Yes",IF(I47="Black Owned  (&gt;= 51 %)","Yes","No")))</f>
        <v>135</v>
      </c>
      <c r="L47" s="197"/>
      <c r="M47" s="198"/>
      <c r="N47" s="161"/>
      <c r="O47" s="161"/>
      <c r="P47" s="161"/>
      <c r="Q47" s="162"/>
      <c r="R47" s="137"/>
      <c r="S47" s="137"/>
      <c r="T47" s="137"/>
      <c r="U47" s="137"/>
      <c r="V47" s="137"/>
      <c r="W47" s="137"/>
      <c r="X47" s="137"/>
      <c r="Y47" s="137"/>
      <c r="Z47" s="137"/>
    </row>
    <row r="48" ht="19.5" customHeight="1">
      <c r="A48" s="168"/>
      <c r="B48" t="s" s="199">
        <v>155</v>
      </c>
      <c r="C48" t="s" s="209">
        <v>156</v>
      </c>
      <c r="D48" s="221"/>
      <c r="E48" s="212">
        <v>4662.7</v>
      </c>
      <c r="F48" s="212">
        <v>4662.7</v>
      </c>
      <c r="G48" s="213"/>
      <c r="H48" s="214"/>
      <c r="I48" s="206"/>
      <c r="J48" s="207"/>
      <c r="K48" s="208"/>
      <c r="L48" s="197"/>
      <c r="M48" s="198"/>
      <c r="N48" s="161"/>
      <c r="O48" s="161"/>
      <c r="P48" s="161"/>
      <c r="Q48" s="162"/>
      <c r="R48" s="137"/>
      <c r="S48" s="137"/>
      <c r="T48" s="137"/>
      <c r="U48" s="137"/>
      <c r="V48" s="137"/>
      <c r="W48" s="137"/>
      <c r="X48" s="137"/>
      <c r="Y48" s="137"/>
      <c r="Z48" s="137"/>
    </row>
    <row r="49" ht="19.5" customHeight="1">
      <c r="A49" s="168"/>
      <c r="B49" t="s" s="199">
        <v>157</v>
      </c>
      <c r="C49" t="s" s="209">
        <v>158</v>
      </c>
      <c r="D49" t="s" s="220">
        <v>102</v>
      </c>
      <c r="E49" s="212">
        <v>9043.48</v>
      </c>
      <c r="F49" s="212">
        <v>9043.48</v>
      </c>
      <c r="G49" t="s" s="215">
        <v>18</v>
      </c>
      <c r="H49" s="214"/>
      <c r="I49" s="206"/>
      <c r="J49" s="207"/>
      <c r="K49" s="208"/>
      <c r="L49" s="197"/>
      <c r="M49" s="198"/>
      <c r="N49" s="161"/>
      <c r="O49" s="161"/>
      <c r="P49" s="161"/>
      <c r="Q49" s="162"/>
      <c r="R49" s="137"/>
      <c r="S49" s="137"/>
      <c r="T49" s="137"/>
      <c r="U49" s="137"/>
      <c r="V49" s="137"/>
      <c r="W49" s="137"/>
      <c r="X49" s="137"/>
      <c r="Y49" s="137"/>
      <c r="Z49" s="137"/>
    </row>
    <row r="50" ht="19.5" customHeight="1">
      <c r="A50" s="168"/>
      <c r="B50" t="s" s="199">
        <v>159</v>
      </c>
      <c r="C50" t="s" s="209">
        <v>160</v>
      </c>
      <c r="D50" s="201"/>
      <c r="E50" s="211">
        <v>122296.56</v>
      </c>
      <c r="F50" s="212">
        <v>122296.56</v>
      </c>
      <c r="G50" t="s" s="215">
        <v>18</v>
      </c>
      <c r="H50" s="214"/>
      <c r="I50" s="206"/>
      <c r="J50" s="207"/>
      <c r="K50" s="208"/>
      <c r="L50" s="197"/>
      <c r="M50" s="198"/>
      <c r="N50" s="161"/>
      <c r="O50" s="161"/>
      <c r="P50" s="161"/>
      <c r="Q50" s="162"/>
      <c r="R50" s="137"/>
      <c r="S50" s="137"/>
      <c r="T50" s="137"/>
      <c r="U50" s="137"/>
      <c r="V50" s="137"/>
      <c r="W50" s="137"/>
      <c r="X50" s="137"/>
      <c r="Y50" s="137"/>
      <c r="Z50" s="137"/>
    </row>
    <row r="51" ht="19.5" customHeight="1">
      <c r="A51" s="168"/>
      <c r="B51" t="s" s="199">
        <v>161</v>
      </c>
      <c r="C51" t="s" s="209">
        <v>101</v>
      </c>
      <c r="D51" s="201"/>
      <c r="E51" s="211">
        <v>6650</v>
      </c>
      <c r="F51" s="212">
        <v>6650</v>
      </c>
      <c r="G51" s="213"/>
      <c r="H51" s="214"/>
      <c r="I51" s="206"/>
      <c r="J51" s="207"/>
      <c r="K51" s="208"/>
      <c r="L51" s="197"/>
      <c r="M51" s="198"/>
      <c r="N51" s="161"/>
      <c r="O51" s="161"/>
      <c r="P51" s="161"/>
      <c r="Q51" s="162"/>
      <c r="R51" s="137"/>
      <c r="S51" s="137"/>
      <c r="T51" s="137"/>
      <c r="U51" s="137"/>
      <c r="V51" s="137"/>
      <c r="W51" s="137"/>
      <c r="X51" s="137"/>
      <c r="Y51" s="137"/>
      <c r="Z51" s="137"/>
    </row>
    <row r="52" ht="19.5" customHeight="1">
      <c r="A52" s="168"/>
      <c r="B52" t="s" s="199">
        <v>162</v>
      </c>
      <c r="C52" t="s" s="209">
        <v>101</v>
      </c>
      <c r="D52" t="s" s="210">
        <v>120</v>
      </c>
      <c r="E52" s="211">
        <v>59377.41</v>
      </c>
      <c r="F52" s="212">
        <v>59377.41</v>
      </c>
      <c r="G52" s="213"/>
      <c r="H52" s="214"/>
      <c r="I52" s="206"/>
      <c r="J52" s="207"/>
      <c r="K52" s="208"/>
      <c r="L52" s="197"/>
      <c r="M52" s="198"/>
      <c r="N52" s="161"/>
      <c r="O52" s="161"/>
      <c r="P52" s="161"/>
      <c r="Q52" s="162"/>
      <c r="R52" s="137"/>
      <c r="S52" s="137"/>
      <c r="T52" s="137"/>
      <c r="U52" s="137"/>
      <c r="V52" s="137"/>
      <c r="W52" s="137"/>
      <c r="X52" s="137"/>
      <c r="Y52" s="137"/>
      <c r="Z52" s="137"/>
    </row>
    <row r="53" ht="19.5" customHeight="1">
      <c r="A53" s="168"/>
      <c r="B53" t="s" s="199">
        <v>163</v>
      </c>
      <c r="C53" t="s" s="209">
        <v>164</v>
      </c>
      <c r="D53" t="s" s="210">
        <v>102</v>
      </c>
      <c r="E53" s="211">
        <v>2560</v>
      </c>
      <c r="F53" s="212">
        <v>2560</v>
      </c>
      <c r="G53" t="s" s="215">
        <v>18</v>
      </c>
      <c r="H53" s="214"/>
      <c r="I53" s="206"/>
      <c r="J53" s="207"/>
      <c r="K53" s="208"/>
      <c r="L53" s="197"/>
      <c r="M53" s="198"/>
      <c r="N53" s="161"/>
      <c r="O53" s="161"/>
      <c r="P53" s="161"/>
      <c r="Q53" s="162"/>
      <c r="R53" s="137"/>
      <c r="S53" s="137"/>
      <c r="T53" s="137"/>
      <c r="U53" s="137"/>
      <c r="V53" s="137"/>
      <c r="W53" s="137"/>
      <c r="X53" s="137"/>
      <c r="Y53" s="137"/>
      <c r="Z53" s="137"/>
    </row>
    <row r="54" ht="19.5" customHeight="1">
      <c r="A54" s="168"/>
      <c r="B54" t="s" s="199">
        <v>165</v>
      </c>
      <c r="C54" t="s" s="209">
        <v>165</v>
      </c>
      <c r="D54" t="s" s="210">
        <v>102</v>
      </c>
      <c r="E54" s="211">
        <v>1369.77</v>
      </c>
      <c r="F54" s="212">
        <v>1369.77</v>
      </c>
      <c r="G54" s="213"/>
      <c r="H54" s="214"/>
      <c r="I54" s="206"/>
      <c r="J54" s="207"/>
      <c r="K54" s="208"/>
      <c r="L54" s="197"/>
      <c r="M54" s="198"/>
      <c r="N54" s="161"/>
      <c r="O54" s="161"/>
      <c r="P54" s="161"/>
      <c r="Q54" s="162"/>
      <c r="R54" s="137"/>
      <c r="S54" s="137"/>
      <c r="T54" s="137"/>
      <c r="U54" s="137"/>
      <c r="V54" s="137"/>
      <c r="W54" s="137"/>
      <c r="X54" s="137"/>
      <c r="Y54" s="137"/>
      <c r="Z54" s="137"/>
    </row>
    <row r="55" ht="19.5" customHeight="1">
      <c r="A55" s="168"/>
      <c r="B55" t="s" s="199">
        <v>166</v>
      </c>
      <c r="C55" t="s" s="209">
        <v>116</v>
      </c>
      <c r="D55" s="201"/>
      <c r="E55" s="211">
        <v>2678</v>
      </c>
      <c r="F55" s="212">
        <v>2678</v>
      </c>
      <c r="G55" s="213"/>
      <c r="H55" s="214"/>
      <c r="I55" s="206"/>
      <c r="J55" s="207"/>
      <c r="K55" s="208"/>
      <c r="L55" s="197"/>
      <c r="M55" s="198"/>
      <c r="N55" s="161"/>
      <c r="O55" s="161"/>
      <c r="P55" s="161"/>
      <c r="Q55" s="162"/>
      <c r="R55" s="137"/>
      <c r="S55" s="137"/>
      <c r="T55" s="137"/>
      <c r="U55" s="137"/>
      <c r="V55" s="137"/>
      <c r="W55" s="137"/>
      <c r="X55" s="137"/>
      <c r="Y55" s="137"/>
      <c r="Z55" s="137"/>
    </row>
    <row r="56" ht="19.5" customHeight="1">
      <c r="A56" s="168"/>
      <c r="B56" t="s" s="199">
        <v>167</v>
      </c>
      <c r="C56" t="s" s="209">
        <v>101</v>
      </c>
      <c r="D56" t="s" s="210">
        <v>102</v>
      </c>
      <c r="E56" s="211">
        <v>15076</v>
      </c>
      <c r="F56" s="212">
        <v>15076</v>
      </c>
      <c r="G56" t="s" s="215">
        <v>18</v>
      </c>
      <c r="H56" s="214"/>
      <c r="I56" s="206"/>
      <c r="J56" s="207"/>
      <c r="K56" s="208"/>
      <c r="L56" s="197"/>
      <c r="M56" s="198"/>
      <c r="N56" s="161"/>
      <c r="O56" s="161"/>
      <c r="P56" s="161"/>
      <c r="Q56" s="162"/>
      <c r="R56" s="137"/>
      <c r="S56" s="137"/>
      <c r="T56" s="137"/>
      <c r="U56" s="137"/>
      <c r="V56" s="137"/>
      <c r="W56" s="137"/>
      <c r="X56" s="137"/>
      <c r="Y56" s="137"/>
      <c r="Z56" s="137"/>
    </row>
    <row r="57" ht="19.5" customHeight="1">
      <c r="A57" s="168"/>
      <c r="B57" t="s" s="199">
        <v>168</v>
      </c>
      <c r="C57" t="s" s="209">
        <v>164</v>
      </c>
      <c r="D57" t="s" s="210">
        <v>102</v>
      </c>
      <c r="E57" s="211">
        <v>2780.87</v>
      </c>
      <c r="F57" s="212">
        <v>2780.87</v>
      </c>
      <c r="G57" t="s" s="215">
        <v>18</v>
      </c>
      <c r="H57" s="214"/>
      <c r="I57" s="206"/>
      <c r="J57" s="207"/>
      <c r="K57" s="208"/>
      <c r="L57" s="197"/>
      <c r="M57" s="198"/>
      <c r="N57" s="161"/>
      <c r="O57" s="161"/>
      <c r="P57" s="161"/>
      <c r="Q57" s="162"/>
      <c r="R57" s="137"/>
      <c r="S57" s="137"/>
      <c r="T57" s="137"/>
      <c r="U57" s="137"/>
      <c r="V57" s="137"/>
      <c r="W57" s="137"/>
      <c r="X57" s="137"/>
      <c r="Y57" s="137"/>
      <c r="Z57" s="137"/>
    </row>
    <row r="58" ht="19.5" customHeight="1">
      <c r="A58" s="168"/>
      <c r="B58" t="s" s="199">
        <v>169</v>
      </c>
      <c r="C58" t="s" s="209">
        <v>101</v>
      </c>
      <c r="D58" s="201"/>
      <c r="E58" s="211">
        <v>5111</v>
      </c>
      <c r="F58" s="212">
        <v>5111</v>
      </c>
      <c r="G58" s="213"/>
      <c r="H58" s="214"/>
      <c r="I58" s="206"/>
      <c r="J58" s="207"/>
      <c r="K58" s="208"/>
      <c r="L58" s="197"/>
      <c r="M58" s="198"/>
      <c r="N58" s="161"/>
      <c r="O58" s="161"/>
      <c r="P58" s="161"/>
      <c r="Q58" s="162"/>
      <c r="R58" s="137"/>
      <c r="S58" s="137"/>
      <c r="T58" s="137"/>
      <c r="U58" s="137"/>
      <c r="V58" s="137"/>
      <c r="W58" s="137"/>
      <c r="X58" s="137"/>
      <c r="Y58" s="137"/>
      <c r="Z58" s="137"/>
    </row>
    <row r="59" ht="19.5" customHeight="1">
      <c r="A59" s="168"/>
      <c r="B59" t="s" s="199">
        <v>170</v>
      </c>
      <c r="C59" t="s" s="209">
        <v>171</v>
      </c>
      <c r="D59" t="s" s="210">
        <v>118</v>
      </c>
      <c r="E59" s="211">
        <v>2323.1</v>
      </c>
      <c r="F59" s="212">
        <v>2323.1</v>
      </c>
      <c r="G59" t="s" s="215">
        <v>18</v>
      </c>
      <c r="H59" s="214"/>
      <c r="I59" s="206"/>
      <c r="J59" s="207"/>
      <c r="K59" s="208"/>
      <c r="L59" s="197"/>
      <c r="M59" s="198"/>
      <c r="N59" s="161"/>
      <c r="O59" s="161"/>
      <c r="P59" s="161"/>
      <c r="Q59" s="162"/>
      <c r="R59" s="137"/>
      <c r="S59" s="137"/>
      <c r="T59" s="137"/>
      <c r="U59" s="137"/>
      <c r="V59" s="137"/>
      <c r="W59" s="137"/>
      <c r="X59" s="137"/>
      <c r="Y59" s="137"/>
      <c r="Z59" s="137"/>
    </row>
    <row r="60" ht="19.5" customHeight="1">
      <c r="A60" s="168"/>
      <c r="B60" t="s" s="199">
        <v>172</v>
      </c>
      <c r="C60" t="s" s="209">
        <v>173</v>
      </c>
      <c r="D60" t="s" s="210">
        <v>118</v>
      </c>
      <c r="E60" s="211">
        <v>29000</v>
      </c>
      <c r="F60" s="212">
        <v>29000</v>
      </c>
      <c r="G60" t="s" s="215">
        <v>20</v>
      </c>
      <c r="H60" t="s" s="216">
        <v>67</v>
      </c>
      <c r="I60" t="s" s="217">
        <v>68</v>
      </c>
      <c r="J60" t="s" s="218">
        <v>76</v>
      </c>
      <c r="K60" t="s" s="219">
        <f>IF(H60="EME","Yes",IF(I60="Black Empowered  (&gt;= 25 %, &lt; 51 %)","Yes",IF(I60="Black Owned  (&gt;= 51 %)","Yes","No")))</f>
        <v>135</v>
      </c>
      <c r="L60" s="197"/>
      <c r="M60" s="198"/>
      <c r="N60" s="161"/>
      <c r="O60" s="161"/>
      <c r="P60" s="161"/>
      <c r="Q60" s="162"/>
      <c r="R60" s="137"/>
      <c r="S60" s="137"/>
      <c r="T60" s="137"/>
      <c r="U60" s="137"/>
      <c r="V60" s="137"/>
      <c r="W60" s="137"/>
      <c r="X60" s="137"/>
      <c r="Y60" s="137"/>
      <c r="Z60" s="137"/>
    </row>
    <row r="61" ht="19.5" customHeight="1">
      <c r="A61" s="168"/>
      <c r="B61" t="s" s="199">
        <v>174</v>
      </c>
      <c r="C61" t="s" s="209">
        <v>175</v>
      </c>
      <c r="D61" t="s" s="210">
        <v>102</v>
      </c>
      <c r="E61" s="211">
        <v>5195.51</v>
      </c>
      <c r="F61" s="212">
        <v>5195.51</v>
      </c>
      <c r="G61" t="s" s="215">
        <v>18</v>
      </c>
      <c r="H61" s="214"/>
      <c r="I61" s="206"/>
      <c r="J61" s="207"/>
      <c r="K61" s="208"/>
      <c r="L61" s="197"/>
      <c r="M61" s="198"/>
      <c r="N61" s="161"/>
      <c r="O61" s="161"/>
      <c r="P61" s="161"/>
      <c r="Q61" s="162"/>
      <c r="R61" s="137"/>
      <c r="S61" s="137"/>
      <c r="T61" s="137"/>
      <c r="U61" s="137"/>
      <c r="V61" s="137"/>
      <c r="W61" s="137"/>
      <c r="X61" s="137"/>
      <c r="Y61" s="137"/>
      <c r="Z61" s="137"/>
    </row>
    <row r="62" ht="19.5" customHeight="1">
      <c r="A62" s="168"/>
      <c r="B62" t="s" s="199">
        <v>176</v>
      </c>
      <c r="C62" t="s" s="209">
        <v>177</v>
      </c>
      <c r="D62" s="201"/>
      <c r="E62" s="211">
        <v>34500</v>
      </c>
      <c r="F62" s="212">
        <v>34500</v>
      </c>
      <c r="G62" s="213"/>
      <c r="H62" s="214"/>
      <c r="I62" s="206"/>
      <c r="J62" s="207"/>
      <c r="K62" s="208"/>
      <c r="L62" s="197"/>
      <c r="M62" s="198"/>
      <c r="N62" s="161"/>
      <c r="O62" s="161"/>
      <c r="P62" s="161"/>
      <c r="Q62" s="162"/>
      <c r="R62" s="137"/>
      <c r="S62" s="137"/>
      <c r="T62" s="137"/>
      <c r="U62" s="137"/>
      <c r="V62" s="137"/>
      <c r="W62" s="137"/>
      <c r="X62" s="137"/>
      <c r="Y62" s="137"/>
      <c r="Z62" s="137"/>
    </row>
    <row r="63" ht="19.5" customHeight="1">
      <c r="A63" s="168"/>
      <c r="B63" t="s" s="199">
        <v>178</v>
      </c>
      <c r="C63" t="s" s="209">
        <v>108</v>
      </c>
      <c r="D63" t="s" s="210">
        <v>102</v>
      </c>
      <c r="E63" s="211">
        <v>4205.22</v>
      </c>
      <c r="F63" s="212">
        <v>4205.22</v>
      </c>
      <c r="G63" t="s" s="215">
        <v>18</v>
      </c>
      <c r="H63" t="s" s="216">
        <v>67</v>
      </c>
      <c r="I63" t="s" s="217">
        <v>80</v>
      </c>
      <c r="J63" t="s" s="218">
        <v>76</v>
      </c>
      <c r="K63" t="s" s="219">
        <f>IF(H63="EME","Yes",IF(I63="Black Empowered  (&gt;= 25 %, &lt; 51 %)","Yes",IF(I63="Black Owned  (&gt;= 51 %)","Yes","No")))</f>
        <v>135</v>
      </c>
      <c r="L63" s="197"/>
      <c r="M63" s="198"/>
      <c r="N63" s="161"/>
      <c r="O63" s="161"/>
      <c r="P63" s="161"/>
      <c r="Q63" s="162"/>
      <c r="R63" s="137"/>
      <c r="S63" s="137"/>
      <c r="T63" s="137"/>
      <c r="U63" s="137"/>
      <c r="V63" s="137"/>
      <c r="W63" s="137"/>
      <c r="X63" s="137"/>
      <c r="Y63" s="137"/>
      <c r="Z63" s="137"/>
    </row>
    <row r="64" ht="19.5" customHeight="1">
      <c r="A64" s="168"/>
      <c r="B64" t="s" s="199">
        <v>179</v>
      </c>
      <c r="C64" t="s" s="209">
        <v>180</v>
      </c>
      <c r="D64" t="s" s="220">
        <v>102</v>
      </c>
      <c r="E64" s="212">
        <v>6273.73</v>
      </c>
      <c r="F64" s="212">
        <v>6273.73</v>
      </c>
      <c r="G64" t="s" s="215">
        <v>18</v>
      </c>
      <c r="H64" t="s" s="216">
        <v>67</v>
      </c>
      <c r="I64" t="s" s="217">
        <v>68</v>
      </c>
      <c r="J64" t="s" s="218">
        <v>76</v>
      </c>
      <c r="K64" t="s" s="219">
        <f>IF(H64="EME","Yes",IF(I64="Black Empowered  (&gt;= 25 %, &lt; 51 %)","Yes",IF(I64="Black Owned  (&gt;= 51 %)","Yes","No")))</f>
        <v>135</v>
      </c>
      <c r="L64" s="197"/>
      <c r="M64" s="198"/>
      <c r="N64" s="161"/>
      <c r="O64" s="161"/>
      <c r="P64" s="198"/>
      <c r="Q64" s="161"/>
      <c r="R64" s="161"/>
      <c r="S64" s="137"/>
      <c r="T64" s="137"/>
      <c r="U64" s="137"/>
      <c r="V64" s="137"/>
      <c r="W64" s="137"/>
      <c r="X64" s="137"/>
      <c r="Y64" s="137"/>
      <c r="Z64" s="137"/>
    </row>
    <row r="65" ht="19.5" customHeight="1">
      <c r="A65" s="168"/>
      <c r="B65" t="s" s="199">
        <v>181</v>
      </c>
      <c r="C65" t="s" s="209">
        <v>104</v>
      </c>
      <c r="D65" s="201"/>
      <c r="E65" s="211">
        <v>2190.93</v>
      </c>
      <c r="F65" s="212">
        <v>2190.93</v>
      </c>
      <c r="G65" s="213"/>
      <c r="H65" s="214"/>
      <c r="I65" s="206"/>
      <c r="J65" s="207"/>
      <c r="K65" s="208"/>
      <c r="L65" s="197"/>
      <c r="M65" s="198"/>
      <c r="N65" s="161"/>
      <c r="O65" s="161"/>
      <c r="P65" s="198"/>
      <c r="Q65" s="161"/>
      <c r="R65" s="161"/>
      <c r="S65" s="137"/>
      <c r="T65" s="137"/>
      <c r="U65" s="137"/>
      <c r="V65" s="137"/>
      <c r="W65" s="137"/>
      <c r="X65" s="137"/>
      <c r="Y65" s="137"/>
      <c r="Z65" s="137"/>
    </row>
    <row r="66" ht="19.5" customHeight="1">
      <c r="A66" s="168"/>
      <c r="B66" t="s" s="199">
        <v>182</v>
      </c>
      <c r="C66" t="s" s="209">
        <v>116</v>
      </c>
      <c r="D66" s="201"/>
      <c r="E66" s="211">
        <v>1195.04</v>
      </c>
      <c r="F66" s="212">
        <v>1195.04</v>
      </c>
      <c r="G66" s="213"/>
      <c r="H66" s="214"/>
      <c r="I66" s="206"/>
      <c r="J66" s="207"/>
      <c r="K66" s="208"/>
      <c r="L66" s="197"/>
      <c r="M66" s="198"/>
      <c r="N66" s="161"/>
      <c r="O66" s="161"/>
      <c r="P66" s="198"/>
      <c r="Q66" s="161"/>
      <c r="R66" s="161"/>
      <c r="S66" s="137"/>
      <c r="T66" s="137"/>
      <c r="U66" s="137"/>
      <c r="V66" s="137"/>
      <c r="W66" s="137"/>
      <c r="X66" s="137"/>
      <c r="Y66" s="137"/>
      <c r="Z66" s="137"/>
    </row>
    <row r="67" ht="19.5" customHeight="1">
      <c r="A67" s="168"/>
      <c r="B67" t="s" s="199">
        <v>183</v>
      </c>
      <c r="C67" t="s" s="209">
        <v>184</v>
      </c>
      <c r="D67" s="201"/>
      <c r="E67" s="211">
        <v>160048.13</v>
      </c>
      <c r="F67" s="212">
        <v>160048.13</v>
      </c>
      <c r="G67" t="s" s="215">
        <v>18</v>
      </c>
      <c r="H67" s="214"/>
      <c r="I67" s="206"/>
      <c r="J67" s="207"/>
      <c r="K67" t="s" s="219">
        <f>IF(H67="EME","Yes",IF(I67="Black Empowered  (&gt;= 25 %, &lt; 51 %)","Yes",IF(I67="Black Owned  (&gt;= 51 %)","Yes","No")))</f>
        <v>114</v>
      </c>
      <c r="L67" s="222"/>
      <c r="M67" s="198"/>
      <c r="N67" s="161"/>
      <c r="O67" s="161"/>
      <c r="P67" s="137"/>
      <c r="Q67" s="162"/>
      <c r="R67" s="137"/>
      <c r="S67" s="137"/>
      <c r="T67" s="137"/>
      <c r="U67" s="137"/>
      <c r="V67" s="137"/>
      <c r="W67" s="137"/>
      <c r="X67" s="137"/>
      <c r="Y67" s="137"/>
      <c r="Z67" s="137"/>
    </row>
    <row r="68" ht="19.5" customHeight="1">
      <c r="A68" s="168"/>
      <c r="B68" t="s" s="199">
        <v>185</v>
      </c>
      <c r="C68" t="s" s="209">
        <v>101</v>
      </c>
      <c r="D68" t="s" s="210">
        <v>120</v>
      </c>
      <c r="E68" s="211">
        <v>1300</v>
      </c>
      <c r="F68" s="212">
        <v>1300</v>
      </c>
      <c r="G68" s="213"/>
      <c r="H68" s="206"/>
      <c r="I68" s="223"/>
      <c r="J68" s="207"/>
      <c r="K68" s="208"/>
      <c r="L68" s="222"/>
      <c r="M68" s="198"/>
      <c r="N68" s="161"/>
      <c r="O68" s="161"/>
      <c r="P68" s="137"/>
      <c r="Q68" s="162"/>
      <c r="R68" s="137"/>
      <c r="S68" s="137"/>
      <c r="T68" s="137"/>
      <c r="U68" s="137"/>
      <c r="V68" s="137"/>
      <c r="W68" s="137"/>
      <c r="X68" s="137"/>
      <c r="Y68" s="137"/>
      <c r="Z68" s="137"/>
    </row>
    <row r="69" ht="19.5" customHeight="1">
      <c r="A69" s="168"/>
      <c r="B69" t="s" s="199">
        <v>186</v>
      </c>
      <c r="C69" t="s" s="209">
        <v>187</v>
      </c>
      <c r="D69" t="s" s="210">
        <v>120</v>
      </c>
      <c r="E69" s="191">
        <v>1299266.66</v>
      </c>
      <c r="F69" s="211">
        <v>1299266.66</v>
      </c>
      <c r="G69" t="s" s="215">
        <v>20</v>
      </c>
      <c r="H69" s="206"/>
      <c r="I69" t="s" s="224">
        <v>68</v>
      </c>
      <c r="J69" t="s" s="218">
        <v>76</v>
      </c>
      <c r="K69" t="s" s="219">
        <f>IF(H69="EME","Yes",IF(I69="Black Empowered  (&gt;= 25 %, &lt; 51 %)","Yes",IF(I69="Black Owned  (&gt;= 51 %)","Yes","No")))</f>
        <v>114</v>
      </c>
      <c r="L69" s="222"/>
      <c r="M69" s="137"/>
      <c r="N69" s="137"/>
      <c r="O69" s="137"/>
      <c r="P69" s="161"/>
      <c r="Q69" s="162"/>
      <c r="R69" s="137"/>
      <c r="S69" s="137"/>
      <c r="T69" s="137"/>
      <c r="U69" s="137"/>
      <c r="V69" s="137"/>
      <c r="W69" s="137"/>
      <c r="X69" s="137"/>
      <c r="Y69" s="137"/>
      <c r="Z69" s="137"/>
    </row>
    <row r="70" ht="19.5" customHeight="1">
      <c r="A70" s="168"/>
      <c r="B70" s="225"/>
      <c r="C70" s="200"/>
      <c r="D70" s="200"/>
      <c r="E70" s="191"/>
      <c r="F70" s="211"/>
      <c r="G70" s="213"/>
      <c r="H70" s="206"/>
      <c r="I70" s="223"/>
      <c r="J70" s="207"/>
      <c r="K70" t="s" s="219">
        <f>IF(H70="EME","Yes",IF(I70="Black Empowered  (&gt;= 25 %, &lt; 51 %)","Yes",IF(I70="Black Owned  (&gt;= 51 %)","Yes","No")))</f>
        <v>114</v>
      </c>
      <c r="L70" s="222"/>
      <c r="M70" s="137"/>
      <c r="N70" s="137"/>
      <c r="O70" s="137"/>
      <c r="P70" s="161"/>
      <c r="Q70" s="162"/>
      <c r="R70" s="137"/>
      <c r="S70" s="137"/>
      <c r="T70" s="137"/>
      <c r="U70" s="137"/>
      <c r="V70" s="137"/>
      <c r="W70" s="137"/>
      <c r="X70" s="137"/>
      <c r="Y70" s="137"/>
      <c r="Z70" s="137"/>
    </row>
    <row r="71" ht="19.5" customHeight="1">
      <c r="A71" s="168"/>
      <c r="B71" s="225"/>
      <c r="C71" s="200"/>
      <c r="D71" s="200"/>
      <c r="E71" s="191"/>
      <c r="F71" s="211"/>
      <c r="G71" s="213"/>
      <c r="H71" s="206"/>
      <c r="I71" s="223"/>
      <c r="J71" s="207"/>
      <c r="K71" t="s" s="219">
        <f>IF(H71="EME","Yes",IF(I71="Black Empowered  (&gt;= 25 %, &lt; 51 %)","Yes",IF(I71="Black Owned  (&gt;= 51 %)","Yes","No")))</f>
        <v>114</v>
      </c>
      <c r="L71" s="222"/>
      <c r="M71" s="137"/>
      <c r="N71" s="137"/>
      <c r="O71" s="137"/>
      <c r="P71" s="161"/>
      <c r="Q71" s="162"/>
      <c r="R71" s="137"/>
      <c r="S71" s="137"/>
      <c r="T71" s="137"/>
      <c r="U71" s="137"/>
      <c r="V71" s="137"/>
      <c r="W71" s="137"/>
      <c r="X71" s="137"/>
      <c r="Y71" s="137"/>
      <c r="Z71" s="137"/>
    </row>
    <row r="72" ht="19.5" customHeight="1">
      <c r="A72" s="168"/>
      <c r="B72" s="225"/>
      <c r="C72" s="200"/>
      <c r="D72" s="200"/>
      <c r="E72" s="191"/>
      <c r="F72" s="211"/>
      <c r="G72" s="213"/>
      <c r="H72" s="206"/>
      <c r="I72" s="223"/>
      <c r="J72" s="207"/>
      <c r="K72" t="s" s="219">
        <f>IF(H72="EME","Yes",IF(I72="Black Empowered  (&gt;= 25 %, &lt; 51 %)","Yes",IF(I72="Black Owned  (&gt;= 51 %)","Yes","No")))</f>
        <v>114</v>
      </c>
      <c r="L72" s="222"/>
      <c r="M72" s="137"/>
      <c r="N72" s="137"/>
      <c r="O72" s="137"/>
      <c r="P72" s="161"/>
      <c r="Q72" s="162"/>
      <c r="R72" s="137"/>
      <c r="S72" s="137"/>
      <c r="T72" s="137"/>
      <c r="U72" s="137"/>
      <c r="V72" s="137"/>
      <c r="W72" s="137"/>
      <c r="X72" s="137"/>
      <c r="Y72" s="137"/>
      <c r="Z72" s="137"/>
    </row>
    <row r="73" ht="19.5" customHeight="1">
      <c r="A73" s="168"/>
      <c r="B73" s="225"/>
      <c r="C73" s="200"/>
      <c r="D73" s="200"/>
      <c r="E73" s="191"/>
      <c r="F73" s="211"/>
      <c r="G73" s="213"/>
      <c r="H73" s="206"/>
      <c r="I73" s="223"/>
      <c r="J73" s="207"/>
      <c r="K73" t="s" s="219">
        <f>IF(H73="EME","Yes",IF(I73="Black Empowered  (&gt;= 25 %, &lt; 51 %)","Yes",IF(I73="Black Owned  (&gt;= 51 %)","Yes","No")))</f>
        <v>114</v>
      </c>
      <c r="L73" s="222"/>
      <c r="M73" s="137"/>
      <c r="N73" s="137"/>
      <c r="O73" s="137"/>
      <c r="P73" s="161"/>
      <c r="Q73" s="162"/>
      <c r="R73" s="137"/>
      <c r="S73" s="137"/>
      <c r="T73" s="137"/>
      <c r="U73" s="137"/>
      <c r="V73" s="137"/>
      <c r="W73" s="137"/>
      <c r="X73" s="137"/>
      <c r="Y73" s="137"/>
      <c r="Z73" s="137"/>
    </row>
    <row r="74" ht="19.5" customHeight="1">
      <c r="A74" s="168"/>
      <c r="B74" s="225"/>
      <c r="C74" s="200"/>
      <c r="D74" s="200"/>
      <c r="E74" s="191"/>
      <c r="F74" s="211"/>
      <c r="G74" s="213"/>
      <c r="H74" s="206"/>
      <c r="I74" s="223"/>
      <c r="J74" s="207"/>
      <c r="K74" t="s" s="219">
        <f>IF(H74="EME","Yes",IF(I74="Black Empowered  (&gt;= 25 %, &lt; 51 %)","Yes",IF(I74="Black Owned  (&gt;= 51 %)","Yes","No")))</f>
        <v>114</v>
      </c>
      <c r="L74" s="222"/>
      <c r="M74" s="137"/>
      <c r="N74" s="137"/>
      <c r="O74" s="137"/>
      <c r="P74" s="161"/>
      <c r="Q74" s="162"/>
      <c r="R74" s="137"/>
      <c r="S74" s="137"/>
      <c r="T74" s="137"/>
      <c r="U74" s="137"/>
      <c r="V74" s="137"/>
      <c r="W74" s="137"/>
      <c r="X74" s="137"/>
      <c r="Y74" s="137"/>
      <c r="Z74" s="137"/>
    </row>
    <row r="75" ht="19.5" customHeight="1">
      <c r="A75" s="168"/>
      <c r="B75" s="225"/>
      <c r="C75" s="200"/>
      <c r="D75" s="200"/>
      <c r="E75" s="191"/>
      <c r="F75" s="211"/>
      <c r="G75" s="213"/>
      <c r="H75" s="206"/>
      <c r="I75" s="223"/>
      <c r="J75" s="207"/>
      <c r="K75" t="s" s="219">
        <f>IF(H75="EME","Yes",IF(I75="Black Empowered  (&gt;= 25 %, &lt; 51 %)","Yes",IF(I75="Black Owned  (&gt;= 51 %)","Yes","No")))</f>
        <v>114</v>
      </c>
      <c r="L75" s="222"/>
      <c r="M75" s="137"/>
      <c r="N75" s="137"/>
      <c r="O75" s="137"/>
      <c r="P75" s="161"/>
      <c r="Q75" s="162"/>
      <c r="R75" s="137"/>
      <c r="S75" s="137"/>
      <c r="T75" s="137"/>
      <c r="U75" s="137"/>
      <c r="V75" s="137"/>
      <c r="W75" s="137"/>
      <c r="X75" s="137"/>
      <c r="Y75" s="137"/>
      <c r="Z75" s="137"/>
    </row>
    <row r="76" ht="19.5" customHeight="1">
      <c r="A76" s="168"/>
      <c r="B76" s="226"/>
      <c r="C76" s="227"/>
      <c r="D76" s="227"/>
      <c r="E76" s="228"/>
      <c r="F76" s="229"/>
      <c r="G76" s="230"/>
      <c r="H76" s="231"/>
      <c r="I76" s="232"/>
      <c r="J76" s="233"/>
      <c r="K76" t="s" s="234">
        <f>IF(H76="EME","Yes",IF(I76="Black Empowered  (&gt;= 25 %, &lt; 51 %)","Yes",IF(I76="Black Owned  (&gt;= 51 %)","Yes","No")))</f>
        <v>114</v>
      </c>
      <c r="L76" s="222"/>
      <c r="M76" s="137"/>
      <c r="N76" s="137"/>
      <c r="O76" s="137"/>
      <c r="P76" s="161"/>
      <c r="Q76" s="162"/>
      <c r="R76" s="137"/>
      <c r="S76" s="137"/>
      <c r="T76" s="137"/>
      <c r="U76" s="137"/>
      <c r="V76" s="137"/>
      <c r="W76" s="137"/>
      <c r="X76" s="137"/>
      <c r="Y76" s="137"/>
      <c r="Z76" s="137"/>
    </row>
    <row r="77" ht="19.5" customHeight="1">
      <c r="A77" s="137"/>
      <c r="B77" s="235"/>
      <c r="C77" s="235"/>
      <c r="D77" s="235"/>
      <c r="E77" s="236">
        <f>SUM(E13:E76)</f>
        <v>3205433.89</v>
      </c>
      <c r="F77" s="236">
        <f>SUM(F13:F76)</f>
        <v>3205433.69</v>
      </c>
      <c r="G77" s="235"/>
      <c r="H77" s="235"/>
      <c r="I77" s="235"/>
      <c r="J77" s="235"/>
      <c r="K77" s="235"/>
      <c r="L77" s="158"/>
      <c r="M77" s="137"/>
      <c r="N77" s="137"/>
      <c r="O77" s="137"/>
      <c r="P77" s="158"/>
      <c r="Q77" s="158"/>
      <c r="R77" s="158"/>
      <c r="S77" s="237"/>
      <c r="T77" s="158"/>
      <c r="U77" s="161"/>
      <c r="V77" s="161"/>
      <c r="W77" s="161"/>
      <c r="X77" s="161"/>
      <c r="Y77" s="162"/>
      <c r="Z77" s="137"/>
    </row>
    <row r="78" ht="19.5" customHeight="1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237"/>
      <c r="T78" s="137"/>
      <c r="U78" s="137"/>
      <c r="V78" s="137"/>
      <c r="W78" s="137"/>
      <c r="X78" s="137"/>
      <c r="Y78" s="137"/>
      <c r="Z78" s="137"/>
    </row>
    <row r="79" ht="19.5" customHeight="1">
      <c r="A79" s="137"/>
      <c r="B79" t="s" s="138">
        <v>188</v>
      </c>
      <c r="C79" s="139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237"/>
      <c r="T79" s="137"/>
      <c r="U79" s="137"/>
      <c r="V79" s="137"/>
      <c r="W79" s="137"/>
      <c r="X79" s="137"/>
      <c r="Y79" s="137"/>
      <c r="Z79" s="137"/>
    </row>
    <row r="80" ht="19.5" customHeight="1">
      <c r="A80" s="137"/>
      <c r="B80" s="137"/>
      <c r="C80" s="137"/>
      <c r="D80" s="238"/>
      <c r="E80" s="137"/>
      <c r="F80" s="137"/>
      <c r="G80" s="239"/>
      <c r="H80" s="239"/>
      <c r="I80" s="239"/>
      <c r="J80" s="239"/>
      <c r="K80" s="239"/>
      <c r="L80" s="239"/>
      <c r="M80" s="239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ht="19.5" customHeight="1">
      <c r="A81" s="137"/>
      <c r="B81" s="239"/>
      <c r="C81" s="239"/>
      <c r="D81" s="239"/>
      <c r="E81" s="239"/>
      <c r="F81" s="240"/>
      <c r="G81" t="s" s="241">
        <v>18</v>
      </c>
      <c r="H81" s="242"/>
      <c r="I81" s="242"/>
      <c r="J81" s="242"/>
      <c r="K81" s="243"/>
      <c r="L81" t="s" s="241">
        <v>27</v>
      </c>
      <c r="M81" s="243"/>
      <c r="N81" s="244"/>
      <c r="O81" s="245"/>
      <c r="P81" s="245"/>
      <c r="Q81" s="245"/>
      <c r="R81" s="245"/>
      <c r="S81" s="245"/>
      <c r="T81" s="137"/>
      <c r="U81" s="137"/>
      <c r="V81" s="137"/>
      <c r="W81" s="137"/>
      <c r="X81" s="137"/>
      <c r="Y81" s="137"/>
      <c r="Z81" s="137"/>
    </row>
    <row r="82" ht="52.9" customHeight="1">
      <c r="A82" s="168"/>
      <c r="B82" t="s" s="241">
        <v>15</v>
      </c>
      <c r="C82" s="246"/>
      <c r="D82" t="s" s="247">
        <v>85</v>
      </c>
      <c r="E82" t="s" s="248">
        <v>28</v>
      </c>
      <c r="F82" s="249"/>
      <c r="G82" t="s" s="250">
        <v>29</v>
      </c>
      <c r="H82" t="s" s="250">
        <v>30</v>
      </c>
      <c r="I82" t="s" s="250">
        <v>31</v>
      </c>
      <c r="J82" t="s" s="250">
        <v>32</v>
      </c>
      <c r="K82" t="s" s="250">
        <v>33</v>
      </c>
      <c r="L82" t="s" s="250">
        <v>29</v>
      </c>
      <c r="M82" t="s" s="250">
        <v>34</v>
      </c>
      <c r="N82" s="244"/>
      <c r="O82" s="251"/>
      <c r="P82" s="251"/>
      <c r="Q82" s="251"/>
      <c r="R82" s="251"/>
      <c r="S82" s="251"/>
      <c r="T82" s="137"/>
      <c r="U82" s="137"/>
      <c r="V82" s="137"/>
      <c r="W82" s="137"/>
      <c r="X82" s="137"/>
      <c r="Y82" s="137"/>
      <c r="Z82" s="137"/>
    </row>
    <row r="83" ht="19.5" customHeight="1">
      <c r="A83" s="168"/>
      <c r="B83" t="s" s="252">
        <v>189</v>
      </c>
      <c r="C83" s="253"/>
      <c r="D83" s="254">
        <f>SUM(G83:Z90)</f>
        <v>0</v>
      </c>
      <c r="E83" t="s" s="255">
        <v>35</v>
      </c>
      <c r="F83" t="s" s="256">
        <v>36</v>
      </c>
      <c r="G83" s="257"/>
      <c r="H83" s="258"/>
      <c r="I83" s="258"/>
      <c r="J83" s="258"/>
      <c r="K83" s="259"/>
      <c r="L83" s="260"/>
      <c r="M83" s="260"/>
      <c r="N83" s="261"/>
      <c r="O83" s="262"/>
      <c r="P83" s="262"/>
      <c r="Q83" s="262"/>
      <c r="R83" s="262"/>
      <c r="S83" s="262"/>
      <c r="T83" s="137"/>
      <c r="U83" s="137"/>
      <c r="V83" s="137"/>
      <c r="W83" s="137"/>
      <c r="X83" s="137"/>
      <c r="Y83" s="137"/>
      <c r="Z83" s="137"/>
    </row>
    <row r="84" ht="19.5" customHeight="1">
      <c r="A84" s="168"/>
      <c r="B84" s="263"/>
      <c r="C84" s="264"/>
      <c r="D84" s="265"/>
      <c r="E84" s="266"/>
      <c r="F84" t="s" s="267">
        <v>37</v>
      </c>
      <c r="G84" s="268"/>
      <c r="H84" s="269"/>
      <c r="I84" s="269"/>
      <c r="J84" s="269"/>
      <c r="K84" s="270"/>
      <c r="L84" s="271"/>
      <c r="M84" s="271"/>
      <c r="N84" s="261"/>
      <c r="O84" s="262"/>
      <c r="P84" s="262"/>
      <c r="Q84" s="262"/>
      <c r="R84" s="262"/>
      <c r="S84" s="262"/>
      <c r="T84" s="137"/>
      <c r="U84" s="137"/>
      <c r="V84" s="137"/>
      <c r="W84" s="137"/>
      <c r="X84" s="137"/>
      <c r="Y84" s="137"/>
      <c r="Z84" s="137"/>
    </row>
    <row r="85" ht="19.5" customHeight="1">
      <c r="A85" s="168"/>
      <c r="B85" s="263"/>
      <c r="C85" s="264"/>
      <c r="D85" s="265"/>
      <c r="E85" t="s" s="255">
        <v>38</v>
      </c>
      <c r="F85" t="s" s="256">
        <v>36</v>
      </c>
      <c r="G85" s="257"/>
      <c r="H85" s="258"/>
      <c r="I85" s="258"/>
      <c r="J85" s="258"/>
      <c r="K85" s="259"/>
      <c r="L85" s="271"/>
      <c r="M85" s="271"/>
      <c r="N85" s="261"/>
      <c r="O85" s="262"/>
      <c r="P85" s="262"/>
      <c r="Q85" s="262"/>
      <c r="R85" s="262"/>
      <c r="S85" s="262"/>
      <c r="T85" s="137"/>
      <c r="U85" s="137"/>
      <c r="V85" s="137"/>
      <c r="W85" s="137"/>
      <c r="X85" s="137"/>
      <c r="Y85" s="137"/>
      <c r="Z85" s="137"/>
    </row>
    <row r="86" ht="19.5" customHeight="1">
      <c r="A86" s="168"/>
      <c r="B86" s="263"/>
      <c r="C86" s="264"/>
      <c r="D86" s="265"/>
      <c r="E86" s="266"/>
      <c r="F86" t="s" s="267">
        <v>37</v>
      </c>
      <c r="G86" s="268"/>
      <c r="H86" s="269"/>
      <c r="I86" s="269"/>
      <c r="J86" s="269"/>
      <c r="K86" s="270"/>
      <c r="L86" s="271"/>
      <c r="M86" s="271"/>
      <c r="N86" s="261"/>
      <c r="O86" s="262"/>
      <c r="P86" s="262"/>
      <c r="Q86" s="262"/>
      <c r="R86" s="262"/>
      <c r="S86" s="262"/>
      <c r="T86" s="137"/>
      <c r="U86" s="137"/>
      <c r="V86" s="137"/>
      <c r="W86" s="137"/>
      <c r="X86" s="137"/>
      <c r="Y86" s="137"/>
      <c r="Z86" s="137"/>
    </row>
    <row r="87" ht="19.5" customHeight="1">
      <c r="A87" s="168"/>
      <c r="B87" s="263"/>
      <c r="C87" s="264"/>
      <c r="D87" s="265"/>
      <c r="E87" t="s" s="255">
        <v>39</v>
      </c>
      <c r="F87" t="s" s="256">
        <v>36</v>
      </c>
      <c r="G87" s="257"/>
      <c r="H87" s="258"/>
      <c r="I87" s="258"/>
      <c r="J87" s="258"/>
      <c r="K87" s="259"/>
      <c r="L87" s="271"/>
      <c r="M87" s="271"/>
      <c r="N87" s="261"/>
      <c r="O87" s="262"/>
      <c r="P87" s="262"/>
      <c r="Q87" s="262"/>
      <c r="R87" s="262"/>
      <c r="S87" s="262"/>
      <c r="T87" s="137"/>
      <c r="U87" s="137"/>
      <c r="V87" s="137"/>
      <c r="W87" s="137"/>
      <c r="X87" s="137"/>
      <c r="Y87" s="137"/>
      <c r="Z87" s="137"/>
    </row>
    <row r="88" ht="19.5" customHeight="1">
      <c r="A88" s="168"/>
      <c r="B88" s="263"/>
      <c r="C88" s="264"/>
      <c r="D88" s="265"/>
      <c r="E88" s="266"/>
      <c r="F88" t="s" s="267">
        <v>37</v>
      </c>
      <c r="G88" s="268"/>
      <c r="H88" s="269"/>
      <c r="I88" s="269"/>
      <c r="J88" s="269"/>
      <c r="K88" s="270"/>
      <c r="L88" s="271"/>
      <c r="M88" s="271"/>
      <c r="N88" s="261"/>
      <c r="O88" s="262"/>
      <c r="P88" s="262"/>
      <c r="Q88" s="262"/>
      <c r="R88" s="262"/>
      <c r="S88" s="262"/>
      <c r="T88" s="137"/>
      <c r="U88" s="137"/>
      <c r="V88" s="137"/>
      <c r="W88" s="137"/>
      <c r="X88" s="137"/>
      <c r="Y88" s="137"/>
      <c r="Z88" s="137"/>
    </row>
    <row r="89" ht="19.5" customHeight="1">
      <c r="A89" s="168"/>
      <c r="B89" s="263"/>
      <c r="C89" s="264"/>
      <c r="D89" s="265"/>
      <c r="E89" t="s" s="255">
        <v>40</v>
      </c>
      <c r="F89" t="s" s="256">
        <v>36</v>
      </c>
      <c r="G89" s="257"/>
      <c r="H89" s="258"/>
      <c r="I89" s="258"/>
      <c r="J89" s="258"/>
      <c r="K89" s="259"/>
      <c r="L89" s="271"/>
      <c r="M89" s="271"/>
      <c r="N89" s="261"/>
      <c r="O89" s="262"/>
      <c r="P89" s="262"/>
      <c r="Q89" s="262"/>
      <c r="R89" s="262"/>
      <c r="S89" s="262"/>
      <c r="T89" s="137"/>
      <c r="U89" s="137"/>
      <c r="V89" s="137"/>
      <c r="W89" s="137"/>
      <c r="X89" s="137"/>
      <c r="Y89" s="137"/>
      <c r="Z89" s="137"/>
    </row>
    <row r="90" ht="15.75" customHeight="1">
      <c r="A90" s="168"/>
      <c r="B90" s="272"/>
      <c r="C90" s="273"/>
      <c r="D90" s="274"/>
      <c r="E90" s="266"/>
      <c r="F90" t="s" s="267">
        <v>37</v>
      </c>
      <c r="G90" s="268"/>
      <c r="H90" s="269"/>
      <c r="I90" s="269"/>
      <c r="J90" s="269"/>
      <c r="K90" s="270"/>
      <c r="L90" s="275"/>
      <c r="M90" s="275"/>
      <c r="N90" s="261"/>
      <c r="O90" s="262"/>
      <c r="P90" s="262"/>
      <c r="Q90" s="262"/>
      <c r="R90" s="262"/>
      <c r="S90" s="262"/>
      <c r="T90" s="137"/>
      <c r="U90" s="137"/>
      <c r="V90" s="137"/>
      <c r="W90" s="137"/>
      <c r="X90" s="137"/>
      <c r="Y90" s="137"/>
      <c r="Z90" s="137"/>
    </row>
    <row r="91" ht="19.5" customHeight="1">
      <c r="A91" s="168"/>
      <c r="B91" s="276"/>
      <c r="C91" s="277"/>
      <c r="D91" s="278">
        <f>SUM(G91:Z98)</f>
        <v>0</v>
      </c>
      <c r="E91" t="s" s="255">
        <v>35</v>
      </c>
      <c r="F91" t="s" s="256">
        <v>36</v>
      </c>
      <c r="G91" s="279"/>
      <c r="H91" s="280"/>
      <c r="I91" s="280"/>
      <c r="J91" s="280"/>
      <c r="K91" s="281"/>
      <c r="L91" s="282"/>
      <c r="M91" s="282"/>
      <c r="N91" s="244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ht="19.5" customHeight="1">
      <c r="A92" s="168"/>
      <c r="B92" s="283"/>
      <c r="C92" s="284"/>
      <c r="D92" s="285"/>
      <c r="E92" s="266"/>
      <c r="F92" t="s" s="267">
        <v>37</v>
      </c>
      <c r="G92" s="268"/>
      <c r="H92" s="269"/>
      <c r="I92" s="269"/>
      <c r="J92" s="269"/>
      <c r="K92" s="270"/>
      <c r="L92" s="286"/>
      <c r="M92" s="286"/>
      <c r="N92" s="244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ht="19.5" customHeight="1">
      <c r="A93" s="168"/>
      <c r="B93" s="283"/>
      <c r="C93" s="284"/>
      <c r="D93" s="285"/>
      <c r="E93" t="s" s="255">
        <v>38</v>
      </c>
      <c r="F93" t="s" s="256">
        <v>36</v>
      </c>
      <c r="G93" s="279"/>
      <c r="H93" s="280"/>
      <c r="I93" s="280"/>
      <c r="J93" s="280"/>
      <c r="K93" s="281"/>
      <c r="L93" s="286"/>
      <c r="M93" s="286"/>
      <c r="N93" s="244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ht="19.5" customHeight="1">
      <c r="A94" s="168"/>
      <c r="B94" s="283"/>
      <c r="C94" s="284"/>
      <c r="D94" s="285"/>
      <c r="E94" s="266"/>
      <c r="F94" t="s" s="267">
        <v>37</v>
      </c>
      <c r="G94" s="268"/>
      <c r="H94" s="269"/>
      <c r="I94" s="269"/>
      <c r="J94" s="269"/>
      <c r="K94" s="270"/>
      <c r="L94" s="286"/>
      <c r="M94" s="286"/>
      <c r="N94" s="244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ht="19.5" customHeight="1">
      <c r="A95" s="168"/>
      <c r="B95" s="283"/>
      <c r="C95" s="284"/>
      <c r="D95" s="285"/>
      <c r="E95" t="s" s="255">
        <v>39</v>
      </c>
      <c r="F95" t="s" s="256">
        <v>36</v>
      </c>
      <c r="G95" s="279"/>
      <c r="H95" s="280"/>
      <c r="I95" s="280"/>
      <c r="J95" s="280"/>
      <c r="K95" s="281"/>
      <c r="L95" s="286"/>
      <c r="M95" s="286"/>
      <c r="N95" s="244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ht="19.5" customHeight="1">
      <c r="A96" s="168"/>
      <c r="B96" s="283"/>
      <c r="C96" s="284"/>
      <c r="D96" s="285"/>
      <c r="E96" s="266"/>
      <c r="F96" t="s" s="267">
        <v>37</v>
      </c>
      <c r="G96" s="268"/>
      <c r="H96" s="269"/>
      <c r="I96" s="269"/>
      <c r="J96" s="269"/>
      <c r="K96" s="270"/>
      <c r="L96" s="286"/>
      <c r="M96" s="286"/>
      <c r="N96" s="244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ht="19.5" customHeight="1">
      <c r="A97" s="168"/>
      <c r="B97" s="283"/>
      <c r="C97" s="284"/>
      <c r="D97" s="285"/>
      <c r="E97" t="s" s="255">
        <v>40</v>
      </c>
      <c r="F97" t="s" s="256">
        <v>36</v>
      </c>
      <c r="G97" s="279"/>
      <c r="H97" s="280"/>
      <c r="I97" s="280"/>
      <c r="J97" s="280"/>
      <c r="K97" s="281"/>
      <c r="L97" s="286"/>
      <c r="M97" s="286"/>
      <c r="N97" s="244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ht="19.5" customHeight="1">
      <c r="A98" s="168"/>
      <c r="B98" s="287"/>
      <c r="C98" s="288"/>
      <c r="D98" s="289"/>
      <c r="E98" s="266"/>
      <c r="F98" t="s" s="267">
        <v>37</v>
      </c>
      <c r="G98" s="290"/>
      <c r="H98" s="291"/>
      <c r="I98" s="291"/>
      <c r="J98" s="291"/>
      <c r="K98" s="292"/>
      <c r="L98" s="293"/>
      <c r="M98" s="293"/>
      <c r="N98" s="244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ht="19.5" customHeight="1">
      <c r="A99" s="137"/>
      <c r="B99" s="294"/>
      <c r="C99" s="294"/>
      <c r="D99" s="295">
        <f>SUM(D83:D98)</f>
        <v>0</v>
      </c>
      <c r="E99" s="294"/>
      <c r="F99" s="294"/>
      <c r="G99" s="295">
        <f>SUM(G83:G98)</f>
        <v>0</v>
      </c>
      <c r="H99" s="295">
        <f>SUM(H83:H98)</f>
        <v>0</v>
      </c>
      <c r="I99" s="295">
        <f>SUM(I83:I98)</f>
        <v>0</v>
      </c>
      <c r="J99" s="295">
        <f>SUM(J83:J98)</f>
        <v>0</v>
      </c>
      <c r="K99" s="295">
        <f>SUM(K83:K98)</f>
        <v>0</v>
      </c>
      <c r="L99" s="295">
        <f>SUM(L83:L98)</f>
        <v>0</v>
      </c>
      <c r="M99" s="295">
        <f>SUM(M83:M98)</f>
        <v>0</v>
      </c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ht="19.5" customHeight="1">
      <c r="A100" s="137"/>
      <c r="B100" s="137"/>
      <c r="C100" s="137"/>
      <c r="D100" s="155"/>
      <c r="E100" s="137"/>
      <c r="F100" s="137"/>
      <c r="G100" s="155"/>
      <c r="H100" s="155"/>
      <c r="I100" s="155"/>
      <c r="J100" s="155"/>
      <c r="K100" s="155"/>
      <c r="L100" s="155"/>
      <c r="M100" s="155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ht="19.5" customHeight="1">
      <c r="A101" s="137"/>
      <c r="B101" s="137"/>
      <c r="C101" s="137"/>
      <c r="D101" s="137"/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ht="19.5" customHeight="1">
      <c r="A102" s="137"/>
      <c r="B102" s="137"/>
      <c r="C102" s="137"/>
      <c r="D102" s="296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ht="19.5" customHeight="1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ht="19.5" customHeight="1">
      <c r="A104" s="137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ht="19.5" customHeight="1">
      <c r="A105" s="137"/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ht="19.5" customHeight="1">
      <c r="A106" s="137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ht="19.5" customHeight="1">
      <c r="A107" s="137"/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ht="19.5" customHeight="1">
      <c r="A108" s="137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ht="19.5" customHeight="1">
      <c r="A109" s="137"/>
      <c r="B109" s="137"/>
      <c r="C109" s="137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ht="19.5" customHeight="1">
      <c r="A110" s="137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ht="19.5" customHeight="1">
      <c r="A111" s="137"/>
      <c r="B111" s="137"/>
      <c r="C111" s="137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</row>
    <row r="112" ht="19.5" customHeight="1">
      <c r="A112" s="137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</row>
    <row r="113" ht="19.5" customHeight="1">
      <c r="A113" s="137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</row>
    <row r="114" ht="19.5" customHeight="1">
      <c r="A114" s="137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</row>
    <row r="115" ht="19.5" customHeight="1">
      <c r="A115" s="137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</row>
    <row r="116" ht="19.5" customHeight="1">
      <c r="A116" s="137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</row>
    <row r="117" ht="19.5" customHeight="1">
      <c r="A117" s="137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</row>
    <row r="118" ht="19.5" customHeight="1">
      <c r="A118" s="137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</row>
    <row r="119" ht="19.5" customHeight="1">
      <c r="A119" s="137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</row>
    <row r="120" ht="19.5" customHeight="1">
      <c r="A120" s="137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</row>
    <row r="121" ht="19.5" customHeight="1">
      <c r="A121" s="137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</row>
    <row r="122" ht="19.5" customHeight="1">
      <c r="A122" s="137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</row>
    <row r="123" ht="19.5" customHeight="1">
      <c r="A123" s="137"/>
      <c r="B123" s="137"/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</row>
    <row r="124" ht="19.5" customHeight="1">
      <c r="A124" s="137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</row>
    <row r="125" ht="19.5" customHeight="1">
      <c r="A125" s="137"/>
      <c r="B125" s="137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</row>
    <row r="126" ht="19.5" customHeight="1">
      <c r="A126" s="137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</row>
    <row r="127" ht="19.5" customHeight="1">
      <c r="A127" s="137"/>
      <c r="B127" s="137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</row>
    <row r="128" ht="19.5" customHeight="1">
      <c r="A128" s="137"/>
      <c r="B128" s="137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</row>
    <row r="129" ht="19.5" customHeight="1">
      <c r="A129" s="137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</row>
  </sheetData>
  <mergeCells count="27">
    <mergeCell ref="B91:C98"/>
    <mergeCell ref="L91:L98"/>
    <mergeCell ref="M91:M98"/>
    <mergeCell ref="L83:L90"/>
    <mergeCell ref="M83:M90"/>
    <mergeCell ref="D91:D98"/>
    <mergeCell ref="E91:E92"/>
    <mergeCell ref="E93:E94"/>
    <mergeCell ref="E95:E96"/>
    <mergeCell ref="E97:E98"/>
    <mergeCell ref="D83:D90"/>
    <mergeCell ref="E85:E86"/>
    <mergeCell ref="E87:E88"/>
    <mergeCell ref="E89:E90"/>
    <mergeCell ref="E83:E84"/>
    <mergeCell ref="B83:C90"/>
    <mergeCell ref="H10:K10"/>
    <mergeCell ref="C11:C12"/>
    <mergeCell ref="G81:K81"/>
    <mergeCell ref="L81:M81"/>
    <mergeCell ref="B82:C82"/>
    <mergeCell ref="B11:B12"/>
    <mergeCell ref="D11:D12"/>
    <mergeCell ref="E11:E12"/>
    <mergeCell ref="F11:F12"/>
    <mergeCell ref="K11:K12"/>
    <mergeCell ref="I11:J11"/>
  </mergeCells>
  <dataValidations count="5">
    <dataValidation type="list" allowBlank="1" showInputMessage="1" showErrorMessage="1" sqref="G13:G76">
      <formula1>"Local,Provincial"</formula1>
    </dataValidation>
    <dataValidation type="list" allowBlank="1" showInputMessage="1" showErrorMessage="1" sqref="H13:H31 H33:H76">
      <formula1>"EME,QSME,GE"</formula1>
    </dataValidation>
    <dataValidation type="list" allowBlank="1" showInputMessage="1" showErrorMessage="1" sqref="I13:I76">
      <formula1>"Negligible  (&lt; 5 %),Black Owned  (&gt;= 51 %)"</formula1>
    </dataValidation>
    <dataValidation type="list" allowBlank="1" showInputMessage="1" showErrorMessage="1" sqref="J13:J76">
      <formula1>"BW Owned (&gt;=30%),Not BWO (&lt;30%)"</formula1>
    </dataValidation>
    <dataValidation type="list" allowBlank="1" showInputMessage="1" showErrorMessage="1" sqref="H32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