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/>
  <mc:AlternateContent xmlns:mc="http://schemas.openxmlformats.org/markup-compatibility/2006">
    <mc:Choice Requires="x15">
      <x15ac:absPath xmlns:x15ac="http://schemas.microsoft.com/office/spreadsheetml/2010/11/ac" url="/Users/angelica_villanueva/Desktop/Analysis_Projects/Module1_Challenge/"/>
    </mc:Choice>
  </mc:AlternateContent>
  <xr:revisionPtr revIDLastSave="0" documentId="8_{41A8D5EC-E505-8246-B06F-04C4EE499E34}" xr6:coauthVersionLast="46" xr6:coauthVersionMax="46" xr10:uidLastSave="{00000000-0000-0000-0000-000000000000}"/>
  <bookViews>
    <workbookView xWindow="0" yWindow="500" windowWidth="28800" windowHeight="16300" activeTab="3" xr2:uid="{00000000-000D-0000-FFFF-FFFF00000000}"/>
  </bookViews>
  <sheets>
    <sheet name="Outcomes Based On Goals_Module1" sheetId="14" r:id="rId1"/>
    <sheet name="Theater outcomes by Launch Date" sheetId="11" r:id="rId2"/>
    <sheet name="Kickstarter" sheetId="1" r:id="rId3"/>
    <sheet name="Outcomes Based on Launch Date" sheetId="4" r:id="rId4"/>
  </sheets>
  <definedNames>
    <definedName name="_xlnm._FilterDatabase" localSheetId="2" hidden="1">Kickstarter!$A$1:$T$4115</definedName>
  </definedName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14" l="1"/>
  <c r="E13" i="14" s="1"/>
  <c r="C13" i="14"/>
  <c r="D13" i="14"/>
  <c r="H3" i="14"/>
  <c r="H4" i="14"/>
  <c r="H5" i="14"/>
  <c r="H6" i="14"/>
  <c r="H7" i="14"/>
  <c r="H8" i="14"/>
  <c r="H9" i="14"/>
  <c r="H10" i="14"/>
  <c r="H11" i="14"/>
  <c r="H12" i="14"/>
  <c r="H2" i="14"/>
  <c r="G3" i="14"/>
  <c r="G4" i="14"/>
  <c r="G5" i="14"/>
  <c r="G6" i="14"/>
  <c r="G7" i="14"/>
  <c r="G8" i="14"/>
  <c r="G9" i="14"/>
  <c r="G10" i="14"/>
  <c r="G11" i="14"/>
  <c r="G12" i="14"/>
  <c r="F3" i="14"/>
  <c r="F4" i="14"/>
  <c r="F5" i="14"/>
  <c r="F6" i="14"/>
  <c r="F7" i="14"/>
  <c r="F8" i="14"/>
  <c r="F9" i="14"/>
  <c r="F10" i="14"/>
  <c r="F11" i="14"/>
  <c r="F12" i="14"/>
  <c r="G2" i="14"/>
  <c r="F2" i="14"/>
  <c r="E5" i="14"/>
  <c r="E6" i="14"/>
  <c r="E7" i="14"/>
  <c r="E8" i="14"/>
  <c r="E9" i="14"/>
  <c r="E10" i="14"/>
  <c r="E11" i="14"/>
  <c r="E12" i="14"/>
  <c r="E4" i="14"/>
  <c r="E3" i="14"/>
  <c r="E2" i="14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3" i="14"/>
  <c r="C2" i="14"/>
  <c r="B12" i="14"/>
  <c r="B11" i="14"/>
  <c r="B10" i="14"/>
  <c r="B9" i="14"/>
  <c r="B8" i="14"/>
  <c r="B7" i="14"/>
  <c r="B6" i="14"/>
  <c r="B5" i="14"/>
  <c r="B4" i="14"/>
  <c r="B3" i="14"/>
  <c r="B2" i="14"/>
  <c r="O2" i="1"/>
  <c r="P2" i="1"/>
  <c r="S2" i="1"/>
  <c r="U2" i="1" s="1"/>
  <c r="T2" i="1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T12" i="1"/>
  <c r="U12" i="1"/>
  <c r="O13" i="1"/>
  <c r="P13" i="1"/>
  <c r="S13" i="1"/>
  <c r="T13" i="1"/>
  <c r="U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T16" i="1"/>
  <c r="U16" i="1"/>
  <c r="O17" i="1"/>
  <c r="P17" i="1"/>
  <c r="S17" i="1"/>
  <c r="T17" i="1"/>
  <c r="U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T20" i="1"/>
  <c r="U20" i="1"/>
  <c r="O21" i="1"/>
  <c r="P21" i="1"/>
  <c r="S21" i="1"/>
  <c r="T21" i="1"/>
  <c r="U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T24" i="1"/>
  <c r="U24" i="1"/>
  <c r="O25" i="1"/>
  <c r="P25" i="1"/>
  <c r="S25" i="1"/>
  <c r="T25" i="1"/>
  <c r="U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T28" i="1"/>
  <c r="U28" i="1"/>
  <c r="O29" i="1"/>
  <c r="P29" i="1"/>
  <c r="S29" i="1"/>
  <c r="T29" i="1"/>
  <c r="U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T32" i="1"/>
  <c r="U32" i="1"/>
  <c r="O33" i="1"/>
  <c r="P33" i="1"/>
  <c r="S33" i="1"/>
  <c r="T33" i="1"/>
  <c r="U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T36" i="1"/>
  <c r="U36" i="1"/>
  <c r="O37" i="1"/>
  <c r="P37" i="1"/>
  <c r="S37" i="1"/>
  <c r="T37" i="1"/>
  <c r="U37" i="1"/>
  <c r="O38" i="1"/>
  <c r="P38" i="1"/>
  <c r="S38" i="1"/>
  <c r="U38" i="1" s="1"/>
  <c r="T38" i="1"/>
  <c r="O39" i="1"/>
  <c r="P39" i="1"/>
  <c r="S39" i="1"/>
  <c r="T39" i="1"/>
  <c r="U39" i="1"/>
  <c r="O40" i="1"/>
  <c r="P40" i="1"/>
  <c r="S40" i="1"/>
  <c r="T40" i="1"/>
  <c r="U40" i="1"/>
  <c r="O41" i="1"/>
  <c r="P41" i="1"/>
  <c r="S41" i="1"/>
  <c r="U41" i="1" s="1"/>
  <c r="T41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T44" i="1"/>
  <c r="U44" i="1"/>
  <c r="O45" i="1"/>
  <c r="P45" i="1"/>
  <c r="S45" i="1"/>
  <c r="T45" i="1"/>
  <c r="U45" i="1"/>
  <c r="O46" i="1"/>
  <c r="P46" i="1"/>
  <c r="S46" i="1"/>
  <c r="U46" i="1" s="1"/>
  <c r="T46" i="1"/>
  <c r="O47" i="1"/>
  <c r="P47" i="1"/>
  <c r="S47" i="1"/>
  <c r="T47" i="1"/>
  <c r="U47" i="1"/>
  <c r="O48" i="1"/>
  <c r="P48" i="1"/>
  <c r="S48" i="1"/>
  <c r="T48" i="1"/>
  <c r="U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T51" i="1"/>
  <c r="O52" i="1"/>
  <c r="P52" i="1"/>
  <c r="S52" i="1"/>
  <c r="T52" i="1"/>
  <c r="U52" i="1"/>
  <c r="O53" i="1"/>
  <c r="P53" i="1"/>
  <c r="S53" i="1"/>
  <c r="T53" i="1"/>
  <c r="U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T56" i="1"/>
  <c r="U56" i="1"/>
  <c r="O57" i="1"/>
  <c r="P57" i="1"/>
  <c r="S57" i="1"/>
  <c r="T57" i="1"/>
  <c r="U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T60" i="1"/>
  <c r="U60" i="1"/>
  <c r="O61" i="1"/>
  <c r="P61" i="1"/>
  <c r="S61" i="1"/>
  <c r="T61" i="1"/>
  <c r="U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T64" i="1"/>
  <c r="U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T68" i="1"/>
  <c r="U68" i="1"/>
  <c r="O69" i="1"/>
  <c r="P69" i="1"/>
  <c r="S69" i="1"/>
  <c r="T69" i="1"/>
  <c r="U69" i="1"/>
  <c r="O70" i="1"/>
  <c r="P70" i="1"/>
  <c r="S70" i="1"/>
  <c r="U70" i="1" s="1"/>
  <c r="T70" i="1"/>
  <c r="O71" i="1"/>
  <c r="P71" i="1"/>
  <c r="S71" i="1"/>
  <c r="T71" i="1"/>
  <c r="U71" i="1"/>
  <c r="O72" i="1"/>
  <c r="P72" i="1"/>
  <c r="S72" i="1"/>
  <c r="T72" i="1"/>
  <c r="U72" i="1"/>
  <c r="O73" i="1"/>
  <c r="P73" i="1"/>
  <c r="S73" i="1"/>
  <c r="T73" i="1"/>
  <c r="U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T76" i="1"/>
  <c r="U76" i="1"/>
  <c r="O77" i="1"/>
  <c r="P77" i="1"/>
  <c r="S77" i="1"/>
  <c r="T77" i="1"/>
  <c r="U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T80" i="1"/>
  <c r="U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T84" i="1"/>
  <c r="U84" i="1"/>
  <c r="O85" i="1"/>
  <c r="P85" i="1"/>
  <c r="S85" i="1"/>
  <c r="T85" i="1"/>
  <c r="U85" i="1"/>
  <c r="O86" i="1"/>
  <c r="P86" i="1"/>
  <c r="S86" i="1"/>
  <c r="U86" i="1" s="1"/>
  <c r="T86" i="1"/>
  <c r="O87" i="1"/>
  <c r="P87" i="1"/>
  <c r="S87" i="1"/>
  <c r="T87" i="1"/>
  <c r="U87" i="1"/>
  <c r="O88" i="1"/>
  <c r="P88" i="1"/>
  <c r="S88" i="1"/>
  <c r="T88" i="1"/>
  <c r="U88" i="1"/>
  <c r="O89" i="1"/>
  <c r="P89" i="1"/>
  <c r="S89" i="1"/>
  <c r="T89" i="1"/>
  <c r="U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T92" i="1"/>
  <c r="U92" i="1"/>
  <c r="O93" i="1"/>
  <c r="P93" i="1"/>
  <c r="S93" i="1"/>
  <c r="T93" i="1"/>
  <c r="U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T96" i="1"/>
  <c r="U96" i="1"/>
  <c r="O97" i="1"/>
  <c r="P97" i="1"/>
  <c r="S97" i="1"/>
  <c r="T97" i="1"/>
  <c r="U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T100" i="1"/>
  <c r="U100" i="1"/>
  <c r="O101" i="1"/>
  <c r="P101" i="1"/>
  <c r="S101" i="1"/>
  <c r="T101" i="1"/>
  <c r="U101" i="1"/>
  <c r="O102" i="1"/>
  <c r="P102" i="1"/>
  <c r="S102" i="1"/>
  <c r="U102" i="1" s="1"/>
  <c r="T102" i="1"/>
  <c r="O103" i="1"/>
  <c r="P103" i="1"/>
  <c r="S103" i="1"/>
  <c r="T103" i="1"/>
  <c r="U103" i="1"/>
  <c r="O104" i="1"/>
  <c r="P104" i="1"/>
  <c r="S104" i="1"/>
  <c r="T104" i="1"/>
  <c r="U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T108" i="1"/>
  <c r="U108" i="1"/>
  <c r="O109" i="1"/>
  <c r="P109" i="1"/>
  <c r="S109" i="1"/>
  <c r="T109" i="1"/>
  <c r="U109" i="1"/>
  <c r="O110" i="1"/>
  <c r="P110" i="1"/>
  <c r="S110" i="1"/>
  <c r="U110" i="1" s="1"/>
  <c r="T110" i="1"/>
  <c r="O111" i="1"/>
  <c r="P111" i="1"/>
  <c r="S111" i="1"/>
  <c r="T111" i="1"/>
  <c r="U111" i="1"/>
  <c r="O112" i="1"/>
  <c r="P112" i="1"/>
  <c r="S112" i="1"/>
  <c r="T112" i="1"/>
  <c r="U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T116" i="1"/>
  <c r="U116" i="1"/>
  <c r="O117" i="1"/>
  <c r="P117" i="1"/>
  <c r="S117" i="1"/>
  <c r="T117" i="1"/>
  <c r="U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T120" i="1"/>
  <c r="U120" i="1"/>
  <c r="O121" i="1"/>
  <c r="P121" i="1"/>
  <c r="S121" i="1"/>
  <c r="T121" i="1"/>
  <c r="U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T124" i="1"/>
  <c r="U124" i="1"/>
  <c r="O125" i="1"/>
  <c r="P125" i="1"/>
  <c r="S125" i="1"/>
  <c r="T125" i="1"/>
  <c r="U125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T128" i="1"/>
  <c r="U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T132" i="1"/>
  <c r="U132" i="1"/>
  <c r="O133" i="1"/>
  <c r="P133" i="1"/>
  <c r="S133" i="1"/>
  <c r="T133" i="1"/>
  <c r="U133" i="1"/>
  <c r="O134" i="1"/>
  <c r="P134" i="1"/>
  <c r="S134" i="1"/>
  <c r="U134" i="1" s="1"/>
  <c r="T134" i="1"/>
  <c r="O135" i="1"/>
  <c r="P135" i="1"/>
  <c r="S135" i="1"/>
  <c r="T135" i="1"/>
  <c r="U135" i="1"/>
  <c r="O136" i="1"/>
  <c r="P136" i="1"/>
  <c r="S136" i="1"/>
  <c r="T136" i="1"/>
  <c r="U136" i="1"/>
  <c r="O137" i="1"/>
  <c r="P137" i="1"/>
  <c r="S137" i="1"/>
  <c r="T137" i="1"/>
  <c r="U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T140" i="1"/>
  <c r="U140" i="1"/>
  <c r="O141" i="1"/>
  <c r="P141" i="1"/>
  <c r="S141" i="1"/>
  <c r="T141" i="1"/>
  <c r="U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T144" i="1"/>
  <c r="U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T148" i="1"/>
  <c r="U148" i="1"/>
  <c r="O149" i="1"/>
  <c r="P149" i="1"/>
  <c r="S149" i="1"/>
  <c r="T149" i="1"/>
  <c r="U149" i="1"/>
  <c r="O150" i="1"/>
  <c r="P150" i="1"/>
  <c r="S150" i="1"/>
  <c r="U150" i="1" s="1"/>
  <c r="T150" i="1"/>
  <c r="O151" i="1"/>
  <c r="P151" i="1"/>
  <c r="S151" i="1"/>
  <c r="T151" i="1"/>
  <c r="U151" i="1"/>
  <c r="O152" i="1"/>
  <c r="P152" i="1"/>
  <c r="S152" i="1"/>
  <c r="T152" i="1"/>
  <c r="U152" i="1"/>
  <c r="O153" i="1"/>
  <c r="P153" i="1"/>
  <c r="S153" i="1"/>
  <c r="T153" i="1"/>
  <c r="U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T156" i="1"/>
  <c r="U156" i="1"/>
  <c r="O157" i="1"/>
  <c r="P157" i="1"/>
  <c r="S157" i="1"/>
  <c r="T157" i="1"/>
  <c r="U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T160" i="1"/>
  <c r="U160" i="1"/>
  <c r="O161" i="1"/>
  <c r="P161" i="1"/>
  <c r="S161" i="1"/>
  <c r="T161" i="1"/>
  <c r="U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T164" i="1"/>
  <c r="U164" i="1"/>
  <c r="O165" i="1"/>
  <c r="P165" i="1"/>
  <c r="S165" i="1"/>
  <c r="T165" i="1"/>
  <c r="U165" i="1"/>
  <c r="O166" i="1"/>
  <c r="P166" i="1"/>
  <c r="S166" i="1"/>
  <c r="U166" i="1" s="1"/>
  <c r="T166" i="1"/>
  <c r="O167" i="1"/>
  <c r="P167" i="1"/>
  <c r="S167" i="1"/>
  <c r="T167" i="1"/>
  <c r="U167" i="1"/>
  <c r="O168" i="1"/>
  <c r="P168" i="1"/>
  <c r="S168" i="1"/>
  <c r="T168" i="1"/>
  <c r="U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T172" i="1"/>
  <c r="U172" i="1"/>
  <c r="O173" i="1"/>
  <c r="P173" i="1"/>
  <c r="S173" i="1"/>
  <c r="T173" i="1"/>
  <c r="U173" i="1"/>
  <c r="O174" i="1"/>
  <c r="P174" i="1"/>
  <c r="S174" i="1"/>
  <c r="U174" i="1" s="1"/>
  <c r="T174" i="1"/>
  <c r="O175" i="1"/>
  <c r="P175" i="1"/>
  <c r="S175" i="1"/>
  <c r="T175" i="1"/>
  <c r="U175" i="1"/>
  <c r="O176" i="1"/>
  <c r="P176" i="1"/>
  <c r="S176" i="1"/>
  <c r="T176" i="1"/>
  <c r="U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T180" i="1"/>
  <c r="U180" i="1"/>
  <c r="O181" i="1"/>
  <c r="P181" i="1"/>
  <c r="S181" i="1"/>
  <c r="T181" i="1"/>
  <c r="U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T184" i="1"/>
  <c r="U184" i="1"/>
  <c r="O185" i="1"/>
  <c r="P185" i="1"/>
  <c r="S185" i="1"/>
  <c r="T185" i="1"/>
  <c r="U185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T188" i="1"/>
  <c r="U188" i="1"/>
  <c r="O189" i="1"/>
  <c r="P189" i="1"/>
  <c r="S189" i="1"/>
  <c r="T189" i="1"/>
  <c r="U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T192" i="1"/>
  <c r="U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196" i="1"/>
  <c r="P196" i="1"/>
  <c r="S196" i="1"/>
  <c r="T196" i="1"/>
  <c r="U196" i="1"/>
  <c r="O197" i="1"/>
  <c r="P197" i="1"/>
  <c r="S197" i="1"/>
  <c r="T197" i="1"/>
  <c r="U197" i="1"/>
  <c r="O198" i="1"/>
  <c r="P198" i="1"/>
  <c r="S198" i="1"/>
  <c r="U198" i="1" s="1"/>
  <c r="T198" i="1"/>
  <c r="O199" i="1"/>
  <c r="P199" i="1"/>
  <c r="S199" i="1"/>
  <c r="T199" i="1"/>
  <c r="U199" i="1"/>
  <c r="O200" i="1"/>
  <c r="P200" i="1"/>
  <c r="S200" i="1"/>
  <c r="T200" i="1"/>
  <c r="U200" i="1"/>
  <c r="O201" i="1"/>
  <c r="P201" i="1"/>
  <c r="S201" i="1"/>
  <c r="T201" i="1"/>
  <c r="U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T204" i="1"/>
  <c r="U204" i="1"/>
  <c r="O205" i="1"/>
  <c r="P205" i="1"/>
  <c r="S205" i="1"/>
  <c r="T205" i="1"/>
  <c r="U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T208" i="1"/>
  <c r="U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T212" i="1"/>
  <c r="U212" i="1"/>
  <c r="O213" i="1"/>
  <c r="P213" i="1"/>
  <c r="S213" i="1"/>
  <c r="T213" i="1"/>
  <c r="U213" i="1"/>
  <c r="O214" i="1"/>
  <c r="P214" i="1"/>
  <c r="S214" i="1"/>
  <c r="U214" i="1" s="1"/>
  <c r="T214" i="1"/>
  <c r="O215" i="1"/>
  <c r="P215" i="1"/>
  <c r="S215" i="1"/>
  <c r="T215" i="1"/>
  <c r="U215" i="1"/>
  <c r="O216" i="1"/>
  <c r="P216" i="1"/>
  <c r="S216" i="1"/>
  <c r="T216" i="1"/>
  <c r="U216" i="1"/>
  <c r="O217" i="1"/>
  <c r="P217" i="1"/>
  <c r="S217" i="1"/>
  <c r="T217" i="1"/>
  <c r="U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T220" i="1"/>
  <c r="U220" i="1"/>
  <c r="O221" i="1"/>
  <c r="P221" i="1"/>
  <c r="S221" i="1"/>
  <c r="T221" i="1"/>
  <c r="U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T224" i="1"/>
  <c r="U224" i="1"/>
  <c r="O225" i="1"/>
  <c r="P225" i="1"/>
  <c r="S225" i="1"/>
  <c r="T225" i="1"/>
  <c r="U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T228" i="1"/>
  <c r="U228" i="1"/>
  <c r="O229" i="1"/>
  <c r="P229" i="1"/>
  <c r="S229" i="1"/>
  <c r="T229" i="1"/>
  <c r="U229" i="1"/>
  <c r="O230" i="1"/>
  <c r="P230" i="1"/>
  <c r="S230" i="1"/>
  <c r="U230" i="1" s="1"/>
  <c r="T230" i="1"/>
  <c r="O231" i="1"/>
  <c r="P231" i="1"/>
  <c r="S231" i="1"/>
  <c r="T231" i="1"/>
  <c r="U231" i="1"/>
  <c r="O232" i="1"/>
  <c r="P232" i="1"/>
  <c r="S232" i="1"/>
  <c r="T232" i="1"/>
  <c r="U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T236" i="1"/>
  <c r="U236" i="1"/>
  <c r="O237" i="1"/>
  <c r="P237" i="1"/>
  <c r="S237" i="1"/>
  <c r="T237" i="1"/>
  <c r="U237" i="1"/>
  <c r="O238" i="1"/>
  <c r="P238" i="1"/>
  <c r="S238" i="1"/>
  <c r="U238" i="1" s="1"/>
  <c r="T238" i="1"/>
  <c r="O239" i="1"/>
  <c r="P239" i="1"/>
  <c r="S239" i="1"/>
  <c r="T239" i="1"/>
  <c r="U239" i="1"/>
  <c r="O240" i="1"/>
  <c r="P240" i="1"/>
  <c r="S240" i="1"/>
  <c r="T240" i="1"/>
  <c r="U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T244" i="1"/>
  <c r="U244" i="1"/>
  <c r="O245" i="1"/>
  <c r="P245" i="1"/>
  <c r="S245" i="1"/>
  <c r="T245" i="1"/>
  <c r="U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T248" i="1"/>
  <c r="U248" i="1"/>
  <c r="O249" i="1"/>
  <c r="P249" i="1"/>
  <c r="S249" i="1"/>
  <c r="T249" i="1"/>
  <c r="U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T252" i="1"/>
  <c r="U252" i="1"/>
  <c r="O253" i="1"/>
  <c r="P253" i="1"/>
  <c r="S253" i="1"/>
  <c r="T253" i="1"/>
  <c r="U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T256" i="1"/>
  <c r="U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T260" i="1"/>
  <c r="U260" i="1"/>
  <c r="O261" i="1"/>
  <c r="P261" i="1"/>
  <c r="S261" i="1"/>
  <c r="T261" i="1"/>
  <c r="U261" i="1"/>
  <c r="O262" i="1"/>
  <c r="P262" i="1"/>
  <c r="S262" i="1"/>
  <c r="U262" i="1" s="1"/>
  <c r="T262" i="1"/>
  <c r="O263" i="1"/>
  <c r="P263" i="1"/>
  <c r="S263" i="1"/>
  <c r="T263" i="1"/>
  <c r="U263" i="1"/>
  <c r="O264" i="1"/>
  <c r="P264" i="1"/>
  <c r="S264" i="1"/>
  <c r="T264" i="1"/>
  <c r="U264" i="1"/>
  <c r="O265" i="1"/>
  <c r="P265" i="1"/>
  <c r="S265" i="1"/>
  <c r="T265" i="1"/>
  <c r="U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T268" i="1"/>
  <c r="U268" i="1"/>
  <c r="O269" i="1"/>
  <c r="P269" i="1"/>
  <c r="S269" i="1"/>
  <c r="T269" i="1"/>
  <c r="U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T272" i="1"/>
  <c r="U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276" i="1"/>
  <c r="P276" i="1"/>
  <c r="S276" i="1"/>
  <c r="T276" i="1"/>
  <c r="U276" i="1"/>
  <c r="O277" i="1"/>
  <c r="P277" i="1"/>
  <c r="S277" i="1"/>
  <c r="T277" i="1"/>
  <c r="U277" i="1"/>
  <c r="O278" i="1"/>
  <c r="P278" i="1"/>
  <c r="S278" i="1"/>
  <c r="U278" i="1" s="1"/>
  <c r="T278" i="1"/>
  <c r="O279" i="1"/>
  <c r="P279" i="1"/>
  <c r="S279" i="1"/>
  <c r="T279" i="1"/>
  <c r="U279" i="1"/>
  <c r="O280" i="1"/>
  <c r="P280" i="1"/>
  <c r="S280" i="1"/>
  <c r="T280" i="1"/>
  <c r="U280" i="1"/>
  <c r="O281" i="1"/>
  <c r="P281" i="1"/>
  <c r="S281" i="1"/>
  <c r="T281" i="1"/>
  <c r="U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T284" i="1"/>
  <c r="U284" i="1"/>
  <c r="O285" i="1"/>
  <c r="P285" i="1"/>
  <c r="S285" i="1"/>
  <c r="T285" i="1"/>
  <c r="U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T288" i="1"/>
  <c r="U288" i="1"/>
  <c r="O289" i="1"/>
  <c r="P289" i="1"/>
  <c r="S289" i="1"/>
  <c r="T289" i="1"/>
  <c r="U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T292" i="1"/>
  <c r="U292" i="1"/>
  <c r="O293" i="1"/>
  <c r="P293" i="1"/>
  <c r="S293" i="1"/>
  <c r="T293" i="1"/>
  <c r="U293" i="1"/>
  <c r="O294" i="1"/>
  <c r="P294" i="1"/>
  <c r="S294" i="1"/>
  <c r="U294" i="1" s="1"/>
  <c r="T294" i="1"/>
  <c r="O295" i="1"/>
  <c r="P295" i="1"/>
  <c r="S295" i="1"/>
  <c r="T295" i="1"/>
  <c r="U295" i="1"/>
  <c r="O296" i="1"/>
  <c r="P296" i="1"/>
  <c r="S296" i="1"/>
  <c r="T296" i="1"/>
  <c r="U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T300" i="1"/>
  <c r="U300" i="1"/>
  <c r="O301" i="1"/>
  <c r="P301" i="1"/>
  <c r="S301" i="1"/>
  <c r="T301" i="1"/>
  <c r="U301" i="1"/>
  <c r="O302" i="1"/>
  <c r="P302" i="1"/>
  <c r="S302" i="1"/>
  <c r="U302" i="1" s="1"/>
  <c r="T302" i="1"/>
  <c r="O303" i="1"/>
  <c r="P303" i="1"/>
  <c r="S303" i="1"/>
  <c r="T303" i="1"/>
  <c r="U303" i="1"/>
  <c r="O304" i="1"/>
  <c r="P304" i="1"/>
  <c r="S304" i="1"/>
  <c r="T304" i="1"/>
  <c r="U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T308" i="1"/>
  <c r="U308" i="1"/>
  <c r="O309" i="1"/>
  <c r="P309" i="1"/>
  <c r="S309" i="1"/>
  <c r="T309" i="1"/>
  <c r="U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T312" i="1"/>
  <c r="U312" i="1"/>
  <c r="O313" i="1"/>
  <c r="P313" i="1"/>
  <c r="S313" i="1"/>
  <c r="T313" i="1"/>
  <c r="U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T316" i="1"/>
  <c r="U316" i="1"/>
  <c r="O317" i="1"/>
  <c r="P317" i="1"/>
  <c r="S317" i="1"/>
  <c r="T317" i="1"/>
  <c r="U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T320" i="1"/>
  <c r="U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324" i="1"/>
  <c r="P324" i="1"/>
  <c r="S324" i="1"/>
  <c r="T324" i="1"/>
  <c r="U324" i="1"/>
  <c r="O325" i="1"/>
  <c r="P325" i="1"/>
  <c r="S325" i="1"/>
  <c r="T325" i="1"/>
  <c r="U325" i="1"/>
  <c r="O326" i="1"/>
  <c r="P326" i="1"/>
  <c r="S326" i="1"/>
  <c r="U326" i="1" s="1"/>
  <c r="T326" i="1"/>
  <c r="O327" i="1"/>
  <c r="P327" i="1"/>
  <c r="S327" i="1"/>
  <c r="T327" i="1"/>
  <c r="U327" i="1"/>
  <c r="O328" i="1"/>
  <c r="P328" i="1"/>
  <c r="S328" i="1"/>
  <c r="T328" i="1"/>
  <c r="U328" i="1"/>
  <c r="O329" i="1"/>
  <c r="P329" i="1"/>
  <c r="S329" i="1"/>
  <c r="T329" i="1"/>
  <c r="U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T332" i="1"/>
  <c r="U332" i="1"/>
  <c r="O333" i="1"/>
  <c r="P333" i="1"/>
  <c r="S333" i="1"/>
  <c r="T333" i="1"/>
  <c r="U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T336" i="1"/>
  <c r="U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T340" i="1"/>
  <c r="U340" i="1"/>
  <c r="O341" i="1"/>
  <c r="P341" i="1"/>
  <c r="S341" i="1"/>
  <c r="T341" i="1"/>
  <c r="U341" i="1"/>
  <c r="O342" i="1"/>
  <c r="P342" i="1"/>
  <c r="S342" i="1"/>
  <c r="U342" i="1" s="1"/>
  <c r="T342" i="1"/>
  <c r="O343" i="1"/>
  <c r="P343" i="1"/>
  <c r="S343" i="1"/>
  <c r="T343" i="1"/>
  <c r="U343" i="1"/>
  <c r="O344" i="1"/>
  <c r="P344" i="1"/>
  <c r="S344" i="1"/>
  <c r="T344" i="1"/>
  <c r="U344" i="1"/>
  <c r="O345" i="1"/>
  <c r="P345" i="1"/>
  <c r="S345" i="1"/>
  <c r="T345" i="1"/>
  <c r="U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T348" i="1"/>
  <c r="U348" i="1"/>
  <c r="O349" i="1"/>
  <c r="P349" i="1"/>
  <c r="S349" i="1"/>
  <c r="T349" i="1"/>
  <c r="U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T352" i="1"/>
  <c r="U352" i="1"/>
  <c r="O353" i="1"/>
  <c r="P353" i="1"/>
  <c r="S353" i="1"/>
  <c r="T353" i="1"/>
  <c r="U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T356" i="1"/>
  <c r="U356" i="1"/>
  <c r="O357" i="1"/>
  <c r="P357" i="1"/>
  <c r="S357" i="1"/>
  <c r="T357" i="1"/>
  <c r="U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T360" i="1"/>
  <c r="U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T364" i="1"/>
  <c r="U364" i="1"/>
  <c r="O365" i="1"/>
  <c r="P365" i="1"/>
  <c r="S365" i="1"/>
  <c r="T365" i="1"/>
  <c r="U365" i="1"/>
  <c r="O366" i="1"/>
  <c r="P366" i="1"/>
  <c r="S366" i="1"/>
  <c r="U366" i="1" s="1"/>
  <c r="T366" i="1"/>
  <c r="O367" i="1"/>
  <c r="P367" i="1"/>
  <c r="S367" i="1"/>
  <c r="T367" i="1"/>
  <c r="U367" i="1"/>
  <c r="O368" i="1"/>
  <c r="P368" i="1"/>
  <c r="S368" i="1"/>
  <c r="T368" i="1"/>
  <c r="U368" i="1"/>
  <c r="O369" i="1"/>
  <c r="P369" i="1"/>
  <c r="S369" i="1"/>
  <c r="T369" i="1"/>
  <c r="U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T372" i="1"/>
  <c r="U372" i="1"/>
  <c r="O373" i="1"/>
  <c r="P373" i="1"/>
  <c r="S373" i="1"/>
  <c r="T373" i="1"/>
  <c r="U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T376" i="1"/>
  <c r="U376" i="1"/>
  <c r="O377" i="1"/>
  <c r="P377" i="1"/>
  <c r="S377" i="1"/>
  <c r="T377" i="1"/>
  <c r="U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T380" i="1"/>
  <c r="U380" i="1"/>
  <c r="O381" i="1"/>
  <c r="P381" i="1"/>
  <c r="S381" i="1"/>
  <c r="T381" i="1"/>
  <c r="U381" i="1"/>
  <c r="O382" i="1"/>
  <c r="P382" i="1"/>
  <c r="S382" i="1"/>
  <c r="U382" i="1" s="1"/>
  <c r="T382" i="1"/>
  <c r="O383" i="1"/>
  <c r="P383" i="1"/>
  <c r="S383" i="1"/>
  <c r="T383" i="1"/>
  <c r="U383" i="1"/>
  <c r="O384" i="1"/>
  <c r="P384" i="1"/>
  <c r="S384" i="1"/>
  <c r="T384" i="1"/>
  <c r="U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T388" i="1"/>
  <c r="U388" i="1"/>
  <c r="O389" i="1"/>
  <c r="P389" i="1"/>
  <c r="S389" i="1"/>
  <c r="T389" i="1"/>
  <c r="U389" i="1"/>
  <c r="O390" i="1"/>
  <c r="P390" i="1"/>
  <c r="S390" i="1"/>
  <c r="U390" i="1" s="1"/>
  <c r="T390" i="1"/>
  <c r="O391" i="1"/>
  <c r="P391" i="1"/>
  <c r="S391" i="1"/>
  <c r="T391" i="1"/>
  <c r="U391" i="1"/>
  <c r="O392" i="1"/>
  <c r="P392" i="1"/>
  <c r="S392" i="1"/>
  <c r="T392" i="1"/>
  <c r="U392" i="1"/>
  <c r="O393" i="1"/>
  <c r="P393" i="1"/>
  <c r="S393" i="1"/>
  <c r="T393" i="1"/>
  <c r="U393" i="1"/>
  <c r="O394" i="1"/>
  <c r="P394" i="1"/>
  <c r="S394" i="1"/>
  <c r="U394" i="1" s="1"/>
  <c r="T394" i="1"/>
  <c r="O395" i="1"/>
  <c r="P395" i="1"/>
  <c r="S395" i="1"/>
  <c r="T395" i="1"/>
  <c r="U395" i="1"/>
  <c r="O396" i="1"/>
  <c r="P396" i="1"/>
  <c r="S396" i="1"/>
  <c r="T396" i="1"/>
  <c r="U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T400" i="1"/>
  <c r="U400" i="1"/>
  <c r="O401" i="1"/>
  <c r="P401" i="1"/>
  <c r="S401" i="1"/>
  <c r="T401" i="1"/>
  <c r="U401" i="1"/>
  <c r="O402" i="1"/>
  <c r="P402" i="1"/>
  <c r="S402" i="1"/>
  <c r="U402" i="1" s="1"/>
  <c r="T402" i="1"/>
  <c r="O403" i="1"/>
  <c r="P403" i="1"/>
  <c r="S403" i="1"/>
  <c r="T403" i="1"/>
  <c r="U403" i="1"/>
  <c r="O404" i="1"/>
  <c r="P404" i="1"/>
  <c r="S404" i="1"/>
  <c r="T404" i="1"/>
  <c r="U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T408" i="1"/>
  <c r="U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T412" i="1"/>
  <c r="U412" i="1"/>
  <c r="O413" i="1"/>
  <c r="P413" i="1"/>
  <c r="S413" i="1"/>
  <c r="T413" i="1"/>
  <c r="U413" i="1"/>
  <c r="O414" i="1"/>
  <c r="P414" i="1"/>
  <c r="S414" i="1"/>
  <c r="U414" i="1" s="1"/>
  <c r="T414" i="1"/>
  <c r="O415" i="1"/>
  <c r="P415" i="1"/>
  <c r="S415" i="1"/>
  <c r="T415" i="1"/>
  <c r="U415" i="1"/>
  <c r="O416" i="1"/>
  <c r="P416" i="1"/>
  <c r="S416" i="1"/>
  <c r="T416" i="1"/>
  <c r="U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T420" i="1"/>
  <c r="U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T423" i="1"/>
  <c r="U423" i="1"/>
  <c r="O424" i="1"/>
  <c r="P424" i="1"/>
  <c r="S424" i="1"/>
  <c r="T424" i="1"/>
  <c r="U424" i="1"/>
  <c r="O425" i="1"/>
  <c r="P425" i="1"/>
  <c r="S425" i="1"/>
  <c r="T425" i="1"/>
  <c r="U425" i="1"/>
  <c r="O426" i="1"/>
  <c r="P426" i="1"/>
  <c r="S426" i="1"/>
  <c r="U426" i="1" s="1"/>
  <c r="T426" i="1"/>
  <c r="O427" i="1"/>
  <c r="P427" i="1"/>
  <c r="S427" i="1"/>
  <c r="T427" i="1"/>
  <c r="U427" i="1"/>
  <c r="O428" i="1"/>
  <c r="P428" i="1"/>
  <c r="S428" i="1"/>
  <c r="T428" i="1"/>
  <c r="U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T432" i="1"/>
  <c r="U432" i="1"/>
  <c r="O433" i="1"/>
  <c r="P433" i="1"/>
  <c r="S433" i="1"/>
  <c r="T433" i="1"/>
  <c r="U433" i="1"/>
  <c r="O434" i="1"/>
  <c r="P434" i="1"/>
  <c r="S434" i="1"/>
  <c r="U434" i="1" s="1"/>
  <c r="T434" i="1"/>
  <c r="O435" i="1"/>
  <c r="P435" i="1"/>
  <c r="S435" i="1"/>
  <c r="T435" i="1"/>
  <c r="U435" i="1"/>
  <c r="O436" i="1"/>
  <c r="P436" i="1"/>
  <c r="S436" i="1"/>
  <c r="T436" i="1"/>
  <c r="U436" i="1"/>
  <c r="O437" i="1"/>
  <c r="P437" i="1"/>
  <c r="S437" i="1"/>
  <c r="T437" i="1"/>
  <c r="U437" i="1"/>
  <c r="O438" i="1"/>
  <c r="P438" i="1"/>
  <c r="S438" i="1"/>
  <c r="U438" i="1" s="1"/>
  <c r="T438" i="1"/>
  <c r="O439" i="1"/>
  <c r="P439" i="1"/>
  <c r="S439" i="1"/>
  <c r="T439" i="1"/>
  <c r="U439" i="1"/>
  <c r="O440" i="1"/>
  <c r="P440" i="1"/>
  <c r="S440" i="1"/>
  <c r="T440" i="1"/>
  <c r="U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T444" i="1"/>
  <c r="U444" i="1"/>
  <c r="O445" i="1"/>
  <c r="P445" i="1"/>
  <c r="S445" i="1"/>
  <c r="T445" i="1"/>
  <c r="U445" i="1"/>
  <c r="O446" i="1"/>
  <c r="P446" i="1"/>
  <c r="S446" i="1"/>
  <c r="U446" i="1" s="1"/>
  <c r="T446" i="1"/>
  <c r="O447" i="1"/>
  <c r="P447" i="1"/>
  <c r="S447" i="1"/>
  <c r="T447" i="1"/>
  <c r="U447" i="1"/>
  <c r="O448" i="1"/>
  <c r="P448" i="1"/>
  <c r="S448" i="1"/>
  <c r="T448" i="1"/>
  <c r="U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T452" i="1"/>
  <c r="U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T455" i="1"/>
  <c r="U455" i="1"/>
  <c r="O456" i="1"/>
  <c r="P456" i="1"/>
  <c r="S456" i="1"/>
  <c r="T456" i="1"/>
  <c r="U456" i="1"/>
  <c r="O457" i="1"/>
  <c r="P457" i="1"/>
  <c r="S457" i="1"/>
  <c r="T457" i="1"/>
  <c r="U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T460" i="1"/>
  <c r="U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T464" i="1"/>
  <c r="U464" i="1"/>
  <c r="O465" i="1"/>
  <c r="P465" i="1"/>
  <c r="S465" i="1"/>
  <c r="T465" i="1"/>
  <c r="U465" i="1"/>
  <c r="O466" i="1"/>
  <c r="P466" i="1"/>
  <c r="S466" i="1"/>
  <c r="U466" i="1" s="1"/>
  <c r="T466" i="1"/>
  <c r="O467" i="1"/>
  <c r="P467" i="1"/>
  <c r="S467" i="1"/>
  <c r="T467" i="1"/>
  <c r="U467" i="1"/>
  <c r="O468" i="1"/>
  <c r="P468" i="1"/>
  <c r="S468" i="1"/>
  <c r="T468" i="1"/>
  <c r="U468" i="1"/>
  <c r="O469" i="1"/>
  <c r="P469" i="1"/>
  <c r="S469" i="1"/>
  <c r="T469" i="1"/>
  <c r="U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T472" i="1"/>
  <c r="U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T476" i="1"/>
  <c r="U476" i="1"/>
  <c r="O477" i="1"/>
  <c r="P477" i="1"/>
  <c r="S477" i="1"/>
  <c r="T477" i="1"/>
  <c r="U477" i="1"/>
  <c r="O478" i="1"/>
  <c r="P478" i="1"/>
  <c r="S478" i="1"/>
  <c r="U478" i="1" s="1"/>
  <c r="T478" i="1"/>
  <c r="O479" i="1"/>
  <c r="P479" i="1"/>
  <c r="S479" i="1"/>
  <c r="T479" i="1"/>
  <c r="U479" i="1"/>
  <c r="O480" i="1"/>
  <c r="P480" i="1"/>
  <c r="S480" i="1"/>
  <c r="T480" i="1"/>
  <c r="U480" i="1"/>
  <c r="O481" i="1"/>
  <c r="P481" i="1"/>
  <c r="S481" i="1"/>
  <c r="T481" i="1"/>
  <c r="U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T484" i="1"/>
  <c r="U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T487" i="1"/>
  <c r="U487" i="1"/>
  <c r="O488" i="1"/>
  <c r="P488" i="1"/>
  <c r="S488" i="1"/>
  <c r="T488" i="1"/>
  <c r="U488" i="1"/>
  <c r="O489" i="1"/>
  <c r="P489" i="1"/>
  <c r="S489" i="1"/>
  <c r="T489" i="1"/>
  <c r="U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T492" i="1"/>
  <c r="U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T496" i="1"/>
  <c r="U496" i="1"/>
  <c r="O497" i="1"/>
  <c r="P497" i="1"/>
  <c r="S497" i="1"/>
  <c r="T497" i="1"/>
  <c r="U497" i="1"/>
  <c r="O498" i="1"/>
  <c r="P498" i="1"/>
  <c r="S498" i="1"/>
  <c r="U498" i="1" s="1"/>
  <c r="T498" i="1"/>
  <c r="O499" i="1"/>
  <c r="P499" i="1"/>
  <c r="S499" i="1"/>
  <c r="T499" i="1"/>
  <c r="U499" i="1"/>
  <c r="O500" i="1"/>
  <c r="P500" i="1"/>
  <c r="S500" i="1"/>
  <c r="T500" i="1"/>
  <c r="U500" i="1"/>
  <c r="O501" i="1"/>
  <c r="P501" i="1"/>
  <c r="S501" i="1"/>
  <c r="T501" i="1"/>
  <c r="U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T504" i="1"/>
  <c r="U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T508" i="1"/>
  <c r="U508" i="1"/>
  <c r="O509" i="1"/>
  <c r="P509" i="1"/>
  <c r="S509" i="1"/>
  <c r="T509" i="1"/>
  <c r="U509" i="1"/>
  <c r="O510" i="1"/>
  <c r="P510" i="1"/>
  <c r="S510" i="1"/>
  <c r="U510" i="1" s="1"/>
  <c r="T510" i="1"/>
  <c r="O511" i="1"/>
  <c r="P511" i="1"/>
  <c r="S511" i="1"/>
  <c r="T511" i="1"/>
  <c r="U511" i="1"/>
  <c r="O512" i="1"/>
  <c r="P512" i="1"/>
  <c r="S512" i="1"/>
  <c r="T512" i="1"/>
  <c r="U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T516" i="1"/>
  <c r="U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T519" i="1"/>
  <c r="U519" i="1"/>
  <c r="O520" i="1"/>
  <c r="P520" i="1"/>
  <c r="S520" i="1"/>
  <c r="T520" i="1"/>
  <c r="U520" i="1"/>
  <c r="O521" i="1"/>
  <c r="P521" i="1"/>
  <c r="S521" i="1"/>
  <c r="T521" i="1"/>
  <c r="U521" i="1"/>
  <c r="O522" i="1"/>
  <c r="P522" i="1"/>
  <c r="S522" i="1"/>
  <c r="U522" i="1" s="1"/>
  <c r="T522" i="1"/>
  <c r="O523" i="1"/>
  <c r="P523" i="1"/>
  <c r="S523" i="1"/>
  <c r="T523" i="1"/>
  <c r="U523" i="1"/>
  <c r="O524" i="1"/>
  <c r="P524" i="1"/>
  <c r="S524" i="1"/>
  <c r="T524" i="1"/>
  <c r="U524" i="1"/>
  <c r="O525" i="1"/>
  <c r="P525" i="1"/>
  <c r="S525" i="1"/>
  <c r="U525" i="1" s="1"/>
  <c r="T525" i="1"/>
  <c r="O526" i="1"/>
  <c r="P526" i="1"/>
  <c r="S526" i="1"/>
  <c r="T526" i="1"/>
  <c r="U526" i="1"/>
  <c r="O527" i="1"/>
  <c r="P527" i="1"/>
  <c r="S527" i="1"/>
  <c r="U527" i="1" s="1"/>
  <c r="T527" i="1"/>
  <c r="O528" i="1"/>
  <c r="P528" i="1"/>
  <c r="S528" i="1"/>
  <c r="U528" i="1" s="1"/>
  <c r="T528" i="1"/>
  <c r="O529" i="1"/>
  <c r="P529" i="1"/>
  <c r="S529" i="1"/>
  <c r="T529" i="1"/>
  <c r="U529" i="1"/>
  <c r="O530" i="1"/>
  <c r="P530" i="1"/>
  <c r="S530" i="1"/>
  <c r="U530" i="1" s="1"/>
  <c r="T530" i="1"/>
  <c r="O531" i="1"/>
  <c r="P531" i="1"/>
  <c r="S531" i="1"/>
  <c r="T531" i="1"/>
  <c r="U531" i="1"/>
  <c r="O532" i="1"/>
  <c r="P532" i="1"/>
  <c r="S532" i="1"/>
  <c r="T532" i="1"/>
  <c r="U532" i="1"/>
  <c r="O533" i="1"/>
  <c r="P533" i="1"/>
  <c r="S533" i="1"/>
  <c r="U533" i="1" s="1"/>
  <c r="T533" i="1"/>
  <c r="O534" i="1"/>
  <c r="P534" i="1"/>
  <c r="S534" i="1"/>
  <c r="T534" i="1"/>
  <c r="U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T537" i="1"/>
  <c r="U537" i="1"/>
  <c r="O538" i="1"/>
  <c r="P538" i="1"/>
  <c r="S538" i="1"/>
  <c r="U538" i="1" s="1"/>
  <c r="T538" i="1"/>
  <c r="O539" i="1"/>
  <c r="P539" i="1"/>
  <c r="S539" i="1"/>
  <c r="T539" i="1"/>
  <c r="U539" i="1"/>
  <c r="O540" i="1"/>
  <c r="P540" i="1"/>
  <c r="S540" i="1"/>
  <c r="T540" i="1"/>
  <c r="U540" i="1"/>
  <c r="O541" i="1"/>
  <c r="P541" i="1"/>
  <c r="S541" i="1"/>
  <c r="U541" i="1" s="1"/>
  <c r="T541" i="1"/>
  <c r="O542" i="1"/>
  <c r="P542" i="1"/>
  <c r="S542" i="1"/>
  <c r="T542" i="1"/>
  <c r="U542" i="1"/>
  <c r="O543" i="1"/>
  <c r="P543" i="1"/>
  <c r="S543" i="1"/>
  <c r="U543" i="1" s="1"/>
  <c r="T543" i="1"/>
  <c r="O544" i="1"/>
  <c r="P544" i="1"/>
  <c r="S544" i="1"/>
  <c r="T544" i="1"/>
  <c r="U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T547" i="1"/>
  <c r="U547" i="1"/>
  <c r="O548" i="1"/>
  <c r="P548" i="1"/>
  <c r="S548" i="1"/>
  <c r="T548" i="1"/>
  <c r="U548" i="1"/>
  <c r="O549" i="1"/>
  <c r="P549" i="1"/>
  <c r="S549" i="1"/>
  <c r="T549" i="1"/>
  <c r="U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T552" i="1"/>
  <c r="U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T556" i="1"/>
  <c r="U556" i="1"/>
  <c r="O557" i="1"/>
  <c r="P557" i="1"/>
  <c r="S557" i="1"/>
  <c r="T557" i="1"/>
  <c r="U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T560" i="1"/>
  <c r="U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T564" i="1"/>
  <c r="U564" i="1"/>
  <c r="O565" i="1"/>
  <c r="P565" i="1"/>
  <c r="S565" i="1"/>
  <c r="T565" i="1"/>
  <c r="U565" i="1"/>
  <c r="O566" i="1"/>
  <c r="P566" i="1"/>
  <c r="S566" i="1"/>
  <c r="U566" i="1" s="1"/>
  <c r="T566" i="1"/>
  <c r="O567" i="1"/>
  <c r="P567" i="1"/>
  <c r="S567" i="1"/>
  <c r="T567" i="1"/>
  <c r="U567" i="1"/>
  <c r="O568" i="1"/>
  <c r="P568" i="1"/>
  <c r="S568" i="1"/>
  <c r="U568" i="1" s="1"/>
  <c r="T568" i="1"/>
  <c r="O569" i="1"/>
  <c r="P569" i="1"/>
  <c r="S569" i="1"/>
  <c r="T569" i="1"/>
  <c r="U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T572" i="1"/>
  <c r="U572" i="1"/>
  <c r="O573" i="1"/>
  <c r="P573" i="1"/>
  <c r="S573" i="1"/>
  <c r="U573" i="1" s="1"/>
  <c r="T573" i="1"/>
  <c r="O574" i="1"/>
  <c r="P574" i="1"/>
  <c r="S574" i="1"/>
  <c r="T574" i="1"/>
  <c r="U574" i="1"/>
  <c r="O575" i="1"/>
  <c r="P575" i="1"/>
  <c r="S575" i="1"/>
  <c r="T575" i="1"/>
  <c r="U575" i="1"/>
  <c r="O576" i="1"/>
  <c r="P576" i="1"/>
  <c r="S576" i="1"/>
  <c r="U576" i="1" s="1"/>
  <c r="T576" i="1"/>
  <c r="O577" i="1"/>
  <c r="P577" i="1"/>
  <c r="S577" i="1"/>
  <c r="T577" i="1"/>
  <c r="U577" i="1"/>
  <c r="O578" i="1"/>
  <c r="P578" i="1"/>
  <c r="S578" i="1"/>
  <c r="U578" i="1" s="1"/>
  <c r="T578" i="1"/>
  <c r="O579" i="1"/>
  <c r="P579" i="1"/>
  <c r="S579" i="1"/>
  <c r="T579" i="1"/>
  <c r="U579" i="1"/>
  <c r="O580" i="1"/>
  <c r="P580" i="1"/>
  <c r="S580" i="1"/>
  <c r="T580" i="1"/>
  <c r="U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T583" i="1"/>
  <c r="U583" i="1"/>
  <c r="O584" i="1"/>
  <c r="P584" i="1"/>
  <c r="S584" i="1"/>
  <c r="U584" i="1" s="1"/>
  <c r="T584" i="1"/>
  <c r="O585" i="1"/>
  <c r="P585" i="1"/>
  <c r="S585" i="1"/>
  <c r="T585" i="1"/>
  <c r="U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T588" i="1"/>
  <c r="U588" i="1"/>
  <c r="O589" i="1"/>
  <c r="P589" i="1"/>
  <c r="S589" i="1"/>
  <c r="U589" i="1" s="1"/>
  <c r="T589" i="1"/>
  <c r="O590" i="1"/>
  <c r="P590" i="1"/>
  <c r="S590" i="1"/>
  <c r="T590" i="1"/>
  <c r="U59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T593" i="1"/>
  <c r="U593" i="1"/>
  <c r="O594" i="1"/>
  <c r="P594" i="1"/>
  <c r="S594" i="1"/>
  <c r="U594" i="1" s="1"/>
  <c r="T594" i="1"/>
  <c r="O595" i="1"/>
  <c r="P595" i="1"/>
  <c r="S595" i="1"/>
  <c r="T595" i="1"/>
  <c r="U595" i="1"/>
  <c r="O596" i="1"/>
  <c r="P596" i="1"/>
  <c r="S596" i="1"/>
  <c r="T596" i="1"/>
  <c r="U596" i="1"/>
  <c r="O597" i="1"/>
  <c r="P597" i="1"/>
  <c r="S597" i="1"/>
  <c r="U597" i="1" s="1"/>
  <c r="T597" i="1"/>
  <c r="O598" i="1"/>
  <c r="P598" i="1"/>
  <c r="S598" i="1"/>
  <c r="T598" i="1"/>
  <c r="U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T601" i="1"/>
  <c r="U601" i="1"/>
  <c r="O602" i="1"/>
  <c r="P602" i="1"/>
  <c r="S602" i="1"/>
  <c r="U602" i="1" s="1"/>
  <c r="T602" i="1"/>
  <c r="O603" i="1"/>
  <c r="P603" i="1"/>
  <c r="S603" i="1"/>
  <c r="T603" i="1"/>
  <c r="U603" i="1"/>
  <c r="O604" i="1"/>
  <c r="P604" i="1"/>
  <c r="S604" i="1"/>
  <c r="T604" i="1"/>
  <c r="U604" i="1"/>
  <c r="O605" i="1"/>
  <c r="P605" i="1"/>
  <c r="S605" i="1"/>
  <c r="U605" i="1" s="1"/>
  <c r="T605" i="1"/>
  <c r="O606" i="1"/>
  <c r="P606" i="1"/>
  <c r="S606" i="1"/>
  <c r="T606" i="1"/>
  <c r="U606" i="1"/>
  <c r="O607" i="1"/>
  <c r="P607" i="1"/>
  <c r="S607" i="1"/>
  <c r="U607" i="1" s="1"/>
  <c r="T607" i="1"/>
  <c r="O608" i="1"/>
  <c r="P608" i="1"/>
  <c r="S608" i="1"/>
  <c r="T608" i="1"/>
  <c r="U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T611" i="1"/>
  <c r="U611" i="1"/>
  <c r="O612" i="1"/>
  <c r="P612" i="1"/>
  <c r="S612" i="1"/>
  <c r="T612" i="1"/>
  <c r="U612" i="1"/>
  <c r="O613" i="1"/>
  <c r="P613" i="1"/>
  <c r="S613" i="1"/>
  <c r="T613" i="1"/>
  <c r="U613" i="1"/>
  <c r="O614" i="1"/>
  <c r="P614" i="1"/>
  <c r="S614" i="1"/>
  <c r="U614" i="1" s="1"/>
  <c r="T614" i="1"/>
  <c r="O615" i="1"/>
  <c r="P615" i="1"/>
  <c r="S615" i="1"/>
  <c r="T615" i="1"/>
  <c r="U615" i="1"/>
  <c r="O616" i="1"/>
  <c r="P616" i="1"/>
  <c r="S616" i="1"/>
  <c r="T616" i="1"/>
  <c r="U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T620" i="1"/>
  <c r="U620" i="1"/>
  <c r="O621" i="1"/>
  <c r="P621" i="1"/>
  <c r="S621" i="1"/>
  <c r="T621" i="1"/>
  <c r="U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T624" i="1"/>
  <c r="U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T628" i="1"/>
  <c r="U628" i="1"/>
  <c r="O629" i="1"/>
  <c r="P629" i="1"/>
  <c r="S629" i="1"/>
  <c r="T629" i="1"/>
  <c r="U629" i="1"/>
  <c r="O630" i="1"/>
  <c r="P630" i="1"/>
  <c r="S630" i="1"/>
  <c r="U630" i="1" s="1"/>
  <c r="T630" i="1"/>
  <c r="O631" i="1"/>
  <c r="P631" i="1"/>
  <c r="S631" i="1"/>
  <c r="T631" i="1"/>
  <c r="U631" i="1"/>
  <c r="O632" i="1"/>
  <c r="P632" i="1"/>
  <c r="S632" i="1"/>
  <c r="U632" i="1" s="1"/>
  <c r="T632" i="1"/>
  <c r="O633" i="1"/>
  <c r="P633" i="1"/>
  <c r="S633" i="1"/>
  <c r="T633" i="1"/>
  <c r="U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T636" i="1"/>
  <c r="U636" i="1"/>
  <c r="O637" i="1"/>
  <c r="P637" i="1"/>
  <c r="S637" i="1"/>
  <c r="U637" i="1" s="1"/>
  <c r="T637" i="1"/>
  <c r="O638" i="1"/>
  <c r="P638" i="1"/>
  <c r="S638" i="1"/>
  <c r="T638" i="1"/>
  <c r="U638" i="1"/>
  <c r="O639" i="1"/>
  <c r="P639" i="1"/>
  <c r="S639" i="1"/>
  <c r="T639" i="1"/>
  <c r="U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T644" i="1"/>
  <c r="U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T647" i="1"/>
  <c r="U647" i="1"/>
  <c r="O648" i="1"/>
  <c r="P648" i="1"/>
  <c r="S648" i="1"/>
  <c r="U648" i="1" s="1"/>
  <c r="T648" i="1"/>
  <c r="O649" i="1"/>
  <c r="P649" i="1"/>
  <c r="S649" i="1"/>
  <c r="T649" i="1"/>
  <c r="U649" i="1"/>
  <c r="O650" i="1"/>
  <c r="P650" i="1"/>
  <c r="S650" i="1"/>
  <c r="U650" i="1" s="1"/>
  <c r="T650" i="1"/>
  <c r="O651" i="1"/>
  <c r="P651" i="1"/>
  <c r="S651" i="1"/>
  <c r="T651" i="1"/>
  <c r="U651" i="1"/>
  <c r="O652" i="1"/>
  <c r="P652" i="1"/>
  <c r="S652" i="1"/>
  <c r="T652" i="1"/>
  <c r="U652" i="1"/>
  <c r="O653" i="1"/>
  <c r="P653" i="1"/>
  <c r="S653" i="1"/>
  <c r="U653" i="1" s="1"/>
  <c r="T653" i="1"/>
  <c r="O654" i="1"/>
  <c r="P654" i="1"/>
  <c r="S654" i="1"/>
  <c r="T654" i="1"/>
  <c r="U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T657" i="1"/>
  <c r="U657" i="1"/>
  <c r="O658" i="1"/>
  <c r="P658" i="1"/>
  <c r="S658" i="1"/>
  <c r="U658" i="1" s="1"/>
  <c r="T658" i="1"/>
  <c r="O659" i="1"/>
  <c r="P659" i="1"/>
  <c r="S659" i="1"/>
  <c r="T659" i="1"/>
  <c r="U659" i="1"/>
  <c r="O660" i="1"/>
  <c r="P660" i="1"/>
  <c r="S660" i="1"/>
  <c r="T660" i="1"/>
  <c r="U660" i="1"/>
  <c r="O661" i="1"/>
  <c r="P661" i="1"/>
  <c r="S661" i="1"/>
  <c r="U661" i="1" s="1"/>
  <c r="T661" i="1"/>
  <c r="O662" i="1"/>
  <c r="P662" i="1"/>
  <c r="S662" i="1"/>
  <c r="T662" i="1"/>
  <c r="U662" i="1"/>
  <c r="O663" i="1"/>
  <c r="P663" i="1"/>
  <c r="S663" i="1"/>
  <c r="U663" i="1" s="1"/>
  <c r="T663" i="1"/>
  <c r="O664" i="1"/>
  <c r="P664" i="1"/>
  <c r="S664" i="1"/>
  <c r="T664" i="1"/>
  <c r="U664" i="1"/>
  <c r="O665" i="1"/>
  <c r="P665" i="1"/>
  <c r="S665" i="1"/>
  <c r="T665" i="1"/>
  <c r="U665" i="1"/>
  <c r="O666" i="1"/>
  <c r="P666" i="1"/>
  <c r="S666" i="1"/>
  <c r="U666" i="1" s="1"/>
  <c r="T666" i="1"/>
  <c r="O667" i="1"/>
  <c r="P667" i="1"/>
  <c r="S667" i="1"/>
  <c r="T667" i="1"/>
  <c r="U667" i="1"/>
  <c r="O668" i="1"/>
  <c r="P668" i="1"/>
  <c r="S668" i="1"/>
  <c r="T668" i="1"/>
  <c r="U668" i="1"/>
  <c r="O669" i="1"/>
  <c r="P669" i="1"/>
  <c r="S669" i="1"/>
  <c r="T669" i="1"/>
  <c r="U669" i="1"/>
  <c r="O670" i="1"/>
  <c r="P670" i="1"/>
  <c r="S670" i="1"/>
  <c r="T670" i="1"/>
  <c r="U670" i="1"/>
  <c r="O671" i="1"/>
  <c r="P671" i="1"/>
  <c r="S671" i="1"/>
  <c r="U671" i="1" s="1"/>
  <c r="T671" i="1"/>
  <c r="O672" i="1"/>
  <c r="P672" i="1"/>
  <c r="S672" i="1"/>
  <c r="T672" i="1"/>
  <c r="U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T675" i="1"/>
  <c r="U675" i="1"/>
  <c r="O676" i="1"/>
  <c r="P676" i="1"/>
  <c r="S676" i="1"/>
  <c r="U676" i="1" s="1"/>
  <c r="T676" i="1"/>
  <c r="O677" i="1"/>
  <c r="P677" i="1"/>
  <c r="S677" i="1"/>
  <c r="T677" i="1"/>
  <c r="U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T680" i="1"/>
  <c r="U680" i="1"/>
  <c r="O681" i="1"/>
  <c r="P681" i="1"/>
  <c r="S681" i="1"/>
  <c r="U681" i="1" s="1"/>
  <c r="T681" i="1"/>
  <c r="O682" i="1"/>
  <c r="P682" i="1"/>
  <c r="S682" i="1"/>
  <c r="T682" i="1"/>
  <c r="U682" i="1"/>
  <c r="O683" i="1"/>
  <c r="P683" i="1"/>
  <c r="S683" i="1"/>
  <c r="T683" i="1"/>
  <c r="U683" i="1"/>
  <c r="O684" i="1"/>
  <c r="P684" i="1"/>
  <c r="S684" i="1"/>
  <c r="U684" i="1" s="1"/>
  <c r="T684" i="1"/>
  <c r="O685" i="1"/>
  <c r="P685" i="1"/>
  <c r="S685" i="1"/>
  <c r="T685" i="1"/>
  <c r="U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T688" i="1"/>
  <c r="U688" i="1"/>
  <c r="O689" i="1"/>
  <c r="P689" i="1"/>
  <c r="S689" i="1"/>
  <c r="U689" i="1" s="1"/>
  <c r="T689" i="1"/>
  <c r="O690" i="1"/>
  <c r="P690" i="1"/>
  <c r="S690" i="1"/>
  <c r="T690" i="1"/>
  <c r="U690" i="1"/>
  <c r="O691" i="1"/>
  <c r="P691" i="1"/>
  <c r="S691" i="1"/>
  <c r="T691" i="1"/>
  <c r="U691" i="1"/>
  <c r="O692" i="1"/>
  <c r="P692" i="1"/>
  <c r="S692" i="1"/>
  <c r="U692" i="1" s="1"/>
  <c r="T692" i="1"/>
  <c r="O693" i="1"/>
  <c r="P693" i="1"/>
  <c r="S693" i="1"/>
  <c r="T693" i="1"/>
  <c r="U693" i="1"/>
  <c r="O694" i="1"/>
  <c r="P694" i="1"/>
  <c r="S694" i="1"/>
  <c r="U694" i="1" s="1"/>
  <c r="T694" i="1"/>
  <c r="O695" i="1"/>
  <c r="P695" i="1"/>
  <c r="S695" i="1"/>
  <c r="T695" i="1"/>
  <c r="U695" i="1"/>
  <c r="O696" i="1"/>
  <c r="P696" i="1"/>
  <c r="S696" i="1"/>
  <c r="T696" i="1"/>
  <c r="U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T699" i="1"/>
  <c r="U699" i="1"/>
  <c r="O700" i="1"/>
  <c r="P700" i="1"/>
  <c r="S700" i="1"/>
  <c r="U700" i="1" s="1"/>
  <c r="T700" i="1"/>
  <c r="O701" i="1"/>
  <c r="P701" i="1"/>
  <c r="S701" i="1"/>
  <c r="T701" i="1"/>
  <c r="U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T704" i="1"/>
  <c r="U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T707" i="1"/>
  <c r="U707" i="1"/>
  <c r="O708" i="1"/>
  <c r="P708" i="1"/>
  <c r="S708" i="1"/>
  <c r="U708" i="1" s="1"/>
  <c r="T708" i="1"/>
  <c r="O709" i="1"/>
  <c r="P709" i="1"/>
  <c r="S709" i="1"/>
  <c r="T709" i="1"/>
  <c r="U709" i="1"/>
  <c r="O710" i="1"/>
  <c r="P710" i="1"/>
  <c r="S710" i="1"/>
  <c r="U710" i="1" s="1"/>
  <c r="T710" i="1"/>
  <c r="O711" i="1"/>
  <c r="P711" i="1"/>
  <c r="S711" i="1"/>
  <c r="T711" i="1"/>
  <c r="U711" i="1"/>
  <c r="O712" i="1"/>
  <c r="P712" i="1"/>
  <c r="S712" i="1"/>
  <c r="T712" i="1"/>
  <c r="U712" i="1"/>
  <c r="O713" i="1"/>
  <c r="P713" i="1"/>
  <c r="S713" i="1"/>
  <c r="U713" i="1" s="1"/>
  <c r="T713" i="1"/>
  <c r="O714" i="1"/>
  <c r="P714" i="1"/>
  <c r="S714" i="1"/>
  <c r="T714" i="1"/>
  <c r="U714" i="1"/>
  <c r="O715" i="1"/>
  <c r="P715" i="1"/>
  <c r="S715" i="1"/>
  <c r="T715" i="1"/>
  <c r="U715" i="1"/>
  <c r="O716" i="1"/>
  <c r="P716" i="1"/>
  <c r="S716" i="1"/>
  <c r="U716" i="1" s="1"/>
  <c r="T716" i="1"/>
  <c r="O717" i="1"/>
  <c r="P717" i="1"/>
  <c r="S717" i="1"/>
  <c r="T717" i="1"/>
  <c r="U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T720" i="1"/>
  <c r="U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T723" i="1"/>
  <c r="U723" i="1"/>
  <c r="O724" i="1"/>
  <c r="P724" i="1"/>
  <c r="S724" i="1"/>
  <c r="U724" i="1" s="1"/>
  <c r="T724" i="1"/>
  <c r="O725" i="1"/>
  <c r="P725" i="1"/>
  <c r="S725" i="1"/>
  <c r="T725" i="1"/>
  <c r="U725" i="1"/>
  <c r="O726" i="1"/>
  <c r="P726" i="1"/>
  <c r="S726" i="1"/>
  <c r="U726" i="1" s="1"/>
  <c r="T726" i="1"/>
  <c r="O727" i="1"/>
  <c r="P727" i="1"/>
  <c r="S727" i="1"/>
  <c r="T727" i="1"/>
  <c r="U727" i="1"/>
  <c r="O728" i="1"/>
  <c r="P728" i="1"/>
  <c r="S728" i="1"/>
  <c r="T728" i="1"/>
  <c r="U728" i="1"/>
  <c r="O729" i="1"/>
  <c r="P729" i="1"/>
  <c r="S729" i="1"/>
  <c r="U729" i="1" s="1"/>
  <c r="T729" i="1"/>
  <c r="O730" i="1"/>
  <c r="P730" i="1"/>
  <c r="S730" i="1"/>
  <c r="T730" i="1"/>
  <c r="U730" i="1"/>
  <c r="O731" i="1"/>
  <c r="P731" i="1"/>
  <c r="S731" i="1"/>
  <c r="T731" i="1"/>
  <c r="U731" i="1"/>
  <c r="O732" i="1"/>
  <c r="P732" i="1"/>
  <c r="S732" i="1"/>
  <c r="U732" i="1" s="1"/>
  <c r="T732" i="1"/>
  <c r="O733" i="1"/>
  <c r="P733" i="1"/>
  <c r="S733" i="1"/>
  <c r="T733" i="1"/>
  <c r="U733" i="1"/>
  <c r="O734" i="1"/>
  <c r="P734" i="1"/>
  <c r="S734" i="1"/>
  <c r="U734" i="1" s="1"/>
  <c r="T734" i="1"/>
  <c r="O735" i="1"/>
  <c r="P735" i="1"/>
  <c r="S735" i="1"/>
  <c r="T735" i="1"/>
  <c r="U735" i="1"/>
  <c r="O736" i="1"/>
  <c r="P736" i="1"/>
  <c r="S736" i="1"/>
  <c r="T736" i="1"/>
  <c r="U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T739" i="1"/>
  <c r="U739" i="1"/>
  <c r="O740" i="1"/>
  <c r="P740" i="1"/>
  <c r="S740" i="1"/>
  <c r="U740" i="1" s="1"/>
  <c r="T740" i="1"/>
  <c r="O741" i="1"/>
  <c r="P741" i="1"/>
  <c r="S741" i="1"/>
  <c r="T741" i="1"/>
  <c r="U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T744" i="1"/>
  <c r="U744" i="1"/>
  <c r="O745" i="1"/>
  <c r="P745" i="1"/>
  <c r="S745" i="1"/>
  <c r="U745" i="1" s="1"/>
  <c r="T745" i="1"/>
  <c r="O746" i="1"/>
  <c r="P746" i="1"/>
  <c r="S746" i="1"/>
  <c r="T746" i="1"/>
  <c r="U746" i="1"/>
  <c r="O747" i="1"/>
  <c r="P747" i="1"/>
  <c r="S747" i="1"/>
  <c r="T747" i="1"/>
  <c r="U747" i="1"/>
  <c r="O748" i="1"/>
  <c r="P748" i="1"/>
  <c r="S748" i="1"/>
  <c r="U748" i="1" s="1"/>
  <c r="T748" i="1"/>
  <c r="O749" i="1"/>
  <c r="P749" i="1"/>
  <c r="S749" i="1"/>
  <c r="T749" i="1"/>
  <c r="U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T752" i="1"/>
  <c r="U752" i="1"/>
  <c r="O753" i="1"/>
  <c r="P753" i="1"/>
  <c r="S753" i="1"/>
  <c r="U753" i="1" s="1"/>
  <c r="T753" i="1"/>
  <c r="O754" i="1"/>
  <c r="P754" i="1"/>
  <c r="S754" i="1"/>
  <c r="T754" i="1"/>
  <c r="U754" i="1"/>
  <c r="O755" i="1"/>
  <c r="P755" i="1"/>
  <c r="S755" i="1"/>
  <c r="T755" i="1"/>
  <c r="U755" i="1"/>
  <c r="O756" i="1"/>
  <c r="P756" i="1"/>
  <c r="S756" i="1"/>
  <c r="U756" i="1" s="1"/>
  <c r="T756" i="1"/>
  <c r="O757" i="1"/>
  <c r="P757" i="1"/>
  <c r="S757" i="1"/>
  <c r="T757" i="1"/>
  <c r="U757" i="1"/>
  <c r="O758" i="1"/>
  <c r="P758" i="1"/>
  <c r="S758" i="1"/>
  <c r="U758" i="1" s="1"/>
  <c r="T758" i="1"/>
  <c r="O759" i="1"/>
  <c r="P759" i="1"/>
  <c r="S759" i="1"/>
  <c r="T759" i="1"/>
  <c r="U759" i="1"/>
  <c r="O760" i="1"/>
  <c r="P760" i="1"/>
  <c r="S760" i="1"/>
  <c r="T760" i="1"/>
  <c r="U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T763" i="1"/>
  <c r="U763" i="1"/>
  <c r="O764" i="1"/>
  <c r="P764" i="1"/>
  <c r="S764" i="1"/>
  <c r="U764" i="1" s="1"/>
  <c r="T764" i="1"/>
  <c r="O765" i="1"/>
  <c r="P765" i="1"/>
  <c r="S765" i="1"/>
  <c r="T765" i="1"/>
  <c r="U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T768" i="1"/>
  <c r="U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T771" i="1"/>
  <c r="U771" i="1"/>
  <c r="O772" i="1"/>
  <c r="P772" i="1"/>
  <c r="S772" i="1"/>
  <c r="U772" i="1" s="1"/>
  <c r="T772" i="1"/>
  <c r="O773" i="1"/>
  <c r="P773" i="1"/>
  <c r="S773" i="1"/>
  <c r="T773" i="1"/>
  <c r="U773" i="1"/>
  <c r="O774" i="1"/>
  <c r="P774" i="1"/>
  <c r="S774" i="1"/>
  <c r="U774" i="1" s="1"/>
  <c r="T774" i="1"/>
  <c r="O775" i="1"/>
  <c r="P775" i="1"/>
  <c r="S775" i="1"/>
  <c r="T775" i="1"/>
  <c r="U775" i="1"/>
  <c r="O776" i="1"/>
  <c r="P776" i="1"/>
  <c r="S776" i="1"/>
  <c r="T776" i="1"/>
  <c r="U776" i="1"/>
  <c r="O777" i="1"/>
  <c r="P777" i="1"/>
  <c r="S777" i="1"/>
  <c r="U777" i="1" s="1"/>
  <c r="T777" i="1"/>
  <c r="O778" i="1"/>
  <c r="P778" i="1"/>
  <c r="S778" i="1"/>
  <c r="T778" i="1"/>
  <c r="U778" i="1"/>
  <c r="O779" i="1"/>
  <c r="P779" i="1"/>
  <c r="S779" i="1"/>
  <c r="T779" i="1"/>
  <c r="U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T784" i="1"/>
  <c r="U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T787" i="1"/>
  <c r="U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T791" i="1"/>
  <c r="U791" i="1"/>
  <c r="O792" i="1"/>
  <c r="P792" i="1"/>
  <c r="S792" i="1"/>
  <c r="T792" i="1"/>
  <c r="U792" i="1"/>
  <c r="O793" i="1"/>
  <c r="P793" i="1"/>
  <c r="S793" i="1"/>
  <c r="U793" i="1" s="1"/>
  <c r="T793" i="1"/>
  <c r="O794" i="1"/>
  <c r="P794" i="1"/>
  <c r="S794" i="1"/>
  <c r="T794" i="1"/>
  <c r="U794" i="1"/>
  <c r="O795" i="1"/>
  <c r="P795" i="1"/>
  <c r="S795" i="1"/>
  <c r="T795" i="1"/>
  <c r="U795" i="1"/>
  <c r="O796" i="1"/>
  <c r="P796" i="1"/>
  <c r="S796" i="1"/>
  <c r="U796" i="1" s="1"/>
  <c r="T796" i="1"/>
  <c r="O797" i="1"/>
  <c r="P797" i="1"/>
  <c r="S797" i="1"/>
  <c r="T797" i="1"/>
  <c r="U797" i="1"/>
  <c r="O798" i="1"/>
  <c r="P798" i="1"/>
  <c r="S798" i="1"/>
  <c r="U798" i="1" s="1"/>
  <c r="T798" i="1"/>
  <c r="O799" i="1"/>
  <c r="P799" i="1"/>
  <c r="S799" i="1"/>
  <c r="T799" i="1"/>
  <c r="U799" i="1"/>
  <c r="O800" i="1"/>
  <c r="P800" i="1"/>
  <c r="S800" i="1"/>
  <c r="T800" i="1"/>
  <c r="U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T803" i="1"/>
  <c r="U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T808" i="1"/>
  <c r="U808" i="1"/>
  <c r="O809" i="1"/>
  <c r="P809" i="1"/>
  <c r="S809" i="1"/>
  <c r="U809" i="1" s="1"/>
  <c r="T809" i="1"/>
  <c r="O810" i="1"/>
  <c r="P810" i="1"/>
  <c r="S810" i="1"/>
  <c r="T810" i="1"/>
  <c r="U810" i="1"/>
  <c r="O811" i="1"/>
  <c r="P811" i="1"/>
  <c r="S811" i="1"/>
  <c r="T811" i="1"/>
  <c r="U811" i="1"/>
  <c r="O812" i="1"/>
  <c r="P812" i="1"/>
  <c r="S812" i="1"/>
  <c r="U812" i="1" s="1"/>
  <c r="T812" i="1"/>
  <c r="O813" i="1"/>
  <c r="P813" i="1"/>
  <c r="S813" i="1"/>
  <c r="T813" i="1"/>
  <c r="U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T816" i="1"/>
  <c r="U816" i="1"/>
  <c r="O817" i="1"/>
  <c r="P817" i="1"/>
  <c r="S817" i="1"/>
  <c r="U817" i="1" s="1"/>
  <c r="T817" i="1"/>
  <c r="O818" i="1"/>
  <c r="P818" i="1"/>
  <c r="S818" i="1"/>
  <c r="T818" i="1"/>
  <c r="U818" i="1"/>
  <c r="O819" i="1"/>
  <c r="P819" i="1"/>
  <c r="S819" i="1"/>
  <c r="T819" i="1"/>
  <c r="U819" i="1"/>
  <c r="O820" i="1"/>
  <c r="P820" i="1"/>
  <c r="S820" i="1"/>
  <c r="U820" i="1" s="1"/>
  <c r="T820" i="1"/>
  <c r="O821" i="1"/>
  <c r="P821" i="1"/>
  <c r="S821" i="1"/>
  <c r="T821" i="1"/>
  <c r="U821" i="1"/>
  <c r="O822" i="1"/>
  <c r="P822" i="1"/>
  <c r="S822" i="1"/>
  <c r="U822" i="1" s="1"/>
  <c r="T822" i="1"/>
  <c r="O823" i="1"/>
  <c r="P823" i="1"/>
  <c r="S823" i="1"/>
  <c r="T823" i="1"/>
  <c r="U823" i="1"/>
  <c r="O824" i="1"/>
  <c r="P824" i="1"/>
  <c r="S824" i="1"/>
  <c r="T824" i="1"/>
  <c r="U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T827" i="1"/>
  <c r="U827" i="1"/>
  <c r="O828" i="1"/>
  <c r="P828" i="1"/>
  <c r="S828" i="1"/>
  <c r="T828" i="1"/>
  <c r="U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T832" i="1"/>
  <c r="U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T835" i="1"/>
  <c r="U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T840" i="1"/>
  <c r="U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T843" i="1"/>
  <c r="U843" i="1"/>
  <c r="O844" i="1"/>
  <c r="P844" i="1"/>
  <c r="S844" i="1"/>
  <c r="U844" i="1" s="1"/>
  <c r="T844" i="1"/>
  <c r="O845" i="1"/>
  <c r="P845" i="1"/>
  <c r="S845" i="1"/>
  <c r="T845" i="1"/>
  <c r="U845" i="1"/>
  <c r="O846" i="1"/>
  <c r="P846" i="1"/>
  <c r="S846" i="1"/>
  <c r="U846" i="1" s="1"/>
  <c r="T846" i="1"/>
  <c r="O847" i="1"/>
  <c r="P847" i="1"/>
  <c r="S847" i="1"/>
  <c r="T847" i="1"/>
  <c r="U847" i="1"/>
  <c r="O848" i="1"/>
  <c r="P848" i="1"/>
  <c r="S848" i="1"/>
  <c r="T848" i="1"/>
  <c r="U848" i="1"/>
  <c r="O849" i="1"/>
  <c r="P849" i="1"/>
  <c r="S849" i="1"/>
  <c r="U849" i="1" s="1"/>
  <c r="T849" i="1"/>
  <c r="O850" i="1"/>
  <c r="P850" i="1"/>
  <c r="S850" i="1"/>
  <c r="T850" i="1"/>
  <c r="U850" i="1"/>
  <c r="O851" i="1"/>
  <c r="P851" i="1"/>
  <c r="S851" i="1"/>
  <c r="T851" i="1"/>
  <c r="U851" i="1"/>
  <c r="O852" i="1"/>
  <c r="P852" i="1"/>
  <c r="S852" i="1"/>
  <c r="T852" i="1"/>
  <c r="U852" i="1"/>
  <c r="O853" i="1"/>
  <c r="P853" i="1"/>
  <c r="S853" i="1"/>
  <c r="T853" i="1"/>
  <c r="U853" i="1"/>
  <c r="O854" i="1"/>
  <c r="P854" i="1"/>
  <c r="S854" i="1"/>
  <c r="U854" i="1" s="1"/>
  <c r="T854" i="1"/>
  <c r="O855" i="1"/>
  <c r="P855" i="1"/>
  <c r="S855" i="1"/>
  <c r="T855" i="1"/>
  <c r="U855" i="1"/>
  <c r="O856" i="1"/>
  <c r="P856" i="1"/>
  <c r="S856" i="1"/>
  <c r="T856" i="1"/>
  <c r="U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T859" i="1"/>
  <c r="U859" i="1"/>
  <c r="O860" i="1"/>
  <c r="P860" i="1"/>
  <c r="S860" i="1"/>
  <c r="T860" i="1"/>
  <c r="U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T864" i="1"/>
  <c r="U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T867" i="1"/>
  <c r="U867" i="1"/>
  <c r="O868" i="1"/>
  <c r="P868" i="1"/>
  <c r="S868" i="1"/>
  <c r="U868" i="1" s="1"/>
  <c r="T868" i="1"/>
  <c r="O869" i="1"/>
  <c r="P869" i="1"/>
  <c r="S869" i="1"/>
  <c r="T869" i="1"/>
  <c r="U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T872" i="1"/>
  <c r="U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T875" i="1"/>
  <c r="U875" i="1"/>
  <c r="O876" i="1"/>
  <c r="P876" i="1"/>
  <c r="S876" i="1"/>
  <c r="U876" i="1" s="1"/>
  <c r="T876" i="1"/>
  <c r="O877" i="1"/>
  <c r="P877" i="1"/>
  <c r="S877" i="1"/>
  <c r="T877" i="1"/>
  <c r="U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T880" i="1"/>
  <c r="U880" i="1"/>
  <c r="O881" i="1"/>
  <c r="P881" i="1"/>
  <c r="S881" i="1"/>
  <c r="U881" i="1" s="1"/>
  <c r="T881" i="1"/>
  <c r="O882" i="1"/>
  <c r="P882" i="1"/>
  <c r="S882" i="1"/>
  <c r="T882" i="1"/>
  <c r="U882" i="1"/>
  <c r="O883" i="1"/>
  <c r="P883" i="1"/>
  <c r="S883" i="1"/>
  <c r="T883" i="1"/>
  <c r="U883" i="1"/>
  <c r="O884" i="1"/>
  <c r="P884" i="1"/>
  <c r="S884" i="1"/>
  <c r="U884" i="1" s="1"/>
  <c r="T884" i="1"/>
  <c r="O885" i="1"/>
  <c r="P885" i="1"/>
  <c r="S885" i="1"/>
  <c r="T885" i="1"/>
  <c r="U885" i="1"/>
  <c r="O886" i="1"/>
  <c r="P886" i="1"/>
  <c r="S886" i="1"/>
  <c r="U886" i="1" s="1"/>
  <c r="T886" i="1"/>
  <c r="O887" i="1"/>
  <c r="P887" i="1"/>
  <c r="S887" i="1"/>
  <c r="T887" i="1"/>
  <c r="U887" i="1"/>
  <c r="O888" i="1"/>
  <c r="P888" i="1"/>
  <c r="S888" i="1"/>
  <c r="T888" i="1"/>
  <c r="U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T891" i="1"/>
  <c r="U891" i="1"/>
  <c r="O892" i="1"/>
  <c r="P892" i="1"/>
  <c r="S892" i="1"/>
  <c r="T892" i="1"/>
  <c r="U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T896" i="1"/>
  <c r="U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T899" i="1"/>
  <c r="U899" i="1"/>
  <c r="O900" i="1"/>
  <c r="P900" i="1"/>
  <c r="S900" i="1"/>
  <c r="U900" i="1" s="1"/>
  <c r="T900" i="1"/>
  <c r="O901" i="1"/>
  <c r="P901" i="1"/>
  <c r="S901" i="1"/>
  <c r="T901" i="1"/>
  <c r="U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T904" i="1"/>
  <c r="U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T907" i="1"/>
  <c r="U907" i="1"/>
  <c r="O908" i="1"/>
  <c r="P908" i="1"/>
  <c r="S908" i="1"/>
  <c r="U908" i="1" s="1"/>
  <c r="T908" i="1"/>
  <c r="O909" i="1"/>
  <c r="P909" i="1"/>
  <c r="S909" i="1"/>
  <c r="T909" i="1"/>
  <c r="U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T912" i="1"/>
  <c r="U912" i="1"/>
  <c r="O913" i="1"/>
  <c r="P913" i="1"/>
  <c r="S913" i="1"/>
  <c r="U913" i="1" s="1"/>
  <c r="T913" i="1"/>
  <c r="O914" i="1"/>
  <c r="P914" i="1"/>
  <c r="S914" i="1"/>
  <c r="T914" i="1"/>
  <c r="U914" i="1"/>
  <c r="O915" i="1"/>
  <c r="P915" i="1"/>
  <c r="S915" i="1"/>
  <c r="T915" i="1"/>
  <c r="U915" i="1"/>
  <c r="O916" i="1"/>
  <c r="P916" i="1"/>
  <c r="S916" i="1"/>
  <c r="U916" i="1" s="1"/>
  <c r="T916" i="1"/>
  <c r="O917" i="1"/>
  <c r="P917" i="1"/>
  <c r="S917" i="1"/>
  <c r="T917" i="1"/>
  <c r="U917" i="1"/>
  <c r="O918" i="1"/>
  <c r="P918" i="1"/>
  <c r="S918" i="1"/>
  <c r="U918" i="1" s="1"/>
  <c r="T918" i="1"/>
  <c r="O919" i="1"/>
  <c r="P919" i="1"/>
  <c r="S919" i="1"/>
  <c r="T919" i="1"/>
  <c r="U919" i="1"/>
  <c r="O920" i="1"/>
  <c r="P920" i="1"/>
  <c r="S920" i="1"/>
  <c r="T920" i="1"/>
  <c r="U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T923" i="1"/>
  <c r="U923" i="1"/>
  <c r="O924" i="1"/>
  <c r="P924" i="1"/>
  <c r="S924" i="1"/>
  <c r="T924" i="1"/>
  <c r="U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T928" i="1"/>
  <c r="U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T931" i="1"/>
  <c r="U931" i="1"/>
  <c r="O932" i="1"/>
  <c r="P932" i="1"/>
  <c r="S932" i="1"/>
  <c r="U932" i="1" s="1"/>
  <c r="T932" i="1"/>
  <c r="O933" i="1"/>
  <c r="P933" i="1"/>
  <c r="S933" i="1"/>
  <c r="T933" i="1"/>
  <c r="U933" i="1"/>
  <c r="O934" i="1"/>
  <c r="P934" i="1"/>
  <c r="S934" i="1"/>
  <c r="T934" i="1"/>
  <c r="U934" i="1"/>
  <c r="O935" i="1"/>
  <c r="P935" i="1"/>
  <c r="S935" i="1"/>
  <c r="U935" i="1" s="1"/>
  <c r="T935" i="1"/>
  <c r="O936" i="1"/>
  <c r="P936" i="1"/>
  <c r="S936" i="1"/>
  <c r="T936" i="1"/>
  <c r="U936" i="1"/>
  <c r="O937" i="1"/>
  <c r="P937" i="1"/>
  <c r="S937" i="1"/>
  <c r="U937" i="1" s="1"/>
  <c r="T937" i="1"/>
  <c r="O938" i="1"/>
  <c r="P938" i="1"/>
  <c r="S938" i="1"/>
  <c r="T938" i="1"/>
  <c r="U938" i="1"/>
  <c r="O939" i="1"/>
  <c r="P939" i="1"/>
  <c r="S939" i="1"/>
  <c r="T939" i="1"/>
  <c r="U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T942" i="1"/>
  <c r="U942" i="1"/>
  <c r="O943" i="1"/>
  <c r="P943" i="1"/>
  <c r="S943" i="1"/>
  <c r="U943" i="1" s="1"/>
  <c r="T943" i="1"/>
  <c r="O944" i="1"/>
  <c r="P944" i="1"/>
  <c r="S944" i="1"/>
  <c r="T944" i="1"/>
  <c r="U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T947" i="1"/>
  <c r="U947" i="1"/>
  <c r="O948" i="1"/>
  <c r="P948" i="1"/>
  <c r="S948" i="1"/>
  <c r="U948" i="1" s="1"/>
  <c r="T948" i="1"/>
  <c r="O949" i="1"/>
  <c r="P949" i="1"/>
  <c r="S949" i="1"/>
  <c r="T949" i="1"/>
  <c r="U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T952" i="1"/>
  <c r="U952" i="1"/>
  <c r="O953" i="1"/>
  <c r="P953" i="1"/>
  <c r="S953" i="1"/>
  <c r="U953" i="1" s="1"/>
  <c r="T953" i="1"/>
  <c r="O954" i="1"/>
  <c r="P954" i="1"/>
  <c r="S954" i="1"/>
  <c r="T954" i="1"/>
  <c r="U954" i="1"/>
  <c r="O955" i="1"/>
  <c r="P955" i="1"/>
  <c r="S955" i="1"/>
  <c r="T955" i="1"/>
  <c r="U955" i="1"/>
  <c r="O956" i="1"/>
  <c r="P956" i="1"/>
  <c r="S956" i="1"/>
  <c r="U956" i="1" s="1"/>
  <c r="T956" i="1"/>
  <c r="O957" i="1"/>
  <c r="P957" i="1"/>
  <c r="S957" i="1"/>
  <c r="T957" i="1"/>
  <c r="U957" i="1"/>
  <c r="O958" i="1"/>
  <c r="P958" i="1"/>
  <c r="S958" i="1"/>
  <c r="U958" i="1" s="1"/>
  <c r="T958" i="1"/>
  <c r="O959" i="1"/>
  <c r="P959" i="1"/>
  <c r="S959" i="1"/>
  <c r="T959" i="1"/>
  <c r="U959" i="1"/>
  <c r="O960" i="1"/>
  <c r="P960" i="1"/>
  <c r="S960" i="1"/>
  <c r="T960" i="1"/>
  <c r="U960" i="1"/>
  <c r="O961" i="1"/>
  <c r="P961" i="1"/>
  <c r="S961" i="1"/>
  <c r="U961" i="1" s="1"/>
  <c r="T961" i="1"/>
  <c r="O962" i="1"/>
  <c r="P962" i="1"/>
  <c r="S962" i="1"/>
  <c r="T962" i="1"/>
  <c r="U962" i="1"/>
  <c r="O963" i="1"/>
  <c r="P963" i="1"/>
  <c r="S963" i="1"/>
  <c r="T963" i="1"/>
  <c r="U963" i="1"/>
  <c r="O964" i="1"/>
  <c r="P964" i="1"/>
  <c r="S964" i="1"/>
  <c r="T964" i="1"/>
  <c r="U964" i="1"/>
  <c r="O965" i="1"/>
  <c r="P965" i="1"/>
  <c r="S965" i="1"/>
  <c r="T965" i="1"/>
  <c r="U965" i="1"/>
  <c r="O966" i="1"/>
  <c r="P966" i="1"/>
  <c r="S966" i="1"/>
  <c r="U966" i="1" s="1"/>
  <c r="T966" i="1"/>
  <c r="O967" i="1"/>
  <c r="P967" i="1"/>
  <c r="S967" i="1"/>
  <c r="T967" i="1"/>
  <c r="U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T970" i="1"/>
  <c r="U970" i="1"/>
  <c r="O971" i="1"/>
  <c r="P971" i="1"/>
  <c r="S971" i="1"/>
  <c r="T971" i="1"/>
  <c r="U971" i="1"/>
  <c r="O972" i="1"/>
  <c r="P972" i="1"/>
  <c r="S972" i="1"/>
  <c r="T972" i="1"/>
  <c r="U972" i="1"/>
  <c r="O973" i="1"/>
  <c r="P973" i="1"/>
  <c r="S973" i="1"/>
  <c r="U973" i="1" s="1"/>
  <c r="T973" i="1"/>
  <c r="O974" i="1"/>
  <c r="P974" i="1"/>
  <c r="S974" i="1"/>
  <c r="T974" i="1"/>
  <c r="U974" i="1"/>
  <c r="O975" i="1"/>
  <c r="P975" i="1"/>
  <c r="S975" i="1"/>
  <c r="T975" i="1"/>
  <c r="U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T979" i="1"/>
  <c r="U979" i="1"/>
  <c r="O980" i="1"/>
  <c r="P980" i="1"/>
  <c r="S980" i="1"/>
  <c r="T980" i="1"/>
  <c r="U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T983" i="1"/>
  <c r="U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T987" i="1"/>
  <c r="U987" i="1"/>
  <c r="O988" i="1"/>
  <c r="P988" i="1"/>
  <c r="S988" i="1"/>
  <c r="T988" i="1"/>
  <c r="U988" i="1"/>
  <c r="O989" i="1"/>
  <c r="P989" i="1"/>
  <c r="S989" i="1"/>
  <c r="U989" i="1" s="1"/>
  <c r="T989" i="1"/>
  <c r="O990" i="1"/>
  <c r="P990" i="1"/>
  <c r="S990" i="1"/>
  <c r="T990" i="1"/>
  <c r="U990" i="1"/>
  <c r="O991" i="1"/>
  <c r="P991" i="1"/>
  <c r="S991" i="1"/>
  <c r="U991" i="1" s="1"/>
  <c r="T991" i="1"/>
  <c r="O992" i="1"/>
  <c r="P992" i="1"/>
  <c r="S992" i="1"/>
  <c r="T992" i="1"/>
  <c r="U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T995" i="1"/>
  <c r="U995" i="1"/>
  <c r="O996" i="1"/>
  <c r="P996" i="1"/>
  <c r="S996" i="1"/>
  <c r="U996" i="1" s="1"/>
  <c r="T996" i="1"/>
  <c r="O997" i="1"/>
  <c r="P997" i="1"/>
  <c r="S997" i="1"/>
  <c r="T997" i="1"/>
  <c r="U997" i="1"/>
  <c r="O998" i="1"/>
  <c r="P998" i="1"/>
  <c r="S998" i="1"/>
  <c r="T998" i="1"/>
  <c r="U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T1003" i="1"/>
  <c r="U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T1006" i="1"/>
  <c r="U1006" i="1"/>
  <c r="O1007" i="1"/>
  <c r="P1007" i="1"/>
  <c r="S1007" i="1"/>
  <c r="U1007" i="1" s="1"/>
  <c r="T1007" i="1"/>
  <c r="O1008" i="1"/>
  <c r="P1008" i="1"/>
  <c r="S1008" i="1"/>
  <c r="T1008" i="1"/>
  <c r="U1008" i="1"/>
  <c r="O1009" i="1"/>
  <c r="P1009" i="1"/>
  <c r="S1009" i="1"/>
  <c r="U1009" i="1" s="1"/>
  <c r="T1009" i="1"/>
  <c r="O1010" i="1"/>
  <c r="P1010" i="1"/>
  <c r="S1010" i="1"/>
  <c r="T1010" i="1"/>
  <c r="U1010" i="1"/>
  <c r="O1011" i="1"/>
  <c r="P1011" i="1"/>
  <c r="S1011" i="1"/>
  <c r="T1011" i="1"/>
  <c r="U1011" i="1"/>
  <c r="O1012" i="1"/>
  <c r="P1012" i="1"/>
  <c r="S1012" i="1"/>
  <c r="U1012" i="1" s="1"/>
  <c r="T1012" i="1"/>
  <c r="O1013" i="1"/>
  <c r="P1013" i="1"/>
  <c r="S1013" i="1"/>
  <c r="T1013" i="1"/>
  <c r="U1013" i="1"/>
  <c r="O1014" i="1"/>
  <c r="P1014" i="1"/>
  <c r="S1014" i="1"/>
  <c r="U1014" i="1" s="1"/>
  <c r="T1014" i="1"/>
  <c r="O1015" i="1"/>
  <c r="P1015" i="1"/>
  <c r="S1015" i="1"/>
  <c r="T1015" i="1"/>
  <c r="U1015" i="1"/>
  <c r="O1016" i="1"/>
  <c r="P1016" i="1"/>
  <c r="S1016" i="1"/>
  <c r="T1016" i="1"/>
  <c r="U1016" i="1"/>
  <c r="O1017" i="1"/>
  <c r="P1017" i="1"/>
  <c r="S1017" i="1"/>
  <c r="U1017" i="1" s="1"/>
  <c r="T1017" i="1"/>
  <c r="O1018" i="1"/>
  <c r="P1018" i="1"/>
  <c r="S1018" i="1"/>
  <c r="T1018" i="1"/>
  <c r="U1018" i="1"/>
  <c r="O1019" i="1"/>
  <c r="P1019" i="1"/>
  <c r="S1019" i="1"/>
  <c r="T1019" i="1"/>
  <c r="U1019" i="1"/>
  <c r="O1020" i="1"/>
  <c r="P1020" i="1"/>
  <c r="S1020" i="1"/>
  <c r="T1020" i="1"/>
  <c r="U1020" i="1"/>
  <c r="O1021" i="1"/>
  <c r="P1021" i="1"/>
  <c r="S1021" i="1"/>
  <c r="T1021" i="1"/>
  <c r="U1021" i="1"/>
  <c r="O1022" i="1"/>
  <c r="P1022" i="1"/>
  <c r="S1022" i="1"/>
  <c r="U1022" i="1" s="1"/>
  <c r="T1022" i="1"/>
  <c r="O1023" i="1"/>
  <c r="P1023" i="1"/>
  <c r="S1023" i="1"/>
  <c r="T1023" i="1"/>
  <c r="U1023" i="1"/>
  <c r="O1024" i="1"/>
  <c r="P1024" i="1"/>
  <c r="S1024" i="1"/>
  <c r="T1024" i="1"/>
  <c r="U1024" i="1"/>
  <c r="O1025" i="1"/>
  <c r="P1025" i="1"/>
  <c r="S1025" i="1"/>
  <c r="U1025" i="1" s="1"/>
  <c r="T1025" i="1"/>
  <c r="O1026" i="1"/>
  <c r="P1026" i="1"/>
  <c r="S1026" i="1"/>
  <c r="T1026" i="1"/>
  <c r="U1026" i="1"/>
  <c r="O1027" i="1"/>
  <c r="P1027" i="1"/>
  <c r="S1027" i="1"/>
  <c r="T1027" i="1"/>
  <c r="U1027" i="1"/>
  <c r="O1028" i="1"/>
  <c r="P1028" i="1"/>
  <c r="S1028" i="1"/>
  <c r="T1028" i="1"/>
  <c r="U1028" i="1"/>
  <c r="O1029" i="1"/>
  <c r="P1029" i="1"/>
  <c r="S1029" i="1"/>
  <c r="T1029" i="1"/>
  <c r="U1029" i="1"/>
  <c r="O1030" i="1"/>
  <c r="P1030" i="1"/>
  <c r="S1030" i="1"/>
  <c r="U1030" i="1" s="1"/>
  <c r="T1030" i="1"/>
  <c r="O1031" i="1"/>
  <c r="P1031" i="1"/>
  <c r="S1031" i="1"/>
  <c r="T1031" i="1"/>
  <c r="U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T1034" i="1"/>
  <c r="U1034" i="1"/>
  <c r="O1035" i="1"/>
  <c r="P1035" i="1"/>
  <c r="S1035" i="1"/>
  <c r="T1035" i="1"/>
  <c r="U1035" i="1"/>
  <c r="O1036" i="1"/>
  <c r="P1036" i="1"/>
  <c r="S1036" i="1"/>
  <c r="T1036" i="1"/>
  <c r="U1036" i="1"/>
  <c r="O1037" i="1"/>
  <c r="P1037" i="1"/>
  <c r="S1037" i="1"/>
  <c r="U1037" i="1" s="1"/>
  <c r="T1037" i="1"/>
  <c r="O1038" i="1"/>
  <c r="P1038" i="1"/>
  <c r="S1038" i="1"/>
  <c r="U1038" i="1" s="1"/>
  <c r="T1038" i="1"/>
  <c r="O1039" i="1"/>
  <c r="P1039" i="1"/>
  <c r="S1039" i="1"/>
  <c r="T1039" i="1"/>
  <c r="U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T1043" i="1"/>
  <c r="U1043" i="1"/>
  <c r="O1044" i="1"/>
  <c r="P1044" i="1"/>
  <c r="S1044" i="1"/>
  <c r="T1044" i="1"/>
  <c r="U1044" i="1"/>
  <c r="O1045" i="1"/>
  <c r="P1045" i="1"/>
  <c r="S1045" i="1"/>
  <c r="U1045" i="1" s="1"/>
  <c r="T1045" i="1"/>
  <c r="O1046" i="1"/>
  <c r="P1046" i="1"/>
  <c r="S1046" i="1"/>
  <c r="T1046" i="1"/>
  <c r="U1046" i="1"/>
  <c r="O1047" i="1"/>
  <c r="P1047" i="1"/>
  <c r="S1047" i="1"/>
  <c r="T1047" i="1"/>
  <c r="U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T1051" i="1"/>
  <c r="U1051" i="1"/>
  <c r="O1052" i="1"/>
  <c r="P1052" i="1"/>
  <c r="S1052" i="1"/>
  <c r="T1052" i="1"/>
  <c r="U1052" i="1"/>
  <c r="O1053" i="1"/>
  <c r="P1053" i="1"/>
  <c r="S1053" i="1"/>
  <c r="U1053" i="1" s="1"/>
  <c r="T1053" i="1"/>
  <c r="O1054" i="1"/>
  <c r="P1054" i="1"/>
  <c r="S1054" i="1"/>
  <c r="T1054" i="1"/>
  <c r="U1054" i="1"/>
  <c r="O1055" i="1"/>
  <c r="P1055" i="1"/>
  <c r="S1055" i="1"/>
  <c r="U1055" i="1" s="1"/>
  <c r="T1055" i="1"/>
  <c r="O1056" i="1"/>
  <c r="P1056" i="1"/>
  <c r="S1056" i="1"/>
  <c r="T1056" i="1"/>
  <c r="U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T1059" i="1"/>
  <c r="U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T1062" i="1"/>
  <c r="U1062" i="1"/>
  <c r="O1063" i="1"/>
  <c r="P1063" i="1"/>
  <c r="S1063" i="1"/>
  <c r="U1063" i="1" s="1"/>
  <c r="T1063" i="1"/>
  <c r="O1064" i="1"/>
  <c r="P1064" i="1"/>
  <c r="S1064" i="1"/>
  <c r="T1064" i="1"/>
  <c r="U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T1067" i="1"/>
  <c r="U1067" i="1"/>
  <c r="O1068" i="1"/>
  <c r="P1068" i="1"/>
  <c r="S1068" i="1"/>
  <c r="U1068" i="1" s="1"/>
  <c r="T1068" i="1"/>
  <c r="O1069" i="1"/>
  <c r="P1069" i="1"/>
  <c r="S1069" i="1"/>
  <c r="T1069" i="1"/>
  <c r="U1069" i="1"/>
  <c r="O1070" i="1"/>
  <c r="P1070" i="1"/>
  <c r="S1070" i="1"/>
  <c r="T1070" i="1"/>
  <c r="U1070" i="1"/>
  <c r="O1071" i="1"/>
  <c r="P1071" i="1"/>
  <c r="S1071" i="1"/>
  <c r="U1071" i="1" s="1"/>
  <c r="T1071" i="1"/>
  <c r="O1072" i="1"/>
  <c r="P1072" i="1"/>
  <c r="S1072" i="1"/>
  <c r="T1072" i="1"/>
  <c r="U1072" i="1"/>
  <c r="O1073" i="1"/>
  <c r="P1073" i="1"/>
  <c r="S1073" i="1"/>
  <c r="U1073" i="1" s="1"/>
  <c r="T1073" i="1"/>
  <c r="O1074" i="1"/>
  <c r="P1074" i="1"/>
  <c r="S1074" i="1"/>
  <c r="T1074" i="1"/>
  <c r="U1074" i="1"/>
  <c r="O1075" i="1"/>
  <c r="P1075" i="1"/>
  <c r="S1075" i="1"/>
  <c r="T1075" i="1"/>
  <c r="U1075" i="1"/>
  <c r="O1076" i="1"/>
  <c r="P1076" i="1"/>
  <c r="S1076" i="1"/>
  <c r="U1076" i="1" s="1"/>
  <c r="T1076" i="1"/>
  <c r="O1077" i="1"/>
  <c r="P1077" i="1"/>
  <c r="S1077" i="1"/>
  <c r="T1077" i="1"/>
  <c r="U1077" i="1"/>
  <c r="O1078" i="1"/>
  <c r="P1078" i="1"/>
  <c r="S1078" i="1"/>
  <c r="U1078" i="1" s="1"/>
  <c r="T1078" i="1"/>
  <c r="O1079" i="1"/>
  <c r="P1079" i="1"/>
  <c r="S1079" i="1"/>
  <c r="T1079" i="1"/>
  <c r="U1079" i="1"/>
  <c r="O1080" i="1"/>
  <c r="P1080" i="1"/>
  <c r="S1080" i="1"/>
  <c r="T1080" i="1"/>
  <c r="U1080" i="1"/>
  <c r="O1081" i="1"/>
  <c r="P1081" i="1"/>
  <c r="S1081" i="1"/>
  <c r="U1081" i="1" s="1"/>
  <c r="T1081" i="1"/>
  <c r="O1082" i="1"/>
  <c r="P1082" i="1"/>
  <c r="S1082" i="1"/>
  <c r="T1082" i="1"/>
  <c r="U1082" i="1"/>
  <c r="O1083" i="1"/>
  <c r="P1083" i="1"/>
  <c r="S1083" i="1"/>
  <c r="T1083" i="1"/>
  <c r="U1083" i="1"/>
  <c r="O1084" i="1"/>
  <c r="P1084" i="1"/>
  <c r="S1084" i="1"/>
  <c r="T1084" i="1"/>
  <c r="U1084" i="1"/>
  <c r="O1085" i="1"/>
  <c r="P1085" i="1"/>
  <c r="S1085" i="1"/>
  <c r="T1085" i="1"/>
  <c r="U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T1088" i="1"/>
  <c r="U1088" i="1"/>
  <c r="O1089" i="1"/>
  <c r="P1089" i="1"/>
  <c r="S1089" i="1"/>
  <c r="U1089" i="1" s="1"/>
  <c r="T1089" i="1"/>
  <c r="O1090" i="1"/>
  <c r="P1090" i="1"/>
  <c r="S1090" i="1"/>
  <c r="T1090" i="1"/>
  <c r="U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T1093" i="1"/>
  <c r="U1093" i="1"/>
  <c r="O1094" i="1"/>
  <c r="P1094" i="1"/>
  <c r="S1094" i="1"/>
  <c r="U1094" i="1" s="1"/>
  <c r="T1094" i="1"/>
  <c r="O1095" i="1"/>
  <c r="P1095" i="1"/>
  <c r="S1095" i="1"/>
  <c r="T1095" i="1"/>
  <c r="U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T1098" i="1"/>
  <c r="U1098" i="1"/>
  <c r="O1099" i="1"/>
  <c r="P1099" i="1"/>
  <c r="S1099" i="1"/>
  <c r="U1099" i="1" s="1"/>
  <c r="T1099" i="1"/>
  <c r="O1100" i="1"/>
  <c r="P1100" i="1"/>
  <c r="S1100" i="1"/>
  <c r="T1100" i="1"/>
  <c r="U1100" i="1"/>
  <c r="O1101" i="1"/>
  <c r="P1101" i="1"/>
  <c r="S1101" i="1"/>
  <c r="T1101" i="1"/>
  <c r="U1101" i="1"/>
  <c r="O1102" i="1"/>
  <c r="P1102" i="1"/>
  <c r="S1102" i="1"/>
  <c r="U1102" i="1" s="1"/>
  <c r="T1102" i="1"/>
  <c r="O1103" i="1"/>
  <c r="P1103" i="1"/>
  <c r="S1103" i="1"/>
  <c r="T1103" i="1"/>
  <c r="U1103" i="1"/>
  <c r="O1104" i="1"/>
  <c r="P1104" i="1"/>
  <c r="S1104" i="1"/>
  <c r="U1104" i="1" s="1"/>
  <c r="T1104" i="1"/>
  <c r="O1105" i="1"/>
  <c r="P1105" i="1"/>
  <c r="S1105" i="1"/>
  <c r="T1105" i="1"/>
  <c r="U1105" i="1"/>
  <c r="O1106" i="1"/>
  <c r="P1106" i="1"/>
  <c r="S1106" i="1"/>
  <c r="T1106" i="1"/>
  <c r="U1106" i="1"/>
  <c r="O1107" i="1"/>
  <c r="P1107" i="1"/>
  <c r="S1107" i="1"/>
  <c r="U1107" i="1" s="1"/>
  <c r="T1107" i="1"/>
  <c r="O1108" i="1"/>
  <c r="P1108" i="1"/>
  <c r="S1108" i="1"/>
  <c r="T1108" i="1"/>
  <c r="U1108" i="1"/>
  <c r="O1109" i="1"/>
  <c r="P1109" i="1"/>
  <c r="S1109" i="1"/>
  <c r="T1109" i="1"/>
  <c r="U1109" i="1"/>
  <c r="O1110" i="1"/>
  <c r="P1110" i="1"/>
  <c r="S1110" i="1"/>
  <c r="U1110" i="1" s="1"/>
  <c r="T1110" i="1"/>
  <c r="O1111" i="1"/>
  <c r="P1111" i="1"/>
  <c r="S1111" i="1"/>
  <c r="T1111" i="1"/>
  <c r="U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T1114" i="1"/>
  <c r="U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T1117" i="1"/>
  <c r="U1117" i="1"/>
  <c r="O1118" i="1"/>
  <c r="P1118" i="1"/>
  <c r="S1118" i="1"/>
  <c r="U1118" i="1" s="1"/>
  <c r="T1118" i="1"/>
  <c r="O1119" i="1"/>
  <c r="P1119" i="1"/>
  <c r="S1119" i="1"/>
  <c r="T1119" i="1"/>
  <c r="U1119" i="1"/>
  <c r="O1120" i="1"/>
  <c r="P1120" i="1"/>
  <c r="S1120" i="1"/>
  <c r="U1120" i="1" s="1"/>
  <c r="T1120" i="1"/>
  <c r="O1121" i="1"/>
  <c r="P1121" i="1"/>
  <c r="S1121" i="1"/>
  <c r="T1121" i="1"/>
  <c r="U1121" i="1"/>
  <c r="O1122" i="1"/>
  <c r="P1122" i="1"/>
  <c r="S1122" i="1"/>
  <c r="T1122" i="1"/>
  <c r="U1122" i="1"/>
  <c r="O1123" i="1"/>
  <c r="P1123" i="1"/>
  <c r="S1123" i="1"/>
  <c r="U1123" i="1" s="1"/>
  <c r="T1123" i="1"/>
  <c r="O1124" i="1"/>
  <c r="P1124" i="1"/>
  <c r="S1124" i="1"/>
  <c r="T1124" i="1"/>
  <c r="U1124" i="1"/>
  <c r="O1125" i="1"/>
  <c r="P1125" i="1"/>
  <c r="S1125" i="1"/>
  <c r="T1125" i="1"/>
  <c r="U1125" i="1"/>
  <c r="O1126" i="1"/>
  <c r="P1126" i="1"/>
  <c r="S1126" i="1"/>
  <c r="U1126" i="1" s="1"/>
  <c r="T1126" i="1"/>
  <c r="O1127" i="1"/>
  <c r="P1127" i="1"/>
  <c r="S1127" i="1"/>
  <c r="T1127" i="1"/>
  <c r="U1127" i="1"/>
  <c r="O1128" i="1"/>
  <c r="P1128" i="1"/>
  <c r="S1128" i="1"/>
  <c r="U1128" i="1" s="1"/>
  <c r="T1128" i="1"/>
  <c r="O1129" i="1"/>
  <c r="P1129" i="1"/>
  <c r="S1129" i="1"/>
  <c r="T1129" i="1"/>
  <c r="U1129" i="1"/>
  <c r="O1130" i="1"/>
  <c r="P1130" i="1"/>
  <c r="S1130" i="1"/>
  <c r="T1130" i="1"/>
  <c r="U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T1133" i="1"/>
  <c r="U1133" i="1"/>
  <c r="O1134" i="1"/>
  <c r="P1134" i="1"/>
  <c r="S1134" i="1"/>
  <c r="U1134" i="1" s="1"/>
  <c r="T1134" i="1"/>
  <c r="O1135" i="1"/>
  <c r="P1135" i="1"/>
  <c r="S1135" i="1"/>
  <c r="T1135" i="1"/>
  <c r="U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T1138" i="1"/>
  <c r="U1138" i="1"/>
  <c r="O1139" i="1"/>
  <c r="P1139" i="1"/>
  <c r="S1139" i="1"/>
  <c r="U1139" i="1" s="1"/>
  <c r="T1139" i="1"/>
  <c r="O1140" i="1"/>
  <c r="P1140" i="1"/>
  <c r="S1140" i="1"/>
  <c r="T1140" i="1"/>
  <c r="U1140" i="1"/>
  <c r="O1141" i="1"/>
  <c r="P1141" i="1"/>
  <c r="S1141" i="1"/>
  <c r="T1141" i="1"/>
  <c r="U1141" i="1"/>
  <c r="O1142" i="1"/>
  <c r="P1142" i="1"/>
  <c r="S1142" i="1"/>
  <c r="U1142" i="1" s="1"/>
  <c r="T1142" i="1"/>
  <c r="O1143" i="1"/>
  <c r="P1143" i="1"/>
  <c r="S1143" i="1"/>
  <c r="T1143" i="1"/>
  <c r="U1143" i="1"/>
  <c r="O1144" i="1"/>
  <c r="P1144" i="1"/>
  <c r="S1144" i="1"/>
  <c r="U1144" i="1" s="1"/>
  <c r="T1144" i="1"/>
  <c r="O1145" i="1"/>
  <c r="P1145" i="1"/>
  <c r="S1145" i="1"/>
  <c r="T1145" i="1"/>
  <c r="U1145" i="1"/>
  <c r="O1146" i="1"/>
  <c r="P1146" i="1"/>
  <c r="S1146" i="1"/>
  <c r="T1146" i="1"/>
  <c r="U1146" i="1"/>
  <c r="O1147" i="1"/>
  <c r="P1147" i="1"/>
  <c r="S1147" i="1"/>
  <c r="U1147" i="1" s="1"/>
  <c r="T1147" i="1"/>
  <c r="O1148" i="1"/>
  <c r="P1148" i="1"/>
  <c r="S1148" i="1"/>
  <c r="T1148" i="1"/>
  <c r="U1148" i="1"/>
  <c r="O1149" i="1"/>
  <c r="P1149" i="1"/>
  <c r="S1149" i="1"/>
  <c r="T1149" i="1"/>
  <c r="U1149" i="1"/>
  <c r="O1150" i="1"/>
  <c r="P1150" i="1"/>
  <c r="S1150" i="1"/>
  <c r="U1150" i="1" s="1"/>
  <c r="T1150" i="1"/>
  <c r="O1151" i="1"/>
  <c r="P1151" i="1"/>
  <c r="S1151" i="1"/>
  <c r="T1151" i="1"/>
  <c r="U1151" i="1"/>
  <c r="O1152" i="1"/>
  <c r="P1152" i="1"/>
  <c r="S1152" i="1"/>
  <c r="U1152" i="1" s="1"/>
  <c r="T1152" i="1"/>
  <c r="O1153" i="1"/>
  <c r="P1153" i="1"/>
  <c r="S1153" i="1"/>
  <c r="T1153" i="1"/>
  <c r="U1153" i="1"/>
  <c r="O1154" i="1"/>
  <c r="P1154" i="1"/>
  <c r="S1154" i="1"/>
  <c r="T1154" i="1"/>
  <c r="U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T1157" i="1"/>
  <c r="U1157" i="1"/>
  <c r="O1158" i="1"/>
  <c r="P1158" i="1"/>
  <c r="S1158" i="1"/>
  <c r="U1158" i="1" s="1"/>
  <c r="T1158" i="1"/>
  <c r="O1159" i="1"/>
  <c r="P1159" i="1"/>
  <c r="S1159" i="1"/>
  <c r="T1159" i="1"/>
  <c r="U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T1162" i="1"/>
  <c r="U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T1165" i="1"/>
  <c r="U1165" i="1"/>
  <c r="O1166" i="1"/>
  <c r="P1166" i="1"/>
  <c r="S1166" i="1"/>
  <c r="U1166" i="1" s="1"/>
  <c r="T1166" i="1"/>
  <c r="O1167" i="1"/>
  <c r="P1167" i="1"/>
  <c r="S1167" i="1"/>
  <c r="T1167" i="1"/>
  <c r="U1167" i="1"/>
  <c r="O1168" i="1"/>
  <c r="P1168" i="1"/>
  <c r="S1168" i="1"/>
  <c r="U1168" i="1" s="1"/>
  <c r="T1168" i="1"/>
  <c r="O1169" i="1"/>
  <c r="P1169" i="1"/>
  <c r="S1169" i="1"/>
  <c r="T1169" i="1"/>
  <c r="U1169" i="1"/>
  <c r="O1170" i="1"/>
  <c r="P1170" i="1"/>
  <c r="S1170" i="1"/>
  <c r="T1170" i="1"/>
  <c r="U1170" i="1"/>
  <c r="O1171" i="1"/>
  <c r="P1171" i="1"/>
  <c r="S1171" i="1"/>
  <c r="U1171" i="1" s="1"/>
  <c r="T1171" i="1"/>
  <c r="O1172" i="1"/>
  <c r="P1172" i="1"/>
  <c r="S1172" i="1"/>
  <c r="T1172" i="1"/>
  <c r="U1172" i="1"/>
  <c r="O1173" i="1"/>
  <c r="P1173" i="1"/>
  <c r="S1173" i="1"/>
  <c r="T1173" i="1"/>
  <c r="U1173" i="1"/>
  <c r="O1174" i="1"/>
  <c r="P1174" i="1"/>
  <c r="S1174" i="1"/>
  <c r="U1174" i="1" s="1"/>
  <c r="T1174" i="1"/>
  <c r="O1175" i="1"/>
  <c r="P1175" i="1"/>
  <c r="S1175" i="1"/>
  <c r="T1175" i="1"/>
  <c r="U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T1178" i="1"/>
  <c r="U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T1181" i="1"/>
  <c r="U1181" i="1"/>
  <c r="O1182" i="1"/>
  <c r="P1182" i="1"/>
  <c r="S1182" i="1"/>
  <c r="U1182" i="1" s="1"/>
  <c r="T1182" i="1"/>
  <c r="O1183" i="1"/>
  <c r="P1183" i="1"/>
  <c r="S1183" i="1"/>
  <c r="T1183" i="1"/>
  <c r="U1183" i="1"/>
  <c r="O1184" i="1"/>
  <c r="P1184" i="1"/>
  <c r="S1184" i="1"/>
  <c r="U1184" i="1" s="1"/>
  <c r="T1184" i="1"/>
  <c r="O1185" i="1"/>
  <c r="P1185" i="1"/>
  <c r="S1185" i="1"/>
  <c r="T1185" i="1"/>
  <c r="U1185" i="1"/>
  <c r="O1186" i="1"/>
  <c r="P1186" i="1"/>
  <c r="S1186" i="1"/>
  <c r="T1186" i="1"/>
  <c r="U1186" i="1"/>
  <c r="O1187" i="1"/>
  <c r="P1187" i="1"/>
  <c r="S1187" i="1"/>
  <c r="U1187" i="1" s="1"/>
  <c r="T1187" i="1"/>
  <c r="O1188" i="1"/>
  <c r="P1188" i="1"/>
  <c r="S1188" i="1"/>
  <c r="T1188" i="1"/>
  <c r="U1188" i="1"/>
  <c r="O1189" i="1"/>
  <c r="P1189" i="1"/>
  <c r="S1189" i="1"/>
  <c r="T1189" i="1"/>
  <c r="U1189" i="1"/>
  <c r="O1190" i="1"/>
  <c r="P1190" i="1"/>
  <c r="S1190" i="1"/>
  <c r="U1190" i="1" s="1"/>
  <c r="T1190" i="1"/>
  <c r="O1191" i="1"/>
  <c r="P1191" i="1"/>
  <c r="S1191" i="1"/>
  <c r="T1191" i="1"/>
  <c r="U1191" i="1"/>
  <c r="O1192" i="1"/>
  <c r="P1192" i="1"/>
  <c r="S1192" i="1"/>
  <c r="U1192" i="1" s="1"/>
  <c r="T1192" i="1"/>
  <c r="O1193" i="1"/>
  <c r="P1193" i="1"/>
  <c r="S1193" i="1"/>
  <c r="T1193" i="1"/>
  <c r="U1193" i="1"/>
  <c r="O1194" i="1"/>
  <c r="P1194" i="1"/>
  <c r="S1194" i="1"/>
  <c r="T1194" i="1"/>
  <c r="U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T1197" i="1"/>
  <c r="U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T1202" i="1"/>
  <c r="U1202" i="1"/>
  <c r="O1203" i="1"/>
  <c r="P1203" i="1"/>
  <c r="S1203" i="1"/>
  <c r="U1203" i="1" s="1"/>
  <c r="T1203" i="1"/>
  <c r="O1204" i="1"/>
  <c r="P1204" i="1"/>
  <c r="S1204" i="1"/>
  <c r="T1204" i="1"/>
  <c r="U1204" i="1"/>
  <c r="O1205" i="1"/>
  <c r="P1205" i="1"/>
  <c r="S1205" i="1"/>
  <c r="T1205" i="1"/>
  <c r="U1205" i="1"/>
  <c r="O1206" i="1"/>
  <c r="P1206" i="1"/>
  <c r="S1206" i="1"/>
  <c r="U1206" i="1" s="1"/>
  <c r="T1206" i="1"/>
  <c r="O1207" i="1"/>
  <c r="P1207" i="1"/>
  <c r="S1207" i="1"/>
  <c r="T1207" i="1"/>
  <c r="U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T1210" i="1"/>
  <c r="U1210" i="1"/>
  <c r="O1211" i="1"/>
  <c r="P1211" i="1"/>
  <c r="S1211" i="1"/>
  <c r="U1211" i="1" s="1"/>
  <c r="T1211" i="1"/>
  <c r="O1212" i="1"/>
  <c r="P1212" i="1"/>
  <c r="S1212" i="1"/>
  <c r="T1212" i="1"/>
  <c r="U1212" i="1"/>
  <c r="O1213" i="1"/>
  <c r="P1213" i="1"/>
  <c r="S1213" i="1"/>
  <c r="T1213" i="1"/>
  <c r="U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T1217" i="1"/>
  <c r="U1217" i="1"/>
  <c r="O1218" i="1"/>
  <c r="P1218" i="1"/>
  <c r="S1218" i="1"/>
  <c r="T1218" i="1"/>
  <c r="U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T1221" i="1"/>
  <c r="U1221" i="1"/>
  <c r="O1222" i="1"/>
  <c r="P1222" i="1"/>
  <c r="S1222" i="1"/>
  <c r="U1222" i="1" s="1"/>
  <c r="T1222" i="1"/>
  <c r="O1223" i="1"/>
  <c r="P1223" i="1"/>
  <c r="S1223" i="1"/>
  <c r="T1223" i="1"/>
  <c r="U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T1226" i="1"/>
  <c r="U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T1229" i="1"/>
  <c r="U1229" i="1"/>
  <c r="O1230" i="1"/>
  <c r="P1230" i="1"/>
  <c r="S1230" i="1"/>
  <c r="U1230" i="1" s="1"/>
  <c r="T1230" i="1"/>
  <c r="O1231" i="1"/>
  <c r="P1231" i="1"/>
  <c r="S1231" i="1"/>
  <c r="T1231" i="1"/>
  <c r="U1231" i="1"/>
  <c r="O1232" i="1"/>
  <c r="P1232" i="1"/>
  <c r="S1232" i="1"/>
  <c r="U1232" i="1" s="1"/>
  <c r="T1232" i="1"/>
  <c r="O1233" i="1"/>
  <c r="P1233" i="1"/>
  <c r="S1233" i="1"/>
  <c r="T1233" i="1"/>
  <c r="U1233" i="1"/>
  <c r="O1234" i="1"/>
  <c r="P1234" i="1"/>
  <c r="S1234" i="1"/>
  <c r="T1234" i="1"/>
  <c r="U1234" i="1"/>
  <c r="O1235" i="1"/>
  <c r="P1235" i="1"/>
  <c r="S1235" i="1"/>
  <c r="U1235" i="1" s="1"/>
  <c r="T1235" i="1"/>
  <c r="O1236" i="1"/>
  <c r="P1236" i="1"/>
  <c r="S1236" i="1"/>
  <c r="T1236" i="1"/>
  <c r="U1236" i="1"/>
  <c r="O1237" i="1"/>
  <c r="P1237" i="1"/>
  <c r="S1237" i="1"/>
  <c r="T1237" i="1"/>
  <c r="U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T1242" i="1"/>
  <c r="U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T1245" i="1"/>
  <c r="U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T1249" i="1"/>
  <c r="U1249" i="1"/>
  <c r="O1250" i="1"/>
  <c r="P1250" i="1"/>
  <c r="S1250" i="1"/>
  <c r="T1250" i="1"/>
  <c r="U1250" i="1"/>
  <c r="O1251" i="1"/>
  <c r="P1251" i="1"/>
  <c r="S1251" i="1"/>
  <c r="U1251" i="1" s="1"/>
  <c r="T1251" i="1"/>
  <c r="O1252" i="1"/>
  <c r="P1252" i="1"/>
  <c r="S1252" i="1"/>
  <c r="T1252" i="1"/>
  <c r="U1252" i="1"/>
  <c r="O1253" i="1"/>
  <c r="P1253" i="1"/>
  <c r="S1253" i="1"/>
  <c r="T1253" i="1"/>
  <c r="U1253" i="1"/>
  <c r="O1254" i="1"/>
  <c r="P1254" i="1"/>
  <c r="S1254" i="1"/>
  <c r="U1254" i="1" s="1"/>
  <c r="T1254" i="1"/>
  <c r="O1255" i="1"/>
  <c r="P1255" i="1"/>
  <c r="S1255" i="1"/>
  <c r="T1255" i="1"/>
  <c r="U1255" i="1"/>
  <c r="O1256" i="1"/>
  <c r="P1256" i="1"/>
  <c r="S1256" i="1"/>
  <c r="U1256" i="1" s="1"/>
  <c r="T1256" i="1"/>
  <c r="O1257" i="1"/>
  <c r="P1257" i="1"/>
  <c r="S1257" i="1"/>
  <c r="T1257" i="1"/>
  <c r="U1257" i="1"/>
  <c r="O1258" i="1"/>
  <c r="P1258" i="1"/>
  <c r="S1258" i="1"/>
  <c r="T1258" i="1"/>
  <c r="U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T1261" i="1"/>
  <c r="U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T1266" i="1"/>
  <c r="U1266" i="1"/>
  <c r="O1267" i="1"/>
  <c r="P1267" i="1"/>
  <c r="S1267" i="1"/>
  <c r="U1267" i="1" s="1"/>
  <c r="T1267" i="1"/>
  <c r="O1268" i="1"/>
  <c r="P1268" i="1"/>
  <c r="S1268" i="1"/>
  <c r="T1268" i="1"/>
  <c r="U1268" i="1"/>
  <c r="O1269" i="1"/>
  <c r="P1269" i="1"/>
  <c r="S1269" i="1"/>
  <c r="T1269" i="1"/>
  <c r="U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T1273" i="1"/>
  <c r="U1273" i="1"/>
  <c r="O1274" i="1"/>
  <c r="P1274" i="1"/>
  <c r="S1274" i="1"/>
  <c r="T1274" i="1"/>
  <c r="U1274" i="1"/>
  <c r="O1275" i="1"/>
  <c r="P1275" i="1"/>
  <c r="S1275" i="1"/>
  <c r="U1275" i="1" s="1"/>
  <c r="T1275" i="1"/>
  <c r="O1276" i="1"/>
  <c r="P1276" i="1"/>
  <c r="S1276" i="1"/>
  <c r="T1276" i="1"/>
  <c r="U1276" i="1"/>
  <c r="O1277" i="1"/>
  <c r="P1277" i="1"/>
  <c r="S1277" i="1"/>
  <c r="T1277" i="1"/>
  <c r="U1277" i="1"/>
  <c r="O1278" i="1"/>
  <c r="P1278" i="1"/>
  <c r="S1278" i="1"/>
  <c r="T1278" i="1"/>
  <c r="U1278" i="1"/>
  <c r="O1279" i="1"/>
  <c r="P1279" i="1"/>
  <c r="S1279" i="1"/>
  <c r="T1279" i="1"/>
  <c r="U1279" i="1"/>
  <c r="O1280" i="1"/>
  <c r="P1280" i="1"/>
  <c r="S1280" i="1"/>
  <c r="U1280" i="1" s="1"/>
  <c r="T1280" i="1"/>
  <c r="O1281" i="1"/>
  <c r="P1281" i="1"/>
  <c r="S1281" i="1"/>
  <c r="T1281" i="1"/>
  <c r="U1281" i="1"/>
  <c r="O1282" i="1"/>
  <c r="P1282" i="1"/>
  <c r="S1282" i="1"/>
  <c r="T1282" i="1"/>
  <c r="U1282" i="1"/>
  <c r="O1283" i="1"/>
  <c r="P1283" i="1"/>
  <c r="S1283" i="1"/>
  <c r="U1283" i="1" s="1"/>
  <c r="T1283" i="1"/>
  <c r="O1284" i="1"/>
  <c r="P1284" i="1"/>
  <c r="S1284" i="1"/>
  <c r="T1284" i="1"/>
  <c r="U1284" i="1"/>
  <c r="O1285" i="1"/>
  <c r="P1285" i="1"/>
  <c r="S1285" i="1"/>
  <c r="T1285" i="1"/>
  <c r="U1285" i="1"/>
  <c r="O1286" i="1"/>
  <c r="P1286" i="1"/>
  <c r="S1286" i="1"/>
  <c r="T1286" i="1"/>
  <c r="U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T1289" i="1"/>
  <c r="U1289" i="1"/>
  <c r="O1290" i="1"/>
  <c r="P1290" i="1"/>
  <c r="S1290" i="1"/>
  <c r="T1290" i="1"/>
  <c r="U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T1293" i="1"/>
  <c r="U1293" i="1"/>
  <c r="O1294" i="1"/>
  <c r="P1294" i="1"/>
  <c r="S1294" i="1"/>
  <c r="T1294" i="1"/>
  <c r="U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T1298" i="1"/>
  <c r="U1298" i="1"/>
  <c r="O1299" i="1"/>
  <c r="P1299" i="1"/>
  <c r="S1299" i="1"/>
  <c r="U1299" i="1" s="1"/>
  <c r="T1299" i="1"/>
  <c r="O1300" i="1"/>
  <c r="P1300" i="1"/>
  <c r="S1300" i="1"/>
  <c r="T1300" i="1"/>
  <c r="U1300" i="1"/>
  <c r="O1301" i="1"/>
  <c r="P1301" i="1"/>
  <c r="S1301" i="1"/>
  <c r="T1301" i="1"/>
  <c r="U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T1305" i="1"/>
  <c r="U1305" i="1"/>
  <c r="O1306" i="1"/>
  <c r="P1306" i="1"/>
  <c r="S1306" i="1"/>
  <c r="T1306" i="1"/>
  <c r="U1306" i="1"/>
  <c r="O1307" i="1"/>
  <c r="P1307" i="1"/>
  <c r="S1307" i="1"/>
  <c r="U1307" i="1" s="1"/>
  <c r="T1307" i="1"/>
  <c r="O1308" i="1"/>
  <c r="P1308" i="1"/>
  <c r="S1308" i="1"/>
  <c r="T1308" i="1"/>
  <c r="U1308" i="1"/>
  <c r="O1309" i="1"/>
  <c r="P1309" i="1"/>
  <c r="S1309" i="1"/>
  <c r="T1309" i="1"/>
  <c r="U1309" i="1"/>
  <c r="O1310" i="1"/>
  <c r="P1310" i="1"/>
  <c r="S1310" i="1"/>
  <c r="T1310" i="1"/>
  <c r="U1310" i="1"/>
  <c r="O1311" i="1"/>
  <c r="P1311" i="1"/>
  <c r="S1311" i="1"/>
  <c r="T1311" i="1"/>
  <c r="U1311" i="1"/>
  <c r="O1312" i="1"/>
  <c r="P1312" i="1"/>
  <c r="S1312" i="1"/>
  <c r="U1312" i="1" s="1"/>
  <c r="T1312" i="1"/>
  <c r="O1313" i="1"/>
  <c r="P1313" i="1"/>
  <c r="S1313" i="1"/>
  <c r="T1313" i="1"/>
  <c r="U1313" i="1"/>
  <c r="O1314" i="1"/>
  <c r="P1314" i="1"/>
  <c r="S1314" i="1"/>
  <c r="T1314" i="1"/>
  <c r="U1314" i="1"/>
  <c r="O1315" i="1"/>
  <c r="P1315" i="1"/>
  <c r="S1315" i="1"/>
  <c r="U1315" i="1" s="1"/>
  <c r="T1315" i="1"/>
  <c r="O1316" i="1"/>
  <c r="P1316" i="1"/>
  <c r="S1316" i="1"/>
  <c r="T1316" i="1"/>
  <c r="U1316" i="1"/>
  <c r="O1317" i="1"/>
  <c r="P1317" i="1"/>
  <c r="S1317" i="1"/>
  <c r="T1317" i="1"/>
  <c r="U1317" i="1"/>
  <c r="O1318" i="1"/>
  <c r="P1318" i="1"/>
  <c r="S1318" i="1"/>
  <c r="T1318" i="1"/>
  <c r="U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T1321" i="1"/>
  <c r="U1321" i="1"/>
  <c r="O1322" i="1"/>
  <c r="P1322" i="1"/>
  <c r="S1322" i="1"/>
  <c r="T1322" i="1"/>
  <c r="U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T1325" i="1"/>
  <c r="U1325" i="1"/>
  <c r="O1326" i="1"/>
  <c r="P1326" i="1"/>
  <c r="S1326" i="1"/>
  <c r="T1326" i="1"/>
  <c r="U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T1330" i="1"/>
  <c r="U1330" i="1"/>
  <c r="O1331" i="1"/>
  <c r="P1331" i="1"/>
  <c r="S1331" i="1"/>
  <c r="U1331" i="1" s="1"/>
  <c r="T1331" i="1"/>
  <c r="O1332" i="1"/>
  <c r="P1332" i="1"/>
  <c r="S1332" i="1"/>
  <c r="T1332" i="1"/>
  <c r="U1332" i="1"/>
  <c r="O1333" i="1"/>
  <c r="P1333" i="1"/>
  <c r="S1333" i="1"/>
  <c r="T1333" i="1"/>
  <c r="U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T1337" i="1"/>
  <c r="U1337" i="1"/>
  <c r="O1338" i="1"/>
  <c r="P1338" i="1"/>
  <c r="S1338" i="1"/>
  <c r="T1338" i="1"/>
  <c r="U1338" i="1"/>
  <c r="O1339" i="1"/>
  <c r="P1339" i="1"/>
  <c r="S1339" i="1"/>
  <c r="U1339" i="1" s="1"/>
  <c r="T1339" i="1"/>
  <c r="O1340" i="1"/>
  <c r="P1340" i="1"/>
  <c r="S1340" i="1"/>
  <c r="T1340" i="1"/>
  <c r="U1340" i="1"/>
  <c r="O1341" i="1"/>
  <c r="P1341" i="1"/>
  <c r="S1341" i="1"/>
  <c r="T1341" i="1"/>
  <c r="U1341" i="1"/>
  <c r="O1342" i="1"/>
  <c r="P1342" i="1"/>
  <c r="S1342" i="1"/>
  <c r="T1342" i="1"/>
  <c r="U1342" i="1"/>
  <c r="O1343" i="1"/>
  <c r="P1343" i="1"/>
  <c r="S1343" i="1"/>
  <c r="T1343" i="1"/>
  <c r="U1343" i="1"/>
  <c r="O1344" i="1"/>
  <c r="P1344" i="1"/>
  <c r="S1344" i="1"/>
  <c r="U1344" i="1" s="1"/>
  <c r="T1344" i="1"/>
  <c r="O1345" i="1"/>
  <c r="P1345" i="1"/>
  <c r="S1345" i="1"/>
  <c r="T1345" i="1"/>
  <c r="U1345" i="1"/>
  <c r="O1346" i="1"/>
  <c r="P1346" i="1"/>
  <c r="S1346" i="1"/>
  <c r="T1346" i="1"/>
  <c r="U1346" i="1"/>
  <c r="O1347" i="1"/>
  <c r="P1347" i="1"/>
  <c r="S1347" i="1"/>
  <c r="U1347" i="1" s="1"/>
  <c r="T1347" i="1"/>
  <c r="O1348" i="1"/>
  <c r="P1348" i="1"/>
  <c r="S1348" i="1"/>
  <c r="T1348" i="1"/>
  <c r="U1348" i="1"/>
  <c r="O1349" i="1"/>
  <c r="P1349" i="1"/>
  <c r="S1349" i="1"/>
  <c r="T1349" i="1"/>
  <c r="U1349" i="1"/>
  <c r="O1350" i="1"/>
  <c r="P1350" i="1"/>
  <c r="S1350" i="1"/>
  <c r="T1350" i="1"/>
  <c r="U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T1353" i="1"/>
  <c r="U1353" i="1"/>
  <c r="O1354" i="1"/>
  <c r="P1354" i="1"/>
  <c r="S1354" i="1"/>
  <c r="T1354" i="1"/>
  <c r="U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T1357" i="1"/>
  <c r="U1357" i="1"/>
  <c r="O1358" i="1"/>
  <c r="P1358" i="1"/>
  <c r="S1358" i="1"/>
  <c r="T1358" i="1"/>
  <c r="U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T1362" i="1"/>
  <c r="U1362" i="1"/>
  <c r="O1363" i="1"/>
  <c r="P1363" i="1"/>
  <c r="S1363" i="1"/>
  <c r="U1363" i="1" s="1"/>
  <c r="T1363" i="1"/>
  <c r="O1364" i="1"/>
  <c r="P1364" i="1"/>
  <c r="S1364" i="1"/>
  <c r="T1364" i="1"/>
  <c r="U1364" i="1"/>
  <c r="O1365" i="1"/>
  <c r="P1365" i="1"/>
  <c r="S1365" i="1"/>
  <c r="T1365" i="1"/>
  <c r="U1365" i="1"/>
  <c r="O1366" i="1"/>
  <c r="P1366" i="1"/>
  <c r="S1366" i="1"/>
  <c r="U1366" i="1" s="1"/>
  <c r="T1366" i="1"/>
  <c r="O1367" i="1"/>
  <c r="P1367" i="1"/>
  <c r="S1367" i="1"/>
  <c r="T1367" i="1"/>
  <c r="U1367" i="1"/>
  <c r="O1368" i="1"/>
  <c r="P1368" i="1"/>
  <c r="S1368" i="1"/>
  <c r="U1368" i="1" s="1"/>
  <c r="T1368" i="1"/>
  <c r="O1369" i="1"/>
  <c r="P1369" i="1"/>
  <c r="S1369" i="1"/>
  <c r="T1369" i="1"/>
  <c r="U1369" i="1"/>
  <c r="O1370" i="1"/>
  <c r="P1370" i="1"/>
  <c r="S1370" i="1"/>
  <c r="T1370" i="1"/>
  <c r="U1370" i="1"/>
  <c r="O1371" i="1"/>
  <c r="P1371" i="1"/>
  <c r="S1371" i="1"/>
  <c r="U1371" i="1" s="1"/>
  <c r="T1371" i="1"/>
  <c r="O1372" i="1"/>
  <c r="P1372" i="1"/>
  <c r="S1372" i="1"/>
  <c r="T1372" i="1"/>
  <c r="U1372" i="1"/>
  <c r="O1373" i="1"/>
  <c r="P1373" i="1"/>
  <c r="S1373" i="1"/>
  <c r="T1373" i="1"/>
  <c r="U1373" i="1"/>
  <c r="O1374" i="1"/>
  <c r="P1374" i="1"/>
  <c r="S1374" i="1"/>
  <c r="T1374" i="1"/>
  <c r="U1374" i="1"/>
  <c r="O1375" i="1"/>
  <c r="P1375" i="1"/>
  <c r="S1375" i="1"/>
  <c r="T1375" i="1"/>
  <c r="U1375" i="1"/>
  <c r="O1376" i="1"/>
  <c r="P1376" i="1"/>
  <c r="S1376" i="1"/>
  <c r="U1376" i="1" s="1"/>
  <c r="T1376" i="1"/>
  <c r="O1377" i="1"/>
  <c r="P1377" i="1"/>
  <c r="S1377" i="1"/>
  <c r="T1377" i="1"/>
  <c r="U1377" i="1"/>
  <c r="O1378" i="1"/>
  <c r="P1378" i="1"/>
  <c r="S1378" i="1"/>
  <c r="T1378" i="1"/>
  <c r="U1378" i="1"/>
  <c r="O1379" i="1"/>
  <c r="P1379" i="1"/>
  <c r="S1379" i="1"/>
  <c r="U1379" i="1" s="1"/>
  <c r="T1379" i="1"/>
  <c r="O1380" i="1"/>
  <c r="P1380" i="1"/>
  <c r="S1380" i="1"/>
  <c r="T1380" i="1"/>
  <c r="U1380" i="1"/>
  <c r="O1381" i="1"/>
  <c r="P1381" i="1"/>
  <c r="S1381" i="1"/>
  <c r="T1381" i="1"/>
  <c r="U1381" i="1"/>
  <c r="O1382" i="1"/>
  <c r="P1382" i="1"/>
  <c r="S1382" i="1"/>
  <c r="T1382" i="1"/>
  <c r="U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T1385" i="1"/>
  <c r="U1385" i="1"/>
  <c r="O1386" i="1"/>
  <c r="P1386" i="1"/>
  <c r="S1386" i="1"/>
  <c r="T1386" i="1"/>
  <c r="U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T1389" i="1"/>
  <c r="U1389" i="1"/>
  <c r="O1390" i="1"/>
  <c r="P1390" i="1"/>
  <c r="S1390" i="1"/>
  <c r="T1390" i="1"/>
  <c r="U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T1394" i="1"/>
  <c r="U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T1397" i="1"/>
  <c r="U1397" i="1"/>
  <c r="O1398" i="1"/>
  <c r="P1398" i="1"/>
  <c r="S1398" i="1"/>
  <c r="U1398" i="1" s="1"/>
  <c r="T1398" i="1"/>
  <c r="O1399" i="1"/>
  <c r="P1399" i="1"/>
  <c r="S1399" i="1"/>
  <c r="T1399" i="1"/>
  <c r="U1399" i="1"/>
  <c r="O1400" i="1"/>
  <c r="P1400" i="1"/>
  <c r="S1400" i="1"/>
  <c r="U1400" i="1" s="1"/>
  <c r="T1400" i="1"/>
  <c r="O1401" i="1"/>
  <c r="P1401" i="1"/>
  <c r="S1401" i="1"/>
  <c r="T1401" i="1"/>
  <c r="U1401" i="1"/>
  <c r="O1402" i="1"/>
  <c r="P1402" i="1"/>
  <c r="S1402" i="1"/>
  <c r="T1402" i="1"/>
  <c r="U1402" i="1"/>
  <c r="O1403" i="1"/>
  <c r="P1403" i="1"/>
  <c r="S1403" i="1"/>
  <c r="U1403" i="1" s="1"/>
  <c r="T1403" i="1"/>
  <c r="O1404" i="1"/>
  <c r="P1404" i="1"/>
  <c r="S1404" i="1"/>
  <c r="T1404" i="1"/>
  <c r="U1404" i="1"/>
  <c r="O1405" i="1"/>
  <c r="P1405" i="1"/>
  <c r="S1405" i="1"/>
  <c r="T1405" i="1"/>
  <c r="U1405" i="1"/>
  <c r="O1406" i="1"/>
  <c r="P1406" i="1"/>
  <c r="S1406" i="1"/>
  <c r="T1406" i="1"/>
  <c r="U1406" i="1"/>
  <c r="O1407" i="1"/>
  <c r="P1407" i="1"/>
  <c r="S1407" i="1"/>
  <c r="T1407" i="1"/>
  <c r="U1407" i="1"/>
  <c r="O1408" i="1"/>
  <c r="P1408" i="1"/>
  <c r="S1408" i="1"/>
  <c r="U1408" i="1" s="1"/>
  <c r="T1408" i="1"/>
  <c r="O1409" i="1"/>
  <c r="P1409" i="1"/>
  <c r="S1409" i="1"/>
  <c r="T1409" i="1"/>
  <c r="U1409" i="1"/>
  <c r="O1410" i="1"/>
  <c r="P1410" i="1"/>
  <c r="S1410" i="1"/>
  <c r="T1410" i="1"/>
  <c r="U1410" i="1"/>
  <c r="O1411" i="1"/>
  <c r="P1411" i="1"/>
  <c r="S1411" i="1"/>
  <c r="U1411" i="1" s="1"/>
  <c r="T1411" i="1"/>
  <c r="O1412" i="1"/>
  <c r="P1412" i="1"/>
  <c r="S1412" i="1"/>
  <c r="T1412" i="1"/>
  <c r="U1412" i="1"/>
  <c r="O1413" i="1"/>
  <c r="P1413" i="1"/>
  <c r="S1413" i="1"/>
  <c r="T1413" i="1"/>
  <c r="U1413" i="1"/>
  <c r="O1414" i="1"/>
  <c r="P1414" i="1"/>
  <c r="S1414" i="1"/>
  <c r="T1414" i="1"/>
  <c r="U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T1417" i="1"/>
  <c r="U1417" i="1"/>
  <c r="O1418" i="1"/>
  <c r="P1418" i="1"/>
  <c r="S1418" i="1"/>
  <c r="T1418" i="1"/>
  <c r="U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T1421" i="1"/>
  <c r="U1421" i="1"/>
  <c r="O1422" i="1"/>
  <c r="P1422" i="1"/>
  <c r="S1422" i="1"/>
  <c r="T1422" i="1"/>
  <c r="U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T1426" i="1"/>
  <c r="U1426" i="1"/>
  <c r="O1427" i="1"/>
  <c r="P1427" i="1"/>
  <c r="S1427" i="1"/>
  <c r="U1427" i="1" s="1"/>
  <c r="T1427" i="1"/>
  <c r="O1428" i="1"/>
  <c r="P1428" i="1"/>
  <c r="S1428" i="1"/>
  <c r="T1428" i="1"/>
  <c r="U1428" i="1"/>
  <c r="O1429" i="1"/>
  <c r="P1429" i="1"/>
  <c r="S1429" i="1"/>
  <c r="T1429" i="1"/>
  <c r="U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T1434" i="1"/>
  <c r="U1434" i="1"/>
  <c r="O1435" i="1"/>
  <c r="P1435" i="1"/>
  <c r="S1435" i="1"/>
  <c r="U1435" i="1" s="1"/>
  <c r="T1435" i="1"/>
  <c r="O1436" i="1"/>
  <c r="P1436" i="1"/>
  <c r="S1436" i="1"/>
  <c r="T1436" i="1"/>
  <c r="U1436" i="1"/>
  <c r="O1437" i="1"/>
  <c r="P1437" i="1"/>
  <c r="S1437" i="1"/>
  <c r="T1437" i="1"/>
  <c r="U1437" i="1"/>
  <c r="O1438" i="1"/>
  <c r="P1438" i="1"/>
  <c r="S1438" i="1"/>
  <c r="U1438" i="1" s="1"/>
  <c r="T1438" i="1"/>
  <c r="O1439" i="1"/>
  <c r="P1439" i="1"/>
  <c r="S1439" i="1"/>
  <c r="T1439" i="1"/>
  <c r="U1439" i="1"/>
  <c r="O1440" i="1"/>
  <c r="P1440" i="1"/>
  <c r="S1440" i="1"/>
  <c r="U1440" i="1" s="1"/>
  <c r="T1440" i="1"/>
  <c r="O1441" i="1"/>
  <c r="P1441" i="1"/>
  <c r="S1441" i="1"/>
  <c r="T1441" i="1"/>
  <c r="U1441" i="1"/>
  <c r="O1442" i="1"/>
  <c r="P1442" i="1"/>
  <c r="S1442" i="1"/>
  <c r="T1442" i="1"/>
  <c r="U1442" i="1"/>
  <c r="O1443" i="1"/>
  <c r="P1443" i="1"/>
  <c r="S1443" i="1"/>
  <c r="U1443" i="1" s="1"/>
  <c r="T1443" i="1"/>
  <c r="O1444" i="1"/>
  <c r="P1444" i="1"/>
  <c r="S1444" i="1"/>
  <c r="T1444" i="1"/>
  <c r="U1444" i="1"/>
  <c r="O1445" i="1"/>
  <c r="P1445" i="1"/>
  <c r="S1445" i="1"/>
  <c r="T1445" i="1"/>
  <c r="U1445" i="1"/>
  <c r="O1446" i="1"/>
  <c r="P1446" i="1"/>
  <c r="S1446" i="1"/>
  <c r="T1446" i="1"/>
  <c r="U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T1449" i="1"/>
  <c r="U1449" i="1"/>
  <c r="O1450" i="1"/>
  <c r="P1450" i="1"/>
  <c r="S1450" i="1"/>
  <c r="T1450" i="1"/>
  <c r="U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T1453" i="1"/>
  <c r="U1453" i="1"/>
  <c r="O1454" i="1"/>
  <c r="P1454" i="1"/>
  <c r="S1454" i="1"/>
  <c r="T1454" i="1"/>
  <c r="U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T1458" i="1"/>
  <c r="U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T1461" i="1"/>
  <c r="U1461" i="1"/>
  <c r="O1462" i="1"/>
  <c r="P1462" i="1"/>
  <c r="S1462" i="1"/>
  <c r="U1462" i="1" s="1"/>
  <c r="T1462" i="1"/>
  <c r="O1463" i="1"/>
  <c r="P1463" i="1"/>
  <c r="S1463" i="1"/>
  <c r="T1463" i="1"/>
  <c r="U1463" i="1"/>
  <c r="O1464" i="1"/>
  <c r="P1464" i="1"/>
  <c r="S1464" i="1"/>
  <c r="U1464" i="1" s="1"/>
  <c r="T1464" i="1"/>
  <c r="O1465" i="1"/>
  <c r="P1465" i="1"/>
  <c r="S1465" i="1"/>
  <c r="T1465" i="1"/>
  <c r="U1465" i="1"/>
  <c r="O1466" i="1"/>
  <c r="P1466" i="1"/>
  <c r="S1466" i="1"/>
  <c r="T1466" i="1"/>
  <c r="U1466" i="1"/>
  <c r="O1467" i="1"/>
  <c r="P1467" i="1"/>
  <c r="S1467" i="1"/>
  <c r="U1467" i="1" s="1"/>
  <c r="T1467" i="1"/>
  <c r="O1468" i="1"/>
  <c r="P1468" i="1"/>
  <c r="S1468" i="1"/>
  <c r="T1468" i="1"/>
  <c r="U1468" i="1"/>
  <c r="O1469" i="1"/>
  <c r="P1469" i="1"/>
  <c r="S1469" i="1"/>
  <c r="T1469" i="1"/>
  <c r="U1469" i="1"/>
  <c r="O1470" i="1"/>
  <c r="P1470" i="1"/>
  <c r="S1470" i="1"/>
  <c r="T1470" i="1"/>
  <c r="U1470" i="1"/>
  <c r="O1471" i="1"/>
  <c r="P1471" i="1"/>
  <c r="S1471" i="1"/>
  <c r="T1471" i="1"/>
  <c r="U1471" i="1"/>
  <c r="O1472" i="1"/>
  <c r="P1472" i="1"/>
  <c r="S1472" i="1"/>
  <c r="U1472" i="1" s="1"/>
  <c r="T1472" i="1"/>
  <c r="O1473" i="1"/>
  <c r="P1473" i="1"/>
  <c r="S1473" i="1"/>
  <c r="T1473" i="1"/>
  <c r="U1473" i="1"/>
  <c r="O1474" i="1"/>
  <c r="P1474" i="1"/>
  <c r="S1474" i="1"/>
  <c r="T1474" i="1"/>
  <c r="U1474" i="1"/>
  <c r="O1475" i="1"/>
  <c r="P1475" i="1"/>
  <c r="S1475" i="1"/>
  <c r="U1475" i="1" s="1"/>
  <c r="T1475" i="1"/>
  <c r="O1476" i="1"/>
  <c r="P1476" i="1"/>
  <c r="S1476" i="1"/>
  <c r="T1476" i="1"/>
  <c r="U1476" i="1"/>
  <c r="O1477" i="1"/>
  <c r="P1477" i="1"/>
  <c r="S1477" i="1"/>
  <c r="T1477" i="1"/>
  <c r="U1477" i="1"/>
  <c r="O1478" i="1"/>
  <c r="P1478" i="1"/>
  <c r="S1478" i="1"/>
  <c r="T1478" i="1"/>
  <c r="U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T1481" i="1"/>
  <c r="U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T1485" i="1"/>
  <c r="U1485" i="1"/>
  <c r="O1486" i="1"/>
  <c r="P1486" i="1"/>
  <c r="S1486" i="1"/>
  <c r="T1486" i="1"/>
  <c r="U1486" i="1"/>
  <c r="O1487" i="1"/>
  <c r="P1487" i="1"/>
  <c r="S1487" i="1"/>
  <c r="U1487" i="1" s="1"/>
  <c r="T1487" i="1"/>
  <c r="O1488" i="1"/>
  <c r="P1488" i="1"/>
  <c r="S1488" i="1"/>
  <c r="T1488" i="1"/>
  <c r="U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T1493" i="1"/>
  <c r="U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T1496" i="1"/>
  <c r="U1496" i="1"/>
  <c r="O1497" i="1"/>
  <c r="P1497" i="1"/>
  <c r="S1497" i="1"/>
  <c r="U1497" i="1" s="1"/>
  <c r="T1497" i="1"/>
  <c r="O1498" i="1"/>
  <c r="P1498" i="1"/>
  <c r="S1498" i="1"/>
  <c r="T1498" i="1"/>
  <c r="U1498" i="1"/>
  <c r="O1499" i="1"/>
  <c r="P1499" i="1"/>
  <c r="S1499" i="1"/>
  <c r="U1499" i="1" s="1"/>
  <c r="T1499" i="1"/>
  <c r="O1500" i="1"/>
  <c r="P1500" i="1"/>
  <c r="S1500" i="1"/>
  <c r="T1500" i="1"/>
  <c r="U1500" i="1"/>
  <c r="O1501" i="1"/>
  <c r="P1501" i="1"/>
  <c r="S1501" i="1"/>
  <c r="T1501" i="1"/>
  <c r="U1501" i="1"/>
  <c r="O1502" i="1"/>
  <c r="P1502" i="1"/>
  <c r="S1502" i="1"/>
  <c r="U1502" i="1" s="1"/>
  <c r="T1502" i="1"/>
  <c r="O1503" i="1"/>
  <c r="P1503" i="1"/>
  <c r="S1503" i="1"/>
  <c r="T1503" i="1"/>
  <c r="U1503" i="1"/>
  <c r="O1504" i="1"/>
  <c r="P1504" i="1"/>
  <c r="S1504" i="1"/>
  <c r="T1504" i="1"/>
  <c r="U1504" i="1"/>
  <c r="O1505" i="1"/>
  <c r="P1505" i="1"/>
  <c r="S1505" i="1"/>
  <c r="U1505" i="1" s="1"/>
  <c r="T1505" i="1"/>
  <c r="O1506" i="1"/>
  <c r="P1506" i="1"/>
  <c r="S1506" i="1"/>
  <c r="T1506" i="1"/>
  <c r="U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T1509" i="1"/>
  <c r="U1509" i="1"/>
  <c r="O1510" i="1"/>
  <c r="P1510" i="1"/>
  <c r="S1510" i="1"/>
  <c r="U1510" i="1" s="1"/>
  <c r="T1510" i="1"/>
  <c r="O1511" i="1"/>
  <c r="P1511" i="1"/>
  <c r="S1511" i="1"/>
  <c r="T1511" i="1"/>
  <c r="U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T1514" i="1"/>
  <c r="U1514" i="1"/>
  <c r="O1515" i="1"/>
  <c r="P1515" i="1"/>
  <c r="S1515" i="1"/>
  <c r="U1515" i="1" s="1"/>
  <c r="T1515" i="1"/>
  <c r="O1516" i="1"/>
  <c r="P1516" i="1"/>
  <c r="S1516" i="1"/>
  <c r="T1516" i="1"/>
  <c r="U1516" i="1"/>
  <c r="O1517" i="1"/>
  <c r="P1517" i="1"/>
  <c r="S1517" i="1"/>
  <c r="T1517" i="1"/>
  <c r="U1517" i="1"/>
  <c r="O1518" i="1"/>
  <c r="P1518" i="1"/>
  <c r="S1518" i="1"/>
  <c r="U1518" i="1" s="1"/>
  <c r="T1518" i="1"/>
  <c r="O1519" i="1"/>
  <c r="P1519" i="1"/>
  <c r="S1519" i="1"/>
  <c r="T1519" i="1"/>
  <c r="U1519" i="1"/>
  <c r="O1520" i="1"/>
  <c r="P1520" i="1"/>
  <c r="S1520" i="1"/>
  <c r="U1520" i="1" s="1"/>
  <c r="T1520" i="1"/>
  <c r="O1521" i="1"/>
  <c r="P1521" i="1"/>
  <c r="S1521" i="1"/>
  <c r="T1521" i="1"/>
  <c r="U1521" i="1"/>
  <c r="O1522" i="1"/>
  <c r="P1522" i="1"/>
  <c r="S1522" i="1"/>
  <c r="T1522" i="1"/>
  <c r="U1522" i="1"/>
  <c r="O1523" i="1"/>
  <c r="P1523" i="1"/>
  <c r="S1523" i="1"/>
  <c r="U1523" i="1" s="1"/>
  <c r="T1523" i="1"/>
  <c r="O1524" i="1"/>
  <c r="P1524" i="1"/>
  <c r="S1524" i="1"/>
  <c r="T1524" i="1"/>
  <c r="U1524" i="1"/>
  <c r="O1525" i="1"/>
  <c r="P1525" i="1"/>
  <c r="S1525" i="1"/>
  <c r="T1525" i="1"/>
  <c r="U1525" i="1"/>
  <c r="O1526" i="1"/>
  <c r="P1526" i="1"/>
  <c r="S1526" i="1"/>
  <c r="T1526" i="1"/>
  <c r="U1526" i="1"/>
  <c r="O1527" i="1"/>
  <c r="P1527" i="1"/>
  <c r="S1527" i="1"/>
  <c r="T1527" i="1"/>
  <c r="U1527" i="1"/>
  <c r="O1528" i="1"/>
  <c r="P1528" i="1"/>
  <c r="S1528" i="1"/>
  <c r="U1528" i="1" s="1"/>
  <c r="T1528" i="1"/>
  <c r="O1529" i="1"/>
  <c r="P1529" i="1"/>
  <c r="S1529" i="1"/>
  <c r="T1529" i="1"/>
  <c r="U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T1532" i="1"/>
  <c r="U1532" i="1"/>
  <c r="O1533" i="1"/>
  <c r="P1533" i="1"/>
  <c r="S1533" i="1"/>
  <c r="T1533" i="1"/>
  <c r="U1533" i="1"/>
  <c r="O1534" i="1"/>
  <c r="P1534" i="1"/>
  <c r="S1534" i="1"/>
  <c r="T1534" i="1"/>
  <c r="U1534" i="1"/>
  <c r="O1535" i="1"/>
  <c r="P1535" i="1"/>
  <c r="S1535" i="1"/>
  <c r="U1535" i="1" s="1"/>
  <c r="T1535" i="1"/>
  <c r="O1536" i="1"/>
  <c r="P1536" i="1"/>
  <c r="S1536" i="1"/>
  <c r="T1536" i="1"/>
  <c r="U1536" i="1"/>
  <c r="O1537" i="1"/>
  <c r="P1537" i="1"/>
  <c r="S1537" i="1"/>
  <c r="T1537" i="1"/>
  <c r="U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T1541" i="1"/>
  <c r="U1541" i="1"/>
  <c r="O1542" i="1"/>
  <c r="P1542" i="1"/>
  <c r="S1542" i="1"/>
  <c r="T1542" i="1"/>
  <c r="U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T1545" i="1"/>
  <c r="U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T1549" i="1"/>
  <c r="U1549" i="1"/>
  <c r="O1550" i="1"/>
  <c r="P1550" i="1"/>
  <c r="S1550" i="1"/>
  <c r="T1550" i="1"/>
  <c r="U1550" i="1"/>
  <c r="O1551" i="1"/>
  <c r="P1551" i="1"/>
  <c r="S1551" i="1"/>
  <c r="U1551" i="1" s="1"/>
  <c r="T1551" i="1"/>
  <c r="O1552" i="1"/>
  <c r="P1552" i="1"/>
  <c r="S1552" i="1"/>
  <c r="T1552" i="1"/>
  <c r="U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T1557" i="1"/>
  <c r="U1557" i="1"/>
  <c r="O1558" i="1"/>
  <c r="P1558" i="1"/>
  <c r="S1558" i="1"/>
  <c r="U1558" i="1" s="1"/>
  <c r="T1558" i="1"/>
  <c r="O1559" i="1"/>
  <c r="P1559" i="1"/>
  <c r="S1559" i="1"/>
  <c r="T1559" i="1"/>
  <c r="U1559" i="1"/>
  <c r="O1560" i="1"/>
  <c r="P1560" i="1"/>
  <c r="S1560" i="1"/>
  <c r="T1560" i="1"/>
  <c r="U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T1564" i="1"/>
  <c r="U1564" i="1"/>
  <c r="O1565" i="1"/>
  <c r="P1565" i="1"/>
  <c r="S1565" i="1"/>
  <c r="T1565" i="1"/>
  <c r="U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T1568" i="1"/>
  <c r="U1568" i="1"/>
  <c r="O1569" i="1"/>
  <c r="P1569" i="1"/>
  <c r="S1569" i="1"/>
  <c r="U1569" i="1" s="1"/>
  <c r="T1569" i="1"/>
  <c r="O1570" i="1"/>
  <c r="P1570" i="1"/>
  <c r="S1570" i="1"/>
  <c r="T1570" i="1"/>
  <c r="U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T1573" i="1"/>
  <c r="U1573" i="1"/>
  <c r="O1574" i="1"/>
  <c r="P1574" i="1"/>
  <c r="S1574" i="1"/>
  <c r="U1574" i="1" s="1"/>
  <c r="T1574" i="1"/>
  <c r="O1575" i="1"/>
  <c r="P1575" i="1"/>
  <c r="S1575" i="1"/>
  <c r="T1575" i="1"/>
  <c r="U1575" i="1"/>
  <c r="O1576" i="1"/>
  <c r="P1576" i="1"/>
  <c r="S1576" i="1"/>
  <c r="U1576" i="1" s="1"/>
  <c r="T1576" i="1"/>
  <c r="O1577" i="1"/>
  <c r="P1577" i="1"/>
  <c r="S1577" i="1"/>
  <c r="T1577" i="1"/>
  <c r="U1577" i="1"/>
  <c r="O1578" i="1"/>
  <c r="P1578" i="1"/>
  <c r="S1578" i="1"/>
  <c r="T1578" i="1"/>
  <c r="U1578" i="1"/>
  <c r="O1579" i="1"/>
  <c r="P1579" i="1"/>
  <c r="S1579" i="1"/>
  <c r="U1579" i="1" s="1"/>
  <c r="T1579" i="1"/>
  <c r="O1580" i="1"/>
  <c r="P1580" i="1"/>
  <c r="S1580" i="1"/>
  <c r="T1580" i="1"/>
  <c r="U1580" i="1"/>
  <c r="O1581" i="1"/>
  <c r="P1581" i="1"/>
  <c r="S1581" i="1"/>
  <c r="T1581" i="1"/>
  <c r="U1581" i="1"/>
  <c r="O1582" i="1"/>
  <c r="P1582" i="1"/>
  <c r="S1582" i="1"/>
  <c r="T1582" i="1"/>
  <c r="U1582" i="1"/>
  <c r="O1583" i="1"/>
  <c r="P1583" i="1"/>
  <c r="S1583" i="1"/>
  <c r="T1583" i="1"/>
  <c r="U1583" i="1"/>
  <c r="O1584" i="1"/>
  <c r="P1584" i="1"/>
  <c r="S1584" i="1"/>
  <c r="U1584" i="1" s="1"/>
  <c r="T1584" i="1"/>
  <c r="O1585" i="1"/>
  <c r="P1585" i="1"/>
  <c r="S1585" i="1"/>
  <c r="T1585" i="1"/>
  <c r="U1585" i="1"/>
  <c r="O1586" i="1"/>
  <c r="P1586" i="1"/>
  <c r="S1586" i="1"/>
  <c r="T1586" i="1"/>
  <c r="U1586" i="1"/>
  <c r="O1587" i="1"/>
  <c r="P1587" i="1"/>
  <c r="S1587" i="1"/>
  <c r="U1587" i="1" s="1"/>
  <c r="T1587" i="1"/>
  <c r="O1588" i="1"/>
  <c r="P1588" i="1"/>
  <c r="S1588" i="1"/>
  <c r="T1588" i="1"/>
  <c r="U1588" i="1"/>
  <c r="O1589" i="1"/>
  <c r="P1589" i="1"/>
  <c r="S1589" i="1"/>
  <c r="T1589" i="1"/>
  <c r="U1589" i="1"/>
  <c r="O1590" i="1"/>
  <c r="P1590" i="1"/>
  <c r="S1590" i="1"/>
  <c r="T1590" i="1"/>
  <c r="U1590" i="1"/>
  <c r="O1591" i="1"/>
  <c r="P1591" i="1"/>
  <c r="S1591" i="1"/>
  <c r="T1591" i="1"/>
  <c r="U1591" i="1"/>
  <c r="O1592" i="1"/>
  <c r="P1592" i="1"/>
  <c r="S1592" i="1"/>
  <c r="U1592" i="1" s="1"/>
  <c r="T1592" i="1"/>
  <c r="O1593" i="1"/>
  <c r="P1593" i="1"/>
  <c r="S1593" i="1"/>
  <c r="T1593" i="1"/>
  <c r="U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T1596" i="1"/>
  <c r="U1596" i="1"/>
  <c r="O1597" i="1"/>
  <c r="P1597" i="1"/>
  <c r="S1597" i="1"/>
  <c r="T1597" i="1"/>
  <c r="U1597" i="1"/>
  <c r="O1598" i="1"/>
  <c r="P1598" i="1"/>
  <c r="S1598" i="1"/>
  <c r="T1598" i="1"/>
  <c r="U1598" i="1"/>
  <c r="O1599" i="1"/>
  <c r="P1599" i="1"/>
  <c r="S1599" i="1"/>
  <c r="U1599" i="1" s="1"/>
  <c r="T1599" i="1"/>
  <c r="O1600" i="1"/>
  <c r="P1600" i="1"/>
  <c r="S1600" i="1"/>
  <c r="T1600" i="1"/>
  <c r="U1600" i="1"/>
  <c r="O1601" i="1"/>
  <c r="P1601" i="1"/>
  <c r="S1601" i="1"/>
  <c r="T1601" i="1"/>
  <c r="U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T1605" i="1"/>
  <c r="U1605" i="1"/>
  <c r="O1606" i="1"/>
  <c r="P1606" i="1"/>
  <c r="S1606" i="1"/>
  <c r="T1606" i="1"/>
  <c r="U1606" i="1"/>
  <c r="O1607" i="1"/>
  <c r="P1607" i="1"/>
  <c r="S1607" i="1"/>
  <c r="U1607" i="1" s="1"/>
  <c r="T1607" i="1"/>
  <c r="O1608" i="1"/>
  <c r="P1608" i="1"/>
  <c r="S1608" i="1"/>
  <c r="T1608" i="1"/>
  <c r="U1608" i="1"/>
  <c r="O1609" i="1"/>
  <c r="P1609" i="1"/>
  <c r="S1609" i="1"/>
  <c r="T1609" i="1"/>
  <c r="U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T1613" i="1"/>
  <c r="U1613" i="1"/>
  <c r="O1614" i="1"/>
  <c r="P1614" i="1"/>
  <c r="S1614" i="1"/>
  <c r="T1614" i="1"/>
  <c r="U1614" i="1"/>
  <c r="O1615" i="1"/>
  <c r="P1615" i="1"/>
  <c r="S1615" i="1"/>
  <c r="U1615" i="1" s="1"/>
  <c r="T1615" i="1"/>
  <c r="O1616" i="1"/>
  <c r="P1616" i="1"/>
  <c r="S1616" i="1"/>
  <c r="T1616" i="1"/>
  <c r="U1616" i="1"/>
  <c r="O1617" i="1"/>
  <c r="P1617" i="1"/>
  <c r="S1617" i="1"/>
  <c r="U1617" i="1" s="1"/>
  <c r="T1617" i="1"/>
  <c r="O1618" i="1"/>
  <c r="P1618" i="1"/>
  <c r="S1618" i="1"/>
  <c r="T1618" i="1"/>
  <c r="U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T1621" i="1"/>
  <c r="U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T1624" i="1"/>
  <c r="U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T1629" i="1"/>
  <c r="U1629" i="1"/>
  <c r="O1630" i="1"/>
  <c r="P1630" i="1"/>
  <c r="S1630" i="1"/>
  <c r="U1630" i="1" s="1"/>
  <c r="T1630" i="1"/>
  <c r="O1631" i="1"/>
  <c r="P1631" i="1"/>
  <c r="S1631" i="1"/>
  <c r="T1631" i="1"/>
  <c r="U1631" i="1"/>
  <c r="O1632" i="1"/>
  <c r="P1632" i="1"/>
  <c r="S1632" i="1"/>
  <c r="T1632" i="1"/>
  <c r="U1632" i="1"/>
  <c r="O1633" i="1"/>
  <c r="P1633" i="1"/>
  <c r="S1633" i="1"/>
  <c r="U1633" i="1" s="1"/>
  <c r="T1633" i="1"/>
  <c r="O1634" i="1"/>
  <c r="P1634" i="1"/>
  <c r="S1634" i="1"/>
  <c r="T1634" i="1"/>
  <c r="U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T1637" i="1"/>
  <c r="U1637" i="1"/>
  <c r="O1638" i="1"/>
  <c r="P1638" i="1"/>
  <c r="S1638" i="1"/>
  <c r="U1638" i="1" s="1"/>
  <c r="T1638" i="1"/>
  <c r="O1639" i="1"/>
  <c r="P1639" i="1"/>
  <c r="S1639" i="1"/>
  <c r="T1639" i="1"/>
  <c r="U1639" i="1"/>
  <c r="O1640" i="1"/>
  <c r="P1640" i="1"/>
  <c r="S1640" i="1"/>
  <c r="U1640" i="1" s="1"/>
  <c r="T1640" i="1"/>
  <c r="O1641" i="1"/>
  <c r="P1641" i="1"/>
  <c r="S1641" i="1"/>
  <c r="T1641" i="1"/>
  <c r="U1641" i="1"/>
  <c r="O1642" i="1"/>
  <c r="P1642" i="1"/>
  <c r="S1642" i="1"/>
  <c r="T1642" i="1"/>
  <c r="U1642" i="1"/>
  <c r="O1643" i="1"/>
  <c r="P1643" i="1"/>
  <c r="S1643" i="1"/>
  <c r="U1643" i="1" s="1"/>
  <c r="T1643" i="1"/>
  <c r="O1644" i="1"/>
  <c r="P1644" i="1"/>
  <c r="S1644" i="1"/>
  <c r="T1644" i="1"/>
  <c r="U1644" i="1"/>
  <c r="O1645" i="1"/>
  <c r="P1645" i="1"/>
  <c r="S1645" i="1"/>
  <c r="T1645" i="1"/>
  <c r="U1645" i="1"/>
  <c r="O1646" i="1"/>
  <c r="P1646" i="1"/>
  <c r="S1646" i="1"/>
  <c r="T1646" i="1"/>
  <c r="U1646" i="1"/>
  <c r="O1647" i="1"/>
  <c r="P1647" i="1"/>
  <c r="S1647" i="1"/>
  <c r="T1647" i="1"/>
  <c r="U1647" i="1"/>
  <c r="O1648" i="1"/>
  <c r="P1648" i="1"/>
  <c r="S1648" i="1"/>
  <c r="U1648" i="1" s="1"/>
  <c r="T1648" i="1"/>
  <c r="O1649" i="1"/>
  <c r="P1649" i="1"/>
  <c r="S1649" i="1"/>
  <c r="T1649" i="1"/>
  <c r="U1649" i="1"/>
  <c r="O1650" i="1"/>
  <c r="P1650" i="1"/>
  <c r="S1650" i="1"/>
  <c r="T1650" i="1"/>
  <c r="U1650" i="1"/>
  <c r="O1651" i="1"/>
  <c r="P1651" i="1"/>
  <c r="S1651" i="1"/>
  <c r="U1651" i="1" s="1"/>
  <c r="T1651" i="1"/>
  <c r="O1652" i="1"/>
  <c r="P1652" i="1"/>
  <c r="S1652" i="1"/>
  <c r="T1652" i="1"/>
  <c r="U1652" i="1"/>
  <c r="O1653" i="1"/>
  <c r="P1653" i="1"/>
  <c r="S1653" i="1"/>
  <c r="T1653" i="1"/>
  <c r="U1653" i="1"/>
  <c r="O1654" i="1"/>
  <c r="P1654" i="1"/>
  <c r="S1654" i="1"/>
  <c r="T1654" i="1"/>
  <c r="U1654" i="1"/>
  <c r="O1655" i="1"/>
  <c r="P1655" i="1"/>
  <c r="S1655" i="1"/>
  <c r="T1655" i="1"/>
  <c r="U1655" i="1"/>
  <c r="O1656" i="1"/>
  <c r="P1656" i="1"/>
  <c r="S1656" i="1"/>
  <c r="U1656" i="1" s="1"/>
  <c r="T1656" i="1"/>
  <c r="O1657" i="1"/>
  <c r="P1657" i="1"/>
  <c r="S1657" i="1"/>
  <c r="T1657" i="1"/>
  <c r="U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T1660" i="1"/>
  <c r="U1660" i="1"/>
  <c r="O1661" i="1"/>
  <c r="P1661" i="1"/>
  <c r="S1661" i="1"/>
  <c r="T1661" i="1"/>
  <c r="U1661" i="1"/>
  <c r="O1662" i="1"/>
  <c r="P1662" i="1"/>
  <c r="S1662" i="1"/>
  <c r="T1662" i="1"/>
  <c r="U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T1665" i="1"/>
  <c r="U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T1669" i="1"/>
  <c r="U1669" i="1"/>
  <c r="O1670" i="1"/>
  <c r="P1670" i="1"/>
  <c r="S1670" i="1"/>
  <c r="T1670" i="1"/>
  <c r="U1670" i="1"/>
  <c r="O1671" i="1"/>
  <c r="P1671" i="1"/>
  <c r="S1671" i="1"/>
  <c r="U1671" i="1" s="1"/>
  <c r="T1671" i="1"/>
  <c r="O1672" i="1"/>
  <c r="P1672" i="1"/>
  <c r="S1672" i="1"/>
  <c r="T1672" i="1"/>
  <c r="U1672" i="1"/>
  <c r="O1673" i="1"/>
  <c r="P1673" i="1"/>
  <c r="S1673" i="1"/>
  <c r="T1673" i="1"/>
  <c r="U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T1677" i="1"/>
  <c r="U1677" i="1"/>
  <c r="O1678" i="1"/>
  <c r="P1678" i="1"/>
  <c r="S1678" i="1"/>
  <c r="T1678" i="1"/>
  <c r="U1678" i="1"/>
  <c r="O1679" i="1"/>
  <c r="P1679" i="1"/>
  <c r="S1679" i="1"/>
  <c r="U1679" i="1" s="1"/>
  <c r="T1679" i="1"/>
  <c r="O1680" i="1"/>
  <c r="P1680" i="1"/>
  <c r="S1680" i="1"/>
  <c r="T1680" i="1"/>
  <c r="U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T1685" i="1"/>
  <c r="U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T1688" i="1"/>
  <c r="U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T1692" i="1"/>
  <c r="U1692" i="1"/>
  <c r="O1693" i="1"/>
  <c r="P1693" i="1"/>
  <c r="S1693" i="1"/>
  <c r="T1693" i="1"/>
  <c r="U1693" i="1"/>
  <c r="O1694" i="1"/>
  <c r="P1694" i="1"/>
  <c r="S1694" i="1"/>
  <c r="U1694" i="1" s="1"/>
  <c r="T1694" i="1"/>
  <c r="O1695" i="1"/>
  <c r="P1695" i="1"/>
  <c r="S1695" i="1"/>
  <c r="T1695" i="1"/>
  <c r="U1695" i="1"/>
  <c r="O1696" i="1"/>
  <c r="P1696" i="1"/>
  <c r="S1696" i="1"/>
  <c r="T1696" i="1"/>
  <c r="U1696" i="1"/>
  <c r="O1697" i="1"/>
  <c r="P1697" i="1"/>
  <c r="S1697" i="1"/>
  <c r="U1697" i="1" s="1"/>
  <c r="T1697" i="1"/>
  <c r="O1698" i="1"/>
  <c r="P1698" i="1"/>
  <c r="S1698" i="1"/>
  <c r="T1698" i="1"/>
  <c r="U1698" i="1"/>
  <c r="O1699" i="1"/>
  <c r="P1699" i="1"/>
  <c r="S1699" i="1"/>
  <c r="U1699" i="1" s="1"/>
  <c r="T1699" i="1"/>
  <c r="O1700" i="1"/>
  <c r="P1700" i="1"/>
  <c r="S1700" i="1"/>
  <c r="T1700" i="1"/>
  <c r="U1700" i="1"/>
  <c r="O1701" i="1"/>
  <c r="P1701" i="1"/>
  <c r="S1701" i="1"/>
  <c r="T1701" i="1"/>
  <c r="U1701" i="1"/>
  <c r="O1702" i="1"/>
  <c r="P1702" i="1"/>
  <c r="S1702" i="1"/>
  <c r="U1702" i="1" s="1"/>
  <c r="T1702" i="1"/>
  <c r="O1703" i="1"/>
  <c r="P1703" i="1"/>
  <c r="S1703" i="1"/>
  <c r="T1703" i="1"/>
  <c r="U1703" i="1"/>
  <c r="O1704" i="1"/>
  <c r="P1704" i="1"/>
  <c r="S1704" i="1"/>
  <c r="U1704" i="1" s="1"/>
  <c r="T1704" i="1"/>
  <c r="O1705" i="1"/>
  <c r="P1705" i="1"/>
  <c r="S1705" i="1"/>
  <c r="T1705" i="1"/>
  <c r="U1705" i="1"/>
  <c r="O1706" i="1"/>
  <c r="P1706" i="1"/>
  <c r="S1706" i="1"/>
  <c r="T1706" i="1"/>
  <c r="U1706" i="1"/>
  <c r="O1707" i="1"/>
  <c r="P1707" i="1"/>
  <c r="S1707" i="1"/>
  <c r="U1707" i="1" s="1"/>
  <c r="T1707" i="1"/>
  <c r="O1708" i="1"/>
  <c r="P1708" i="1"/>
  <c r="S1708" i="1"/>
  <c r="T1708" i="1"/>
  <c r="U1708" i="1"/>
  <c r="O1709" i="1"/>
  <c r="P1709" i="1"/>
  <c r="S1709" i="1"/>
  <c r="T1709" i="1"/>
  <c r="U1709" i="1"/>
  <c r="O1710" i="1"/>
  <c r="P1710" i="1"/>
  <c r="S1710" i="1"/>
  <c r="T1710" i="1"/>
  <c r="U1710" i="1"/>
  <c r="O1711" i="1"/>
  <c r="P1711" i="1"/>
  <c r="S1711" i="1"/>
  <c r="T1711" i="1"/>
  <c r="U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T1714" i="1"/>
  <c r="U1714" i="1"/>
  <c r="O1715" i="1"/>
  <c r="P1715" i="1"/>
  <c r="S1715" i="1"/>
  <c r="U1715" i="1" s="1"/>
  <c r="T1715" i="1"/>
  <c r="O1716" i="1"/>
  <c r="P1716" i="1"/>
  <c r="S1716" i="1"/>
  <c r="T1716" i="1"/>
  <c r="U1716" i="1"/>
  <c r="O1717" i="1"/>
  <c r="P1717" i="1"/>
  <c r="S1717" i="1"/>
  <c r="T1717" i="1"/>
  <c r="U1717" i="1"/>
  <c r="O1718" i="1"/>
  <c r="P1718" i="1"/>
  <c r="S1718" i="1"/>
  <c r="U1718" i="1" s="1"/>
  <c r="T1718" i="1"/>
  <c r="O1719" i="1"/>
  <c r="P1719" i="1"/>
  <c r="S1719" i="1"/>
  <c r="T1719" i="1"/>
  <c r="U1719" i="1"/>
  <c r="O1720" i="1"/>
  <c r="P1720" i="1"/>
  <c r="S1720" i="1"/>
  <c r="U1720" i="1" s="1"/>
  <c r="T1720" i="1"/>
  <c r="O1721" i="1"/>
  <c r="P1721" i="1"/>
  <c r="S1721" i="1"/>
  <c r="T1721" i="1"/>
  <c r="U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T1724" i="1"/>
  <c r="U1724" i="1"/>
  <c r="O1725" i="1"/>
  <c r="P1725" i="1"/>
  <c r="S1725" i="1"/>
  <c r="T1725" i="1"/>
  <c r="U1725" i="1"/>
  <c r="O1726" i="1"/>
  <c r="P1726" i="1"/>
  <c r="S1726" i="1"/>
  <c r="T1726" i="1"/>
  <c r="U1726" i="1"/>
  <c r="O1727" i="1"/>
  <c r="P1727" i="1"/>
  <c r="S1727" i="1"/>
  <c r="U1727" i="1" s="1"/>
  <c r="T1727" i="1"/>
  <c r="O1728" i="1"/>
  <c r="P1728" i="1"/>
  <c r="S1728" i="1"/>
  <c r="T1728" i="1"/>
  <c r="U1728" i="1"/>
  <c r="O1729" i="1"/>
  <c r="P1729" i="1"/>
  <c r="S1729" i="1"/>
  <c r="T1729" i="1"/>
  <c r="U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T1733" i="1"/>
  <c r="U1733" i="1"/>
  <c r="O1734" i="1"/>
  <c r="P1734" i="1"/>
  <c r="S1734" i="1"/>
  <c r="T1734" i="1"/>
  <c r="U1734" i="1"/>
  <c r="O1735" i="1"/>
  <c r="P1735" i="1"/>
  <c r="S1735" i="1"/>
  <c r="U1735" i="1" s="1"/>
  <c r="T1735" i="1"/>
  <c r="O1736" i="1"/>
  <c r="P1736" i="1"/>
  <c r="S1736" i="1"/>
  <c r="T1736" i="1"/>
  <c r="U1736" i="1"/>
  <c r="O1737" i="1"/>
  <c r="P1737" i="1"/>
  <c r="S1737" i="1"/>
  <c r="T1737" i="1"/>
  <c r="U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T1741" i="1"/>
  <c r="U1741" i="1"/>
  <c r="O1742" i="1"/>
  <c r="P1742" i="1"/>
  <c r="S1742" i="1"/>
  <c r="T1742" i="1"/>
  <c r="U1742" i="1"/>
  <c r="O1743" i="1"/>
  <c r="P1743" i="1"/>
  <c r="S1743" i="1"/>
  <c r="U1743" i="1" s="1"/>
  <c r="T1743" i="1"/>
  <c r="O1744" i="1"/>
  <c r="P1744" i="1"/>
  <c r="S1744" i="1"/>
  <c r="T1744" i="1"/>
  <c r="U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T1749" i="1"/>
  <c r="U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T1752" i="1"/>
  <c r="U1752" i="1"/>
  <c r="O1753" i="1"/>
  <c r="P1753" i="1"/>
  <c r="S1753" i="1"/>
  <c r="U1753" i="1" s="1"/>
  <c r="T1753" i="1"/>
  <c r="O1754" i="1"/>
  <c r="P1754" i="1"/>
  <c r="S1754" i="1"/>
  <c r="T1754" i="1"/>
  <c r="U1754" i="1"/>
  <c r="O1755" i="1"/>
  <c r="P1755" i="1"/>
  <c r="S1755" i="1"/>
  <c r="U1755" i="1" s="1"/>
  <c r="T1755" i="1"/>
  <c r="O1756" i="1"/>
  <c r="P1756" i="1"/>
  <c r="S1756" i="1"/>
  <c r="T1756" i="1"/>
  <c r="U1756" i="1"/>
  <c r="O1757" i="1"/>
  <c r="P1757" i="1"/>
  <c r="S1757" i="1"/>
  <c r="T1757" i="1"/>
  <c r="U1757" i="1"/>
  <c r="O1758" i="1"/>
  <c r="P1758" i="1"/>
  <c r="S1758" i="1"/>
  <c r="U1758" i="1" s="1"/>
  <c r="T1758" i="1"/>
  <c r="O1759" i="1"/>
  <c r="P1759" i="1"/>
  <c r="S1759" i="1"/>
  <c r="T1759" i="1"/>
  <c r="U1759" i="1"/>
  <c r="O1760" i="1"/>
  <c r="P1760" i="1"/>
  <c r="S1760" i="1"/>
  <c r="T1760" i="1"/>
  <c r="U1760" i="1"/>
  <c r="O1761" i="1"/>
  <c r="P1761" i="1"/>
  <c r="S1761" i="1"/>
  <c r="U1761" i="1" s="1"/>
  <c r="T1761" i="1"/>
  <c r="O1762" i="1"/>
  <c r="P1762" i="1"/>
  <c r="S1762" i="1"/>
  <c r="T1762" i="1"/>
  <c r="U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T1765" i="1"/>
  <c r="U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T1768" i="1"/>
  <c r="U1768" i="1"/>
  <c r="O1769" i="1"/>
  <c r="P1769" i="1"/>
  <c r="S1769" i="1"/>
  <c r="U1769" i="1" s="1"/>
  <c r="T1769" i="1"/>
  <c r="O1770" i="1"/>
  <c r="P1770" i="1"/>
  <c r="S1770" i="1"/>
  <c r="T1770" i="1"/>
  <c r="U1770" i="1"/>
  <c r="O1771" i="1"/>
  <c r="P1771" i="1"/>
  <c r="S1771" i="1"/>
  <c r="U1771" i="1" s="1"/>
  <c r="T1771" i="1"/>
  <c r="O1772" i="1"/>
  <c r="P1772" i="1"/>
  <c r="S1772" i="1"/>
  <c r="T1772" i="1"/>
  <c r="U1772" i="1"/>
  <c r="O1773" i="1"/>
  <c r="P1773" i="1"/>
  <c r="S1773" i="1"/>
  <c r="T1773" i="1"/>
  <c r="U1773" i="1"/>
  <c r="O1774" i="1"/>
  <c r="P1774" i="1"/>
  <c r="S1774" i="1"/>
  <c r="U1774" i="1" s="1"/>
  <c r="T1774" i="1"/>
  <c r="O1775" i="1"/>
  <c r="P1775" i="1"/>
  <c r="S1775" i="1"/>
  <c r="T1775" i="1"/>
  <c r="U1775" i="1"/>
  <c r="O1776" i="1"/>
  <c r="P1776" i="1"/>
  <c r="S1776" i="1"/>
  <c r="T1776" i="1"/>
  <c r="U1776" i="1"/>
  <c r="O1777" i="1"/>
  <c r="P1777" i="1"/>
  <c r="S1777" i="1"/>
  <c r="U1777" i="1" s="1"/>
  <c r="T1777" i="1"/>
  <c r="O1778" i="1"/>
  <c r="P1778" i="1"/>
  <c r="S1778" i="1"/>
  <c r="T1778" i="1"/>
  <c r="U1778" i="1"/>
  <c r="O1779" i="1"/>
  <c r="P1779" i="1"/>
  <c r="S1779" i="1"/>
  <c r="U1779" i="1" s="1"/>
  <c r="T1779" i="1"/>
  <c r="O1780" i="1"/>
  <c r="P1780" i="1"/>
  <c r="S1780" i="1"/>
  <c r="T1780" i="1"/>
  <c r="U1780" i="1"/>
  <c r="O1781" i="1"/>
  <c r="P1781" i="1"/>
  <c r="S1781" i="1"/>
  <c r="T1781" i="1"/>
  <c r="U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T1784" i="1"/>
  <c r="U1784" i="1"/>
  <c r="O1785" i="1"/>
  <c r="P1785" i="1"/>
  <c r="S1785" i="1"/>
  <c r="U1785" i="1" s="1"/>
  <c r="T1785" i="1"/>
  <c r="O1786" i="1"/>
  <c r="P1786" i="1"/>
  <c r="S1786" i="1"/>
  <c r="T1786" i="1"/>
  <c r="U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T1789" i="1"/>
  <c r="U1789" i="1"/>
  <c r="O1790" i="1"/>
  <c r="P1790" i="1"/>
  <c r="S1790" i="1"/>
  <c r="U1790" i="1" s="1"/>
  <c r="T1790" i="1"/>
  <c r="O1791" i="1"/>
  <c r="P1791" i="1"/>
  <c r="S1791" i="1"/>
  <c r="T1791" i="1"/>
  <c r="U1791" i="1"/>
  <c r="O1792" i="1"/>
  <c r="P1792" i="1"/>
  <c r="S1792" i="1"/>
  <c r="T1792" i="1"/>
  <c r="U1792" i="1"/>
  <c r="O1793" i="1"/>
  <c r="P1793" i="1"/>
  <c r="S1793" i="1"/>
  <c r="U1793" i="1" s="1"/>
  <c r="T1793" i="1"/>
  <c r="O1794" i="1"/>
  <c r="P1794" i="1"/>
  <c r="S1794" i="1"/>
  <c r="T1794" i="1"/>
  <c r="U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T1797" i="1"/>
  <c r="U1797" i="1"/>
  <c r="O1798" i="1"/>
  <c r="P1798" i="1"/>
  <c r="S1798" i="1"/>
  <c r="U1798" i="1" s="1"/>
  <c r="T1798" i="1"/>
  <c r="O1799" i="1"/>
  <c r="P1799" i="1"/>
  <c r="S1799" i="1"/>
  <c r="T1799" i="1"/>
  <c r="U1799" i="1"/>
  <c r="O1800" i="1"/>
  <c r="P1800" i="1"/>
  <c r="S1800" i="1"/>
  <c r="T1800" i="1"/>
  <c r="U1800" i="1"/>
  <c r="O1801" i="1"/>
  <c r="P1801" i="1"/>
  <c r="S1801" i="1"/>
  <c r="U1801" i="1" s="1"/>
  <c r="T1801" i="1"/>
  <c r="O1802" i="1"/>
  <c r="P1802" i="1"/>
  <c r="S1802" i="1"/>
  <c r="T1802" i="1"/>
  <c r="U1802" i="1"/>
  <c r="O1803" i="1"/>
  <c r="P1803" i="1"/>
  <c r="S1803" i="1"/>
  <c r="U1803" i="1" s="1"/>
  <c r="T1803" i="1"/>
  <c r="O1804" i="1"/>
  <c r="P1804" i="1"/>
  <c r="S1804" i="1"/>
  <c r="T1804" i="1"/>
  <c r="U1804" i="1"/>
  <c r="O1805" i="1"/>
  <c r="P1805" i="1"/>
  <c r="S1805" i="1"/>
  <c r="T1805" i="1"/>
  <c r="U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T1808" i="1"/>
  <c r="U1808" i="1"/>
  <c r="O1809" i="1"/>
  <c r="P1809" i="1"/>
  <c r="S1809" i="1"/>
  <c r="U1809" i="1" s="1"/>
  <c r="T1809" i="1"/>
  <c r="O1810" i="1"/>
  <c r="P1810" i="1"/>
  <c r="S1810" i="1"/>
  <c r="T1810" i="1"/>
  <c r="U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T1813" i="1"/>
  <c r="U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T1816" i="1"/>
  <c r="U1816" i="1"/>
  <c r="O1817" i="1"/>
  <c r="P1817" i="1"/>
  <c r="S1817" i="1"/>
  <c r="U1817" i="1" s="1"/>
  <c r="T1817" i="1"/>
  <c r="O1818" i="1"/>
  <c r="P1818" i="1"/>
  <c r="S1818" i="1"/>
  <c r="T1818" i="1"/>
  <c r="U1818" i="1"/>
  <c r="O1819" i="1"/>
  <c r="P1819" i="1"/>
  <c r="S1819" i="1"/>
  <c r="U1819" i="1" s="1"/>
  <c r="T1819" i="1"/>
  <c r="O1820" i="1"/>
  <c r="P1820" i="1"/>
  <c r="S1820" i="1"/>
  <c r="T1820" i="1"/>
  <c r="U1820" i="1"/>
  <c r="O1821" i="1"/>
  <c r="P1821" i="1"/>
  <c r="S1821" i="1"/>
  <c r="T1821" i="1"/>
  <c r="U1821" i="1"/>
  <c r="O1822" i="1"/>
  <c r="P1822" i="1"/>
  <c r="S1822" i="1"/>
  <c r="U1822" i="1" s="1"/>
  <c r="T1822" i="1"/>
  <c r="O1823" i="1"/>
  <c r="P1823" i="1"/>
  <c r="S1823" i="1"/>
  <c r="T1823" i="1"/>
  <c r="U1823" i="1"/>
  <c r="O1824" i="1"/>
  <c r="P1824" i="1"/>
  <c r="S1824" i="1"/>
  <c r="T1824" i="1"/>
  <c r="U1824" i="1"/>
  <c r="O1825" i="1"/>
  <c r="P1825" i="1"/>
  <c r="S1825" i="1"/>
  <c r="U1825" i="1" s="1"/>
  <c r="T1825" i="1"/>
  <c r="O1826" i="1"/>
  <c r="P1826" i="1"/>
  <c r="S1826" i="1"/>
  <c r="T1826" i="1"/>
  <c r="U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T1829" i="1"/>
  <c r="U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T1832" i="1"/>
  <c r="U1832" i="1"/>
  <c r="O1833" i="1"/>
  <c r="P1833" i="1"/>
  <c r="S1833" i="1"/>
  <c r="U1833" i="1" s="1"/>
  <c r="T1833" i="1"/>
  <c r="O1834" i="1"/>
  <c r="P1834" i="1"/>
  <c r="S1834" i="1"/>
  <c r="T1834" i="1"/>
  <c r="U1834" i="1"/>
  <c r="O1835" i="1"/>
  <c r="P1835" i="1"/>
  <c r="S1835" i="1"/>
  <c r="U1835" i="1" s="1"/>
  <c r="T1835" i="1"/>
  <c r="O1836" i="1"/>
  <c r="P1836" i="1"/>
  <c r="S1836" i="1"/>
  <c r="T1836" i="1"/>
  <c r="U1836" i="1"/>
  <c r="O1837" i="1"/>
  <c r="P1837" i="1"/>
  <c r="S1837" i="1"/>
  <c r="T1837" i="1"/>
  <c r="U1837" i="1"/>
  <c r="O1838" i="1"/>
  <c r="P1838" i="1"/>
  <c r="S1838" i="1"/>
  <c r="U1838" i="1" s="1"/>
  <c r="T1838" i="1"/>
  <c r="O1839" i="1"/>
  <c r="P1839" i="1"/>
  <c r="S1839" i="1"/>
  <c r="T1839" i="1"/>
  <c r="U1839" i="1"/>
  <c r="O1840" i="1"/>
  <c r="P1840" i="1"/>
  <c r="S1840" i="1"/>
  <c r="T1840" i="1"/>
  <c r="U1840" i="1"/>
  <c r="O1841" i="1"/>
  <c r="P1841" i="1"/>
  <c r="S1841" i="1"/>
  <c r="U1841" i="1" s="1"/>
  <c r="T1841" i="1"/>
  <c r="O1842" i="1"/>
  <c r="P1842" i="1"/>
  <c r="S1842" i="1"/>
  <c r="T1842" i="1"/>
  <c r="U1842" i="1"/>
  <c r="O1843" i="1"/>
  <c r="P1843" i="1"/>
  <c r="S1843" i="1"/>
  <c r="U1843" i="1" s="1"/>
  <c r="T1843" i="1"/>
  <c r="O1844" i="1"/>
  <c r="P1844" i="1"/>
  <c r="S1844" i="1"/>
  <c r="T1844" i="1"/>
  <c r="U1844" i="1"/>
  <c r="O1845" i="1"/>
  <c r="P1845" i="1"/>
  <c r="S1845" i="1"/>
  <c r="T1845" i="1"/>
  <c r="U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T1848" i="1"/>
  <c r="U1848" i="1"/>
  <c r="O1849" i="1"/>
  <c r="P1849" i="1"/>
  <c r="S1849" i="1"/>
  <c r="U1849" i="1" s="1"/>
  <c r="T1849" i="1"/>
  <c r="O1850" i="1"/>
  <c r="P1850" i="1"/>
  <c r="S1850" i="1"/>
  <c r="T1850" i="1"/>
  <c r="U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T1853" i="1"/>
  <c r="U1853" i="1"/>
  <c r="O1854" i="1"/>
  <c r="P1854" i="1"/>
  <c r="S1854" i="1"/>
  <c r="U1854" i="1" s="1"/>
  <c r="T1854" i="1"/>
  <c r="O1855" i="1"/>
  <c r="P1855" i="1"/>
  <c r="S1855" i="1"/>
  <c r="T1855" i="1"/>
  <c r="U1855" i="1"/>
  <c r="O1856" i="1"/>
  <c r="P1856" i="1"/>
  <c r="S1856" i="1"/>
  <c r="T1856" i="1"/>
  <c r="U1856" i="1"/>
  <c r="O1857" i="1"/>
  <c r="P1857" i="1"/>
  <c r="S1857" i="1"/>
  <c r="U1857" i="1" s="1"/>
  <c r="T1857" i="1"/>
  <c r="O1858" i="1"/>
  <c r="P1858" i="1"/>
  <c r="S1858" i="1"/>
  <c r="T1858" i="1"/>
  <c r="U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T1861" i="1"/>
  <c r="U1861" i="1"/>
  <c r="O1862" i="1"/>
  <c r="P1862" i="1"/>
  <c r="S1862" i="1"/>
  <c r="U1862" i="1" s="1"/>
  <c r="T1862" i="1"/>
  <c r="O1863" i="1"/>
  <c r="P1863" i="1"/>
  <c r="S1863" i="1"/>
  <c r="T1863" i="1"/>
  <c r="U1863" i="1"/>
  <c r="O1864" i="1"/>
  <c r="P1864" i="1"/>
  <c r="S1864" i="1"/>
  <c r="T1864" i="1"/>
  <c r="U1864" i="1"/>
  <c r="O1865" i="1"/>
  <c r="P1865" i="1"/>
  <c r="S1865" i="1"/>
  <c r="U1865" i="1" s="1"/>
  <c r="T1865" i="1"/>
  <c r="O1866" i="1"/>
  <c r="P1866" i="1"/>
  <c r="S1866" i="1"/>
  <c r="T1866" i="1"/>
  <c r="U1866" i="1"/>
  <c r="O1867" i="1"/>
  <c r="P1867" i="1"/>
  <c r="S1867" i="1"/>
  <c r="U1867" i="1" s="1"/>
  <c r="T1867" i="1"/>
  <c r="O1868" i="1"/>
  <c r="P1868" i="1"/>
  <c r="S1868" i="1"/>
  <c r="T1868" i="1"/>
  <c r="U1868" i="1"/>
  <c r="O1869" i="1"/>
  <c r="P1869" i="1"/>
  <c r="S1869" i="1"/>
  <c r="T1869" i="1"/>
  <c r="U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T1872" i="1"/>
  <c r="U1872" i="1"/>
  <c r="O1873" i="1"/>
  <c r="P1873" i="1"/>
  <c r="S1873" i="1"/>
  <c r="U1873" i="1" s="1"/>
  <c r="T1873" i="1"/>
  <c r="O1874" i="1"/>
  <c r="P1874" i="1"/>
  <c r="S1874" i="1"/>
  <c r="T1874" i="1"/>
  <c r="U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T1877" i="1"/>
  <c r="U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T1880" i="1"/>
  <c r="U1880" i="1"/>
  <c r="O1881" i="1"/>
  <c r="P1881" i="1"/>
  <c r="S1881" i="1"/>
  <c r="U1881" i="1" s="1"/>
  <c r="T1881" i="1"/>
  <c r="O1882" i="1"/>
  <c r="P1882" i="1"/>
  <c r="S1882" i="1"/>
  <c r="T1882" i="1"/>
  <c r="U1882" i="1"/>
  <c r="O1883" i="1"/>
  <c r="P1883" i="1"/>
  <c r="S1883" i="1"/>
  <c r="U1883" i="1" s="1"/>
  <c r="T1883" i="1"/>
  <c r="O1884" i="1"/>
  <c r="P1884" i="1"/>
  <c r="S1884" i="1"/>
  <c r="T1884" i="1"/>
  <c r="U1884" i="1"/>
  <c r="O1885" i="1"/>
  <c r="P1885" i="1"/>
  <c r="S1885" i="1"/>
  <c r="T1885" i="1"/>
  <c r="U1885" i="1"/>
  <c r="O1886" i="1"/>
  <c r="P1886" i="1"/>
  <c r="S1886" i="1"/>
  <c r="U1886" i="1" s="1"/>
  <c r="T1886" i="1"/>
  <c r="O1887" i="1"/>
  <c r="P1887" i="1"/>
  <c r="S1887" i="1"/>
  <c r="T1887" i="1"/>
  <c r="U1887" i="1"/>
  <c r="O1888" i="1"/>
  <c r="P1888" i="1"/>
  <c r="S1888" i="1"/>
  <c r="T1888" i="1"/>
  <c r="U1888" i="1"/>
  <c r="O1889" i="1"/>
  <c r="P1889" i="1"/>
  <c r="S1889" i="1"/>
  <c r="U1889" i="1" s="1"/>
  <c r="T1889" i="1"/>
  <c r="O1890" i="1"/>
  <c r="P1890" i="1"/>
  <c r="S1890" i="1"/>
  <c r="T1890" i="1"/>
  <c r="U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T1893" i="1"/>
  <c r="U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T1896" i="1"/>
  <c r="U1896" i="1"/>
  <c r="O1897" i="1"/>
  <c r="P1897" i="1"/>
  <c r="S1897" i="1"/>
  <c r="U1897" i="1" s="1"/>
  <c r="T1897" i="1"/>
  <c r="O1898" i="1"/>
  <c r="P1898" i="1"/>
  <c r="S1898" i="1"/>
  <c r="T1898" i="1"/>
  <c r="U1898" i="1"/>
  <c r="O1899" i="1"/>
  <c r="P1899" i="1"/>
  <c r="S1899" i="1"/>
  <c r="U1899" i="1" s="1"/>
  <c r="T1899" i="1"/>
  <c r="O1900" i="1"/>
  <c r="P1900" i="1"/>
  <c r="S1900" i="1"/>
  <c r="T1900" i="1"/>
  <c r="U1900" i="1"/>
  <c r="O1901" i="1"/>
  <c r="P1901" i="1"/>
  <c r="S1901" i="1"/>
  <c r="T1901" i="1"/>
  <c r="U1901" i="1"/>
  <c r="O1902" i="1"/>
  <c r="P1902" i="1"/>
  <c r="S1902" i="1"/>
  <c r="U1902" i="1" s="1"/>
  <c r="T1902" i="1"/>
  <c r="O1903" i="1"/>
  <c r="P1903" i="1"/>
  <c r="S1903" i="1"/>
  <c r="T1903" i="1"/>
  <c r="U1903" i="1"/>
  <c r="O1904" i="1"/>
  <c r="P1904" i="1"/>
  <c r="S1904" i="1"/>
  <c r="T1904" i="1"/>
  <c r="U1904" i="1"/>
  <c r="O1905" i="1"/>
  <c r="P1905" i="1"/>
  <c r="S1905" i="1"/>
  <c r="U1905" i="1" s="1"/>
  <c r="T1905" i="1"/>
  <c r="O1906" i="1"/>
  <c r="P1906" i="1"/>
  <c r="S1906" i="1"/>
  <c r="T1906" i="1"/>
  <c r="U1906" i="1"/>
  <c r="O1907" i="1"/>
  <c r="P1907" i="1"/>
  <c r="S1907" i="1"/>
  <c r="U1907" i="1" s="1"/>
  <c r="T1907" i="1"/>
  <c r="O1908" i="1"/>
  <c r="P1908" i="1"/>
  <c r="S1908" i="1"/>
  <c r="T1908" i="1"/>
  <c r="U1908" i="1"/>
  <c r="O1909" i="1"/>
  <c r="P1909" i="1"/>
  <c r="S1909" i="1"/>
  <c r="T1909" i="1"/>
  <c r="U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T1912" i="1"/>
  <c r="U1912" i="1"/>
  <c r="O1913" i="1"/>
  <c r="P1913" i="1"/>
  <c r="S1913" i="1"/>
  <c r="U1913" i="1" s="1"/>
  <c r="T1913" i="1"/>
  <c r="O1914" i="1"/>
  <c r="P1914" i="1"/>
  <c r="S1914" i="1"/>
  <c r="T1914" i="1"/>
  <c r="U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T1917" i="1"/>
  <c r="U1917" i="1"/>
  <c r="O1918" i="1"/>
  <c r="P1918" i="1"/>
  <c r="S1918" i="1"/>
  <c r="U1918" i="1" s="1"/>
  <c r="T1918" i="1"/>
  <c r="O1919" i="1"/>
  <c r="P1919" i="1"/>
  <c r="S1919" i="1"/>
  <c r="T1919" i="1"/>
  <c r="U1919" i="1"/>
  <c r="O1920" i="1"/>
  <c r="P1920" i="1"/>
  <c r="S1920" i="1"/>
  <c r="T1920" i="1"/>
  <c r="U1920" i="1"/>
  <c r="O1921" i="1"/>
  <c r="P1921" i="1"/>
  <c r="S1921" i="1"/>
  <c r="U1921" i="1" s="1"/>
  <c r="T1921" i="1"/>
  <c r="O1922" i="1"/>
  <c r="P1922" i="1"/>
  <c r="S1922" i="1"/>
  <c r="T1922" i="1"/>
  <c r="U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T1925" i="1"/>
  <c r="U1925" i="1"/>
  <c r="O1926" i="1"/>
  <c r="P1926" i="1"/>
  <c r="S1926" i="1"/>
  <c r="U1926" i="1" s="1"/>
  <c r="T1926" i="1"/>
  <c r="O1927" i="1"/>
  <c r="P1927" i="1"/>
  <c r="S1927" i="1"/>
  <c r="T1927" i="1"/>
  <c r="U1927" i="1"/>
  <c r="O1928" i="1"/>
  <c r="P1928" i="1"/>
  <c r="S1928" i="1"/>
  <c r="T1928" i="1"/>
  <c r="U1928" i="1"/>
  <c r="O1929" i="1"/>
  <c r="P1929" i="1"/>
  <c r="S1929" i="1"/>
  <c r="U1929" i="1" s="1"/>
  <c r="T1929" i="1"/>
  <c r="O1930" i="1"/>
  <c r="P1930" i="1"/>
  <c r="S1930" i="1"/>
  <c r="T1930" i="1"/>
  <c r="U1930" i="1"/>
  <c r="O1931" i="1"/>
  <c r="P1931" i="1"/>
  <c r="S1931" i="1"/>
  <c r="U1931" i="1" s="1"/>
  <c r="T1931" i="1"/>
  <c r="O1932" i="1"/>
  <c r="P1932" i="1"/>
  <c r="S1932" i="1"/>
  <c r="T1932" i="1"/>
  <c r="U1932" i="1"/>
  <c r="O1933" i="1"/>
  <c r="P1933" i="1"/>
  <c r="S1933" i="1"/>
  <c r="T1933" i="1"/>
  <c r="U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T1936" i="1"/>
  <c r="U1936" i="1"/>
  <c r="O1937" i="1"/>
  <c r="P1937" i="1"/>
  <c r="S1937" i="1"/>
  <c r="U1937" i="1" s="1"/>
  <c r="T1937" i="1"/>
  <c r="O1938" i="1"/>
  <c r="P1938" i="1"/>
  <c r="S1938" i="1"/>
  <c r="T1938" i="1"/>
  <c r="U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T1941" i="1"/>
  <c r="U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T1944" i="1"/>
  <c r="U1944" i="1"/>
  <c r="O1945" i="1"/>
  <c r="P1945" i="1"/>
  <c r="S1945" i="1"/>
  <c r="U1945" i="1" s="1"/>
  <c r="T1945" i="1"/>
  <c r="O1946" i="1"/>
  <c r="P1946" i="1"/>
  <c r="S1946" i="1"/>
  <c r="T1946" i="1"/>
  <c r="U1946" i="1"/>
  <c r="O1947" i="1"/>
  <c r="P1947" i="1"/>
  <c r="S1947" i="1"/>
  <c r="U1947" i="1" s="1"/>
  <c r="T1947" i="1"/>
  <c r="O1948" i="1"/>
  <c r="P1948" i="1"/>
  <c r="S1948" i="1"/>
  <c r="T1948" i="1"/>
  <c r="U1948" i="1"/>
  <c r="O1949" i="1"/>
  <c r="P1949" i="1"/>
  <c r="S1949" i="1"/>
  <c r="T1949" i="1"/>
  <c r="U1949" i="1"/>
  <c r="O1950" i="1"/>
  <c r="P1950" i="1"/>
  <c r="S1950" i="1"/>
  <c r="U1950" i="1" s="1"/>
  <c r="T1950" i="1"/>
  <c r="O1951" i="1"/>
  <c r="P1951" i="1"/>
  <c r="S1951" i="1"/>
  <c r="T1951" i="1"/>
  <c r="U1951" i="1"/>
  <c r="O1952" i="1"/>
  <c r="P1952" i="1"/>
  <c r="S1952" i="1"/>
  <c r="T1952" i="1"/>
  <c r="U1952" i="1"/>
  <c r="O1953" i="1"/>
  <c r="P1953" i="1"/>
  <c r="S1953" i="1"/>
  <c r="U1953" i="1" s="1"/>
  <c r="T1953" i="1"/>
  <c r="O1954" i="1"/>
  <c r="P1954" i="1"/>
  <c r="S1954" i="1"/>
  <c r="T1954" i="1"/>
  <c r="U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T1957" i="1"/>
  <c r="U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T1960" i="1"/>
  <c r="U1960" i="1"/>
  <c r="O1961" i="1"/>
  <c r="P1961" i="1"/>
  <c r="S1961" i="1"/>
  <c r="U1961" i="1" s="1"/>
  <c r="T1961" i="1"/>
  <c r="O1962" i="1"/>
  <c r="P1962" i="1"/>
  <c r="S1962" i="1"/>
  <c r="T1962" i="1"/>
  <c r="U1962" i="1"/>
  <c r="O1963" i="1"/>
  <c r="P1963" i="1"/>
  <c r="S1963" i="1"/>
  <c r="U1963" i="1" s="1"/>
  <c r="T1963" i="1"/>
  <c r="O1964" i="1"/>
  <c r="P1964" i="1"/>
  <c r="S1964" i="1"/>
  <c r="T1964" i="1"/>
  <c r="U1964" i="1"/>
  <c r="O1965" i="1"/>
  <c r="P1965" i="1"/>
  <c r="S1965" i="1"/>
  <c r="T1965" i="1"/>
  <c r="U1965" i="1"/>
  <c r="O1966" i="1"/>
  <c r="P1966" i="1"/>
  <c r="S1966" i="1"/>
  <c r="U1966" i="1" s="1"/>
  <c r="T1966" i="1"/>
  <c r="O1967" i="1"/>
  <c r="P1967" i="1"/>
  <c r="S1967" i="1"/>
  <c r="T1967" i="1"/>
  <c r="U1967" i="1"/>
  <c r="O1968" i="1"/>
  <c r="P1968" i="1"/>
  <c r="S1968" i="1"/>
  <c r="T1968" i="1"/>
  <c r="U1968" i="1"/>
  <c r="O1969" i="1"/>
  <c r="P1969" i="1"/>
  <c r="S1969" i="1"/>
  <c r="U1969" i="1" s="1"/>
  <c r="T1969" i="1"/>
  <c r="O1970" i="1"/>
  <c r="P1970" i="1"/>
  <c r="S1970" i="1"/>
  <c r="T1970" i="1"/>
  <c r="U1970" i="1"/>
  <c r="O1971" i="1"/>
  <c r="P1971" i="1"/>
  <c r="S1971" i="1"/>
  <c r="U1971" i="1" s="1"/>
  <c r="T1971" i="1"/>
  <c r="O1972" i="1"/>
  <c r="P1972" i="1"/>
  <c r="S1972" i="1"/>
  <c r="T1972" i="1"/>
  <c r="U1972" i="1"/>
  <c r="O1973" i="1"/>
  <c r="P1973" i="1"/>
  <c r="S1973" i="1"/>
  <c r="T1973" i="1"/>
  <c r="U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T1976" i="1"/>
  <c r="U1976" i="1"/>
  <c r="O1977" i="1"/>
  <c r="P1977" i="1"/>
  <c r="S1977" i="1"/>
  <c r="U1977" i="1" s="1"/>
  <c r="T1977" i="1"/>
  <c r="O1978" i="1"/>
  <c r="P1978" i="1"/>
  <c r="S1978" i="1"/>
  <c r="T1978" i="1"/>
  <c r="U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T1981" i="1"/>
  <c r="U1981" i="1"/>
  <c r="O1982" i="1"/>
  <c r="P1982" i="1"/>
  <c r="S1982" i="1"/>
  <c r="U1982" i="1" s="1"/>
  <c r="T1982" i="1"/>
  <c r="O1983" i="1"/>
  <c r="P1983" i="1"/>
  <c r="S1983" i="1"/>
  <c r="T1983" i="1"/>
  <c r="U1983" i="1"/>
  <c r="O1984" i="1"/>
  <c r="P1984" i="1"/>
  <c r="S1984" i="1"/>
  <c r="T1984" i="1"/>
  <c r="U1984" i="1"/>
  <c r="O1985" i="1"/>
  <c r="P1985" i="1"/>
  <c r="S1985" i="1"/>
  <c r="U1985" i="1" s="1"/>
  <c r="T1985" i="1"/>
  <c r="O1986" i="1"/>
  <c r="P1986" i="1"/>
  <c r="S1986" i="1"/>
  <c r="T1986" i="1"/>
  <c r="U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T1989" i="1"/>
  <c r="U1989" i="1"/>
  <c r="O1990" i="1"/>
  <c r="P1990" i="1"/>
  <c r="S1990" i="1"/>
  <c r="U1990" i="1" s="1"/>
  <c r="T1990" i="1"/>
  <c r="O1991" i="1"/>
  <c r="P1991" i="1"/>
  <c r="S1991" i="1"/>
  <c r="T1991" i="1"/>
  <c r="U1991" i="1"/>
  <c r="O1992" i="1"/>
  <c r="P1992" i="1"/>
  <c r="S1992" i="1"/>
  <c r="T1992" i="1"/>
  <c r="U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T1996" i="1"/>
  <c r="U1996" i="1"/>
  <c r="O1997" i="1"/>
  <c r="P1997" i="1"/>
  <c r="S1997" i="1"/>
  <c r="T1997" i="1"/>
  <c r="U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T2000" i="1"/>
  <c r="U2000" i="1"/>
  <c r="O2001" i="1"/>
  <c r="P2001" i="1"/>
  <c r="S2001" i="1"/>
  <c r="U2001" i="1" s="1"/>
  <c r="T2001" i="1"/>
  <c r="O2002" i="1"/>
  <c r="P2002" i="1"/>
  <c r="S2002" i="1"/>
  <c r="T2002" i="1"/>
  <c r="U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T2005" i="1"/>
  <c r="U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T2008" i="1"/>
  <c r="U2008" i="1"/>
  <c r="O2009" i="1"/>
  <c r="P2009" i="1"/>
  <c r="S2009" i="1"/>
  <c r="U2009" i="1" s="1"/>
  <c r="T2009" i="1"/>
  <c r="O2010" i="1"/>
  <c r="P2010" i="1"/>
  <c r="S2010" i="1"/>
  <c r="T2010" i="1"/>
  <c r="U2010" i="1"/>
  <c r="O2011" i="1"/>
  <c r="P2011" i="1"/>
  <c r="S2011" i="1"/>
  <c r="U2011" i="1" s="1"/>
  <c r="T2011" i="1"/>
  <c r="O2012" i="1"/>
  <c r="P2012" i="1"/>
  <c r="S2012" i="1"/>
  <c r="T2012" i="1"/>
  <c r="U2012" i="1"/>
  <c r="O2013" i="1"/>
  <c r="P2013" i="1"/>
  <c r="S2013" i="1"/>
  <c r="T2013" i="1"/>
  <c r="U2013" i="1"/>
  <c r="O2014" i="1"/>
  <c r="P2014" i="1"/>
  <c r="S2014" i="1"/>
  <c r="U2014" i="1" s="1"/>
  <c r="T2014" i="1"/>
  <c r="O2015" i="1"/>
  <c r="P2015" i="1"/>
  <c r="S2015" i="1"/>
  <c r="T2015" i="1"/>
  <c r="U2015" i="1"/>
  <c r="O2016" i="1"/>
  <c r="P2016" i="1"/>
  <c r="S2016" i="1"/>
  <c r="T2016" i="1"/>
  <c r="U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T2021" i="1"/>
  <c r="U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T2024" i="1"/>
  <c r="U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T2028" i="1"/>
  <c r="U2028" i="1"/>
  <c r="O2029" i="1"/>
  <c r="P2029" i="1"/>
  <c r="S2029" i="1"/>
  <c r="T2029" i="1"/>
  <c r="U2029" i="1"/>
  <c r="O2030" i="1"/>
  <c r="P2030" i="1"/>
  <c r="S2030" i="1"/>
  <c r="U2030" i="1" s="1"/>
  <c r="T2030" i="1"/>
  <c r="O2031" i="1"/>
  <c r="P2031" i="1"/>
  <c r="S2031" i="1"/>
  <c r="T2031" i="1"/>
  <c r="U2031" i="1"/>
  <c r="O2032" i="1"/>
  <c r="P2032" i="1"/>
  <c r="S2032" i="1"/>
  <c r="T2032" i="1"/>
  <c r="U2032" i="1"/>
  <c r="O2033" i="1"/>
  <c r="P2033" i="1"/>
  <c r="S2033" i="1"/>
  <c r="U2033" i="1" s="1"/>
  <c r="T2033" i="1"/>
  <c r="O2034" i="1"/>
  <c r="P2034" i="1"/>
  <c r="S2034" i="1"/>
  <c r="T2034" i="1"/>
  <c r="U2034" i="1"/>
  <c r="O2035" i="1"/>
  <c r="P2035" i="1"/>
  <c r="S2035" i="1"/>
  <c r="U2035" i="1" s="1"/>
  <c r="T2035" i="1"/>
  <c r="O2036" i="1"/>
  <c r="P2036" i="1"/>
  <c r="S2036" i="1"/>
  <c r="T2036" i="1"/>
  <c r="U2036" i="1"/>
  <c r="O2037" i="1"/>
  <c r="P2037" i="1"/>
  <c r="S2037" i="1"/>
  <c r="T2037" i="1"/>
  <c r="U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T2040" i="1"/>
  <c r="U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T2045" i="1"/>
  <c r="U2045" i="1"/>
  <c r="O2046" i="1"/>
  <c r="P2046" i="1"/>
  <c r="S2046" i="1"/>
  <c r="U2046" i="1" s="1"/>
  <c r="T2046" i="1"/>
  <c r="O2047" i="1"/>
  <c r="P2047" i="1"/>
  <c r="S2047" i="1"/>
  <c r="T2047" i="1"/>
  <c r="U2047" i="1"/>
  <c r="O2048" i="1"/>
  <c r="P2048" i="1"/>
  <c r="S2048" i="1"/>
  <c r="T2048" i="1"/>
  <c r="U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T2052" i="1"/>
  <c r="U2052" i="1"/>
  <c r="O2053" i="1"/>
  <c r="P2053" i="1"/>
  <c r="S2053" i="1"/>
  <c r="T2053" i="1"/>
  <c r="U2053" i="1"/>
  <c r="O2054" i="1"/>
  <c r="P2054" i="1"/>
  <c r="S2054" i="1"/>
  <c r="U2054" i="1" s="1"/>
  <c r="T2054" i="1"/>
  <c r="O2055" i="1"/>
  <c r="P2055" i="1"/>
  <c r="S2055" i="1"/>
  <c r="T2055" i="1"/>
  <c r="U2055" i="1"/>
  <c r="O2056" i="1"/>
  <c r="P2056" i="1"/>
  <c r="S2056" i="1"/>
  <c r="T2056" i="1"/>
  <c r="U2056" i="1"/>
  <c r="O2057" i="1"/>
  <c r="P2057" i="1"/>
  <c r="S2057" i="1"/>
  <c r="T2057" i="1"/>
  <c r="U2057" i="1"/>
  <c r="O2058" i="1"/>
  <c r="P2058" i="1"/>
  <c r="S2058" i="1"/>
  <c r="T2058" i="1"/>
  <c r="U2058" i="1"/>
  <c r="O2059" i="1"/>
  <c r="P2059" i="1"/>
  <c r="S2059" i="1"/>
  <c r="U2059" i="1" s="1"/>
  <c r="T2059" i="1"/>
  <c r="O2060" i="1"/>
  <c r="P2060" i="1"/>
  <c r="S2060" i="1"/>
  <c r="T2060" i="1"/>
  <c r="U2060" i="1"/>
  <c r="O2061" i="1"/>
  <c r="P2061" i="1"/>
  <c r="S2061" i="1"/>
  <c r="T2061" i="1"/>
  <c r="U2061" i="1"/>
  <c r="O2062" i="1"/>
  <c r="P2062" i="1"/>
  <c r="S2062" i="1"/>
  <c r="U2062" i="1" s="1"/>
  <c r="T2062" i="1"/>
  <c r="O2063" i="1"/>
  <c r="P2063" i="1"/>
  <c r="S2063" i="1"/>
  <c r="T2063" i="1"/>
  <c r="U2063" i="1"/>
  <c r="O2064" i="1"/>
  <c r="P2064" i="1"/>
  <c r="S2064" i="1"/>
  <c r="T2064" i="1"/>
  <c r="U2064" i="1"/>
  <c r="O2065" i="1"/>
  <c r="P2065" i="1"/>
  <c r="S2065" i="1"/>
  <c r="T2065" i="1"/>
  <c r="U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T2068" i="1"/>
  <c r="U2068" i="1"/>
  <c r="O2069" i="1"/>
  <c r="P2069" i="1"/>
  <c r="S2069" i="1"/>
  <c r="T2069" i="1"/>
  <c r="U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T2072" i="1"/>
  <c r="U2072" i="1"/>
  <c r="O2073" i="1"/>
  <c r="P2073" i="1"/>
  <c r="S2073" i="1"/>
  <c r="T2073" i="1"/>
  <c r="U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T2077" i="1"/>
  <c r="U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T2080" i="1"/>
  <c r="U2080" i="1"/>
  <c r="O2081" i="1"/>
  <c r="P2081" i="1"/>
  <c r="S2081" i="1"/>
  <c r="U2081" i="1" s="1"/>
  <c r="T2081" i="1"/>
  <c r="O2082" i="1"/>
  <c r="P2082" i="1"/>
  <c r="S2082" i="1"/>
  <c r="T2082" i="1"/>
  <c r="U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T2085" i="1"/>
  <c r="U2085" i="1"/>
  <c r="O2086" i="1"/>
  <c r="P2086" i="1"/>
  <c r="S2086" i="1"/>
  <c r="U2086" i="1" s="1"/>
  <c r="T2086" i="1"/>
  <c r="O2087" i="1"/>
  <c r="P2087" i="1"/>
  <c r="S2087" i="1"/>
  <c r="T2087" i="1"/>
  <c r="U2087" i="1"/>
  <c r="O2088" i="1"/>
  <c r="P2088" i="1"/>
  <c r="S2088" i="1"/>
  <c r="T2088" i="1"/>
  <c r="U2088" i="1"/>
  <c r="O2089" i="1"/>
  <c r="P2089" i="1"/>
  <c r="S2089" i="1"/>
  <c r="U2089" i="1" s="1"/>
  <c r="T2089" i="1"/>
  <c r="O2090" i="1"/>
  <c r="P2090" i="1"/>
  <c r="S2090" i="1"/>
  <c r="T2090" i="1"/>
  <c r="U2090" i="1"/>
  <c r="O2091" i="1"/>
  <c r="P2091" i="1"/>
  <c r="S2091" i="1"/>
  <c r="U2091" i="1" s="1"/>
  <c r="T2091" i="1"/>
  <c r="O2092" i="1"/>
  <c r="P2092" i="1"/>
  <c r="S2092" i="1"/>
  <c r="T2092" i="1"/>
  <c r="U2092" i="1"/>
  <c r="O2093" i="1"/>
  <c r="P2093" i="1"/>
  <c r="S2093" i="1"/>
  <c r="T2093" i="1"/>
  <c r="U2093" i="1"/>
  <c r="O2094" i="1"/>
  <c r="P2094" i="1"/>
  <c r="S2094" i="1"/>
  <c r="U2094" i="1" s="1"/>
  <c r="T2094" i="1"/>
  <c r="O2095" i="1"/>
  <c r="P2095" i="1"/>
  <c r="S2095" i="1"/>
  <c r="T2095" i="1"/>
  <c r="U2095" i="1"/>
  <c r="O2096" i="1"/>
  <c r="P2096" i="1"/>
  <c r="S2096" i="1"/>
  <c r="T2096" i="1"/>
  <c r="U2096" i="1"/>
  <c r="O2097" i="1"/>
  <c r="P2097" i="1"/>
  <c r="S2097" i="1"/>
  <c r="T2097" i="1"/>
  <c r="U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T2100" i="1"/>
  <c r="U2100" i="1"/>
  <c r="O2101" i="1"/>
  <c r="P2101" i="1"/>
  <c r="S2101" i="1"/>
  <c r="T2101" i="1"/>
  <c r="U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T2104" i="1"/>
  <c r="U2104" i="1"/>
  <c r="O2105" i="1"/>
  <c r="P2105" i="1"/>
  <c r="S2105" i="1"/>
  <c r="T2105" i="1"/>
  <c r="U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T2109" i="1"/>
  <c r="U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T2112" i="1"/>
  <c r="U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T2117" i="1"/>
  <c r="U2117" i="1"/>
  <c r="O2118" i="1"/>
  <c r="P2118" i="1"/>
  <c r="S2118" i="1"/>
  <c r="U2118" i="1" s="1"/>
  <c r="T2118" i="1"/>
  <c r="O2119" i="1"/>
  <c r="P2119" i="1"/>
  <c r="S2119" i="1"/>
  <c r="T2119" i="1"/>
  <c r="U2119" i="1"/>
  <c r="O2120" i="1"/>
  <c r="P2120" i="1"/>
  <c r="S2120" i="1"/>
  <c r="T2120" i="1"/>
  <c r="U2120" i="1"/>
  <c r="O2121" i="1"/>
  <c r="P2121" i="1"/>
  <c r="S2121" i="1"/>
  <c r="U2121" i="1" s="1"/>
  <c r="T2121" i="1"/>
  <c r="O2122" i="1"/>
  <c r="P2122" i="1"/>
  <c r="S2122" i="1"/>
  <c r="T2122" i="1"/>
  <c r="U2122" i="1"/>
  <c r="O2123" i="1"/>
  <c r="P2123" i="1"/>
  <c r="S2123" i="1"/>
  <c r="U2123" i="1" s="1"/>
  <c r="T2123" i="1"/>
  <c r="O2124" i="1"/>
  <c r="P2124" i="1"/>
  <c r="S2124" i="1"/>
  <c r="T2124" i="1"/>
  <c r="U2124" i="1"/>
  <c r="O2125" i="1"/>
  <c r="P2125" i="1"/>
  <c r="S2125" i="1"/>
  <c r="T2125" i="1"/>
  <c r="U2125" i="1"/>
  <c r="O2126" i="1"/>
  <c r="P2126" i="1"/>
  <c r="S2126" i="1"/>
  <c r="U2126" i="1" s="1"/>
  <c r="T2126" i="1"/>
  <c r="O2127" i="1"/>
  <c r="P2127" i="1"/>
  <c r="S2127" i="1"/>
  <c r="T2127" i="1"/>
  <c r="U2127" i="1"/>
  <c r="O2128" i="1"/>
  <c r="P2128" i="1"/>
  <c r="S2128" i="1"/>
  <c r="T2128" i="1"/>
  <c r="U2128" i="1"/>
  <c r="O2129" i="1"/>
  <c r="P2129" i="1"/>
  <c r="S2129" i="1"/>
  <c r="T2129" i="1"/>
  <c r="U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T2132" i="1"/>
  <c r="U2132" i="1"/>
  <c r="O2133" i="1"/>
  <c r="P2133" i="1"/>
  <c r="S2133" i="1"/>
  <c r="T2133" i="1"/>
  <c r="U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T2136" i="1"/>
  <c r="U2136" i="1"/>
  <c r="O2137" i="1"/>
  <c r="P2137" i="1"/>
  <c r="S2137" i="1"/>
  <c r="T2137" i="1"/>
  <c r="U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T2141" i="1"/>
  <c r="U2141" i="1"/>
  <c r="O2142" i="1"/>
  <c r="P2142" i="1"/>
  <c r="S2142" i="1"/>
  <c r="U2142" i="1" s="1"/>
  <c r="T2142" i="1"/>
  <c r="O2143" i="1"/>
  <c r="P2143" i="1"/>
  <c r="S2143" i="1"/>
  <c r="T2143" i="1"/>
  <c r="U2143" i="1"/>
  <c r="O2144" i="1"/>
  <c r="P2144" i="1"/>
  <c r="S2144" i="1"/>
  <c r="T2144" i="1"/>
  <c r="U2144" i="1"/>
  <c r="O2145" i="1"/>
  <c r="P2145" i="1"/>
  <c r="S2145" i="1"/>
  <c r="U2145" i="1" s="1"/>
  <c r="T2145" i="1"/>
  <c r="O2146" i="1"/>
  <c r="P2146" i="1"/>
  <c r="S2146" i="1"/>
  <c r="T2146" i="1"/>
  <c r="U2146" i="1"/>
  <c r="O2147" i="1"/>
  <c r="P2147" i="1"/>
  <c r="S2147" i="1"/>
  <c r="U2147" i="1" s="1"/>
  <c r="T2147" i="1"/>
  <c r="O2148" i="1"/>
  <c r="P2148" i="1"/>
  <c r="S2148" i="1"/>
  <c r="T2148" i="1"/>
  <c r="U2148" i="1"/>
  <c r="O2149" i="1"/>
  <c r="P2149" i="1"/>
  <c r="S2149" i="1"/>
  <c r="T2149" i="1"/>
  <c r="U2149" i="1"/>
  <c r="O2150" i="1"/>
  <c r="P2150" i="1"/>
  <c r="S2150" i="1"/>
  <c r="U2150" i="1" s="1"/>
  <c r="T2150" i="1"/>
  <c r="O2151" i="1"/>
  <c r="P2151" i="1"/>
  <c r="S2151" i="1"/>
  <c r="T2151" i="1"/>
  <c r="U2151" i="1"/>
  <c r="O2152" i="1"/>
  <c r="P2152" i="1"/>
  <c r="S2152" i="1"/>
  <c r="T2152" i="1"/>
  <c r="U2152" i="1"/>
  <c r="O2153" i="1"/>
  <c r="P2153" i="1"/>
  <c r="S2153" i="1"/>
  <c r="T2153" i="1"/>
  <c r="U2153" i="1"/>
  <c r="O2154" i="1"/>
  <c r="P2154" i="1"/>
  <c r="S2154" i="1"/>
  <c r="T2154" i="1"/>
  <c r="U2154" i="1"/>
  <c r="O2155" i="1"/>
  <c r="P2155" i="1"/>
  <c r="S2155" i="1"/>
  <c r="U2155" i="1" s="1"/>
  <c r="T2155" i="1"/>
  <c r="O2156" i="1"/>
  <c r="P2156" i="1"/>
  <c r="S2156" i="1"/>
  <c r="T2156" i="1"/>
  <c r="U2156" i="1"/>
  <c r="O2157" i="1"/>
  <c r="P2157" i="1"/>
  <c r="S2157" i="1"/>
  <c r="T2157" i="1"/>
  <c r="U2157" i="1"/>
  <c r="O2158" i="1"/>
  <c r="P2158" i="1"/>
  <c r="S2158" i="1"/>
  <c r="U2158" i="1" s="1"/>
  <c r="T2158" i="1"/>
  <c r="O2159" i="1"/>
  <c r="P2159" i="1"/>
  <c r="S2159" i="1"/>
  <c r="T2159" i="1"/>
  <c r="U2159" i="1"/>
  <c r="O2160" i="1"/>
  <c r="P2160" i="1"/>
  <c r="S2160" i="1"/>
  <c r="T2160" i="1"/>
  <c r="U2160" i="1"/>
  <c r="O2161" i="1"/>
  <c r="P2161" i="1"/>
  <c r="S2161" i="1"/>
  <c r="T2161" i="1"/>
  <c r="U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T2164" i="1"/>
  <c r="U2164" i="1"/>
  <c r="O2165" i="1"/>
  <c r="P2165" i="1"/>
  <c r="S2165" i="1"/>
  <c r="T2165" i="1"/>
  <c r="U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T2168" i="1"/>
  <c r="U2168" i="1"/>
  <c r="O2169" i="1"/>
  <c r="P2169" i="1"/>
  <c r="S2169" i="1"/>
  <c r="T2169" i="1"/>
  <c r="U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T2173" i="1"/>
  <c r="U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T2176" i="1"/>
  <c r="U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T2181" i="1"/>
  <c r="U2181" i="1"/>
  <c r="O2182" i="1"/>
  <c r="P2182" i="1"/>
  <c r="S2182" i="1"/>
  <c r="U2182" i="1" s="1"/>
  <c r="T2182" i="1"/>
  <c r="O2183" i="1"/>
  <c r="P2183" i="1"/>
  <c r="S2183" i="1"/>
  <c r="T2183" i="1"/>
  <c r="U2183" i="1"/>
  <c r="O2184" i="1"/>
  <c r="P2184" i="1"/>
  <c r="S2184" i="1"/>
  <c r="T2184" i="1"/>
  <c r="U2184" i="1"/>
  <c r="O2185" i="1"/>
  <c r="P2185" i="1"/>
  <c r="S2185" i="1"/>
  <c r="T2185" i="1"/>
  <c r="U2185" i="1"/>
  <c r="O2186" i="1"/>
  <c r="P2186" i="1"/>
  <c r="S2186" i="1"/>
  <c r="T2186" i="1"/>
  <c r="U2186" i="1"/>
  <c r="O2187" i="1"/>
  <c r="P2187" i="1"/>
  <c r="S2187" i="1"/>
  <c r="U2187" i="1" s="1"/>
  <c r="T2187" i="1"/>
  <c r="O2188" i="1"/>
  <c r="P2188" i="1"/>
  <c r="S2188" i="1"/>
  <c r="T2188" i="1"/>
  <c r="U2188" i="1"/>
  <c r="O2189" i="1"/>
  <c r="P2189" i="1"/>
  <c r="S2189" i="1"/>
  <c r="T2189" i="1"/>
  <c r="U2189" i="1"/>
  <c r="O2190" i="1"/>
  <c r="P2190" i="1"/>
  <c r="S2190" i="1"/>
  <c r="U2190" i="1" s="1"/>
  <c r="T2190" i="1"/>
  <c r="O2191" i="1"/>
  <c r="P2191" i="1"/>
  <c r="S2191" i="1"/>
  <c r="T2191" i="1"/>
  <c r="U2191" i="1"/>
  <c r="O2192" i="1"/>
  <c r="P2192" i="1"/>
  <c r="S2192" i="1"/>
  <c r="T2192" i="1"/>
  <c r="U2192" i="1"/>
  <c r="O2193" i="1"/>
  <c r="P2193" i="1"/>
  <c r="S2193" i="1"/>
  <c r="T2193" i="1"/>
  <c r="U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T2196" i="1"/>
  <c r="U2196" i="1"/>
  <c r="O2197" i="1"/>
  <c r="P2197" i="1"/>
  <c r="S2197" i="1"/>
  <c r="T2197" i="1"/>
  <c r="U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T2200" i="1"/>
  <c r="U2200" i="1"/>
  <c r="O2201" i="1"/>
  <c r="P2201" i="1"/>
  <c r="S2201" i="1"/>
  <c r="T2201" i="1"/>
  <c r="U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T2205" i="1"/>
  <c r="U2205" i="1"/>
  <c r="O2206" i="1"/>
  <c r="P2206" i="1"/>
  <c r="S2206" i="1"/>
  <c r="U2206" i="1" s="1"/>
  <c r="T2206" i="1"/>
  <c r="O2207" i="1"/>
  <c r="P2207" i="1"/>
  <c r="S2207" i="1"/>
  <c r="T2207" i="1"/>
  <c r="U2207" i="1"/>
  <c r="O2208" i="1"/>
  <c r="P2208" i="1"/>
  <c r="S2208" i="1"/>
  <c r="T2208" i="1"/>
  <c r="U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T2213" i="1"/>
  <c r="U2213" i="1"/>
  <c r="O2214" i="1"/>
  <c r="P2214" i="1"/>
  <c r="S2214" i="1"/>
  <c r="U2214" i="1" s="1"/>
  <c r="T2214" i="1"/>
  <c r="O2215" i="1"/>
  <c r="P2215" i="1"/>
  <c r="S2215" i="1"/>
  <c r="T2215" i="1"/>
  <c r="U2215" i="1"/>
  <c r="O2216" i="1"/>
  <c r="P2216" i="1"/>
  <c r="S2216" i="1"/>
  <c r="T2216" i="1"/>
  <c r="U2216" i="1"/>
  <c r="O2217" i="1"/>
  <c r="P2217" i="1"/>
  <c r="S2217" i="1"/>
  <c r="U2217" i="1" s="1"/>
  <c r="T2217" i="1"/>
  <c r="O2218" i="1"/>
  <c r="P2218" i="1"/>
  <c r="S2218" i="1"/>
  <c r="T2218" i="1"/>
  <c r="U2218" i="1"/>
  <c r="O2219" i="1"/>
  <c r="P2219" i="1"/>
  <c r="S2219" i="1"/>
  <c r="U2219" i="1" s="1"/>
  <c r="T2219" i="1"/>
  <c r="O2220" i="1"/>
  <c r="P2220" i="1"/>
  <c r="S2220" i="1"/>
  <c r="T2220" i="1"/>
  <c r="U2220" i="1"/>
  <c r="O2221" i="1"/>
  <c r="P2221" i="1"/>
  <c r="S2221" i="1"/>
  <c r="T2221" i="1"/>
  <c r="U2221" i="1"/>
  <c r="O2222" i="1"/>
  <c r="P2222" i="1"/>
  <c r="S2222" i="1"/>
  <c r="U2222" i="1" s="1"/>
  <c r="T2222" i="1"/>
  <c r="O2223" i="1"/>
  <c r="P2223" i="1"/>
  <c r="S2223" i="1"/>
  <c r="T2223" i="1"/>
  <c r="U2223" i="1"/>
  <c r="O2224" i="1"/>
  <c r="P2224" i="1"/>
  <c r="S2224" i="1"/>
  <c r="T2224" i="1"/>
  <c r="U2224" i="1"/>
  <c r="O2225" i="1"/>
  <c r="P2225" i="1"/>
  <c r="S2225" i="1"/>
  <c r="T2225" i="1"/>
  <c r="U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T2228" i="1"/>
  <c r="U2228" i="1"/>
  <c r="O2229" i="1"/>
  <c r="P2229" i="1"/>
  <c r="S2229" i="1"/>
  <c r="T2229" i="1"/>
  <c r="U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T2232" i="1"/>
  <c r="U2232" i="1"/>
  <c r="O2233" i="1"/>
  <c r="P2233" i="1"/>
  <c r="S2233" i="1"/>
  <c r="T2233" i="1"/>
  <c r="U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T2237" i="1"/>
  <c r="U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T2240" i="1"/>
  <c r="U2240" i="1"/>
  <c r="O2241" i="1"/>
  <c r="P2241" i="1"/>
  <c r="S2241" i="1"/>
  <c r="U2241" i="1" s="1"/>
  <c r="T2241" i="1"/>
  <c r="O2242" i="1"/>
  <c r="P2242" i="1"/>
  <c r="S2242" i="1"/>
  <c r="T2242" i="1"/>
  <c r="U2242" i="1"/>
  <c r="O2243" i="1"/>
  <c r="P2243" i="1"/>
  <c r="S2243" i="1"/>
  <c r="U2243" i="1" s="1"/>
  <c r="T2243" i="1"/>
  <c r="O2244" i="1"/>
  <c r="P2244" i="1"/>
  <c r="S2244" i="1"/>
  <c r="T2244" i="1"/>
  <c r="U2244" i="1"/>
  <c r="O2245" i="1"/>
  <c r="P2245" i="1"/>
  <c r="S2245" i="1"/>
  <c r="T2245" i="1"/>
  <c r="U2245" i="1"/>
  <c r="O2246" i="1"/>
  <c r="P2246" i="1"/>
  <c r="S2246" i="1"/>
  <c r="U2246" i="1" s="1"/>
  <c r="T2246" i="1"/>
  <c r="O2247" i="1"/>
  <c r="P2247" i="1"/>
  <c r="S2247" i="1"/>
  <c r="T2247" i="1"/>
  <c r="U2247" i="1"/>
  <c r="O2248" i="1"/>
  <c r="P2248" i="1"/>
  <c r="S2248" i="1"/>
  <c r="T2248" i="1"/>
  <c r="U2248" i="1"/>
  <c r="O2249" i="1"/>
  <c r="P2249" i="1"/>
  <c r="S2249" i="1"/>
  <c r="T2249" i="1"/>
  <c r="U2249" i="1"/>
  <c r="O2250" i="1"/>
  <c r="P2250" i="1"/>
  <c r="S2250" i="1"/>
  <c r="T2250" i="1"/>
  <c r="U2250" i="1"/>
  <c r="O2251" i="1"/>
  <c r="P2251" i="1"/>
  <c r="S2251" i="1"/>
  <c r="U2251" i="1" s="1"/>
  <c r="T2251" i="1"/>
  <c r="O2252" i="1"/>
  <c r="P2252" i="1"/>
  <c r="S2252" i="1"/>
  <c r="T2252" i="1"/>
  <c r="U2252" i="1"/>
  <c r="O2253" i="1"/>
  <c r="P2253" i="1"/>
  <c r="S2253" i="1"/>
  <c r="T2253" i="1"/>
  <c r="U2253" i="1"/>
  <c r="O2254" i="1"/>
  <c r="P2254" i="1"/>
  <c r="S2254" i="1"/>
  <c r="U2254" i="1" s="1"/>
  <c r="T2254" i="1"/>
  <c r="O2255" i="1"/>
  <c r="P2255" i="1"/>
  <c r="S2255" i="1"/>
  <c r="T2255" i="1"/>
  <c r="U2255" i="1"/>
  <c r="O2256" i="1"/>
  <c r="P2256" i="1"/>
  <c r="S2256" i="1"/>
  <c r="T2256" i="1"/>
  <c r="U2256" i="1"/>
  <c r="O2257" i="1"/>
  <c r="P2257" i="1"/>
  <c r="S2257" i="1"/>
  <c r="T2257" i="1"/>
  <c r="U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T2260" i="1"/>
  <c r="U2260" i="1"/>
  <c r="O2261" i="1"/>
  <c r="P2261" i="1"/>
  <c r="S2261" i="1"/>
  <c r="T2261" i="1"/>
  <c r="U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T2264" i="1"/>
  <c r="U2264" i="1"/>
  <c r="O2265" i="1"/>
  <c r="P2265" i="1"/>
  <c r="S2265" i="1"/>
  <c r="T2265" i="1"/>
  <c r="U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T2269" i="1"/>
  <c r="U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T2272" i="1"/>
  <c r="U2272" i="1"/>
  <c r="O2273" i="1"/>
  <c r="P2273" i="1"/>
  <c r="S2273" i="1"/>
  <c r="U2273" i="1" s="1"/>
  <c r="T2273" i="1"/>
  <c r="O2274" i="1"/>
  <c r="P2274" i="1"/>
  <c r="S2274" i="1"/>
  <c r="T2274" i="1"/>
  <c r="U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T2277" i="1"/>
  <c r="U2277" i="1"/>
  <c r="O2278" i="1"/>
  <c r="P2278" i="1"/>
  <c r="S2278" i="1"/>
  <c r="U2278" i="1" s="1"/>
  <c r="T2278" i="1"/>
  <c r="O2279" i="1"/>
  <c r="P2279" i="1"/>
  <c r="S2279" i="1"/>
  <c r="T2279" i="1"/>
  <c r="U2279" i="1"/>
  <c r="O2280" i="1"/>
  <c r="P2280" i="1"/>
  <c r="S2280" i="1"/>
  <c r="T2280" i="1"/>
  <c r="U2280" i="1"/>
  <c r="O2281" i="1"/>
  <c r="P2281" i="1"/>
  <c r="S2281" i="1"/>
  <c r="U2281" i="1" s="1"/>
  <c r="T2281" i="1"/>
  <c r="O2282" i="1"/>
  <c r="P2282" i="1"/>
  <c r="S2282" i="1"/>
  <c r="T2282" i="1"/>
  <c r="U2282" i="1"/>
  <c r="O2283" i="1"/>
  <c r="P2283" i="1"/>
  <c r="S2283" i="1"/>
  <c r="U2283" i="1" s="1"/>
  <c r="T2283" i="1"/>
  <c r="O2284" i="1"/>
  <c r="P2284" i="1"/>
  <c r="S2284" i="1"/>
  <c r="T2284" i="1"/>
  <c r="U2284" i="1"/>
  <c r="O2285" i="1"/>
  <c r="P2285" i="1"/>
  <c r="S2285" i="1"/>
  <c r="T2285" i="1"/>
  <c r="U2285" i="1"/>
  <c r="O2286" i="1"/>
  <c r="P2286" i="1"/>
  <c r="S2286" i="1"/>
  <c r="U2286" i="1" s="1"/>
  <c r="T2286" i="1"/>
  <c r="O2287" i="1"/>
  <c r="P2287" i="1"/>
  <c r="S2287" i="1"/>
  <c r="T2287" i="1"/>
  <c r="U2287" i="1"/>
  <c r="O2288" i="1"/>
  <c r="P2288" i="1"/>
  <c r="S2288" i="1"/>
  <c r="T2288" i="1"/>
  <c r="U2288" i="1"/>
  <c r="O2289" i="1"/>
  <c r="P2289" i="1"/>
  <c r="S2289" i="1"/>
  <c r="T2289" i="1"/>
  <c r="U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T2292" i="1"/>
  <c r="U2292" i="1"/>
  <c r="O2293" i="1"/>
  <c r="P2293" i="1"/>
  <c r="S2293" i="1"/>
  <c r="T2293" i="1"/>
  <c r="U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T2296" i="1"/>
  <c r="U2296" i="1"/>
  <c r="O2297" i="1"/>
  <c r="P2297" i="1"/>
  <c r="S2297" i="1"/>
  <c r="T2297" i="1"/>
  <c r="U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T2301" i="1"/>
  <c r="U2301" i="1"/>
  <c r="O2302" i="1"/>
  <c r="P2302" i="1"/>
  <c r="S2302" i="1"/>
  <c r="U2302" i="1" s="1"/>
  <c r="T2302" i="1"/>
  <c r="O2303" i="1"/>
  <c r="P2303" i="1"/>
  <c r="S2303" i="1"/>
  <c r="T2303" i="1"/>
  <c r="U2303" i="1"/>
  <c r="O2304" i="1"/>
  <c r="P2304" i="1"/>
  <c r="S2304" i="1"/>
  <c r="T2304" i="1"/>
  <c r="U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T2308" i="1"/>
  <c r="U2308" i="1"/>
  <c r="O2309" i="1"/>
  <c r="P2309" i="1"/>
  <c r="S2309" i="1"/>
  <c r="T2309" i="1"/>
  <c r="U2309" i="1"/>
  <c r="O2310" i="1"/>
  <c r="P2310" i="1"/>
  <c r="S2310" i="1"/>
  <c r="U2310" i="1" s="1"/>
  <c r="T2310" i="1"/>
  <c r="O2311" i="1"/>
  <c r="P2311" i="1"/>
  <c r="S2311" i="1"/>
  <c r="T2311" i="1"/>
  <c r="U2311" i="1"/>
  <c r="O2312" i="1"/>
  <c r="P2312" i="1"/>
  <c r="S2312" i="1"/>
  <c r="T2312" i="1"/>
  <c r="U2312" i="1"/>
  <c r="O2313" i="1"/>
  <c r="P2313" i="1"/>
  <c r="S2313" i="1"/>
  <c r="T2313" i="1"/>
  <c r="U2313" i="1"/>
  <c r="O2314" i="1"/>
  <c r="P2314" i="1"/>
  <c r="S2314" i="1"/>
  <c r="T2314" i="1"/>
  <c r="U2314" i="1"/>
  <c r="O2315" i="1"/>
  <c r="P2315" i="1"/>
  <c r="S2315" i="1"/>
  <c r="U2315" i="1" s="1"/>
  <c r="T2315" i="1"/>
  <c r="O2316" i="1"/>
  <c r="P2316" i="1"/>
  <c r="S2316" i="1"/>
  <c r="T2316" i="1"/>
  <c r="U2316" i="1"/>
  <c r="O2317" i="1"/>
  <c r="P2317" i="1"/>
  <c r="S2317" i="1"/>
  <c r="T2317" i="1"/>
  <c r="U2317" i="1"/>
  <c r="O2318" i="1"/>
  <c r="P2318" i="1"/>
  <c r="S2318" i="1"/>
  <c r="U2318" i="1" s="1"/>
  <c r="T2318" i="1"/>
  <c r="O2319" i="1"/>
  <c r="P2319" i="1"/>
  <c r="S2319" i="1"/>
  <c r="T2319" i="1"/>
  <c r="U2319" i="1"/>
  <c r="O2320" i="1"/>
  <c r="P2320" i="1"/>
  <c r="S2320" i="1"/>
  <c r="T2320" i="1"/>
  <c r="U2320" i="1"/>
  <c r="O2321" i="1"/>
  <c r="P2321" i="1"/>
  <c r="S2321" i="1"/>
  <c r="T2321" i="1"/>
  <c r="U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T2324" i="1"/>
  <c r="U2324" i="1"/>
  <c r="O2325" i="1"/>
  <c r="P2325" i="1"/>
  <c r="S2325" i="1"/>
  <c r="T2325" i="1"/>
  <c r="U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T2328" i="1"/>
  <c r="U2328" i="1"/>
  <c r="O2329" i="1"/>
  <c r="P2329" i="1"/>
  <c r="S2329" i="1"/>
  <c r="T2329" i="1"/>
  <c r="U2329" i="1"/>
  <c r="O2330" i="1"/>
  <c r="P2330" i="1"/>
  <c r="S2330" i="1"/>
  <c r="U2330" i="1" s="1"/>
  <c r="T2330" i="1"/>
  <c r="O2331" i="1"/>
  <c r="P2331" i="1"/>
  <c r="S2331" i="1"/>
  <c r="T2331" i="1"/>
  <c r="U2331" i="1"/>
  <c r="O2332" i="1"/>
  <c r="P2332" i="1"/>
  <c r="S2332" i="1"/>
  <c r="U2332" i="1" s="1"/>
  <c r="T2332" i="1"/>
  <c r="O2333" i="1"/>
  <c r="P2333" i="1"/>
  <c r="S2333" i="1"/>
  <c r="T2333" i="1"/>
  <c r="U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T2336" i="1"/>
  <c r="U2336" i="1"/>
  <c r="O2337" i="1"/>
  <c r="P2337" i="1"/>
  <c r="S2337" i="1"/>
  <c r="U2337" i="1" s="1"/>
  <c r="T2337" i="1"/>
  <c r="O2338" i="1"/>
  <c r="P2338" i="1"/>
  <c r="S2338" i="1"/>
  <c r="T2338" i="1"/>
  <c r="U2338" i="1"/>
  <c r="O2339" i="1"/>
  <c r="P2339" i="1"/>
  <c r="S2339" i="1"/>
  <c r="T2339" i="1"/>
  <c r="U2339" i="1"/>
  <c r="O2340" i="1"/>
  <c r="P2340" i="1"/>
  <c r="S2340" i="1"/>
  <c r="U2340" i="1" s="1"/>
  <c r="T2340" i="1"/>
  <c r="O2341" i="1"/>
  <c r="P2341" i="1"/>
  <c r="S2341" i="1"/>
  <c r="T2341" i="1"/>
  <c r="U2341" i="1"/>
  <c r="O2342" i="1"/>
  <c r="P2342" i="1"/>
  <c r="S2342" i="1"/>
  <c r="U2342" i="1" s="1"/>
  <c r="T2342" i="1"/>
  <c r="O2343" i="1"/>
  <c r="P2343" i="1"/>
  <c r="S2343" i="1"/>
  <c r="T2343" i="1"/>
  <c r="U2343" i="1"/>
  <c r="O2344" i="1"/>
  <c r="P2344" i="1"/>
  <c r="S2344" i="1"/>
  <c r="T2344" i="1"/>
  <c r="U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T2347" i="1"/>
  <c r="U2347" i="1"/>
  <c r="O2348" i="1"/>
  <c r="P2348" i="1"/>
  <c r="S2348" i="1"/>
  <c r="U2348" i="1" s="1"/>
  <c r="T2348" i="1"/>
  <c r="O2349" i="1"/>
  <c r="P2349" i="1"/>
  <c r="S2349" i="1"/>
  <c r="T2349" i="1"/>
  <c r="U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T2352" i="1"/>
  <c r="U2352" i="1"/>
  <c r="O2353" i="1"/>
  <c r="P2353" i="1"/>
  <c r="S2353" i="1"/>
  <c r="U2353" i="1" s="1"/>
  <c r="T2353" i="1"/>
  <c r="O2354" i="1"/>
  <c r="P2354" i="1"/>
  <c r="S2354" i="1"/>
  <c r="T2354" i="1"/>
  <c r="U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T2357" i="1"/>
  <c r="U2357" i="1"/>
  <c r="O2358" i="1"/>
  <c r="P2358" i="1"/>
  <c r="S2358" i="1"/>
  <c r="U2358" i="1" s="1"/>
  <c r="T2358" i="1"/>
  <c r="O2359" i="1"/>
  <c r="P2359" i="1"/>
  <c r="S2359" i="1"/>
  <c r="T2359" i="1"/>
  <c r="U2359" i="1"/>
  <c r="O2360" i="1"/>
  <c r="P2360" i="1"/>
  <c r="S2360" i="1"/>
  <c r="T2360" i="1"/>
  <c r="U2360" i="1"/>
  <c r="O2361" i="1"/>
  <c r="P2361" i="1"/>
  <c r="S2361" i="1"/>
  <c r="U2361" i="1" s="1"/>
  <c r="T2361" i="1"/>
  <c r="O2362" i="1"/>
  <c r="P2362" i="1"/>
  <c r="S2362" i="1"/>
  <c r="T2362" i="1"/>
  <c r="U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T2365" i="1"/>
  <c r="U2365" i="1"/>
  <c r="O2366" i="1"/>
  <c r="P2366" i="1"/>
  <c r="S2366" i="1"/>
  <c r="U2366" i="1" s="1"/>
  <c r="T2366" i="1"/>
  <c r="O2367" i="1"/>
  <c r="P2367" i="1"/>
  <c r="S2367" i="1"/>
  <c r="T2367" i="1"/>
  <c r="U2367" i="1"/>
  <c r="O2368" i="1"/>
  <c r="P2368" i="1"/>
  <c r="S2368" i="1"/>
  <c r="T2368" i="1"/>
  <c r="U2368" i="1"/>
  <c r="O2369" i="1"/>
  <c r="P2369" i="1"/>
  <c r="S2369" i="1"/>
  <c r="U2369" i="1" s="1"/>
  <c r="T2369" i="1"/>
  <c r="O2370" i="1"/>
  <c r="P2370" i="1"/>
  <c r="S2370" i="1"/>
  <c r="T2370" i="1"/>
  <c r="U2370" i="1"/>
  <c r="O2371" i="1"/>
  <c r="P2371" i="1"/>
  <c r="S2371" i="1"/>
  <c r="U2371" i="1" s="1"/>
  <c r="T2371" i="1"/>
  <c r="O2372" i="1"/>
  <c r="P2372" i="1"/>
  <c r="S2372" i="1"/>
  <c r="T2372" i="1"/>
  <c r="U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T2375" i="1"/>
  <c r="U2375" i="1"/>
  <c r="O2376" i="1"/>
  <c r="P2376" i="1"/>
  <c r="S2376" i="1"/>
  <c r="T2376" i="1"/>
  <c r="U2376" i="1"/>
  <c r="O2377" i="1"/>
  <c r="P2377" i="1"/>
  <c r="S2377" i="1"/>
  <c r="T2377" i="1"/>
  <c r="U2377" i="1"/>
  <c r="O2378" i="1"/>
  <c r="P2378" i="1"/>
  <c r="S2378" i="1"/>
  <c r="U2378" i="1" s="1"/>
  <c r="T2378" i="1"/>
  <c r="O2379" i="1"/>
  <c r="P2379" i="1"/>
  <c r="S2379" i="1"/>
  <c r="T2379" i="1"/>
  <c r="U2379" i="1"/>
  <c r="O2380" i="1"/>
  <c r="P2380" i="1"/>
  <c r="S2380" i="1"/>
  <c r="T2380" i="1"/>
  <c r="U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T2384" i="1"/>
  <c r="U2384" i="1"/>
  <c r="O2385" i="1"/>
  <c r="P2385" i="1"/>
  <c r="S2385" i="1"/>
  <c r="T2385" i="1"/>
  <c r="U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T2388" i="1"/>
  <c r="U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T2392" i="1"/>
  <c r="U2392" i="1"/>
  <c r="O2393" i="1"/>
  <c r="P2393" i="1"/>
  <c r="S2393" i="1"/>
  <c r="T2393" i="1"/>
  <c r="U2393" i="1"/>
  <c r="O2394" i="1"/>
  <c r="P2394" i="1"/>
  <c r="S2394" i="1"/>
  <c r="U2394" i="1" s="1"/>
  <c r="T2394" i="1"/>
  <c r="O2395" i="1"/>
  <c r="P2395" i="1"/>
  <c r="S2395" i="1"/>
  <c r="T2395" i="1"/>
  <c r="U2395" i="1"/>
  <c r="O2396" i="1"/>
  <c r="P2396" i="1"/>
  <c r="S2396" i="1"/>
  <c r="U2396" i="1" s="1"/>
  <c r="T2396" i="1"/>
  <c r="O2397" i="1"/>
  <c r="P2397" i="1"/>
  <c r="S2397" i="1"/>
  <c r="T2397" i="1"/>
  <c r="U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T2400" i="1"/>
  <c r="U2400" i="1"/>
  <c r="O2401" i="1"/>
  <c r="P2401" i="1"/>
  <c r="S2401" i="1"/>
  <c r="U2401" i="1" s="1"/>
  <c r="T2401" i="1"/>
  <c r="O2402" i="1"/>
  <c r="P2402" i="1"/>
  <c r="S2402" i="1"/>
  <c r="T2402" i="1"/>
  <c r="U2402" i="1"/>
  <c r="O2403" i="1"/>
  <c r="P2403" i="1"/>
  <c r="S2403" i="1"/>
  <c r="T2403" i="1"/>
  <c r="U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T2408" i="1"/>
  <c r="U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T2411" i="1"/>
  <c r="U2411" i="1"/>
  <c r="O2412" i="1"/>
  <c r="P2412" i="1"/>
  <c r="S2412" i="1"/>
  <c r="U2412" i="1" s="1"/>
  <c r="T2412" i="1"/>
  <c r="O2413" i="1"/>
  <c r="P2413" i="1"/>
  <c r="S2413" i="1"/>
  <c r="T2413" i="1"/>
  <c r="U2413" i="1"/>
  <c r="O2414" i="1"/>
  <c r="P2414" i="1"/>
  <c r="S2414" i="1"/>
  <c r="U2414" i="1" s="1"/>
  <c r="T2414" i="1"/>
  <c r="O2415" i="1"/>
  <c r="P2415" i="1"/>
  <c r="S2415" i="1"/>
  <c r="T2415" i="1"/>
  <c r="U2415" i="1"/>
  <c r="O2416" i="1"/>
  <c r="P2416" i="1"/>
  <c r="S2416" i="1"/>
  <c r="T2416" i="1"/>
  <c r="U2416" i="1"/>
  <c r="O2417" i="1"/>
  <c r="P2417" i="1"/>
  <c r="S2417" i="1"/>
  <c r="U2417" i="1" s="1"/>
  <c r="T2417" i="1"/>
  <c r="O2418" i="1"/>
  <c r="P2418" i="1"/>
  <c r="S2418" i="1"/>
  <c r="T2418" i="1"/>
  <c r="U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T2421" i="1"/>
  <c r="U2421" i="1"/>
  <c r="O2422" i="1"/>
  <c r="P2422" i="1"/>
  <c r="S2422" i="1"/>
  <c r="U2422" i="1" s="1"/>
  <c r="T2422" i="1"/>
  <c r="O2423" i="1"/>
  <c r="P2423" i="1"/>
  <c r="S2423" i="1"/>
  <c r="T2423" i="1"/>
  <c r="U2423" i="1"/>
  <c r="O2424" i="1"/>
  <c r="P2424" i="1"/>
  <c r="S2424" i="1"/>
  <c r="T2424" i="1"/>
  <c r="U2424" i="1"/>
  <c r="O2425" i="1"/>
  <c r="P2425" i="1"/>
  <c r="S2425" i="1"/>
  <c r="U2425" i="1" s="1"/>
  <c r="T2425" i="1"/>
  <c r="O2426" i="1"/>
  <c r="P2426" i="1"/>
  <c r="S2426" i="1"/>
  <c r="T2426" i="1"/>
  <c r="U2426" i="1"/>
  <c r="O2427" i="1"/>
  <c r="P2427" i="1"/>
  <c r="S2427" i="1"/>
  <c r="U2427" i="1" s="1"/>
  <c r="T2427" i="1"/>
  <c r="O2428" i="1"/>
  <c r="P2428" i="1"/>
  <c r="S2428" i="1"/>
  <c r="T2428" i="1"/>
  <c r="U2428" i="1"/>
  <c r="O2429" i="1"/>
  <c r="P2429" i="1"/>
  <c r="S2429" i="1"/>
  <c r="T2429" i="1"/>
  <c r="U2429" i="1"/>
  <c r="O2430" i="1"/>
  <c r="P2430" i="1"/>
  <c r="S2430" i="1"/>
  <c r="U2430" i="1" s="1"/>
  <c r="T2430" i="1"/>
  <c r="O2431" i="1"/>
  <c r="P2431" i="1"/>
  <c r="S2431" i="1"/>
  <c r="T2431" i="1"/>
  <c r="U2431" i="1"/>
  <c r="O2432" i="1"/>
  <c r="P2432" i="1"/>
  <c r="S2432" i="1"/>
  <c r="T2432" i="1"/>
  <c r="U2432" i="1"/>
  <c r="O2433" i="1"/>
  <c r="P2433" i="1"/>
  <c r="S2433" i="1"/>
  <c r="T2433" i="1"/>
  <c r="U2433" i="1"/>
  <c r="O2434" i="1"/>
  <c r="P2434" i="1"/>
  <c r="S2434" i="1"/>
  <c r="T2434" i="1"/>
  <c r="U2434" i="1"/>
  <c r="O2435" i="1"/>
  <c r="P2435" i="1"/>
  <c r="S2435" i="1"/>
  <c r="U2435" i="1" s="1"/>
  <c r="T2435" i="1"/>
  <c r="O2436" i="1"/>
  <c r="P2436" i="1"/>
  <c r="S2436" i="1"/>
  <c r="T2436" i="1"/>
  <c r="U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T2439" i="1"/>
  <c r="U2439" i="1"/>
  <c r="O2440" i="1"/>
  <c r="P2440" i="1"/>
  <c r="S2440" i="1"/>
  <c r="T2440" i="1"/>
  <c r="U2440" i="1"/>
  <c r="O2441" i="1"/>
  <c r="P2441" i="1"/>
  <c r="S2441" i="1"/>
  <c r="T2441" i="1"/>
  <c r="U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T2444" i="1"/>
  <c r="U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T2448" i="1"/>
  <c r="U2448" i="1"/>
  <c r="O2449" i="1"/>
  <c r="P2449" i="1"/>
  <c r="S2449" i="1"/>
  <c r="T2449" i="1"/>
  <c r="U2449" i="1"/>
  <c r="O2450" i="1"/>
  <c r="P2450" i="1"/>
  <c r="S2450" i="1"/>
  <c r="U2450" i="1" s="1"/>
  <c r="T2450" i="1"/>
  <c r="O2451" i="1"/>
  <c r="P2451" i="1"/>
  <c r="S2451" i="1"/>
  <c r="U2451" i="1" s="1"/>
  <c r="T2451" i="1"/>
  <c r="O2452" i="1"/>
  <c r="P2452" i="1"/>
  <c r="S2452" i="1"/>
  <c r="T2452" i="1"/>
  <c r="U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T2456" i="1"/>
  <c r="U2456" i="1"/>
  <c r="O2457" i="1"/>
  <c r="P2457" i="1"/>
  <c r="S2457" i="1"/>
  <c r="T2457" i="1"/>
  <c r="U2457" i="1"/>
  <c r="O2458" i="1"/>
  <c r="P2458" i="1"/>
  <c r="S2458" i="1"/>
  <c r="U2458" i="1" s="1"/>
  <c r="T2458" i="1"/>
  <c r="O2459" i="1"/>
  <c r="P2459" i="1"/>
  <c r="S2459" i="1"/>
  <c r="T2459" i="1"/>
  <c r="U2459" i="1"/>
  <c r="O2460" i="1"/>
  <c r="P2460" i="1"/>
  <c r="S2460" i="1"/>
  <c r="U2460" i="1" s="1"/>
  <c r="T2460" i="1"/>
  <c r="O2461" i="1"/>
  <c r="P2461" i="1"/>
  <c r="S2461" i="1"/>
  <c r="T2461" i="1"/>
  <c r="U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T2464" i="1"/>
  <c r="U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T2467" i="1"/>
  <c r="U2467" i="1"/>
  <c r="O2468" i="1"/>
  <c r="P2468" i="1"/>
  <c r="S2468" i="1"/>
  <c r="U2468" i="1" s="1"/>
  <c r="T2468" i="1"/>
  <c r="O2469" i="1"/>
  <c r="P2469" i="1"/>
  <c r="S2469" i="1"/>
  <c r="T2469" i="1"/>
  <c r="U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T2472" i="1"/>
  <c r="U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T2475" i="1"/>
  <c r="U2475" i="1"/>
  <c r="O2476" i="1"/>
  <c r="P2476" i="1"/>
  <c r="S2476" i="1"/>
  <c r="U2476" i="1" s="1"/>
  <c r="T2476" i="1"/>
  <c r="O2477" i="1"/>
  <c r="P2477" i="1"/>
  <c r="S2477" i="1"/>
  <c r="T2477" i="1"/>
  <c r="U2477" i="1"/>
  <c r="O2478" i="1"/>
  <c r="P2478" i="1"/>
  <c r="S2478" i="1"/>
  <c r="U2478" i="1" s="1"/>
  <c r="T2478" i="1"/>
  <c r="O2479" i="1"/>
  <c r="P2479" i="1"/>
  <c r="S2479" i="1"/>
  <c r="T2479" i="1"/>
  <c r="U2479" i="1"/>
  <c r="O2480" i="1"/>
  <c r="P2480" i="1"/>
  <c r="S2480" i="1"/>
  <c r="T2480" i="1"/>
  <c r="U2480" i="1"/>
  <c r="O2481" i="1"/>
  <c r="P2481" i="1"/>
  <c r="S2481" i="1"/>
  <c r="U2481" i="1" s="1"/>
  <c r="T2481" i="1"/>
  <c r="O2482" i="1"/>
  <c r="P2482" i="1"/>
  <c r="S2482" i="1"/>
  <c r="T2482" i="1"/>
  <c r="U2482" i="1"/>
  <c r="O2483" i="1"/>
  <c r="P2483" i="1"/>
  <c r="S2483" i="1"/>
  <c r="U2483" i="1" s="1"/>
  <c r="T2483" i="1"/>
  <c r="O2484" i="1"/>
  <c r="P2484" i="1"/>
  <c r="S2484" i="1"/>
  <c r="T2484" i="1"/>
  <c r="U2484" i="1"/>
  <c r="O2485" i="1"/>
  <c r="P2485" i="1"/>
  <c r="S2485" i="1"/>
  <c r="T2485" i="1"/>
  <c r="U2485" i="1"/>
  <c r="O2486" i="1"/>
  <c r="P2486" i="1"/>
  <c r="S2486" i="1"/>
  <c r="U2486" i="1" s="1"/>
  <c r="T2486" i="1"/>
  <c r="O2487" i="1"/>
  <c r="P2487" i="1"/>
  <c r="S2487" i="1"/>
  <c r="T2487" i="1"/>
  <c r="U2487" i="1"/>
  <c r="O2488" i="1"/>
  <c r="P2488" i="1"/>
  <c r="S2488" i="1"/>
  <c r="T2488" i="1"/>
  <c r="U2488" i="1"/>
  <c r="O2489" i="1"/>
  <c r="P2489" i="1"/>
  <c r="S2489" i="1"/>
  <c r="T2489" i="1"/>
  <c r="U2489" i="1"/>
  <c r="O2490" i="1"/>
  <c r="P2490" i="1"/>
  <c r="S2490" i="1"/>
  <c r="T2490" i="1"/>
  <c r="U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T2493" i="1"/>
  <c r="U2493" i="1"/>
  <c r="O2494" i="1"/>
  <c r="P2494" i="1"/>
  <c r="S2494" i="1"/>
  <c r="U2494" i="1" s="1"/>
  <c r="T2494" i="1"/>
  <c r="O2495" i="1"/>
  <c r="P2495" i="1"/>
  <c r="S2495" i="1"/>
  <c r="T2495" i="1"/>
  <c r="U2495" i="1"/>
  <c r="O2496" i="1"/>
  <c r="P2496" i="1"/>
  <c r="S2496" i="1"/>
  <c r="T2496" i="1"/>
  <c r="U2496" i="1"/>
  <c r="O2497" i="1"/>
  <c r="P2497" i="1"/>
  <c r="S2497" i="1"/>
  <c r="U2497" i="1" s="1"/>
  <c r="T2497" i="1"/>
  <c r="O2498" i="1"/>
  <c r="P2498" i="1"/>
  <c r="S2498" i="1"/>
  <c r="T2498" i="1"/>
  <c r="U2498" i="1"/>
  <c r="O2499" i="1"/>
  <c r="P2499" i="1"/>
  <c r="S2499" i="1"/>
  <c r="U2499" i="1" s="1"/>
  <c r="T2499" i="1"/>
  <c r="O2500" i="1"/>
  <c r="P2500" i="1"/>
  <c r="S2500" i="1"/>
  <c r="T2500" i="1"/>
  <c r="U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T2503" i="1"/>
  <c r="U2503" i="1"/>
  <c r="O2504" i="1"/>
  <c r="P2504" i="1"/>
  <c r="S2504" i="1"/>
  <c r="T2504" i="1"/>
  <c r="U2504" i="1"/>
  <c r="O2505" i="1"/>
  <c r="P2505" i="1"/>
  <c r="S2505" i="1"/>
  <c r="T2505" i="1"/>
  <c r="U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T2508" i="1"/>
  <c r="U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T2512" i="1"/>
  <c r="U2512" i="1"/>
  <c r="O2513" i="1"/>
  <c r="P2513" i="1"/>
  <c r="S2513" i="1"/>
  <c r="T2513" i="1"/>
  <c r="U2513" i="1"/>
  <c r="O2514" i="1"/>
  <c r="P2514" i="1"/>
  <c r="S2514" i="1"/>
  <c r="U2514" i="1" s="1"/>
  <c r="T2514" i="1"/>
  <c r="O2515" i="1"/>
  <c r="P2515" i="1"/>
  <c r="S2515" i="1"/>
  <c r="T2515" i="1"/>
  <c r="U2515" i="1"/>
  <c r="O2516" i="1"/>
  <c r="P2516" i="1"/>
  <c r="S2516" i="1"/>
  <c r="T2516" i="1"/>
  <c r="U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T2520" i="1"/>
  <c r="U2520" i="1"/>
  <c r="O2521" i="1"/>
  <c r="P2521" i="1"/>
  <c r="S2521" i="1"/>
  <c r="T2521" i="1"/>
  <c r="U2521" i="1"/>
  <c r="O2522" i="1"/>
  <c r="P2522" i="1"/>
  <c r="S2522" i="1"/>
  <c r="U2522" i="1" s="1"/>
  <c r="T2522" i="1"/>
  <c r="O2523" i="1"/>
  <c r="P2523" i="1"/>
  <c r="S2523" i="1"/>
  <c r="T2523" i="1"/>
  <c r="U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T2528" i="1"/>
  <c r="U2528" i="1"/>
  <c r="O2529" i="1"/>
  <c r="P2529" i="1"/>
  <c r="S2529" i="1"/>
  <c r="U2529" i="1" s="1"/>
  <c r="T2529" i="1"/>
  <c r="O2530" i="1"/>
  <c r="P2530" i="1"/>
  <c r="S2530" i="1"/>
  <c r="T2530" i="1"/>
  <c r="U2530" i="1"/>
  <c r="O2531" i="1"/>
  <c r="P2531" i="1"/>
  <c r="S2531" i="1"/>
  <c r="T2531" i="1"/>
  <c r="U2531" i="1"/>
  <c r="O2532" i="1"/>
  <c r="P2532" i="1"/>
  <c r="S2532" i="1"/>
  <c r="U2532" i="1" s="1"/>
  <c r="T2532" i="1"/>
  <c r="O2533" i="1"/>
  <c r="P2533" i="1"/>
  <c r="S2533" i="1"/>
  <c r="T2533" i="1"/>
  <c r="U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T2536" i="1"/>
  <c r="U2536" i="1"/>
  <c r="O2537" i="1"/>
  <c r="P2537" i="1"/>
  <c r="S2537" i="1"/>
  <c r="U2537" i="1" s="1"/>
  <c r="T2537" i="1"/>
  <c r="O2538" i="1"/>
  <c r="P2538" i="1"/>
  <c r="S2538" i="1"/>
  <c r="T2538" i="1"/>
  <c r="U2538" i="1"/>
  <c r="O2539" i="1"/>
  <c r="P2539" i="1"/>
  <c r="S2539" i="1"/>
  <c r="T2539" i="1"/>
  <c r="U2539" i="1"/>
  <c r="O2540" i="1"/>
  <c r="P2540" i="1"/>
  <c r="S2540" i="1"/>
  <c r="U2540" i="1" s="1"/>
  <c r="T2540" i="1"/>
  <c r="O2541" i="1"/>
  <c r="P2541" i="1"/>
  <c r="S2541" i="1"/>
  <c r="T2541" i="1"/>
  <c r="U2541" i="1"/>
  <c r="O2542" i="1"/>
  <c r="P2542" i="1"/>
  <c r="S2542" i="1"/>
  <c r="U2542" i="1" s="1"/>
  <c r="T2542" i="1"/>
  <c r="O2543" i="1"/>
  <c r="P2543" i="1"/>
  <c r="S2543" i="1"/>
  <c r="T2543" i="1"/>
  <c r="U2543" i="1"/>
  <c r="O2544" i="1"/>
  <c r="P2544" i="1"/>
  <c r="S2544" i="1"/>
  <c r="T2544" i="1"/>
  <c r="U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T2547" i="1"/>
  <c r="U2547" i="1"/>
  <c r="O2548" i="1"/>
  <c r="P2548" i="1"/>
  <c r="S2548" i="1"/>
  <c r="U2548" i="1" s="1"/>
  <c r="T2548" i="1"/>
  <c r="O2549" i="1"/>
  <c r="P2549" i="1"/>
  <c r="S2549" i="1"/>
  <c r="T2549" i="1"/>
  <c r="U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T2552" i="1"/>
  <c r="U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T2555" i="1"/>
  <c r="U2555" i="1"/>
  <c r="O2556" i="1"/>
  <c r="P2556" i="1"/>
  <c r="S2556" i="1"/>
  <c r="U2556" i="1" s="1"/>
  <c r="T2556" i="1"/>
  <c r="O2557" i="1"/>
  <c r="P2557" i="1"/>
  <c r="S2557" i="1"/>
  <c r="T2557" i="1"/>
  <c r="U2557" i="1"/>
  <c r="O2558" i="1"/>
  <c r="P2558" i="1"/>
  <c r="S2558" i="1"/>
  <c r="U2558" i="1" s="1"/>
  <c r="T2558" i="1"/>
  <c r="O2559" i="1"/>
  <c r="P2559" i="1"/>
  <c r="S2559" i="1"/>
  <c r="T2559" i="1"/>
  <c r="U2559" i="1"/>
  <c r="O2560" i="1"/>
  <c r="P2560" i="1"/>
  <c r="S2560" i="1"/>
  <c r="T2560" i="1"/>
  <c r="U2560" i="1"/>
  <c r="O2561" i="1"/>
  <c r="P2561" i="1"/>
  <c r="S2561" i="1"/>
  <c r="U2561" i="1" s="1"/>
  <c r="T2561" i="1"/>
  <c r="O2562" i="1"/>
  <c r="P2562" i="1"/>
  <c r="S2562" i="1"/>
  <c r="T2562" i="1"/>
  <c r="U2562" i="1"/>
  <c r="O2563" i="1"/>
  <c r="P2563" i="1"/>
  <c r="S2563" i="1"/>
  <c r="T2563" i="1"/>
  <c r="U2563" i="1"/>
  <c r="O2564" i="1"/>
  <c r="P2564" i="1"/>
  <c r="S2564" i="1"/>
  <c r="U2564" i="1" s="1"/>
  <c r="T2564" i="1"/>
  <c r="O2565" i="1"/>
  <c r="P2565" i="1"/>
  <c r="S2565" i="1"/>
  <c r="T2565" i="1"/>
  <c r="U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T2568" i="1"/>
  <c r="U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T2571" i="1"/>
  <c r="U2571" i="1"/>
  <c r="O2572" i="1"/>
  <c r="P2572" i="1"/>
  <c r="S2572" i="1"/>
  <c r="U2572" i="1" s="1"/>
  <c r="T2572" i="1"/>
  <c r="O2573" i="1"/>
  <c r="P2573" i="1"/>
  <c r="S2573" i="1"/>
  <c r="T2573" i="1"/>
  <c r="U2573" i="1"/>
  <c r="O2574" i="1"/>
  <c r="P2574" i="1"/>
  <c r="S2574" i="1"/>
  <c r="U2574" i="1" s="1"/>
  <c r="T2574" i="1"/>
  <c r="O2575" i="1"/>
  <c r="P2575" i="1"/>
  <c r="S2575" i="1"/>
  <c r="T2575" i="1"/>
  <c r="U2575" i="1"/>
  <c r="O2576" i="1"/>
  <c r="P2576" i="1"/>
  <c r="S2576" i="1"/>
  <c r="T2576" i="1"/>
  <c r="U2576" i="1"/>
  <c r="O2577" i="1"/>
  <c r="P2577" i="1"/>
  <c r="S2577" i="1"/>
  <c r="U2577" i="1" s="1"/>
  <c r="T2577" i="1"/>
  <c r="O2578" i="1"/>
  <c r="P2578" i="1"/>
  <c r="S2578" i="1"/>
  <c r="T2578" i="1"/>
  <c r="U2578" i="1"/>
  <c r="O2579" i="1"/>
  <c r="P2579" i="1"/>
  <c r="S2579" i="1"/>
  <c r="T2579" i="1"/>
  <c r="U2579" i="1"/>
  <c r="O2580" i="1"/>
  <c r="P2580" i="1"/>
  <c r="S2580" i="1"/>
  <c r="U2580" i="1" s="1"/>
  <c r="T2580" i="1"/>
  <c r="O2581" i="1"/>
  <c r="P2581" i="1"/>
  <c r="S2581" i="1"/>
  <c r="T2581" i="1"/>
  <c r="U2581" i="1"/>
  <c r="O2582" i="1"/>
  <c r="P2582" i="1"/>
  <c r="S2582" i="1"/>
  <c r="U2582" i="1" s="1"/>
  <c r="T2582" i="1"/>
  <c r="O2583" i="1"/>
  <c r="P2583" i="1"/>
  <c r="S2583" i="1"/>
  <c r="T2583" i="1"/>
  <c r="U2583" i="1"/>
  <c r="O2584" i="1"/>
  <c r="P2584" i="1"/>
  <c r="S2584" i="1"/>
  <c r="T2584" i="1"/>
  <c r="U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T2587" i="1"/>
  <c r="U2587" i="1"/>
  <c r="O2588" i="1"/>
  <c r="P2588" i="1"/>
  <c r="S2588" i="1"/>
  <c r="U2588" i="1" s="1"/>
  <c r="T2588" i="1"/>
  <c r="O2589" i="1"/>
  <c r="P2589" i="1"/>
  <c r="S2589" i="1"/>
  <c r="T2589" i="1"/>
  <c r="U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T2592" i="1"/>
  <c r="U2592" i="1"/>
  <c r="O2593" i="1"/>
  <c r="P2593" i="1"/>
  <c r="S2593" i="1"/>
  <c r="U2593" i="1" s="1"/>
  <c r="T2593" i="1"/>
  <c r="O2594" i="1"/>
  <c r="P2594" i="1"/>
  <c r="S2594" i="1"/>
  <c r="T2594" i="1"/>
  <c r="U2594" i="1"/>
  <c r="O2595" i="1"/>
  <c r="P2595" i="1"/>
  <c r="S2595" i="1"/>
  <c r="T2595" i="1"/>
  <c r="U2595" i="1"/>
  <c r="O2596" i="1"/>
  <c r="P2596" i="1"/>
  <c r="S2596" i="1"/>
  <c r="U2596" i="1" s="1"/>
  <c r="T2596" i="1"/>
  <c r="O2597" i="1"/>
  <c r="P2597" i="1"/>
  <c r="S2597" i="1"/>
  <c r="T2597" i="1"/>
  <c r="U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T2600" i="1"/>
  <c r="U2600" i="1"/>
  <c r="O2601" i="1"/>
  <c r="P2601" i="1"/>
  <c r="S2601" i="1"/>
  <c r="U2601" i="1" s="1"/>
  <c r="T2601" i="1"/>
  <c r="O2602" i="1"/>
  <c r="P2602" i="1"/>
  <c r="S2602" i="1"/>
  <c r="T2602" i="1"/>
  <c r="U2602" i="1"/>
  <c r="O2603" i="1"/>
  <c r="P2603" i="1"/>
  <c r="S2603" i="1"/>
  <c r="T2603" i="1"/>
  <c r="U2603" i="1"/>
  <c r="O2604" i="1"/>
  <c r="P2604" i="1"/>
  <c r="S2604" i="1"/>
  <c r="U2604" i="1" s="1"/>
  <c r="T2604" i="1"/>
  <c r="O2605" i="1"/>
  <c r="P2605" i="1"/>
  <c r="S2605" i="1"/>
  <c r="T2605" i="1"/>
  <c r="U2605" i="1"/>
  <c r="O2606" i="1"/>
  <c r="P2606" i="1"/>
  <c r="S2606" i="1"/>
  <c r="U2606" i="1" s="1"/>
  <c r="T2606" i="1"/>
  <c r="O2607" i="1"/>
  <c r="P2607" i="1"/>
  <c r="S2607" i="1"/>
  <c r="T2607" i="1"/>
  <c r="U2607" i="1"/>
  <c r="O2608" i="1"/>
  <c r="P2608" i="1"/>
  <c r="S2608" i="1"/>
  <c r="T2608" i="1"/>
  <c r="U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T2611" i="1"/>
  <c r="U2611" i="1"/>
  <c r="O2612" i="1"/>
  <c r="P2612" i="1"/>
  <c r="S2612" i="1"/>
  <c r="U2612" i="1" s="1"/>
  <c r="T2612" i="1"/>
  <c r="O2613" i="1"/>
  <c r="P2613" i="1"/>
  <c r="S2613" i="1"/>
  <c r="T2613" i="1"/>
  <c r="U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T2616" i="1"/>
  <c r="U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T2619" i="1"/>
  <c r="U2619" i="1"/>
  <c r="O2620" i="1"/>
  <c r="P2620" i="1"/>
  <c r="S2620" i="1"/>
  <c r="U2620" i="1" s="1"/>
  <c r="T2620" i="1"/>
  <c r="O2621" i="1"/>
  <c r="P2621" i="1"/>
  <c r="S2621" i="1"/>
  <c r="T2621" i="1"/>
  <c r="U2621" i="1"/>
  <c r="O2622" i="1"/>
  <c r="P2622" i="1"/>
  <c r="S2622" i="1"/>
  <c r="U2622" i="1" s="1"/>
  <c r="T2622" i="1"/>
  <c r="O2623" i="1"/>
  <c r="P2623" i="1"/>
  <c r="S2623" i="1"/>
  <c r="T2623" i="1"/>
  <c r="U2623" i="1"/>
  <c r="O2624" i="1"/>
  <c r="P2624" i="1"/>
  <c r="S2624" i="1"/>
  <c r="T2624" i="1"/>
  <c r="U2624" i="1"/>
  <c r="O2625" i="1"/>
  <c r="P2625" i="1"/>
  <c r="S2625" i="1"/>
  <c r="U2625" i="1" s="1"/>
  <c r="T2625" i="1"/>
  <c r="O2626" i="1"/>
  <c r="P2626" i="1"/>
  <c r="S2626" i="1"/>
  <c r="T2626" i="1"/>
  <c r="U2626" i="1"/>
  <c r="O2627" i="1"/>
  <c r="P2627" i="1"/>
  <c r="S2627" i="1"/>
  <c r="T2627" i="1"/>
  <c r="U2627" i="1"/>
  <c r="O2628" i="1"/>
  <c r="P2628" i="1"/>
  <c r="S2628" i="1"/>
  <c r="U2628" i="1" s="1"/>
  <c r="T2628" i="1"/>
  <c r="O2629" i="1"/>
  <c r="P2629" i="1"/>
  <c r="S2629" i="1"/>
  <c r="T2629" i="1"/>
  <c r="U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T2632" i="1"/>
  <c r="U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T2635" i="1"/>
  <c r="U2635" i="1"/>
  <c r="O2636" i="1"/>
  <c r="P2636" i="1"/>
  <c r="S2636" i="1"/>
  <c r="U2636" i="1" s="1"/>
  <c r="T2636" i="1"/>
  <c r="O2637" i="1"/>
  <c r="P2637" i="1"/>
  <c r="S2637" i="1"/>
  <c r="T2637" i="1"/>
  <c r="U2637" i="1"/>
  <c r="O2638" i="1"/>
  <c r="P2638" i="1"/>
  <c r="S2638" i="1"/>
  <c r="U2638" i="1" s="1"/>
  <c r="T2638" i="1"/>
  <c r="O2639" i="1"/>
  <c r="P2639" i="1"/>
  <c r="S2639" i="1"/>
  <c r="T2639" i="1"/>
  <c r="U2639" i="1"/>
  <c r="O2640" i="1"/>
  <c r="P2640" i="1"/>
  <c r="S2640" i="1"/>
  <c r="T2640" i="1"/>
  <c r="U2640" i="1"/>
  <c r="O2641" i="1"/>
  <c r="P2641" i="1"/>
  <c r="S2641" i="1"/>
  <c r="U2641" i="1" s="1"/>
  <c r="T2641" i="1"/>
  <c r="O2642" i="1"/>
  <c r="P2642" i="1"/>
  <c r="S2642" i="1"/>
  <c r="T2642" i="1"/>
  <c r="U2642" i="1"/>
  <c r="O2643" i="1"/>
  <c r="P2643" i="1"/>
  <c r="S2643" i="1"/>
  <c r="T2643" i="1"/>
  <c r="U2643" i="1"/>
  <c r="O2644" i="1"/>
  <c r="P2644" i="1"/>
  <c r="S2644" i="1"/>
  <c r="U2644" i="1" s="1"/>
  <c r="T2644" i="1"/>
  <c r="O2645" i="1"/>
  <c r="P2645" i="1"/>
  <c r="S2645" i="1"/>
  <c r="T2645" i="1"/>
  <c r="U2645" i="1"/>
  <c r="O2646" i="1"/>
  <c r="P2646" i="1"/>
  <c r="S2646" i="1"/>
  <c r="U2646" i="1" s="1"/>
  <c r="T2646" i="1"/>
  <c r="O2647" i="1"/>
  <c r="P2647" i="1"/>
  <c r="S2647" i="1"/>
  <c r="T2647" i="1"/>
  <c r="U2647" i="1"/>
  <c r="O2648" i="1"/>
  <c r="P2648" i="1"/>
  <c r="S2648" i="1"/>
  <c r="T2648" i="1"/>
  <c r="U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T2651" i="1"/>
  <c r="U2651" i="1"/>
  <c r="O2652" i="1"/>
  <c r="P2652" i="1"/>
  <c r="S2652" i="1"/>
  <c r="U2652" i="1" s="1"/>
  <c r="T2652" i="1"/>
  <c r="O2653" i="1"/>
  <c r="P2653" i="1"/>
  <c r="S2653" i="1"/>
  <c r="T2653" i="1"/>
  <c r="U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T2656" i="1"/>
  <c r="U2656" i="1"/>
  <c r="O2657" i="1"/>
  <c r="P2657" i="1"/>
  <c r="S2657" i="1"/>
  <c r="U2657" i="1" s="1"/>
  <c r="T2657" i="1"/>
  <c r="O2658" i="1"/>
  <c r="P2658" i="1"/>
  <c r="S2658" i="1"/>
  <c r="T2658" i="1"/>
  <c r="U2658" i="1"/>
  <c r="O2659" i="1"/>
  <c r="P2659" i="1"/>
  <c r="S2659" i="1"/>
  <c r="T2659" i="1"/>
  <c r="U2659" i="1"/>
  <c r="O2660" i="1"/>
  <c r="P2660" i="1"/>
  <c r="S2660" i="1"/>
  <c r="U2660" i="1" s="1"/>
  <c r="T2660" i="1"/>
  <c r="O2661" i="1"/>
  <c r="P2661" i="1"/>
  <c r="S2661" i="1"/>
  <c r="T2661" i="1"/>
  <c r="U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T2664" i="1"/>
  <c r="U2664" i="1"/>
  <c r="O2665" i="1"/>
  <c r="P2665" i="1"/>
  <c r="S2665" i="1"/>
  <c r="U2665" i="1" s="1"/>
  <c r="T2665" i="1"/>
  <c r="O2666" i="1"/>
  <c r="P2666" i="1"/>
  <c r="S2666" i="1"/>
  <c r="T2666" i="1"/>
  <c r="U2666" i="1"/>
  <c r="O2667" i="1"/>
  <c r="P2667" i="1"/>
  <c r="S2667" i="1"/>
  <c r="T2667" i="1"/>
  <c r="U2667" i="1"/>
  <c r="O2668" i="1"/>
  <c r="P2668" i="1"/>
  <c r="S2668" i="1"/>
  <c r="U2668" i="1" s="1"/>
  <c r="T2668" i="1"/>
  <c r="O2669" i="1"/>
  <c r="P2669" i="1"/>
  <c r="S2669" i="1"/>
  <c r="T2669" i="1"/>
  <c r="U2669" i="1"/>
  <c r="O2670" i="1"/>
  <c r="P2670" i="1"/>
  <c r="S2670" i="1"/>
  <c r="U2670" i="1" s="1"/>
  <c r="T2670" i="1"/>
  <c r="O2671" i="1"/>
  <c r="P2671" i="1"/>
  <c r="S2671" i="1"/>
  <c r="T2671" i="1"/>
  <c r="U2671" i="1"/>
  <c r="O2672" i="1"/>
  <c r="P2672" i="1"/>
  <c r="S2672" i="1"/>
  <c r="T2672" i="1"/>
  <c r="U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T2675" i="1"/>
  <c r="U2675" i="1"/>
  <c r="O2676" i="1"/>
  <c r="P2676" i="1"/>
  <c r="S2676" i="1"/>
  <c r="U2676" i="1" s="1"/>
  <c r="T2676" i="1"/>
  <c r="O2677" i="1"/>
  <c r="P2677" i="1"/>
  <c r="S2677" i="1"/>
  <c r="T2677" i="1"/>
  <c r="U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T2680" i="1"/>
  <c r="U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T2683" i="1"/>
  <c r="U2683" i="1"/>
  <c r="O2684" i="1"/>
  <c r="P2684" i="1"/>
  <c r="S2684" i="1"/>
  <c r="U2684" i="1" s="1"/>
  <c r="T2684" i="1"/>
  <c r="O2685" i="1"/>
  <c r="P2685" i="1"/>
  <c r="S2685" i="1"/>
  <c r="T2685" i="1"/>
  <c r="U2685" i="1"/>
  <c r="O2686" i="1"/>
  <c r="P2686" i="1"/>
  <c r="S2686" i="1"/>
  <c r="U2686" i="1" s="1"/>
  <c r="T2686" i="1"/>
  <c r="O2687" i="1"/>
  <c r="P2687" i="1"/>
  <c r="S2687" i="1"/>
  <c r="T2687" i="1"/>
  <c r="U2687" i="1"/>
  <c r="O2688" i="1"/>
  <c r="P2688" i="1"/>
  <c r="S2688" i="1"/>
  <c r="T2688" i="1"/>
  <c r="U2688" i="1"/>
  <c r="O2689" i="1"/>
  <c r="P2689" i="1"/>
  <c r="S2689" i="1"/>
  <c r="U2689" i="1" s="1"/>
  <c r="T2689" i="1"/>
  <c r="O2690" i="1"/>
  <c r="P2690" i="1"/>
  <c r="S2690" i="1"/>
  <c r="T2690" i="1"/>
  <c r="U2690" i="1"/>
  <c r="O2691" i="1"/>
  <c r="P2691" i="1"/>
  <c r="S2691" i="1"/>
  <c r="T2691" i="1"/>
  <c r="U2691" i="1"/>
  <c r="O2692" i="1"/>
  <c r="P2692" i="1"/>
  <c r="S2692" i="1"/>
  <c r="U2692" i="1" s="1"/>
  <c r="T2692" i="1"/>
  <c r="O2693" i="1"/>
  <c r="P2693" i="1"/>
  <c r="S2693" i="1"/>
  <c r="T2693" i="1"/>
  <c r="U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T2696" i="1"/>
  <c r="U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T2699" i="1"/>
  <c r="U2699" i="1"/>
  <c r="O2700" i="1"/>
  <c r="P2700" i="1"/>
  <c r="S2700" i="1"/>
  <c r="U2700" i="1" s="1"/>
  <c r="T2700" i="1"/>
  <c r="O2701" i="1"/>
  <c r="P2701" i="1"/>
  <c r="S2701" i="1"/>
  <c r="T2701" i="1"/>
  <c r="U2701" i="1"/>
  <c r="O2702" i="1"/>
  <c r="P2702" i="1"/>
  <c r="S2702" i="1"/>
  <c r="U2702" i="1" s="1"/>
  <c r="T2702" i="1"/>
  <c r="O2703" i="1"/>
  <c r="P2703" i="1"/>
  <c r="S2703" i="1"/>
  <c r="T2703" i="1"/>
  <c r="U2703" i="1"/>
  <c r="O2704" i="1"/>
  <c r="P2704" i="1"/>
  <c r="S2704" i="1"/>
  <c r="T2704" i="1"/>
  <c r="U2704" i="1"/>
  <c r="O2705" i="1"/>
  <c r="P2705" i="1"/>
  <c r="S2705" i="1"/>
  <c r="U2705" i="1" s="1"/>
  <c r="T2705" i="1"/>
  <c r="O2706" i="1"/>
  <c r="P2706" i="1"/>
  <c r="S2706" i="1"/>
  <c r="T2706" i="1"/>
  <c r="U2706" i="1"/>
  <c r="O2707" i="1"/>
  <c r="P2707" i="1"/>
  <c r="S2707" i="1"/>
  <c r="T2707" i="1"/>
  <c r="U2707" i="1"/>
  <c r="O2708" i="1"/>
  <c r="P2708" i="1"/>
  <c r="S2708" i="1"/>
  <c r="U2708" i="1" s="1"/>
  <c r="T2708" i="1"/>
  <c r="O2709" i="1"/>
  <c r="P2709" i="1"/>
  <c r="S2709" i="1"/>
  <c r="T2709" i="1"/>
  <c r="U2709" i="1"/>
  <c r="O2710" i="1"/>
  <c r="P2710" i="1"/>
  <c r="S2710" i="1"/>
  <c r="U2710" i="1" s="1"/>
  <c r="T2710" i="1"/>
  <c r="O2711" i="1"/>
  <c r="P2711" i="1"/>
  <c r="S2711" i="1"/>
  <c r="T2711" i="1"/>
  <c r="U2711" i="1"/>
  <c r="O2712" i="1"/>
  <c r="P2712" i="1"/>
  <c r="S2712" i="1"/>
  <c r="T2712" i="1"/>
  <c r="U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T2715" i="1"/>
  <c r="U2715" i="1"/>
  <c r="O2716" i="1"/>
  <c r="P2716" i="1"/>
  <c r="S2716" i="1"/>
  <c r="U2716" i="1" s="1"/>
  <c r="T2716" i="1"/>
  <c r="O2717" i="1"/>
  <c r="P2717" i="1"/>
  <c r="S2717" i="1"/>
  <c r="T2717" i="1"/>
  <c r="U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T2720" i="1"/>
  <c r="U2720" i="1"/>
  <c r="O2721" i="1"/>
  <c r="P2721" i="1"/>
  <c r="S2721" i="1"/>
  <c r="U2721" i="1" s="1"/>
  <c r="T2721" i="1"/>
  <c r="O2722" i="1"/>
  <c r="P2722" i="1"/>
  <c r="S2722" i="1"/>
  <c r="T2722" i="1"/>
  <c r="U2722" i="1"/>
  <c r="O2723" i="1"/>
  <c r="P2723" i="1"/>
  <c r="S2723" i="1"/>
  <c r="T2723" i="1"/>
  <c r="U2723" i="1"/>
  <c r="O2724" i="1"/>
  <c r="P2724" i="1"/>
  <c r="S2724" i="1"/>
  <c r="U2724" i="1" s="1"/>
  <c r="T2724" i="1"/>
  <c r="O2725" i="1"/>
  <c r="P2725" i="1"/>
  <c r="S2725" i="1"/>
  <c r="T2725" i="1"/>
  <c r="U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T2728" i="1"/>
  <c r="U2728" i="1"/>
  <c r="O2729" i="1"/>
  <c r="P2729" i="1"/>
  <c r="S2729" i="1"/>
  <c r="U2729" i="1" s="1"/>
  <c r="T2729" i="1"/>
  <c r="O2730" i="1"/>
  <c r="P2730" i="1"/>
  <c r="S2730" i="1"/>
  <c r="T2730" i="1"/>
  <c r="U2730" i="1"/>
  <c r="O2731" i="1"/>
  <c r="P2731" i="1"/>
  <c r="S2731" i="1"/>
  <c r="T2731" i="1"/>
  <c r="U2731" i="1"/>
  <c r="O2732" i="1"/>
  <c r="P2732" i="1"/>
  <c r="S2732" i="1"/>
  <c r="U2732" i="1" s="1"/>
  <c r="T2732" i="1"/>
  <c r="O2733" i="1"/>
  <c r="P2733" i="1"/>
  <c r="S2733" i="1"/>
  <c r="T2733" i="1"/>
  <c r="U2733" i="1"/>
  <c r="O2734" i="1"/>
  <c r="P2734" i="1"/>
  <c r="S2734" i="1"/>
  <c r="U2734" i="1" s="1"/>
  <c r="T2734" i="1"/>
  <c r="O2735" i="1"/>
  <c r="P2735" i="1"/>
  <c r="S2735" i="1"/>
  <c r="T2735" i="1"/>
  <c r="U2735" i="1"/>
  <c r="O2736" i="1"/>
  <c r="P2736" i="1"/>
  <c r="S2736" i="1"/>
  <c r="T2736" i="1"/>
  <c r="U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T2739" i="1"/>
  <c r="U2739" i="1"/>
  <c r="O2740" i="1"/>
  <c r="P2740" i="1"/>
  <c r="S2740" i="1"/>
  <c r="U2740" i="1" s="1"/>
  <c r="T2740" i="1"/>
  <c r="O2741" i="1"/>
  <c r="P2741" i="1"/>
  <c r="S2741" i="1"/>
  <c r="T2741" i="1"/>
  <c r="U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T2744" i="1"/>
  <c r="U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T2747" i="1"/>
  <c r="U2747" i="1"/>
  <c r="O2748" i="1"/>
  <c r="P2748" i="1"/>
  <c r="S2748" i="1"/>
  <c r="U2748" i="1" s="1"/>
  <c r="T2748" i="1"/>
  <c r="O2749" i="1"/>
  <c r="P2749" i="1"/>
  <c r="S2749" i="1"/>
  <c r="T2749" i="1"/>
  <c r="U2749" i="1"/>
  <c r="O2750" i="1"/>
  <c r="P2750" i="1"/>
  <c r="S2750" i="1"/>
  <c r="U2750" i="1" s="1"/>
  <c r="T2750" i="1"/>
  <c r="O2751" i="1"/>
  <c r="P2751" i="1"/>
  <c r="S2751" i="1"/>
  <c r="T2751" i="1"/>
  <c r="U2751" i="1"/>
  <c r="O2752" i="1"/>
  <c r="P2752" i="1"/>
  <c r="S2752" i="1"/>
  <c r="T2752" i="1"/>
  <c r="U2752" i="1"/>
  <c r="O2753" i="1"/>
  <c r="P2753" i="1"/>
  <c r="S2753" i="1"/>
  <c r="U2753" i="1" s="1"/>
  <c r="T2753" i="1"/>
  <c r="O2754" i="1"/>
  <c r="P2754" i="1"/>
  <c r="S2754" i="1"/>
  <c r="T2754" i="1"/>
  <c r="U2754" i="1"/>
  <c r="O2755" i="1"/>
  <c r="P2755" i="1"/>
  <c r="S2755" i="1"/>
  <c r="T2755" i="1"/>
  <c r="U2755" i="1"/>
  <c r="O2756" i="1"/>
  <c r="P2756" i="1"/>
  <c r="S2756" i="1"/>
  <c r="U2756" i="1" s="1"/>
  <c r="T2756" i="1"/>
  <c r="O2757" i="1"/>
  <c r="P2757" i="1"/>
  <c r="S2757" i="1"/>
  <c r="T2757" i="1"/>
  <c r="U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T2760" i="1"/>
  <c r="U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T2763" i="1"/>
  <c r="U2763" i="1"/>
  <c r="O2764" i="1"/>
  <c r="P2764" i="1"/>
  <c r="S2764" i="1"/>
  <c r="U2764" i="1" s="1"/>
  <c r="T2764" i="1"/>
  <c r="O2765" i="1"/>
  <c r="P2765" i="1"/>
  <c r="S2765" i="1"/>
  <c r="T2765" i="1"/>
  <c r="U2765" i="1"/>
  <c r="O2766" i="1"/>
  <c r="P2766" i="1"/>
  <c r="S2766" i="1"/>
  <c r="U2766" i="1" s="1"/>
  <c r="T2766" i="1"/>
  <c r="O2767" i="1"/>
  <c r="P2767" i="1"/>
  <c r="S2767" i="1"/>
  <c r="T2767" i="1"/>
  <c r="U2767" i="1"/>
  <c r="O2768" i="1"/>
  <c r="P2768" i="1"/>
  <c r="S2768" i="1"/>
  <c r="T2768" i="1"/>
  <c r="U2768" i="1"/>
  <c r="O2769" i="1"/>
  <c r="P2769" i="1"/>
  <c r="S2769" i="1"/>
  <c r="U2769" i="1" s="1"/>
  <c r="T2769" i="1"/>
  <c r="O2770" i="1"/>
  <c r="P2770" i="1"/>
  <c r="S2770" i="1"/>
  <c r="T2770" i="1"/>
  <c r="U2770" i="1"/>
  <c r="O2771" i="1"/>
  <c r="P2771" i="1"/>
  <c r="S2771" i="1"/>
  <c r="T2771" i="1"/>
  <c r="U2771" i="1"/>
  <c r="O2772" i="1"/>
  <c r="P2772" i="1"/>
  <c r="S2772" i="1"/>
  <c r="U2772" i="1" s="1"/>
  <c r="T2772" i="1"/>
  <c r="O2773" i="1"/>
  <c r="P2773" i="1"/>
  <c r="S2773" i="1"/>
  <c r="T2773" i="1"/>
  <c r="U2773" i="1"/>
  <c r="O2774" i="1"/>
  <c r="P2774" i="1"/>
  <c r="S2774" i="1"/>
  <c r="U2774" i="1" s="1"/>
  <c r="T2774" i="1"/>
  <c r="O2775" i="1"/>
  <c r="P2775" i="1"/>
  <c r="S2775" i="1"/>
  <c r="T2775" i="1"/>
  <c r="U2775" i="1"/>
  <c r="O2776" i="1"/>
  <c r="P2776" i="1"/>
  <c r="S2776" i="1"/>
  <c r="T2776" i="1"/>
  <c r="U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T2779" i="1"/>
  <c r="U2779" i="1"/>
  <c r="O2780" i="1"/>
  <c r="P2780" i="1"/>
  <c r="S2780" i="1"/>
  <c r="U2780" i="1" s="1"/>
  <c r="T2780" i="1"/>
  <c r="O2781" i="1"/>
  <c r="P2781" i="1"/>
  <c r="S2781" i="1"/>
  <c r="T2781" i="1"/>
  <c r="U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T2784" i="1"/>
  <c r="U2784" i="1"/>
  <c r="O2785" i="1"/>
  <c r="P2785" i="1"/>
  <c r="S2785" i="1"/>
  <c r="U2785" i="1" s="1"/>
  <c r="T2785" i="1"/>
  <c r="O2786" i="1"/>
  <c r="P2786" i="1"/>
  <c r="S2786" i="1"/>
  <c r="T2786" i="1"/>
  <c r="U2786" i="1"/>
  <c r="O2787" i="1"/>
  <c r="P2787" i="1"/>
  <c r="S2787" i="1"/>
  <c r="T2787" i="1"/>
  <c r="U2787" i="1"/>
  <c r="O2788" i="1"/>
  <c r="P2788" i="1"/>
  <c r="S2788" i="1"/>
  <c r="U2788" i="1" s="1"/>
  <c r="T2788" i="1"/>
  <c r="O2789" i="1"/>
  <c r="P2789" i="1"/>
  <c r="S2789" i="1"/>
  <c r="T2789" i="1"/>
  <c r="U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T2792" i="1"/>
  <c r="U2792" i="1"/>
  <c r="O2793" i="1"/>
  <c r="P2793" i="1"/>
  <c r="S2793" i="1"/>
  <c r="U2793" i="1" s="1"/>
  <c r="T2793" i="1"/>
  <c r="O2794" i="1"/>
  <c r="P2794" i="1"/>
  <c r="S2794" i="1"/>
  <c r="T2794" i="1"/>
  <c r="U2794" i="1"/>
  <c r="O2795" i="1"/>
  <c r="P2795" i="1"/>
  <c r="S2795" i="1"/>
  <c r="T2795" i="1"/>
  <c r="U2795" i="1"/>
  <c r="O2796" i="1"/>
  <c r="P2796" i="1"/>
  <c r="S2796" i="1"/>
  <c r="U2796" i="1" s="1"/>
  <c r="T2796" i="1"/>
  <c r="O2797" i="1"/>
  <c r="P2797" i="1"/>
  <c r="S2797" i="1"/>
  <c r="T2797" i="1"/>
  <c r="U2797" i="1"/>
  <c r="O2798" i="1"/>
  <c r="P2798" i="1"/>
  <c r="S2798" i="1"/>
  <c r="U2798" i="1" s="1"/>
  <c r="T2798" i="1"/>
  <c r="O2799" i="1"/>
  <c r="P2799" i="1"/>
  <c r="S2799" i="1"/>
  <c r="T2799" i="1"/>
  <c r="U2799" i="1"/>
  <c r="O2800" i="1"/>
  <c r="P2800" i="1"/>
  <c r="S2800" i="1"/>
  <c r="T2800" i="1"/>
  <c r="U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T2803" i="1"/>
  <c r="U2803" i="1"/>
  <c r="O2804" i="1"/>
  <c r="P2804" i="1"/>
  <c r="S2804" i="1"/>
  <c r="U2804" i="1" s="1"/>
  <c r="T2804" i="1"/>
  <c r="O2805" i="1"/>
  <c r="P2805" i="1"/>
  <c r="S2805" i="1"/>
  <c r="T2805" i="1"/>
  <c r="U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T2808" i="1"/>
  <c r="U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T2811" i="1"/>
  <c r="U2811" i="1"/>
  <c r="O2812" i="1"/>
  <c r="P2812" i="1"/>
  <c r="S2812" i="1"/>
  <c r="U2812" i="1" s="1"/>
  <c r="T2812" i="1"/>
  <c r="O2813" i="1"/>
  <c r="P2813" i="1"/>
  <c r="S2813" i="1"/>
  <c r="T2813" i="1"/>
  <c r="U2813" i="1"/>
  <c r="O2814" i="1"/>
  <c r="P2814" i="1"/>
  <c r="S2814" i="1"/>
  <c r="U2814" i="1" s="1"/>
  <c r="T2814" i="1"/>
  <c r="O2815" i="1"/>
  <c r="P2815" i="1"/>
  <c r="S2815" i="1"/>
  <c r="T2815" i="1"/>
  <c r="U2815" i="1"/>
  <c r="O2816" i="1"/>
  <c r="P2816" i="1"/>
  <c r="S2816" i="1"/>
  <c r="T2816" i="1"/>
  <c r="U2816" i="1"/>
  <c r="O2817" i="1"/>
  <c r="P2817" i="1"/>
  <c r="S2817" i="1"/>
  <c r="U2817" i="1" s="1"/>
  <c r="T2817" i="1"/>
  <c r="O2818" i="1"/>
  <c r="P2818" i="1"/>
  <c r="S2818" i="1"/>
  <c r="T2818" i="1"/>
  <c r="U2818" i="1"/>
  <c r="O2819" i="1"/>
  <c r="P2819" i="1"/>
  <c r="S2819" i="1"/>
  <c r="T2819" i="1"/>
  <c r="U2819" i="1"/>
  <c r="O2820" i="1"/>
  <c r="P2820" i="1"/>
  <c r="S2820" i="1"/>
  <c r="U2820" i="1" s="1"/>
  <c r="T2820" i="1"/>
  <c r="O2821" i="1"/>
  <c r="P2821" i="1"/>
  <c r="S2821" i="1"/>
  <c r="T2821" i="1"/>
  <c r="U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T2824" i="1"/>
  <c r="U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T2827" i="1"/>
  <c r="U2827" i="1"/>
  <c r="O2828" i="1"/>
  <c r="P2828" i="1"/>
  <c r="S2828" i="1"/>
  <c r="U2828" i="1" s="1"/>
  <c r="T2828" i="1"/>
  <c r="O2829" i="1"/>
  <c r="P2829" i="1"/>
  <c r="S2829" i="1"/>
  <c r="T2829" i="1"/>
  <c r="U2829" i="1"/>
  <c r="O2830" i="1"/>
  <c r="P2830" i="1"/>
  <c r="S2830" i="1"/>
  <c r="U2830" i="1" s="1"/>
  <c r="T2830" i="1"/>
  <c r="O2831" i="1"/>
  <c r="P2831" i="1"/>
  <c r="S2831" i="1"/>
  <c r="T2831" i="1"/>
  <c r="U2831" i="1"/>
  <c r="O2832" i="1"/>
  <c r="P2832" i="1"/>
  <c r="S2832" i="1"/>
  <c r="T2832" i="1"/>
  <c r="U2832" i="1"/>
  <c r="O2833" i="1"/>
  <c r="P2833" i="1"/>
  <c r="S2833" i="1"/>
  <c r="U2833" i="1" s="1"/>
  <c r="T2833" i="1"/>
  <c r="O2834" i="1"/>
  <c r="P2834" i="1"/>
  <c r="S2834" i="1"/>
  <c r="T2834" i="1"/>
  <c r="U2834" i="1"/>
  <c r="O2835" i="1"/>
  <c r="P2835" i="1"/>
  <c r="S2835" i="1"/>
  <c r="T2835" i="1"/>
  <c r="U2835" i="1"/>
  <c r="O2836" i="1"/>
  <c r="P2836" i="1"/>
  <c r="S2836" i="1"/>
  <c r="U2836" i="1" s="1"/>
  <c r="T2836" i="1"/>
  <c r="O2837" i="1"/>
  <c r="P2837" i="1"/>
  <c r="S2837" i="1"/>
  <c r="T2837" i="1"/>
  <c r="U2837" i="1"/>
  <c r="O2838" i="1"/>
  <c r="P2838" i="1"/>
  <c r="S2838" i="1"/>
  <c r="U2838" i="1" s="1"/>
  <c r="T2838" i="1"/>
  <c r="O2839" i="1"/>
  <c r="P2839" i="1"/>
  <c r="S2839" i="1"/>
  <c r="T2839" i="1"/>
  <c r="U2839" i="1"/>
  <c r="O2840" i="1"/>
  <c r="P2840" i="1"/>
  <c r="S2840" i="1"/>
  <c r="T2840" i="1"/>
  <c r="U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T2843" i="1"/>
  <c r="U2843" i="1"/>
  <c r="O2844" i="1"/>
  <c r="P2844" i="1"/>
  <c r="S2844" i="1"/>
  <c r="U2844" i="1" s="1"/>
  <c r="T2844" i="1"/>
  <c r="O2845" i="1"/>
  <c r="P2845" i="1"/>
  <c r="S2845" i="1"/>
  <c r="T2845" i="1"/>
  <c r="U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T2848" i="1"/>
  <c r="U2848" i="1"/>
  <c r="O2849" i="1"/>
  <c r="P2849" i="1"/>
  <c r="S2849" i="1"/>
  <c r="U2849" i="1" s="1"/>
  <c r="T2849" i="1"/>
  <c r="O2850" i="1"/>
  <c r="P2850" i="1"/>
  <c r="S2850" i="1"/>
  <c r="T2850" i="1"/>
  <c r="U2850" i="1"/>
  <c r="O2851" i="1"/>
  <c r="P2851" i="1"/>
  <c r="S2851" i="1"/>
  <c r="T2851" i="1"/>
  <c r="U2851" i="1"/>
  <c r="O2852" i="1"/>
  <c r="P2852" i="1"/>
  <c r="S2852" i="1"/>
  <c r="U2852" i="1" s="1"/>
  <c r="T2852" i="1"/>
  <c r="O2853" i="1"/>
  <c r="P2853" i="1"/>
  <c r="S2853" i="1"/>
  <c r="T2853" i="1"/>
  <c r="U2853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T2856" i="1"/>
  <c r="U2856" i="1"/>
  <c r="O2857" i="1"/>
  <c r="P2857" i="1"/>
  <c r="S2857" i="1"/>
  <c r="U2857" i="1" s="1"/>
  <c r="T2857" i="1"/>
  <c r="O2858" i="1"/>
  <c r="P2858" i="1"/>
  <c r="S2858" i="1"/>
  <c r="T2858" i="1"/>
  <c r="U2858" i="1"/>
  <c r="O2859" i="1"/>
  <c r="P2859" i="1"/>
  <c r="S2859" i="1"/>
  <c r="T2859" i="1"/>
  <c r="U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T2863" i="1"/>
  <c r="U2863" i="1"/>
  <c r="O2864" i="1"/>
  <c r="P2864" i="1"/>
  <c r="S2864" i="1"/>
  <c r="T2864" i="1"/>
  <c r="U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T2867" i="1"/>
  <c r="U2867" i="1"/>
  <c r="O2868" i="1"/>
  <c r="P2868" i="1"/>
  <c r="S2868" i="1"/>
  <c r="U2868" i="1" s="1"/>
  <c r="T2868" i="1"/>
  <c r="O2869" i="1"/>
  <c r="P2869" i="1"/>
  <c r="S2869" i="1"/>
  <c r="T2869" i="1"/>
  <c r="U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T2872" i="1"/>
  <c r="U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T2875" i="1"/>
  <c r="U2875" i="1"/>
  <c r="O2876" i="1"/>
  <c r="P2876" i="1"/>
  <c r="S2876" i="1"/>
  <c r="U2876" i="1" s="1"/>
  <c r="T2876" i="1"/>
  <c r="O2877" i="1"/>
  <c r="P2877" i="1"/>
  <c r="S2877" i="1"/>
  <c r="T2877" i="1"/>
  <c r="U2877" i="1"/>
  <c r="O2878" i="1"/>
  <c r="P2878" i="1"/>
  <c r="S2878" i="1"/>
  <c r="U2878" i="1" s="1"/>
  <c r="T2878" i="1"/>
  <c r="O2879" i="1"/>
  <c r="P2879" i="1"/>
  <c r="S2879" i="1"/>
  <c r="T2879" i="1"/>
  <c r="U2879" i="1"/>
  <c r="O2880" i="1"/>
  <c r="P2880" i="1"/>
  <c r="S2880" i="1"/>
  <c r="T2880" i="1"/>
  <c r="U2880" i="1"/>
  <c r="O2881" i="1"/>
  <c r="P2881" i="1"/>
  <c r="S2881" i="1"/>
  <c r="U2881" i="1" s="1"/>
  <c r="T2881" i="1"/>
  <c r="O2882" i="1"/>
  <c r="P2882" i="1"/>
  <c r="S2882" i="1"/>
  <c r="T2882" i="1"/>
  <c r="U2882" i="1"/>
  <c r="O2883" i="1"/>
  <c r="P2883" i="1"/>
  <c r="S2883" i="1"/>
  <c r="T2883" i="1"/>
  <c r="U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T2888" i="1"/>
  <c r="U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T2891" i="1"/>
  <c r="U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T2895" i="1"/>
  <c r="U2895" i="1"/>
  <c r="O2896" i="1"/>
  <c r="P2896" i="1"/>
  <c r="S2896" i="1"/>
  <c r="T2896" i="1"/>
  <c r="U2896" i="1"/>
  <c r="O2897" i="1"/>
  <c r="P2897" i="1"/>
  <c r="S2897" i="1"/>
  <c r="U2897" i="1" s="1"/>
  <c r="T2897" i="1"/>
  <c r="O2898" i="1"/>
  <c r="P2898" i="1"/>
  <c r="S2898" i="1"/>
  <c r="T2898" i="1"/>
  <c r="U2898" i="1"/>
  <c r="O2899" i="1"/>
  <c r="P2899" i="1"/>
  <c r="S2899" i="1"/>
  <c r="T2899" i="1"/>
  <c r="U2899" i="1"/>
  <c r="O2900" i="1"/>
  <c r="P2900" i="1"/>
  <c r="S2900" i="1"/>
  <c r="U2900" i="1" s="1"/>
  <c r="T2900" i="1"/>
  <c r="O2901" i="1"/>
  <c r="P2901" i="1"/>
  <c r="S2901" i="1"/>
  <c r="T2901" i="1"/>
  <c r="U2901" i="1"/>
  <c r="O2902" i="1"/>
  <c r="P2902" i="1"/>
  <c r="S2902" i="1"/>
  <c r="U2902" i="1" s="1"/>
  <c r="T2902" i="1"/>
  <c r="O2903" i="1"/>
  <c r="P2903" i="1"/>
  <c r="S2903" i="1"/>
  <c r="T2903" i="1"/>
  <c r="U2903" i="1"/>
  <c r="O2904" i="1"/>
  <c r="P2904" i="1"/>
  <c r="S2904" i="1"/>
  <c r="T2904" i="1"/>
  <c r="U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T2907" i="1"/>
  <c r="U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2" i="1"/>
  <c r="P2912" i="1"/>
  <c r="S2912" i="1"/>
  <c r="T2912" i="1"/>
  <c r="U2912" i="1"/>
  <c r="O2913" i="1"/>
  <c r="P2913" i="1"/>
  <c r="S2913" i="1"/>
  <c r="U2913" i="1" s="1"/>
  <c r="T2913" i="1"/>
  <c r="O2914" i="1"/>
  <c r="P2914" i="1"/>
  <c r="S2914" i="1"/>
  <c r="T2914" i="1"/>
  <c r="U2914" i="1"/>
  <c r="O2915" i="1"/>
  <c r="P2915" i="1"/>
  <c r="S2915" i="1"/>
  <c r="T2915" i="1"/>
  <c r="U2915" i="1"/>
  <c r="O2916" i="1"/>
  <c r="P2916" i="1"/>
  <c r="S2916" i="1"/>
  <c r="U2916" i="1" s="1"/>
  <c r="T2916" i="1"/>
  <c r="O2917" i="1"/>
  <c r="P2917" i="1"/>
  <c r="S2917" i="1"/>
  <c r="T2917" i="1"/>
  <c r="U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T2920" i="1"/>
  <c r="U2920" i="1"/>
  <c r="O2921" i="1"/>
  <c r="P2921" i="1"/>
  <c r="S2921" i="1"/>
  <c r="U2921" i="1" s="1"/>
  <c r="T2921" i="1"/>
  <c r="O2922" i="1"/>
  <c r="P2922" i="1"/>
  <c r="S2922" i="1"/>
  <c r="T2922" i="1"/>
  <c r="U2922" i="1"/>
  <c r="O2923" i="1"/>
  <c r="P2923" i="1"/>
  <c r="S2923" i="1"/>
  <c r="T2923" i="1"/>
  <c r="U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T2927" i="1"/>
  <c r="U2927" i="1"/>
  <c r="O2928" i="1"/>
  <c r="P2928" i="1"/>
  <c r="S2928" i="1"/>
  <c r="T2928" i="1"/>
  <c r="U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T2931" i="1"/>
  <c r="U2931" i="1"/>
  <c r="O2932" i="1"/>
  <c r="P2932" i="1"/>
  <c r="S2932" i="1"/>
  <c r="U2932" i="1" s="1"/>
  <c r="T2932" i="1"/>
  <c r="O2933" i="1"/>
  <c r="P2933" i="1"/>
  <c r="S2933" i="1"/>
  <c r="T2933" i="1"/>
  <c r="U2933" i="1"/>
  <c r="O2934" i="1"/>
  <c r="P2934" i="1"/>
  <c r="S2934" i="1"/>
  <c r="U2934" i="1" s="1"/>
  <c r="T2934" i="1"/>
  <c r="O2935" i="1"/>
  <c r="P2935" i="1"/>
  <c r="S2935" i="1"/>
  <c r="U2935" i="1" s="1"/>
  <c r="T2935" i="1"/>
  <c r="O2936" i="1"/>
  <c r="P2936" i="1"/>
  <c r="S2936" i="1"/>
  <c r="T2936" i="1"/>
  <c r="U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T2939" i="1"/>
  <c r="U2939" i="1"/>
  <c r="O2940" i="1"/>
  <c r="P2940" i="1"/>
  <c r="S2940" i="1"/>
  <c r="U2940" i="1" s="1"/>
  <c r="T2940" i="1"/>
  <c r="O2941" i="1"/>
  <c r="P2941" i="1"/>
  <c r="S2941" i="1"/>
  <c r="T2941" i="1"/>
  <c r="U2941" i="1"/>
  <c r="O2942" i="1"/>
  <c r="P2942" i="1"/>
  <c r="S2942" i="1"/>
  <c r="U2942" i="1" s="1"/>
  <c r="T2942" i="1"/>
  <c r="O2943" i="1"/>
  <c r="P2943" i="1"/>
  <c r="S2943" i="1"/>
  <c r="T2943" i="1"/>
  <c r="U2943" i="1"/>
  <c r="O2944" i="1"/>
  <c r="P2944" i="1"/>
  <c r="S2944" i="1"/>
  <c r="T2944" i="1"/>
  <c r="U2944" i="1"/>
  <c r="O2945" i="1"/>
  <c r="P2945" i="1"/>
  <c r="S2945" i="1"/>
  <c r="U2945" i="1" s="1"/>
  <c r="T2945" i="1"/>
  <c r="O2946" i="1"/>
  <c r="P2946" i="1"/>
  <c r="S2946" i="1"/>
  <c r="T2946" i="1"/>
  <c r="U2946" i="1"/>
  <c r="O2947" i="1"/>
  <c r="P2947" i="1"/>
  <c r="S2947" i="1"/>
  <c r="T2947" i="1"/>
  <c r="U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T2952" i="1"/>
  <c r="U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T2955" i="1"/>
  <c r="U2955" i="1"/>
  <c r="O2956" i="1"/>
  <c r="P2956" i="1"/>
  <c r="S2956" i="1"/>
  <c r="U2956" i="1" s="1"/>
  <c r="T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T2959" i="1"/>
  <c r="U2959" i="1"/>
  <c r="O2960" i="1"/>
  <c r="P2960" i="1"/>
  <c r="S2960" i="1"/>
  <c r="T2960" i="1"/>
  <c r="U2960" i="1"/>
  <c r="O2961" i="1"/>
  <c r="P2961" i="1"/>
  <c r="S2961" i="1"/>
  <c r="U2961" i="1" s="1"/>
  <c r="T2961" i="1"/>
  <c r="O2962" i="1"/>
  <c r="P2962" i="1"/>
  <c r="S2962" i="1"/>
  <c r="T2962" i="1"/>
  <c r="U2962" i="1"/>
  <c r="O2963" i="1"/>
  <c r="P2963" i="1"/>
  <c r="S2963" i="1"/>
  <c r="T2963" i="1"/>
  <c r="U2963" i="1"/>
  <c r="O2964" i="1"/>
  <c r="P2964" i="1"/>
  <c r="S2964" i="1"/>
  <c r="U2964" i="1" s="1"/>
  <c r="T2964" i="1"/>
  <c r="O2965" i="1"/>
  <c r="P2965" i="1"/>
  <c r="S2965" i="1"/>
  <c r="T2965" i="1"/>
  <c r="U2965" i="1"/>
  <c r="O2966" i="1"/>
  <c r="P2966" i="1"/>
  <c r="S2966" i="1"/>
  <c r="U2966" i="1" s="1"/>
  <c r="T2966" i="1"/>
  <c r="O2967" i="1"/>
  <c r="P2967" i="1"/>
  <c r="S2967" i="1"/>
  <c r="T2967" i="1"/>
  <c r="U2967" i="1"/>
  <c r="O2968" i="1"/>
  <c r="P2968" i="1"/>
  <c r="S2968" i="1"/>
  <c r="T2968" i="1"/>
  <c r="U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T2971" i="1"/>
  <c r="U2971" i="1"/>
  <c r="O2972" i="1"/>
  <c r="P2972" i="1"/>
  <c r="S2972" i="1"/>
  <c r="T2972" i="1"/>
  <c r="U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T2976" i="1"/>
  <c r="U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T2979" i="1"/>
  <c r="U2979" i="1"/>
  <c r="O2980" i="1"/>
  <c r="P2980" i="1"/>
  <c r="S2980" i="1"/>
  <c r="U2980" i="1" s="1"/>
  <c r="T2980" i="1"/>
  <c r="O2981" i="1"/>
  <c r="P2981" i="1"/>
  <c r="S2981" i="1"/>
  <c r="T2981" i="1"/>
  <c r="U2981" i="1"/>
  <c r="O2982" i="1"/>
  <c r="P2982" i="1"/>
  <c r="S2982" i="1"/>
  <c r="U2982" i="1" s="1"/>
  <c r="T2982" i="1"/>
  <c r="O2983" i="1"/>
  <c r="P2983" i="1"/>
  <c r="S2983" i="1"/>
  <c r="U2983" i="1" s="1"/>
  <c r="T2983" i="1"/>
  <c r="O2984" i="1"/>
  <c r="P2984" i="1"/>
  <c r="S2984" i="1"/>
  <c r="T2984" i="1"/>
  <c r="U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T2987" i="1"/>
  <c r="U2987" i="1"/>
  <c r="O2988" i="1"/>
  <c r="P2988" i="1"/>
  <c r="S2988" i="1"/>
  <c r="U2988" i="1" s="1"/>
  <c r="T2988" i="1"/>
  <c r="O2989" i="1"/>
  <c r="P2989" i="1"/>
  <c r="S2989" i="1"/>
  <c r="T2989" i="1"/>
  <c r="U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T2992" i="1"/>
  <c r="U2992" i="1"/>
  <c r="O2993" i="1"/>
  <c r="P2993" i="1"/>
  <c r="S2993" i="1"/>
  <c r="U2993" i="1" s="1"/>
  <c r="T2993" i="1"/>
  <c r="O2994" i="1"/>
  <c r="P2994" i="1"/>
  <c r="S2994" i="1"/>
  <c r="T2994" i="1"/>
  <c r="U2994" i="1"/>
  <c r="O2995" i="1"/>
  <c r="P2995" i="1"/>
  <c r="S2995" i="1"/>
  <c r="T2995" i="1"/>
  <c r="U2995" i="1"/>
  <c r="O2996" i="1"/>
  <c r="P2996" i="1"/>
  <c r="S2996" i="1"/>
  <c r="U2996" i="1" s="1"/>
  <c r="T2996" i="1"/>
  <c r="O2997" i="1"/>
  <c r="P2997" i="1"/>
  <c r="S2997" i="1"/>
  <c r="T2997" i="1"/>
  <c r="U2997" i="1"/>
  <c r="O2998" i="1"/>
  <c r="P2998" i="1"/>
  <c r="S2998" i="1"/>
  <c r="U2998" i="1" s="1"/>
  <c r="T2998" i="1"/>
  <c r="O2999" i="1"/>
  <c r="P2999" i="1"/>
  <c r="S2999" i="1"/>
  <c r="T2999" i="1"/>
  <c r="U2999" i="1"/>
  <c r="O3000" i="1"/>
  <c r="P3000" i="1"/>
  <c r="S3000" i="1"/>
  <c r="T3000" i="1"/>
  <c r="U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T3003" i="1"/>
  <c r="U3003" i="1"/>
  <c r="O3004" i="1"/>
  <c r="P3004" i="1"/>
  <c r="S3004" i="1"/>
  <c r="T3004" i="1"/>
  <c r="U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T3008" i="1"/>
  <c r="U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T3011" i="1"/>
  <c r="U3011" i="1"/>
  <c r="O3012" i="1"/>
  <c r="P3012" i="1"/>
  <c r="S3012" i="1"/>
  <c r="U3012" i="1" s="1"/>
  <c r="T3012" i="1"/>
  <c r="O3013" i="1"/>
  <c r="P3013" i="1"/>
  <c r="S3013" i="1"/>
  <c r="T3013" i="1"/>
  <c r="U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T3016" i="1"/>
  <c r="U3016" i="1"/>
  <c r="O3017" i="1"/>
  <c r="P3017" i="1"/>
  <c r="S3017" i="1"/>
  <c r="U3017" i="1" s="1"/>
  <c r="T3017" i="1"/>
  <c r="O3018" i="1"/>
  <c r="P3018" i="1"/>
  <c r="S3018" i="1"/>
  <c r="T3018" i="1"/>
  <c r="U3018" i="1"/>
  <c r="O3019" i="1"/>
  <c r="P3019" i="1"/>
  <c r="S3019" i="1"/>
  <c r="T3019" i="1"/>
  <c r="U3019" i="1"/>
  <c r="O3020" i="1"/>
  <c r="P3020" i="1"/>
  <c r="S3020" i="1"/>
  <c r="U3020" i="1" s="1"/>
  <c r="T3020" i="1"/>
  <c r="O3021" i="1"/>
  <c r="P3021" i="1"/>
  <c r="S3021" i="1"/>
  <c r="T3021" i="1"/>
  <c r="U3021" i="1"/>
  <c r="O3022" i="1"/>
  <c r="P3022" i="1"/>
  <c r="S3022" i="1"/>
  <c r="U3022" i="1" s="1"/>
  <c r="T3022" i="1"/>
  <c r="O3023" i="1"/>
  <c r="P3023" i="1"/>
  <c r="S3023" i="1"/>
  <c r="U3023" i="1" s="1"/>
  <c r="T3023" i="1"/>
  <c r="O3024" i="1"/>
  <c r="P3024" i="1"/>
  <c r="S3024" i="1"/>
  <c r="T3024" i="1"/>
  <c r="U3024" i="1"/>
  <c r="O3025" i="1"/>
  <c r="P3025" i="1"/>
  <c r="S3025" i="1"/>
  <c r="U3025" i="1" s="1"/>
  <c r="T3025" i="1"/>
  <c r="O3026" i="1"/>
  <c r="P3026" i="1"/>
  <c r="S3026" i="1"/>
  <c r="T3026" i="1"/>
  <c r="U3026" i="1"/>
  <c r="O3027" i="1"/>
  <c r="P3027" i="1"/>
  <c r="S3027" i="1"/>
  <c r="T3027" i="1"/>
  <c r="U3027" i="1"/>
  <c r="O3028" i="1"/>
  <c r="P3028" i="1"/>
  <c r="S3028" i="1"/>
  <c r="T3028" i="1"/>
  <c r="U3028" i="1"/>
  <c r="O3029" i="1"/>
  <c r="P3029" i="1"/>
  <c r="S3029" i="1"/>
  <c r="T3029" i="1"/>
  <c r="U3029" i="1"/>
  <c r="O3030" i="1"/>
  <c r="P3030" i="1"/>
  <c r="S3030" i="1"/>
  <c r="U3030" i="1" s="1"/>
  <c r="T3030" i="1"/>
  <c r="O3031" i="1"/>
  <c r="P3031" i="1"/>
  <c r="S3031" i="1"/>
  <c r="T3031" i="1"/>
  <c r="U3031" i="1"/>
  <c r="O3032" i="1"/>
  <c r="P3032" i="1"/>
  <c r="S3032" i="1"/>
  <c r="T3032" i="1"/>
  <c r="U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T3035" i="1"/>
  <c r="U3035" i="1"/>
  <c r="O3036" i="1"/>
  <c r="P3036" i="1"/>
  <c r="S3036" i="1"/>
  <c r="T3036" i="1"/>
  <c r="U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T3040" i="1"/>
  <c r="U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T3043" i="1"/>
  <c r="U3043" i="1"/>
  <c r="O3044" i="1"/>
  <c r="P3044" i="1"/>
  <c r="S3044" i="1"/>
  <c r="U3044" i="1" s="1"/>
  <c r="T3044" i="1"/>
  <c r="O3045" i="1"/>
  <c r="P3045" i="1"/>
  <c r="S3045" i="1"/>
  <c r="T3045" i="1"/>
  <c r="U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T3048" i="1"/>
  <c r="U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T3051" i="1"/>
  <c r="U3051" i="1"/>
  <c r="O3052" i="1"/>
  <c r="P3052" i="1"/>
  <c r="S3052" i="1"/>
  <c r="U3052" i="1" s="1"/>
  <c r="T3052" i="1"/>
  <c r="O3053" i="1"/>
  <c r="P3053" i="1"/>
  <c r="S3053" i="1"/>
  <c r="T3053" i="1"/>
  <c r="U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T3056" i="1"/>
  <c r="U3056" i="1"/>
  <c r="O3057" i="1"/>
  <c r="P3057" i="1"/>
  <c r="S3057" i="1"/>
  <c r="U3057" i="1" s="1"/>
  <c r="T3057" i="1"/>
  <c r="O3058" i="1"/>
  <c r="P3058" i="1"/>
  <c r="S3058" i="1"/>
  <c r="T3058" i="1"/>
  <c r="U3058" i="1"/>
  <c r="O3059" i="1"/>
  <c r="P3059" i="1"/>
  <c r="S3059" i="1"/>
  <c r="T3059" i="1"/>
  <c r="U3059" i="1"/>
  <c r="O3060" i="1"/>
  <c r="P3060" i="1"/>
  <c r="S3060" i="1"/>
  <c r="U3060" i="1" s="1"/>
  <c r="T3060" i="1"/>
  <c r="O3061" i="1"/>
  <c r="P3061" i="1"/>
  <c r="S3061" i="1"/>
  <c r="T3061" i="1"/>
  <c r="U3061" i="1"/>
  <c r="O3062" i="1"/>
  <c r="P3062" i="1"/>
  <c r="S3062" i="1"/>
  <c r="U3062" i="1" s="1"/>
  <c r="T3062" i="1"/>
  <c r="O3063" i="1"/>
  <c r="P3063" i="1"/>
  <c r="S3063" i="1"/>
  <c r="T3063" i="1"/>
  <c r="U3063" i="1"/>
  <c r="O3064" i="1"/>
  <c r="P3064" i="1"/>
  <c r="S3064" i="1"/>
  <c r="T3064" i="1"/>
  <c r="U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T3067" i="1"/>
  <c r="U3067" i="1"/>
  <c r="O3068" i="1"/>
  <c r="P3068" i="1"/>
  <c r="S3068" i="1"/>
  <c r="T3068" i="1"/>
  <c r="U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T3072" i="1"/>
  <c r="U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T3075" i="1"/>
  <c r="U3075" i="1"/>
  <c r="O3076" i="1"/>
  <c r="P3076" i="1"/>
  <c r="S3076" i="1"/>
  <c r="U3076" i="1" s="1"/>
  <c r="T3076" i="1"/>
  <c r="O3077" i="1"/>
  <c r="P3077" i="1"/>
  <c r="S3077" i="1"/>
  <c r="T3077" i="1"/>
  <c r="U3077" i="1"/>
  <c r="O3078" i="1"/>
  <c r="P3078" i="1"/>
  <c r="S3078" i="1"/>
  <c r="U3078" i="1" s="1"/>
  <c r="T3078" i="1"/>
  <c r="O3079" i="1"/>
  <c r="P3079" i="1"/>
  <c r="S3079" i="1"/>
  <c r="U3079" i="1" s="1"/>
  <c r="T3079" i="1"/>
  <c r="O3080" i="1"/>
  <c r="P3080" i="1"/>
  <c r="S3080" i="1"/>
  <c r="T3080" i="1"/>
  <c r="U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T3083" i="1"/>
  <c r="U3083" i="1"/>
  <c r="O3084" i="1"/>
  <c r="P3084" i="1"/>
  <c r="S3084" i="1"/>
  <c r="U3084" i="1" s="1"/>
  <c r="T3084" i="1"/>
  <c r="O3085" i="1"/>
  <c r="P3085" i="1"/>
  <c r="S3085" i="1"/>
  <c r="T3085" i="1"/>
  <c r="U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T3088" i="1"/>
  <c r="U3088" i="1"/>
  <c r="O3089" i="1"/>
  <c r="P3089" i="1"/>
  <c r="S3089" i="1"/>
  <c r="U3089" i="1" s="1"/>
  <c r="T3089" i="1"/>
  <c r="O3090" i="1"/>
  <c r="P3090" i="1"/>
  <c r="S3090" i="1"/>
  <c r="T3090" i="1"/>
  <c r="U3090" i="1"/>
  <c r="O3091" i="1"/>
  <c r="P3091" i="1"/>
  <c r="S3091" i="1"/>
  <c r="T3091" i="1"/>
  <c r="U3091" i="1"/>
  <c r="O3092" i="1"/>
  <c r="P3092" i="1"/>
  <c r="S3092" i="1"/>
  <c r="U3092" i="1" s="1"/>
  <c r="T3092" i="1"/>
  <c r="O3093" i="1"/>
  <c r="P3093" i="1"/>
  <c r="S3093" i="1"/>
  <c r="T3093" i="1"/>
  <c r="U3093" i="1"/>
  <c r="O3094" i="1"/>
  <c r="P3094" i="1"/>
  <c r="S3094" i="1"/>
  <c r="U3094" i="1" s="1"/>
  <c r="T3094" i="1"/>
  <c r="O3095" i="1"/>
  <c r="P3095" i="1"/>
  <c r="S3095" i="1"/>
  <c r="T3095" i="1"/>
  <c r="U3095" i="1"/>
  <c r="O3096" i="1"/>
  <c r="P3096" i="1"/>
  <c r="S3096" i="1"/>
  <c r="T3096" i="1"/>
  <c r="U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T3099" i="1"/>
  <c r="U3099" i="1"/>
  <c r="O3100" i="1"/>
  <c r="P3100" i="1"/>
  <c r="S3100" i="1"/>
  <c r="T3100" i="1"/>
  <c r="U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T3104" i="1"/>
  <c r="U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T3107" i="1"/>
  <c r="U3107" i="1"/>
  <c r="O3108" i="1"/>
  <c r="P3108" i="1"/>
  <c r="S3108" i="1"/>
  <c r="U3108" i="1" s="1"/>
  <c r="T3108" i="1"/>
  <c r="O3109" i="1"/>
  <c r="P3109" i="1"/>
  <c r="S3109" i="1"/>
  <c r="T3109" i="1"/>
  <c r="U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T3112" i="1"/>
  <c r="U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T3115" i="1"/>
  <c r="U3115" i="1"/>
  <c r="O3116" i="1"/>
  <c r="P3116" i="1"/>
  <c r="S3116" i="1"/>
  <c r="U3116" i="1" s="1"/>
  <c r="T3116" i="1"/>
  <c r="O3117" i="1"/>
  <c r="P3117" i="1"/>
  <c r="S3117" i="1"/>
  <c r="T3117" i="1"/>
  <c r="U3117" i="1"/>
  <c r="O3118" i="1"/>
  <c r="P3118" i="1"/>
  <c r="S3118" i="1"/>
  <c r="U3118" i="1" s="1"/>
  <c r="T3118" i="1"/>
  <c r="O3119" i="1"/>
  <c r="P3119" i="1"/>
  <c r="S3119" i="1"/>
  <c r="U3119" i="1" s="1"/>
  <c r="T3119" i="1"/>
  <c r="O3120" i="1"/>
  <c r="P3120" i="1"/>
  <c r="S3120" i="1"/>
  <c r="T3120" i="1"/>
  <c r="U3120" i="1"/>
  <c r="O3121" i="1"/>
  <c r="P3121" i="1"/>
  <c r="S3121" i="1"/>
  <c r="U3121" i="1" s="1"/>
  <c r="T3121" i="1"/>
  <c r="O3122" i="1"/>
  <c r="P3122" i="1"/>
  <c r="S3122" i="1"/>
  <c r="T3122" i="1"/>
  <c r="U3122" i="1"/>
  <c r="O3123" i="1"/>
  <c r="P3123" i="1"/>
  <c r="S3123" i="1"/>
  <c r="T3123" i="1"/>
  <c r="U3123" i="1"/>
  <c r="O3124" i="1"/>
  <c r="P3124" i="1"/>
  <c r="S3124" i="1"/>
  <c r="U3124" i="1" s="1"/>
  <c r="T3124" i="1"/>
  <c r="O3125" i="1"/>
  <c r="P3125" i="1"/>
  <c r="S3125" i="1"/>
  <c r="T3125" i="1"/>
  <c r="U3125" i="1"/>
  <c r="O3126" i="1"/>
  <c r="P3126" i="1"/>
  <c r="S3126" i="1"/>
  <c r="U3126" i="1" s="1"/>
  <c r="T3126" i="1"/>
  <c r="O3127" i="1"/>
  <c r="P3127" i="1"/>
  <c r="S3127" i="1"/>
  <c r="T3127" i="1"/>
  <c r="U3127" i="1"/>
  <c r="O3128" i="1"/>
  <c r="P3128" i="1"/>
  <c r="S3128" i="1"/>
  <c r="T3128" i="1"/>
  <c r="U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T3131" i="1"/>
  <c r="U3131" i="1"/>
  <c r="O3132" i="1"/>
  <c r="P3132" i="1"/>
  <c r="S3132" i="1"/>
  <c r="T3132" i="1"/>
  <c r="U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T3136" i="1"/>
  <c r="U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T3139" i="1"/>
  <c r="U3139" i="1"/>
  <c r="O3140" i="1"/>
  <c r="P3140" i="1"/>
  <c r="S3140" i="1"/>
  <c r="U3140" i="1" s="1"/>
  <c r="T3140" i="1"/>
  <c r="O3141" i="1"/>
  <c r="P3141" i="1"/>
  <c r="S3141" i="1"/>
  <c r="T3141" i="1"/>
  <c r="U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T3144" i="1"/>
  <c r="U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T3147" i="1"/>
  <c r="U3147" i="1"/>
  <c r="O3148" i="1"/>
  <c r="P3148" i="1"/>
  <c r="S3148" i="1"/>
  <c r="U3148" i="1" s="1"/>
  <c r="T3148" i="1"/>
  <c r="O3149" i="1"/>
  <c r="P3149" i="1"/>
  <c r="S3149" i="1"/>
  <c r="T3149" i="1"/>
  <c r="U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T3152" i="1"/>
  <c r="U3152" i="1"/>
  <c r="O3153" i="1"/>
  <c r="P3153" i="1"/>
  <c r="S3153" i="1"/>
  <c r="U3153" i="1" s="1"/>
  <c r="T3153" i="1"/>
  <c r="O3154" i="1"/>
  <c r="P3154" i="1"/>
  <c r="S3154" i="1"/>
  <c r="T3154" i="1"/>
  <c r="U3154" i="1"/>
  <c r="O3155" i="1"/>
  <c r="P3155" i="1"/>
  <c r="S3155" i="1"/>
  <c r="T3155" i="1"/>
  <c r="U3155" i="1"/>
  <c r="O3156" i="1"/>
  <c r="P3156" i="1"/>
  <c r="S3156" i="1"/>
  <c r="U3156" i="1" s="1"/>
  <c r="T3156" i="1"/>
  <c r="O3157" i="1"/>
  <c r="P3157" i="1"/>
  <c r="S3157" i="1"/>
  <c r="T3157" i="1"/>
  <c r="U3157" i="1"/>
  <c r="O3158" i="1"/>
  <c r="P3158" i="1"/>
  <c r="S3158" i="1"/>
  <c r="U3158" i="1" s="1"/>
  <c r="T3158" i="1"/>
  <c r="O3159" i="1"/>
  <c r="P3159" i="1"/>
  <c r="S3159" i="1"/>
  <c r="T3159" i="1"/>
  <c r="U3159" i="1"/>
  <c r="O3160" i="1"/>
  <c r="P3160" i="1"/>
  <c r="S3160" i="1"/>
  <c r="T3160" i="1"/>
  <c r="U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T3163" i="1"/>
  <c r="U3163" i="1"/>
  <c r="O3164" i="1"/>
  <c r="P3164" i="1"/>
  <c r="S3164" i="1"/>
  <c r="T3164" i="1"/>
  <c r="U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T3168" i="1"/>
  <c r="U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T3171" i="1"/>
  <c r="U3171" i="1"/>
  <c r="O3172" i="1"/>
  <c r="P3172" i="1"/>
  <c r="S3172" i="1"/>
  <c r="U3172" i="1" s="1"/>
  <c r="T3172" i="1"/>
  <c r="O3173" i="1"/>
  <c r="P3173" i="1"/>
  <c r="S3173" i="1"/>
  <c r="T3173" i="1"/>
  <c r="U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T3176" i="1"/>
  <c r="U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T3179" i="1"/>
  <c r="U3179" i="1"/>
  <c r="O3180" i="1"/>
  <c r="P3180" i="1"/>
  <c r="S3180" i="1"/>
  <c r="U3180" i="1" s="1"/>
  <c r="T3180" i="1"/>
  <c r="O3181" i="1"/>
  <c r="P3181" i="1"/>
  <c r="S3181" i="1"/>
  <c r="T3181" i="1"/>
  <c r="U3181" i="1"/>
  <c r="O3182" i="1"/>
  <c r="P3182" i="1"/>
  <c r="S3182" i="1"/>
  <c r="U3182" i="1" s="1"/>
  <c r="T3182" i="1"/>
  <c r="O3183" i="1"/>
  <c r="P3183" i="1"/>
  <c r="S3183" i="1"/>
  <c r="U3183" i="1" s="1"/>
  <c r="T3183" i="1"/>
  <c r="O3184" i="1"/>
  <c r="P3184" i="1"/>
  <c r="S3184" i="1"/>
  <c r="T3184" i="1"/>
  <c r="U3184" i="1"/>
  <c r="O3185" i="1"/>
  <c r="P3185" i="1"/>
  <c r="S3185" i="1"/>
  <c r="U3185" i="1" s="1"/>
  <c r="T3185" i="1"/>
  <c r="O3186" i="1"/>
  <c r="P3186" i="1"/>
  <c r="S3186" i="1"/>
  <c r="T3186" i="1"/>
  <c r="U3186" i="1"/>
  <c r="O3187" i="1"/>
  <c r="P3187" i="1"/>
  <c r="S3187" i="1"/>
  <c r="T3187" i="1"/>
  <c r="U3187" i="1"/>
  <c r="O3188" i="1"/>
  <c r="P3188" i="1"/>
  <c r="S3188" i="1"/>
  <c r="U3188" i="1" s="1"/>
  <c r="T3188" i="1"/>
  <c r="O3189" i="1"/>
  <c r="P3189" i="1"/>
  <c r="S3189" i="1"/>
  <c r="T3189" i="1"/>
  <c r="U3189" i="1"/>
  <c r="O3190" i="1"/>
  <c r="P3190" i="1"/>
  <c r="S3190" i="1"/>
  <c r="U3190" i="1" s="1"/>
  <c r="T3190" i="1"/>
  <c r="O3191" i="1"/>
  <c r="P3191" i="1"/>
  <c r="S3191" i="1"/>
  <c r="T3191" i="1"/>
  <c r="U3191" i="1"/>
  <c r="O3192" i="1"/>
  <c r="P3192" i="1"/>
  <c r="S3192" i="1"/>
  <c r="T3192" i="1"/>
  <c r="U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T3195" i="1"/>
  <c r="U3195" i="1"/>
  <c r="O3196" i="1"/>
  <c r="P3196" i="1"/>
  <c r="S3196" i="1"/>
  <c r="T3196" i="1"/>
  <c r="U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T3200" i="1"/>
  <c r="U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T3203" i="1"/>
  <c r="U3203" i="1"/>
  <c r="O3204" i="1"/>
  <c r="P3204" i="1"/>
  <c r="S3204" i="1"/>
  <c r="U3204" i="1" s="1"/>
  <c r="T3204" i="1"/>
  <c r="O3205" i="1"/>
  <c r="P3205" i="1"/>
  <c r="S3205" i="1"/>
  <c r="T3205" i="1"/>
  <c r="U3205" i="1"/>
  <c r="O3206" i="1"/>
  <c r="P3206" i="1"/>
  <c r="S3206" i="1"/>
  <c r="T3206" i="1"/>
  <c r="U3206" i="1"/>
  <c r="O3207" i="1"/>
  <c r="P3207" i="1"/>
  <c r="S3207" i="1"/>
  <c r="U3207" i="1" s="1"/>
  <c r="T3207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T3210" i="1"/>
  <c r="U3210" i="1"/>
  <c r="O3211" i="1"/>
  <c r="P3211" i="1"/>
  <c r="S3211" i="1"/>
  <c r="T3211" i="1"/>
  <c r="U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T3214" i="1"/>
  <c r="U3214" i="1"/>
  <c r="O3215" i="1"/>
  <c r="P3215" i="1"/>
  <c r="S3215" i="1"/>
  <c r="U3215" i="1" s="1"/>
  <c r="T3215" i="1"/>
  <c r="O3216" i="1"/>
  <c r="P3216" i="1"/>
  <c r="S3216" i="1"/>
  <c r="T3216" i="1"/>
  <c r="U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T3219" i="1"/>
  <c r="U3219" i="1"/>
  <c r="O3220" i="1"/>
  <c r="P3220" i="1"/>
  <c r="S3220" i="1"/>
  <c r="U3220" i="1" s="1"/>
  <c r="T3220" i="1"/>
  <c r="O3221" i="1"/>
  <c r="P3221" i="1"/>
  <c r="S3221" i="1"/>
  <c r="T3221" i="1"/>
  <c r="U3221" i="1"/>
  <c r="O3222" i="1"/>
  <c r="P3222" i="1"/>
  <c r="S3222" i="1"/>
  <c r="U3222" i="1" s="1"/>
  <c r="T3222" i="1"/>
  <c r="O3223" i="1"/>
  <c r="P3223" i="1"/>
  <c r="S3223" i="1"/>
  <c r="T3223" i="1"/>
  <c r="U3223" i="1"/>
  <c r="O3224" i="1"/>
  <c r="P3224" i="1"/>
  <c r="S3224" i="1"/>
  <c r="T3224" i="1"/>
  <c r="U3224" i="1"/>
  <c r="O3225" i="1"/>
  <c r="P3225" i="1"/>
  <c r="S3225" i="1"/>
  <c r="U3225" i="1" s="1"/>
  <c r="T3225" i="1"/>
  <c r="O3226" i="1"/>
  <c r="P3226" i="1"/>
  <c r="S3226" i="1"/>
  <c r="T3226" i="1"/>
  <c r="U3226" i="1"/>
  <c r="O3227" i="1"/>
  <c r="P3227" i="1"/>
  <c r="S3227" i="1"/>
  <c r="T3227" i="1"/>
  <c r="U3227" i="1"/>
  <c r="O3228" i="1"/>
  <c r="P3228" i="1"/>
  <c r="S3228" i="1"/>
  <c r="T3228" i="1"/>
  <c r="U3228" i="1"/>
  <c r="O3229" i="1"/>
  <c r="P3229" i="1"/>
  <c r="S3229" i="1"/>
  <c r="T3229" i="1"/>
  <c r="U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T3232" i="1"/>
  <c r="U3232" i="1"/>
  <c r="O3233" i="1"/>
  <c r="P3233" i="1"/>
  <c r="S3233" i="1"/>
  <c r="U3233" i="1" s="1"/>
  <c r="T3233" i="1"/>
  <c r="O3234" i="1"/>
  <c r="P3234" i="1"/>
  <c r="S3234" i="1"/>
  <c r="T3234" i="1"/>
  <c r="U3234" i="1"/>
  <c r="O3235" i="1"/>
  <c r="P3235" i="1"/>
  <c r="S3235" i="1"/>
  <c r="T3235" i="1"/>
  <c r="U3235" i="1"/>
  <c r="O3236" i="1"/>
  <c r="P3236" i="1"/>
  <c r="S3236" i="1"/>
  <c r="U3236" i="1" s="1"/>
  <c r="T3236" i="1"/>
  <c r="O3237" i="1"/>
  <c r="P3237" i="1"/>
  <c r="S3237" i="1"/>
  <c r="T3237" i="1"/>
  <c r="U3237" i="1"/>
  <c r="O3238" i="1"/>
  <c r="P3238" i="1"/>
  <c r="S3238" i="1"/>
  <c r="U3238" i="1" s="1"/>
  <c r="T3238" i="1"/>
  <c r="O3239" i="1"/>
  <c r="P3239" i="1"/>
  <c r="S3239" i="1"/>
  <c r="T3239" i="1"/>
  <c r="U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T3242" i="1"/>
  <c r="U3242" i="1"/>
  <c r="O3243" i="1"/>
  <c r="P3243" i="1"/>
  <c r="S3243" i="1"/>
  <c r="T3243" i="1"/>
  <c r="U3243" i="1"/>
  <c r="O3244" i="1"/>
  <c r="P3244" i="1"/>
  <c r="S3244" i="1"/>
  <c r="T3244" i="1"/>
  <c r="U3244" i="1"/>
  <c r="O3245" i="1"/>
  <c r="P3245" i="1"/>
  <c r="S3245" i="1"/>
  <c r="U3245" i="1" s="1"/>
  <c r="T3245" i="1"/>
  <c r="O3246" i="1"/>
  <c r="P3246" i="1"/>
  <c r="S3246" i="1"/>
  <c r="T3246" i="1"/>
  <c r="U3246" i="1"/>
  <c r="O3247" i="1"/>
  <c r="P3247" i="1"/>
  <c r="S3247" i="1"/>
  <c r="T3247" i="1"/>
  <c r="U3247" i="1"/>
  <c r="O3248" i="1"/>
  <c r="P3248" i="1"/>
  <c r="S3248" i="1"/>
  <c r="U3248" i="1" s="1"/>
  <c r="T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T3251" i="1"/>
  <c r="U3251" i="1"/>
  <c r="O3252" i="1"/>
  <c r="P3252" i="1"/>
  <c r="S3252" i="1"/>
  <c r="T3252" i="1"/>
  <c r="U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T3255" i="1"/>
  <c r="U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T3259" i="1"/>
  <c r="U3259" i="1"/>
  <c r="O3260" i="1"/>
  <c r="P3260" i="1"/>
  <c r="S3260" i="1"/>
  <c r="T3260" i="1"/>
  <c r="U3260" i="1"/>
  <c r="O3261" i="1"/>
  <c r="P3261" i="1"/>
  <c r="S3261" i="1"/>
  <c r="U3261" i="1" s="1"/>
  <c r="T3261" i="1"/>
  <c r="O3262" i="1"/>
  <c r="P3262" i="1"/>
  <c r="S3262" i="1"/>
  <c r="T3262" i="1"/>
  <c r="U3262" i="1"/>
  <c r="O3263" i="1"/>
  <c r="P3263" i="1"/>
  <c r="S3263" i="1"/>
  <c r="U3263" i="1" s="1"/>
  <c r="T3263" i="1"/>
  <c r="O3264" i="1"/>
  <c r="P3264" i="1"/>
  <c r="S3264" i="1"/>
  <c r="T3264" i="1"/>
  <c r="U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T3267" i="1"/>
  <c r="U3267" i="1"/>
  <c r="O3268" i="1"/>
  <c r="P3268" i="1"/>
  <c r="S3268" i="1"/>
  <c r="U3268" i="1" s="1"/>
  <c r="T3268" i="1"/>
  <c r="O3269" i="1"/>
  <c r="P3269" i="1"/>
  <c r="S3269" i="1"/>
  <c r="T3269" i="1"/>
  <c r="U3269" i="1"/>
  <c r="O3270" i="1"/>
  <c r="P3270" i="1"/>
  <c r="S3270" i="1"/>
  <c r="T3270" i="1"/>
  <c r="U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T3274" i="1"/>
  <c r="U3274" i="1"/>
  <c r="O3275" i="1"/>
  <c r="P3275" i="1"/>
  <c r="S3275" i="1"/>
  <c r="T3275" i="1"/>
  <c r="U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T3278" i="1"/>
  <c r="U3278" i="1"/>
  <c r="O3279" i="1"/>
  <c r="P3279" i="1"/>
  <c r="S3279" i="1"/>
  <c r="U3279" i="1" s="1"/>
  <c r="T3279" i="1"/>
  <c r="O3280" i="1"/>
  <c r="P3280" i="1"/>
  <c r="S3280" i="1"/>
  <c r="T3280" i="1"/>
  <c r="U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T3283" i="1"/>
  <c r="U3283" i="1"/>
  <c r="O3284" i="1"/>
  <c r="P3284" i="1"/>
  <c r="S3284" i="1"/>
  <c r="U3284" i="1" s="1"/>
  <c r="T3284" i="1"/>
  <c r="O3285" i="1"/>
  <c r="P3285" i="1"/>
  <c r="S3285" i="1"/>
  <c r="T3285" i="1"/>
  <c r="U3285" i="1"/>
  <c r="O3286" i="1"/>
  <c r="P3286" i="1"/>
  <c r="S3286" i="1"/>
  <c r="U3286" i="1" s="1"/>
  <c r="T3286" i="1"/>
  <c r="O3287" i="1"/>
  <c r="P3287" i="1"/>
  <c r="S3287" i="1"/>
  <c r="T3287" i="1"/>
  <c r="U3287" i="1"/>
  <c r="O3288" i="1"/>
  <c r="P3288" i="1"/>
  <c r="S3288" i="1"/>
  <c r="T3288" i="1"/>
  <c r="U3288" i="1"/>
  <c r="O3289" i="1"/>
  <c r="P3289" i="1"/>
  <c r="S3289" i="1"/>
  <c r="U3289" i="1" s="1"/>
  <c r="T3289" i="1"/>
  <c r="O3290" i="1"/>
  <c r="P3290" i="1"/>
  <c r="S3290" i="1"/>
  <c r="T3290" i="1"/>
  <c r="U3290" i="1"/>
  <c r="O3291" i="1"/>
  <c r="P3291" i="1"/>
  <c r="S3291" i="1"/>
  <c r="T3291" i="1"/>
  <c r="U3291" i="1"/>
  <c r="O3292" i="1"/>
  <c r="P3292" i="1"/>
  <c r="S3292" i="1"/>
  <c r="T3292" i="1"/>
  <c r="U3292" i="1"/>
  <c r="O3293" i="1"/>
  <c r="P3293" i="1"/>
  <c r="S3293" i="1"/>
  <c r="T3293" i="1"/>
  <c r="U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T3296" i="1"/>
  <c r="U3296" i="1"/>
  <c r="O3297" i="1"/>
  <c r="P3297" i="1"/>
  <c r="S3297" i="1"/>
  <c r="U3297" i="1" s="1"/>
  <c r="T3297" i="1"/>
  <c r="O3298" i="1"/>
  <c r="P3298" i="1"/>
  <c r="S3298" i="1"/>
  <c r="T3298" i="1"/>
  <c r="U3298" i="1"/>
  <c r="O3299" i="1"/>
  <c r="P3299" i="1"/>
  <c r="S3299" i="1"/>
  <c r="T3299" i="1"/>
  <c r="U3299" i="1"/>
  <c r="O3300" i="1"/>
  <c r="P3300" i="1"/>
  <c r="S3300" i="1"/>
  <c r="U3300" i="1" s="1"/>
  <c r="T3300" i="1"/>
  <c r="O3301" i="1"/>
  <c r="P3301" i="1"/>
  <c r="S3301" i="1"/>
  <c r="T3301" i="1"/>
  <c r="U3301" i="1"/>
  <c r="O3302" i="1"/>
  <c r="P3302" i="1"/>
  <c r="S3302" i="1"/>
  <c r="U3302" i="1" s="1"/>
  <c r="T3302" i="1"/>
  <c r="O3303" i="1"/>
  <c r="P3303" i="1"/>
  <c r="S3303" i="1"/>
  <c r="T3303" i="1"/>
  <c r="U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T3306" i="1"/>
  <c r="U3306" i="1"/>
  <c r="O3307" i="1"/>
  <c r="P3307" i="1"/>
  <c r="S3307" i="1"/>
  <c r="T3307" i="1"/>
  <c r="U3307" i="1"/>
  <c r="O3308" i="1"/>
  <c r="P3308" i="1"/>
  <c r="S3308" i="1"/>
  <c r="T3308" i="1"/>
  <c r="U3308" i="1"/>
  <c r="O3309" i="1"/>
  <c r="P3309" i="1"/>
  <c r="S3309" i="1"/>
  <c r="U3309" i="1" s="1"/>
  <c r="T3309" i="1"/>
  <c r="O3310" i="1"/>
  <c r="P3310" i="1"/>
  <c r="S3310" i="1"/>
  <c r="T3310" i="1"/>
  <c r="U3310" i="1"/>
  <c r="O3311" i="1"/>
  <c r="P3311" i="1"/>
  <c r="S3311" i="1"/>
  <c r="T3311" i="1"/>
  <c r="U3311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T3315" i="1"/>
  <c r="U3315" i="1"/>
  <c r="O3316" i="1"/>
  <c r="P3316" i="1"/>
  <c r="S3316" i="1"/>
  <c r="T3316" i="1"/>
  <c r="U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T3319" i="1"/>
  <c r="U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T3323" i="1"/>
  <c r="U3323" i="1"/>
  <c r="O3324" i="1"/>
  <c r="P3324" i="1"/>
  <c r="S3324" i="1"/>
  <c r="T3324" i="1"/>
  <c r="U3324" i="1"/>
  <c r="O3325" i="1"/>
  <c r="P3325" i="1"/>
  <c r="S3325" i="1"/>
  <c r="U3325" i="1" s="1"/>
  <c r="T3325" i="1"/>
  <c r="O3326" i="1"/>
  <c r="P3326" i="1"/>
  <c r="S3326" i="1"/>
  <c r="T3326" i="1"/>
  <c r="U3326" i="1"/>
  <c r="O3327" i="1"/>
  <c r="P3327" i="1"/>
  <c r="S3327" i="1"/>
  <c r="U3327" i="1" s="1"/>
  <c r="T3327" i="1"/>
  <c r="O3328" i="1"/>
  <c r="P3328" i="1"/>
  <c r="S3328" i="1"/>
  <c r="T3328" i="1"/>
  <c r="U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T3331" i="1"/>
  <c r="U3331" i="1"/>
  <c r="O3332" i="1"/>
  <c r="P3332" i="1"/>
  <c r="S3332" i="1"/>
  <c r="U3332" i="1" s="1"/>
  <c r="T3332" i="1"/>
  <c r="O3333" i="1"/>
  <c r="P3333" i="1"/>
  <c r="S3333" i="1"/>
  <c r="T3333" i="1"/>
  <c r="U3333" i="1"/>
  <c r="O3334" i="1"/>
  <c r="P3334" i="1"/>
  <c r="S3334" i="1"/>
  <c r="T3334" i="1"/>
  <c r="U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T3338" i="1"/>
  <c r="U3338" i="1"/>
  <c r="O3339" i="1"/>
  <c r="P3339" i="1"/>
  <c r="S3339" i="1"/>
  <c r="T3339" i="1"/>
  <c r="U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T3342" i="1"/>
  <c r="U3342" i="1"/>
  <c r="O3343" i="1"/>
  <c r="P3343" i="1"/>
  <c r="S3343" i="1"/>
  <c r="U3343" i="1" s="1"/>
  <c r="T3343" i="1"/>
  <c r="O3344" i="1"/>
  <c r="P3344" i="1"/>
  <c r="S3344" i="1"/>
  <c r="T3344" i="1"/>
  <c r="U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T3347" i="1"/>
  <c r="U3347" i="1"/>
  <c r="O3348" i="1"/>
  <c r="P3348" i="1"/>
  <c r="S3348" i="1"/>
  <c r="U3348" i="1" s="1"/>
  <c r="T3348" i="1"/>
  <c r="O3349" i="1"/>
  <c r="P3349" i="1"/>
  <c r="S3349" i="1"/>
  <c r="T3349" i="1"/>
  <c r="U3349" i="1"/>
  <c r="O3350" i="1"/>
  <c r="P3350" i="1"/>
  <c r="S3350" i="1"/>
  <c r="U3350" i="1" s="1"/>
  <c r="T3350" i="1"/>
  <c r="O3351" i="1"/>
  <c r="P3351" i="1"/>
  <c r="S3351" i="1"/>
  <c r="T3351" i="1"/>
  <c r="U3351" i="1"/>
  <c r="O3352" i="1"/>
  <c r="P3352" i="1"/>
  <c r="S3352" i="1"/>
  <c r="T3352" i="1"/>
  <c r="U3352" i="1"/>
  <c r="O3353" i="1"/>
  <c r="P3353" i="1"/>
  <c r="S3353" i="1"/>
  <c r="U3353" i="1" s="1"/>
  <c r="T3353" i="1"/>
  <c r="O3354" i="1"/>
  <c r="P3354" i="1"/>
  <c r="S3354" i="1"/>
  <c r="T3354" i="1"/>
  <c r="U3354" i="1"/>
  <c r="O3355" i="1"/>
  <c r="P3355" i="1"/>
  <c r="S3355" i="1"/>
  <c r="T3355" i="1"/>
  <c r="U3355" i="1"/>
  <c r="O3356" i="1"/>
  <c r="P3356" i="1"/>
  <c r="S3356" i="1"/>
  <c r="T3356" i="1"/>
  <c r="U3356" i="1"/>
  <c r="O3357" i="1"/>
  <c r="P3357" i="1"/>
  <c r="S3357" i="1"/>
  <c r="T3357" i="1"/>
  <c r="U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T3360" i="1"/>
  <c r="U3360" i="1"/>
  <c r="O3361" i="1"/>
  <c r="P3361" i="1"/>
  <c r="S3361" i="1"/>
  <c r="U3361" i="1" s="1"/>
  <c r="T3361" i="1"/>
  <c r="O3362" i="1"/>
  <c r="P3362" i="1"/>
  <c r="S3362" i="1"/>
  <c r="T3362" i="1"/>
  <c r="U3362" i="1"/>
  <c r="O3363" i="1"/>
  <c r="P3363" i="1"/>
  <c r="S3363" i="1"/>
  <c r="T3363" i="1"/>
  <c r="U3363" i="1"/>
  <c r="O3364" i="1"/>
  <c r="P3364" i="1"/>
  <c r="S3364" i="1"/>
  <c r="U3364" i="1" s="1"/>
  <c r="T3364" i="1"/>
  <c r="O3365" i="1"/>
  <c r="P3365" i="1"/>
  <c r="S3365" i="1"/>
  <c r="T3365" i="1"/>
  <c r="U3365" i="1"/>
  <c r="O3366" i="1"/>
  <c r="P3366" i="1"/>
  <c r="S3366" i="1"/>
  <c r="U3366" i="1" s="1"/>
  <c r="T3366" i="1"/>
  <c r="O3367" i="1"/>
  <c r="P3367" i="1"/>
  <c r="S3367" i="1"/>
  <c r="T3367" i="1"/>
  <c r="U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T3370" i="1"/>
  <c r="U3370" i="1"/>
  <c r="O3371" i="1"/>
  <c r="P3371" i="1"/>
  <c r="S3371" i="1"/>
  <c r="T3371" i="1"/>
  <c r="U3371" i="1"/>
  <c r="O3372" i="1"/>
  <c r="P3372" i="1"/>
  <c r="S3372" i="1"/>
  <c r="T3372" i="1"/>
  <c r="U3372" i="1"/>
  <c r="O3373" i="1"/>
  <c r="P3373" i="1"/>
  <c r="S3373" i="1"/>
  <c r="U3373" i="1" s="1"/>
  <c r="T3373" i="1"/>
  <c r="O3374" i="1"/>
  <c r="P3374" i="1"/>
  <c r="S3374" i="1"/>
  <c r="T3374" i="1"/>
  <c r="U3374" i="1"/>
  <c r="O3375" i="1"/>
  <c r="P3375" i="1"/>
  <c r="S3375" i="1"/>
  <c r="T3375" i="1"/>
  <c r="U3375" i="1"/>
  <c r="O3376" i="1"/>
  <c r="P3376" i="1"/>
  <c r="S3376" i="1"/>
  <c r="U3376" i="1" s="1"/>
  <c r="T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T3379" i="1"/>
  <c r="U3379" i="1"/>
  <c r="O3380" i="1"/>
  <c r="P3380" i="1"/>
  <c r="S3380" i="1"/>
  <c r="T3380" i="1"/>
  <c r="U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T3383" i="1"/>
  <c r="U3383" i="1"/>
  <c r="O3384" i="1"/>
  <c r="P3384" i="1"/>
  <c r="S3384" i="1"/>
  <c r="U3384" i="1" s="1"/>
  <c r="T3384" i="1"/>
  <c r="O3385" i="1"/>
  <c r="P3385" i="1"/>
  <c r="S3385" i="1"/>
  <c r="T3385" i="1"/>
  <c r="U3385" i="1"/>
  <c r="O3386" i="1"/>
  <c r="P3386" i="1"/>
  <c r="S3386" i="1"/>
  <c r="U3386" i="1" s="1"/>
  <c r="T3386" i="1"/>
  <c r="O3387" i="1"/>
  <c r="P3387" i="1"/>
  <c r="S3387" i="1"/>
  <c r="T3387" i="1"/>
  <c r="U3387" i="1"/>
  <c r="O3388" i="1"/>
  <c r="P3388" i="1"/>
  <c r="S3388" i="1"/>
  <c r="T3388" i="1"/>
  <c r="U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T3391" i="1"/>
  <c r="U3391" i="1"/>
  <c r="O3392" i="1"/>
  <c r="P3392" i="1"/>
  <c r="S3392" i="1"/>
  <c r="U3392" i="1" s="1"/>
  <c r="T3392" i="1"/>
  <c r="O3393" i="1"/>
  <c r="P3393" i="1"/>
  <c r="S3393" i="1"/>
  <c r="T3393" i="1"/>
  <c r="U3393" i="1"/>
  <c r="O3394" i="1"/>
  <c r="P3394" i="1"/>
  <c r="S3394" i="1"/>
  <c r="U3394" i="1" s="1"/>
  <c r="T3394" i="1"/>
  <c r="O3395" i="1"/>
  <c r="P3395" i="1"/>
  <c r="S3395" i="1"/>
  <c r="T3395" i="1"/>
  <c r="U3395" i="1"/>
  <c r="O3396" i="1"/>
  <c r="P3396" i="1"/>
  <c r="S3396" i="1"/>
  <c r="T3396" i="1"/>
  <c r="U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T3399" i="1"/>
  <c r="U3399" i="1"/>
  <c r="O3400" i="1"/>
  <c r="P3400" i="1"/>
  <c r="S3400" i="1"/>
  <c r="U3400" i="1" s="1"/>
  <c r="T3400" i="1"/>
  <c r="O3401" i="1"/>
  <c r="P3401" i="1"/>
  <c r="S3401" i="1"/>
  <c r="T3401" i="1"/>
  <c r="U3401" i="1"/>
  <c r="O3402" i="1"/>
  <c r="P3402" i="1"/>
  <c r="S3402" i="1"/>
  <c r="U3402" i="1" s="1"/>
  <c r="T3402" i="1"/>
  <c r="O3403" i="1"/>
  <c r="P3403" i="1"/>
  <c r="S3403" i="1"/>
  <c r="T3403" i="1"/>
  <c r="U3403" i="1"/>
  <c r="O3404" i="1"/>
  <c r="P3404" i="1"/>
  <c r="S3404" i="1"/>
  <c r="T3404" i="1"/>
  <c r="U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T3407" i="1"/>
  <c r="U3407" i="1"/>
  <c r="O3408" i="1"/>
  <c r="P3408" i="1"/>
  <c r="S3408" i="1"/>
  <c r="U3408" i="1" s="1"/>
  <c r="T3408" i="1"/>
  <c r="O3409" i="1"/>
  <c r="P3409" i="1"/>
  <c r="S3409" i="1"/>
  <c r="T3409" i="1"/>
  <c r="U3409" i="1"/>
  <c r="O3410" i="1"/>
  <c r="P3410" i="1"/>
  <c r="S3410" i="1"/>
  <c r="U3410" i="1" s="1"/>
  <c r="T3410" i="1"/>
  <c r="O3411" i="1"/>
  <c r="P3411" i="1"/>
  <c r="S3411" i="1"/>
  <c r="T3411" i="1"/>
  <c r="U3411" i="1"/>
  <c r="O3412" i="1"/>
  <c r="P3412" i="1"/>
  <c r="S3412" i="1"/>
  <c r="T3412" i="1"/>
  <c r="U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T3415" i="1"/>
  <c r="U3415" i="1"/>
  <c r="O3416" i="1"/>
  <c r="P3416" i="1"/>
  <c r="S3416" i="1"/>
  <c r="U3416" i="1" s="1"/>
  <c r="T3416" i="1"/>
  <c r="O3417" i="1"/>
  <c r="P3417" i="1"/>
  <c r="S3417" i="1"/>
  <c r="T3417" i="1"/>
  <c r="U3417" i="1"/>
  <c r="O3418" i="1"/>
  <c r="P3418" i="1"/>
  <c r="S3418" i="1"/>
  <c r="U3418" i="1" s="1"/>
  <c r="T3418" i="1"/>
  <c r="O3419" i="1"/>
  <c r="P3419" i="1"/>
  <c r="S3419" i="1"/>
  <c r="T3419" i="1"/>
  <c r="U3419" i="1"/>
  <c r="O3420" i="1"/>
  <c r="P3420" i="1"/>
  <c r="S3420" i="1"/>
  <c r="T3420" i="1"/>
  <c r="U3420" i="1"/>
  <c r="O3421" i="1"/>
  <c r="P3421" i="1"/>
  <c r="S3421" i="1"/>
  <c r="U3421" i="1" s="1"/>
  <c r="T3421" i="1"/>
  <c r="O3422" i="1"/>
  <c r="P3422" i="1"/>
  <c r="S3422" i="1"/>
  <c r="U3422" i="1" s="1"/>
  <c r="T3422" i="1"/>
  <c r="O3423" i="1"/>
  <c r="P3423" i="1"/>
  <c r="S3423" i="1"/>
  <c r="T3423" i="1"/>
  <c r="U3423" i="1"/>
  <c r="O3424" i="1"/>
  <c r="P3424" i="1"/>
  <c r="S3424" i="1"/>
  <c r="U3424" i="1" s="1"/>
  <c r="T3424" i="1"/>
  <c r="O3425" i="1"/>
  <c r="P3425" i="1"/>
  <c r="S3425" i="1"/>
  <c r="T3425" i="1"/>
  <c r="U3425" i="1"/>
  <c r="O3426" i="1"/>
  <c r="P3426" i="1"/>
  <c r="S3426" i="1"/>
  <c r="U3426" i="1" s="1"/>
  <c r="T3426" i="1"/>
  <c r="O3427" i="1"/>
  <c r="P3427" i="1"/>
  <c r="S3427" i="1"/>
  <c r="T3427" i="1"/>
  <c r="U3427" i="1"/>
  <c r="O3428" i="1"/>
  <c r="P3428" i="1"/>
  <c r="S3428" i="1"/>
  <c r="T3428" i="1"/>
  <c r="U3428" i="1"/>
  <c r="O3429" i="1"/>
  <c r="P3429" i="1"/>
  <c r="S3429" i="1"/>
  <c r="U3429" i="1" s="1"/>
  <c r="T3429" i="1"/>
  <c r="O3430" i="1"/>
  <c r="P3430" i="1"/>
  <c r="S3430" i="1"/>
  <c r="U3430" i="1" s="1"/>
  <c r="T3430" i="1"/>
  <c r="O3431" i="1"/>
  <c r="P3431" i="1"/>
  <c r="S3431" i="1"/>
  <c r="T3431" i="1"/>
  <c r="U3431" i="1"/>
  <c r="O3432" i="1"/>
  <c r="P3432" i="1"/>
  <c r="S3432" i="1"/>
  <c r="U3432" i="1" s="1"/>
  <c r="T3432" i="1"/>
  <c r="O3433" i="1"/>
  <c r="P3433" i="1"/>
  <c r="S3433" i="1"/>
  <c r="T3433" i="1"/>
  <c r="U3433" i="1"/>
  <c r="O3434" i="1"/>
  <c r="P3434" i="1"/>
  <c r="S3434" i="1"/>
  <c r="U3434" i="1" s="1"/>
  <c r="T3434" i="1"/>
  <c r="O3435" i="1"/>
  <c r="P3435" i="1"/>
  <c r="S3435" i="1"/>
  <c r="T3435" i="1"/>
  <c r="U3435" i="1"/>
  <c r="O3436" i="1"/>
  <c r="P3436" i="1"/>
  <c r="S3436" i="1"/>
  <c r="T3436" i="1"/>
  <c r="U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T3439" i="1"/>
  <c r="U3439" i="1"/>
  <c r="O3440" i="1"/>
  <c r="P3440" i="1"/>
  <c r="S3440" i="1"/>
  <c r="U3440" i="1" s="1"/>
  <c r="T3440" i="1"/>
  <c r="O3441" i="1"/>
  <c r="P3441" i="1"/>
  <c r="S3441" i="1"/>
  <c r="T3441" i="1"/>
  <c r="U3441" i="1"/>
  <c r="O3442" i="1"/>
  <c r="P3442" i="1"/>
  <c r="S3442" i="1"/>
  <c r="U3442" i="1" s="1"/>
  <c r="T3442" i="1"/>
  <c r="O3443" i="1"/>
  <c r="P3443" i="1"/>
  <c r="S3443" i="1"/>
  <c r="T3443" i="1"/>
  <c r="U3443" i="1"/>
  <c r="O3444" i="1"/>
  <c r="P3444" i="1"/>
  <c r="S3444" i="1"/>
  <c r="T3444" i="1"/>
  <c r="U3444" i="1"/>
  <c r="O3445" i="1"/>
  <c r="P3445" i="1"/>
  <c r="S3445" i="1"/>
  <c r="U3445" i="1" s="1"/>
  <c r="T3445" i="1"/>
  <c r="O3446" i="1"/>
  <c r="P3446" i="1"/>
  <c r="S3446" i="1"/>
  <c r="U3446" i="1" s="1"/>
  <c r="T3446" i="1"/>
  <c r="O3447" i="1"/>
  <c r="P3447" i="1"/>
  <c r="S3447" i="1"/>
  <c r="T3447" i="1"/>
  <c r="U3447" i="1"/>
  <c r="O3448" i="1"/>
  <c r="P3448" i="1"/>
  <c r="S3448" i="1"/>
  <c r="U3448" i="1" s="1"/>
  <c r="T3448" i="1"/>
  <c r="O3449" i="1"/>
  <c r="P3449" i="1"/>
  <c r="S3449" i="1"/>
  <c r="T3449" i="1"/>
  <c r="U3449" i="1"/>
  <c r="O3450" i="1"/>
  <c r="P3450" i="1"/>
  <c r="S3450" i="1"/>
  <c r="U3450" i="1" s="1"/>
  <c r="T3450" i="1"/>
  <c r="O3451" i="1"/>
  <c r="P3451" i="1"/>
  <c r="S3451" i="1"/>
  <c r="T3451" i="1"/>
  <c r="U3451" i="1"/>
  <c r="O3452" i="1"/>
  <c r="P3452" i="1"/>
  <c r="S3452" i="1"/>
  <c r="T3452" i="1"/>
  <c r="U3452" i="1"/>
  <c r="O3453" i="1"/>
  <c r="P3453" i="1"/>
  <c r="S3453" i="1"/>
  <c r="U3453" i="1" s="1"/>
  <c r="T3453" i="1"/>
  <c r="O3454" i="1"/>
  <c r="P3454" i="1"/>
  <c r="S3454" i="1"/>
  <c r="U3454" i="1" s="1"/>
  <c r="T3454" i="1"/>
  <c r="O3455" i="1"/>
  <c r="P3455" i="1"/>
  <c r="S3455" i="1"/>
  <c r="T3455" i="1"/>
  <c r="U3455" i="1"/>
  <c r="O3456" i="1"/>
  <c r="P3456" i="1"/>
  <c r="S3456" i="1"/>
  <c r="U3456" i="1" s="1"/>
  <c r="T3456" i="1"/>
  <c r="O3457" i="1"/>
  <c r="P3457" i="1"/>
  <c r="S3457" i="1"/>
  <c r="T3457" i="1"/>
  <c r="U3457" i="1"/>
  <c r="O3458" i="1"/>
  <c r="P3458" i="1"/>
  <c r="S3458" i="1"/>
  <c r="U3458" i="1" s="1"/>
  <c r="T3458" i="1"/>
  <c r="O3459" i="1"/>
  <c r="P3459" i="1"/>
  <c r="S3459" i="1"/>
  <c r="T3459" i="1"/>
  <c r="U3459" i="1"/>
  <c r="O3460" i="1"/>
  <c r="P3460" i="1"/>
  <c r="S3460" i="1"/>
  <c r="T3460" i="1"/>
  <c r="U3460" i="1"/>
  <c r="O3461" i="1"/>
  <c r="P3461" i="1"/>
  <c r="S3461" i="1"/>
  <c r="U3461" i="1" s="1"/>
  <c r="T3461" i="1"/>
  <c r="O3462" i="1"/>
  <c r="P3462" i="1"/>
  <c r="S3462" i="1"/>
  <c r="U3462" i="1" s="1"/>
  <c r="T3462" i="1"/>
  <c r="O3463" i="1"/>
  <c r="P3463" i="1"/>
  <c r="S3463" i="1"/>
  <c r="T3463" i="1"/>
  <c r="U3463" i="1"/>
  <c r="O3464" i="1"/>
  <c r="P3464" i="1"/>
  <c r="S3464" i="1"/>
  <c r="U3464" i="1" s="1"/>
  <c r="T3464" i="1"/>
  <c r="O3465" i="1"/>
  <c r="P3465" i="1"/>
  <c r="S3465" i="1"/>
  <c r="T3465" i="1"/>
  <c r="U3465" i="1"/>
  <c r="O3466" i="1"/>
  <c r="P3466" i="1"/>
  <c r="S3466" i="1"/>
  <c r="U3466" i="1" s="1"/>
  <c r="T3466" i="1"/>
  <c r="O3467" i="1"/>
  <c r="P3467" i="1"/>
  <c r="S3467" i="1"/>
  <c r="T3467" i="1"/>
  <c r="U3467" i="1"/>
  <c r="O3468" i="1"/>
  <c r="P3468" i="1"/>
  <c r="S3468" i="1"/>
  <c r="T3468" i="1"/>
  <c r="U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T3471" i="1"/>
  <c r="U3471" i="1"/>
  <c r="O3472" i="1"/>
  <c r="P3472" i="1"/>
  <c r="S3472" i="1"/>
  <c r="U3472" i="1" s="1"/>
  <c r="T3472" i="1"/>
  <c r="O3473" i="1"/>
  <c r="P3473" i="1"/>
  <c r="S3473" i="1"/>
  <c r="T3473" i="1"/>
  <c r="U3473" i="1"/>
  <c r="O3474" i="1"/>
  <c r="P3474" i="1"/>
  <c r="S3474" i="1"/>
  <c r="U3474" i="1" s="1"/>
  <c r="T3474" i="1"/>
  <c r="O3475" i="1"/>
  <c r="P3475" i="1"/>
  <c r="S3475" i="1"/>
  <c r="T3475" i="1"/>
  <c r="U3475" i="1"/>
  <c r="O3476" i="1"/>
  <c r="P3476" i="1"/>
  <c r="S3476" i="1"/>
  <c r="T3476" i="1"/>
  <c r="U3476" i="1"/>
  <c r="O3477" i="1"/>
  <c r="P3477" i="1"/>
  <c r="S3477" i="1"/>
  <c r="U3477" i="1" s="1"/>
  <c r="T3477" i="1"/>
  <c r="O3478" i="1"/>
  <c r="P3478" i="1"/>
  <c r="S3478" i="1"/>
  <c r="U3478" i="1" s="1"/>
  <c r="T3478" i="1"/>
  <c r="O3479" i="1"/>
  <c r="P3479" i="1"/>
  <c r="S3479" i="1"/>
  <c r="T3479" i="1"/>
  <c r="U3479" i="1"/>
  <c r="O3480" i="1"/>
  <c r="P3480" i="1"/>
  <c r="S3480" i="1"/>
  <c r="U3480" i="1" s="1"/>
  <c r="T3480" i="1"/>
  <c r="O3481" i="1"/>
  <c r="P3481" i="1"/>
  <c r="S3481" i="1"/>
  <c r="T3481" i="1"/>
  <c r="U3481" i="1"/>
  <c r="O3482" i="1"/>
  <c r="P3482" i="1"/>
  <c r="S3482" i="1"/>
  <c r="U3482" i="1" s="1"/>
  <c r="T3482" i="1"/>
  <c r="O3483" i="1"/>
  <c r="P3483" i="1"/>
  <c r="S3483" i="1"/>
  <c r="T3483" i="1"/>
  <c r="U3483" i="1"/>
  <c r="O3484" i="1"/>
  <c r="P3484" i="1"/>
  <c r="S3484" i="1"/>
  <c r="T3484" i="1"/>
  <c r="U3484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T3487" i="1"/>
  <c r="U3487" i="1"/>
  <c r="O3488" i="1"/>
  <c r="P3488" i="1"/>
  <c r="S3488" i="1"/>
  <c r="U3488" i="1" s="1"/>
  <c r="T3488" i="1"/>
  <c r="O3489" i="1"/>
  <c r="P3489" i="1"/>
  <c r="S3489" i="1"/>
  <c r="T3489" i="1"/>
  <c r="U3489" i="1"/>
  <c r="O3490" i="1"/>
  <c r="P3490" i="1"/>
  <c r="S3490" i="1"/>
  <c r="U3490" i="1" s="1"/>
  <c r="T3490" i="1"/>
  <c r="O3491" i="1"/>
  <c r="P3491" i="1"/>
  <c r="S3491" i="1"/>
  <c r="T3491" i="1"/>
  <c r="U3491" i="1"/>
  <c r="O3492" i="1"/>
  <c r="P3492" i="1"/>
  <c r="S3492" i="1"/>
  <c r="T3492" i="1"/>
  <c r="U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T3495" i="1"/>
  <c r="U3495" i="1"/>
  <c r="O3496" i="1"/>
  <c r="P3496" i="1"/>
  <c r="S3496" i="1"/>
  <c r="U3496" i="1" s="1"/>
  <c r="T3496" i="1"/>
  <c r="O3497" i="1"/>
  <c r="P3497" i="1"/>
  <c r="S3497" i="1"/>
  <c r="T3497" i="1"/>
  <c r="U3497" i="1"/>
  <c r="O3498" i="1"/>
  <c r="P3498" i="1"/>
  <c r="S3498" i="1"/>
  <c r="U3498" i="1" s="1"/>
  <c r="T3498" i="1"/>
  <c r="O3499" i="1"/>
  <c r="P3499" i="1"/>
  <c r="S3499" i="1"/>
  <c r="T3499" i="1"/>
  <c r="U3499" i="1"/>
  <c r="O3500" i="1"/>
  <c r="P3500" i="1"/>
  <c r="S3500" i="1"/>
  <c r="T3500" i="1"/>
  <c r="U3500" i="1"/>
  <c r="O3501" i="1"/>
  <c r="P3501" i="1"/>
  <c r="S3501" i="1"/>
  <c r="U3501" i="1" s="1"/>
  <c r="T3501" i="1"/>
  <c r="O3502" i="1"/>
  <c r="P3502" i="1"/>
  <c r="S3502" i="1"/>
  <c r="U3502" i="1" s="1"/>
  <c r="T3502" i="1"/>
  <c r="O3503" i="1"/>
  <c r="P3503" i="1"/>
  <c r="S3503" i="1"/>
  <c r="T3503" i="1"/>
  <c r="U3503" i="1"/>
  <c r="O3504" i="1"/>
  <c r="P3504" i="1"/>
  <c r="S3504" i="1"/>
  <c r="U3504" i="1" s="1"/>
  <c r="T3504" i="1"/>
  <c r="O3505" i="1"/>
  <c r="P3505" i="1"/>
  <c r="S3505" i="1"/>
  <c r="T3505" i="1"/>
  <c r="U3505" i="1"/>
  <c r="O3506" i="1"/>
  <c r="P3506" i="1"/>
  <c r="S3506" i="1"/>
  <c r="U3506" i="1" s="1"/>
  <c r="T3506" i="1"/>
  <c r="O3507" i="1"/>
  <c r="P3507" i="1"/>
  <c r="S3507" i="1"/>
  <c r="T3507" i="1"/>
  <c r="U3507" i="1"/>
  <c r="O3508" i="1"/>
  <c r="P3508" i="1"/>
  <c r="S3508" i="1"/>
  <c r="T3508" i="1"/>
  <c r="U3508" i="1"/>
  <c r="O3509" i="1"/>
  <c r="P3509" i="1"/>
  <c r="S3509" i="1"/>
  <c r="U3509" i="1" s="1"/>
  <c r="T3509" i="1"/>
  <c r="O3510" i="1"/>
  <c r="P3510" i="1"/>
  <c r="S3510" i="1"/>
  <c r="U3510" i="1" s="1"/>
  <c r="T3510" i="1"/>
  <c r="O3511" i="1"/>
  <c r="P3511" i="1"/>
  <c r="S3511" i="1"/>
  <c r="T3511" i="1"/>
  <c r="U3511" i="1"/>
  <c r="O3512" i="1"/>
  <c r="P3512" i="1"/>
  <c r="S3512" i="1"/>
  <c r="U3512" i="1" s="1"/>
  <c r="T3512" i="1"/>
  <c r="O3513" i="1"/>
  <c r="P3513" i="1"/>
  <c r="S3513" i="1"/>
  <c r="T3513" i="1"/>
  <c r="U3513" i="1"/>
  <c r="O3514" i="1"/>
  <c r="P3514" i="1"/>
  <c r="S3514" i="1"/>
  <c r="U3514" i="1" s="1"/>
  <c r="T3514" i="1"/>
  <c r="O3515" i="1"/>
  <c r="P3515" i="1"/>
  <c r="S3515" i="1"/>
  <c r="T3515" i="1"/>
  <c r="U3515" i="1"/>
  <c r="O3516" i="1"/>
  <c r="P3516" i="1"/>
  <c r="S3516" i="1"/>
  <c r="T3516" i="1"/>
  <c r="U3516" i="1"/>
  <c r="O3517" i="1"/>
  <c r="P3517" i="1"/>
  <c r="S3517" i="1"/>
  <c r="U3517" i="1" s="1"/>
  <c r="T3517" i="1"/>
  <c r="O3518" i="1"/>
  <c r="P3518" i="1"/>
  <c r="S3518" i="1"/>
  <c r="U3518" i="1" s="1"/>
  <c r="T3518" i="1"/>
  <c r="O3519" i="1"/>
  <c r="P3519" i="1"/>
  <c r="S3519" i="1"/>
  <c r="T3519" i="1"/>
  <c r="U3519" i="1"/>
  <c r="O3520" i="1"/>
  <c r="P3520" i="1"/>
  <c r="S3520" i="1"/>
  <c r="U3520" i="1" s="1"/>
  <c r="T3520" i="1"/>
  <c r="O3521" i="1"/>
  <c r="P3521" i="1"/>
  <c r="S3521" i="1"/>
  <c r="T3521" i="1"/>
  <c r="U3521" i="1"/>
  <c r="O3522" i="1"/>
  <c r="P3522" i="1"/>
  <c r="S3522" i="1"/>
  <c r="U3522" i="1" s="1"/>
  <c r="T3522" i="1"/>
  <c r="O3523" i="1"/>
  <c r="P3523" i="1"/>
  <c r="S3523" i="1"/>
  <c r="T3523" i="1"/>
  <c r="U3523" i="1"/>
  <c r="O3524" i="1"/>
  <c r="P3524" i="1"/>
  <c r="S3524" i="1"/>
  <c r="T3524" i="1"/>
  <c r="U3524" i="1"/>
  <c r="O3525" i="1"/>
  <c r="P3525" i="1"/>
  <c r="S3525" i="1"/>
  <c r="U3525" i="1" s="1"/>
  <c r="T3525" i="1"/>
  <c r="O3526" i="1"/>
  <c r="P3526" i="1"/>
  <c r="S3526" i="1"/>
  <c r="U3526" i="1" s="1"/>
  <c r="T3526" i="1"/>
  <c r="O3527" i="1"/>
  <c r="P3527" i="1"/>
  <c r="S3527" i="1"/>
  <c r="T3527" i="1"/>
  <c r="U3527" i="1"/>
  <c r="O3528" i="1"/>
  <c r="P3528" i="1"/>
  <c r="S3528" i="1"/>
  <c r="U3528" i="1" s="1"/>
  <c r="T3528" i="1"/>
  <c r="O3529" i="1"/>
  <c r="P3529" i="1"/>
  <c r="S3529" i="1"/>
  <c r="T3529" i="1"/>
  <c r="U3529" i="1"/>
  <c r="O3530" i="1"/>
  <c r="P3530" i="1"/>
  <c r="S3530" i="1"/>
  <c r="U3530" i="1" s="1"/>
  <c r="T3530" i="1"/>
  <c r="O3531" i="1"/>
  <c r="P3531" i="1"/>
  <c r="S3531" i="1"/>
  <c r="T3531" i="1"/>
  <c r="U3531" i="1"/>
  <c r="O3532" i="1"/>
  <c r="P3532" i="1"/>
  <c r="S3532" i="1"/>
  <c r="T3532" i="1"/>
  <c r="U3532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T3535" i="1"/>
  <c r="U3535" i="1"/>
  <c r="O3536" i="1"/>
  <c r="P3536" i="1"/>
  <c r="S3536" i="1"/>
  <c r="U3536" i="1" s="1"/>
  <c r="T3536" i="1"/>
  <c r="O3537" i="1"/>
  <c r="P3537" i="1"/>
  <c r="S3537" i="1"/>
  <c r="T3537" i="1"/>
  <c r="U3537" i="1"/>
  <c r="O3538" i="1"/>
  <c r="P3538" i="1"/>
  <c r="S3538" i="1"/>
  <c r="U3538" i="1" s="1"/>
  <c r="T3538" i="1"/>
  <c r="O3539" i="1"/>
  <c r="P3539" i="1"/>
  <c r="S3539" i="1"/>
  <c r="T3539" i="1"/>
  <c r="U3539" i="1"/>
  <c r="O3540" i="1"/>
  <c r="P3540" i="1"/>
  <c r="S3540" i="1"/>
  <c r="T3540" i="1"/>
  <c r="U3540" i="1"/>
  <c r="O3541" i="1"/>
  <c r="P3541" i="1"/>
  <c r="S3541" i="1"/>
  <c r="U3541" i="1" s="1"/>
  <c r="T3541" i="1"/>
  <c r="O3542" i="1"/>
  <c r="P3542" i="1"/>
  <c r="S3542" i="1"/>
  <c r="U3542" i="1" s="1"/>
  <c r="T3542" i="1"/>
  <c r="O3543" i="1"/>
  <c r="P3543" i="1"/>
  <c r="S3543" i="1"/>
  <c r="T3543" i="1"/>
  <c r="U3543" i="1"/>
  <c r="O3544" i="1"/>
  <c r="P3544" i="1"/>
  <c r="S3544" i="1"/>
  <c r="U3544" i="1" s="1"/>
  <c r="T3544" i="1"/>
  <c r="O3545" i="1"/>
  <c r="P3545" i="1"/>
  <c r="S3545" i="1"/>
  <c r="T3545" i="1"/>
  <c r="U3545" i="1"/>
  <c r="O3546" i="1"/>
  <c r="P3546" i="1"/>
  <c r="S3546" i="1"/>
  <c r="U3546" i="1" s="1"/>
  <c r="T3546" i="1"/>
  <c r="O3547" i="1"/>
  <c r="P3547" i="1"/>
  <c r="S3547" i="1"/>
  <c r="T3547" i="1"/>
  <c r="U3547" i="1"/>
  <c r="O3548" i="1"/>
  <c r="P3548" i="1"/>
  <c r="S3548" i="1"/>
  <c r="T3548" i="1"/>
  <c r="U3548" i="1"/>
  <c r="O3549" i="1"/>
  <c r="P3549" i="1"/>
  <c r="S3549" i="1"/>
  <c r="U3549" i="1" s="1"/>
  <c r="T3549" i="1"/>
  <c r="O3550" i="1"/>
  <c r="P3550" i="1"/>
  <c r="S3550" i="1"/>
  <c r="U3550" i="1" s="1"/>
  <c r="T3550" i="1"/>
  <c r="O3551" i="1"/>
  <c r="P3551" i="1"/>
  <c r="S3551" i="1"/>
  <c r="T3551" i="1"/>
  <c r="U3551" i="1"/>
  <c r="O3552" i="1"/>
  <c r="P3552" i="1"/>
  <c r="S3552" i="1"/>
  <c r="U3552" i="1" s="1"/>
  <c r="T3552" i="1"/>
  <c r="O3553" i="1"/>
  <c r="P3553" i="1"/>
  <c r="S3553" i="1"/>
  <c r="T3553" i="1"/>
  <c r="U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T3556" i="1"/>
  <c r="U3556" i="1"/>
  <c r="O3557" i="1"/>
  <c r="P3557" i="1"/>
  <c r="S3557" i="1"/>
  <c r="U3557" i="1" s="1"/>
  <c r="T3557" i="1"/>
  <c r="O3558" i="1"/>
  <c r="P3558" i="1"/>
  <c r="S3558" i="1"/>
  <c r="U3558" i="1" s="1"/>
  <c r="T3558" i="1"/>
  <c r="O3559" i="1"/>
  <c r="P3559" i="1"/>
  <c r="S3559" i="1"/>
  <c r="T3559" i="1"/>
  <c r="U3559" i="1"/>
  <c r="O3560" i="1"/>
  <c r="P3560" i="1"/>
  <c r="S3560" i="1"/>
  <c r="U3560" i="1" s="1"/>
  <c r="T3560" i="1"/>
  <c r="O3561" i="1"/>
  <c r="P3561" i="1"/>
  <c r="S3561" i="1"/>
  <c r="T3561" i="1"/>
  <c r="U3561" i="1"/>
  <c r="O3562" i="1"/>
  <c r="P3562" i="1"/>
  <c r="S3562" i="1"/>
  <c r="U3562" i="1" s="1"/>
  <c r="T3562" i="1"/>
  <c r="O3563" i="1"/>
  <c r="P3563" i="1"/>
  <c r="S3563" i="1"/>
  <c r="T3563" i="1"/>
  <c r="U3563" i="1"/>
  <c r="O3564" i="1"/>
  <c r="P3564" i="1"/>
  <c r="S3564" i="1"/>
  <c r="T3564" i="1"/>
  <c r="U3564" i="1"/>
  <c r="O3565" i="1"/>
  <c r="P3565" i="1"/>
  <c r="S3565" i="1"/>
  <c r="U3565" i="1" s="1"/>
  <c r="T3565" i="1"/>
  <c r="O3566" i="1"/>
  <c r="P3566" i="1"/>
  <c r="S3566" i="1"/>
  <c r="T3566" i="1"/>
  <c r="U3566" i="1"/>
  <c r="O3567" i="1"/>
  <c r="P3567" i="1"/>
  <c r="S3567" i="1"/>
  <c r="T3567" i="1"/>
  <c r="U3567" i="1"/>
  <c r="O3568" i="1"/>
  <c r="P3568" i="1"/>
  <c r="S3568" i="1"/>
  <c r="U3568" i="1" s="1"/>
  <c r="T3568" i="1"/>
  <c r="O3569" i="1"/>
  <c r="P3569" i="1"/>
  <c r="S3569" i="1"/>
  <c r="T3569" i="1"/>
  <c r="U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T3572" i="1"/>
  <c r="U3572" i="1"/>
  <c r="O3573" i="1"/>
  <c r="P3573" i="1"/>
  <c r="S3573" i="1"/>
  <c r="U3573" i="1" s="1"/>
  <c r="T3573" i="1"/>
  <c r="O3574" i="1"/>
  <c r="P3574" i="1"/>
  <c r="S3574" i="1"/>
  <c r="U3574" i="1" s="1"/>
  <c r="T3574" i="1"/>
  <c r="O3575" i="1"/>
  <c r="P3575" i="1"/>
  <c r="S3575" i="1"/>
  <c r="T3575" i="1"/>
  <c r="U3575" i="1"/>
  <c r="O3576" i="1"/>
  <c r="P3576" i="1"/>
  <c r="S3576" i="1"/>
  <c r="U3576" i="1" s="1"/>
  <c r="T3576" i="1"/>
  <c r="O3577" i="1"/>
  <c r="P3577" i="1"/>
  <c r="S3577" i="1"/>
  <c r="T3577" i="1"/>
  <c r="U3577" i="1"/>
  <c r="O3578" i="1"/>
  <c r="P3578" i="1"/>
  <c r="S3578" i="1"/>
  <c r="U3578" i="1" s="1"/>
  <c r="T3578" i="1"/>
  <c r="O3579" i="1"/>
  <c r="P3579" i="1"/>
  <c r="S3579" i="1"/>
  <c r="T3579" i="1"/>
  <c r="U3579" i="1"/>
  <c r="O3580" i="1"/>
  <c r="P3580" i="1"/>
  <c r="S3580" i="1"/>
  <c r="T3580" i="1"/>
  <c r="U3580" i="1"/>
  <c r="O3581" i="1"/>
  <c r="P3581" i="1"/>
  <c r="S3581" i="1"/>
  <c r="U3581" i="1" s="1"/>
  <c r="T3581" i="1"/>
  <c r="O3582" i="1"/>
  <c r="P3582" i="1"/>
  <c r="S3582" i="1"/>
  <c r="T3582" i="1"/>
  <c r="U3582" i="1"/>
  <c r="O3583" i="1"/>
  <c r="P3583" i="1"/>
  <c r="S3583" i="1"/>
  <c r="T3583" i="1"/>
  <c r="U3583" i="1"/>
  <c r="O3584" i="1"/>
  <c r="P3584" i="1"/>
  <c r="S3584" i="1"/>
  <c r="U3584" i="1" s="1"/>
  <c r="T3584" i="1"/>
  <c r="O3585" i="1"/>
  <c r="P3585" i="1"/>
  <c r="S3585" i="1"/>
  <c r="T3585" i="1"/>
  <c r="U3585" i="1"/>
  <c r="O3586" i="1"/>
  <c r="P3586" i="1"/>
  <c r="S3586" i="1"/>
  <c r="U3586" i="1" s="1"/>
  <c r="T3586" i="1"/>
  <c r="O3587" i="1"/>
  <c r="P3587" i="1"/>
  <c r="S3587" i="1"/>
  <c r="T3587" i="1"/>
  <c r="U3587" i="1"/>
  <c r="O3588" i="1"/>
  <c r="P3588" i="1"/>
  <c r="S3588" i="1"/>
  <c r="T3588" i="1"/>
  <c r="U3588" i="1"/>
  <c r="O3589" i="1"/>
  <c r="P3589" i="1"/>
  <c r="S3589" i="1"/>
  <c r="U3589" i="1" s="1"/>
  <c r="T3589" i="1"/>
  <c r="O3590" i="1"/>
  <c r="P3590" i="1"/>
  <c r="S3590" i="1"/>
  <c r="U3590" i="1" s="1"/>
  <c r="T3590" i="1"/>
  <c r="O3591" i="1"/>
  <c r="P3591" i="1"/>
  <c r="S3591" i="1"/>
  <c r="T3591" i="1"/>
  <c r="U3591" i="1"/>
  <c r="O3592" i="1"/>
  <c r="P3592" i="1"/>
  <c r="S3592" i="1"/>
  <c r="U3592" i="1" s="1"/>
  <c r="T3592" i="1"/>
  <c r="O3593" i="1"/>
  <c r="P3593" i="1"/>
  <c r="S3593" i="1"/>
  <c r="T3593" i="1"/>
  <c r="U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T3596" i="1"/>
  <c r="U3596" i="1"/>
  <c r="O3597" i="1"/>
  <c r="P3597" i="1"/>
  <c r="S3597" i="1"/>
  <c r="U3597" i="1" s="1"/>
  <c r="T3597" i="1"/>
  <c r="O3598" i="1"/>
  <c r="P3598" i="1"/>
  <c r="S3598" i="1"/>
  <c r="T3598" i="1"/>
  <c r="U3598" i="1"/>
  <c r="O3599" i="1"/>
  <c r="P3599" i="1"/>
  <c r="S3599" i="1"/>
  <c r="T3599" i="1"/>
  <c r="U3599" i="1"/>
  <c r="O3600" i="1"/>
  <c r="P3600" i="1"/>
  <c r="S3600" i="1"/>
  <c r="U3600" i="1" s="1"/>
  <c r="T3600" i="1"/>
  <c r="O3601" i="1"/>
  <c r="P3601" i="1"/>
  <c r="S3601" i="1"/>
  <c r="T3601" i="1"/>
  <c r="U3601" i="1"/>
  <c r="O3602" i="1"/>
  <c r="P3602" i="1"/>
  <c r="S3602" i="1"/>
  <c r="U3602" i="1" s="1"/>
  <c r="T3602" i="1"/>
  <c r="O3603" i="1"/>
  <c r="P3603" i="1"/>
  <c r="S3603" i="1"/>
  <c r="T3603" i="1"/>
  <c r="U3603" i="1"/>
  <c r="O3604" i="1"/>
  <c r="P3604" i="1"/>
  <c r="S3604" i="1"/>
  <c r="T3604" i="1"/>
  <c r="U3604" i="1"/>
  <c r="O3605" i="1"/>
  <c r="P3605" i="1"/>
  <c r="S3605" i="1"/>
  <c r="U3605" i="1" s="1"/>
  <c r="T3605" i="1"/>
  <c r="O3606" i="1"/>
  <c r="P3606" i="1"/>
  <c r="S3606" i="1"/>
  <c r="T3606" i="1"/>
  <c r="U3606" i="1"/>
  <c r="O3607" i="1"/>
  <c r="P3607" i="1"/>
  <c r="S3607" i="1"/>
  <c r="T3607" i="1"/>
  <c r="U3607" i="1"/>
  <c r="O3608" i="1"/>
  <c r="P3608" i="1"/>
  <c r="S3608" i="1"/>
  <c r="U3608" i="1" s="1"/>
  <c r="T3608" i="1"/>
  <c r="O3609" i="1"/>
  <c r="P3609" i="1"/>
  <c r="S3609" i="1"/>
  <c r="T3609" i="1"/>
  <c r="U3609" i="1"/>
  <c r="O3610" i="1"/>
  <c r="P3610" i="1"/>
  <c r="S3610" i="1"/>
  <c r="U3610" i="1" s="1"/>
  <c r="T3610" i="1"/>
  <c r="O3611" i="1"/>
  <c r="P3611" i="1"/>
  <c r="S3611" i="1"/>
  <c r="T3611" i="1"/>
  <c r="U3611" i="1"/>
  <c r="O3612" i="1"/>
  <c r="P3612" i="1"/>
  <c r="S3612" i="1"/>
  <c r="T3612" i="1"/>
  <c r="U3612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T3615" i="1"/>
  <c r="U3615" i="1"/>
  <c r="O3616" i="1"/>
  <c r="P3616" i="1"/>
  <c r="S3616" i="1"/>
  <c r="U3616" i="1" s="1"/>
  <c r="T3616" i="1"/>
  <c r="O3617" i="1"/>
  <c r="P3617" i="1"/>
  <c r="S3617" i="1"/>
  <c r="T3617" i="1"/>
  <c r="U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T3620" i="1"/>
  <c r="U3620" i="1"/>
  <c r="O3621" i="1"/>
  <c r="P3621" i="1"/>
  <c r="S3621" i="1"/>
  <c r="U3621" i="1" s="1"/>
  <c r="T3621" i="1"/>
  <c r="O3622" i="1"/>
  <c r="P3622" i="1"/>
  <c r="S3622" i="1"/>
  <c r="T3622" i="1"/>
  <c r="U3622" i="1"/>
  <c r="O3623" i="1"/>
  <c r="P3623" i="1"/>
  <c r="S3623" i="1"/>
  <c r="T3623" i="1"/>
  <c r="U3623" i="1"/>
  <c r="O3624" i="1"/>
  <c r="P3624" i="1"/>
  <c r="S3624" i="1"/>
  <c r="U3624" i="1" s="1"/>
  <c r="T3624" i="1"/>
  <c r="O3625" i="1"/>
  <c r="P3625" i="1"/>
  <c r="S3625" i="1"/>
  <c r="T3625" i="1"/>
  <c r="U3625" i="1"/>
  <c r="O3626" i="1"/>
  <c r="P3626" i="1"/>
  <c r="S3626" i="1"/>
  <c r="U3626" i="1" s="1"/>
  <c r="T3626" i="1"/>
  <c r="O3627" i="1"/>
  <c r="P3627" i="1"/>
  <c r="S3627" i="1"/>
  <c r="T3627" i="1"/>
  <c r="U3627" i="1"/>
  <c r="O3628" i="1"/>
  <c r="P3628" i="1"/>
  <c r="S3628" i="1"/>
  <c r="T3628" i="1"/>
  <c r="U3628" i="1"/>
  <c r="O3629" i="1"/>
  <c r="P3629" i="1"/>
  <c r="S3629" i="1"/>
  <c r="U3629" i="1" s="1"/>
  <c r="T3629" i="1"/>
  <c r="O3630" i="1"/>
  <c r="P3630" i="1"/>
  <c r="S3630" i="1"/>
  <c r="T3630" i="1"/>
  <c r="U3630" i="1"/>
  <c r="O3631" i="1"/>
  <c r="P3631" i="1"/>
  <c r="S3631" i="1"/>
  <c r="T3631" i="1"/>
  <c r="U3631" i="1"/>
  <c r="O3632" i="1"/>
  <c r="P3632" i="1"/>
  <c r="S3632" i="1"/>
  <c r="U3632" i="1" s="1"/>
  <c r="T3632" i="1"/>
  <c r="O3633" i="1"/>
  <c r="P3633" i="1"/>
  <c r="S3633" i="1"/>
  <c r="T3633" i="1"/>
  <c r="U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T3636" i="1"/>
  <c r="U3636" i="1"/>
  <c r="O3637" i="1"/>
  <c r="P3637" i="1"/>
  <c r="S3637" i="1"/>
  <c r="U3637" i="1" s="1"/>
  <c r="T3637" i="1"/>
  <c r="O3638" i="1"/>
  <c r="P3638" i="1"/>
  <c r="S3638" i="1"/>
  <c r="U3638" i="1" s="1"/>
  <c r="T3638" i="1"/>
  <c r="O3639" i="1"/>
  <c r="P3639" i="1"/>
  <c r="S3639" i="1"/>
  <c r="T3639" i="1"/>
  <c r="U3639" i="1"/>
  <c r="O3640" i="1"/>
  <c r="P3640" i="1"/>
  <c r="S3640" i="1"/>
  <c r="U3640" i="1" s="1"/>
  <c r="T3640" i="1"/>
  <c r="O3641" i="1"/>
  <c r="P3641" i="1"/>
  <c r="S3641" i="1"/>
  <c r="T3641" i="1"/>
  <c r="U3641" i="1"/>
  <c r="O3642" i="1"/>
  <c r="P3642" i="1"/>
  <c r="S3642" i="1"/>
  <c r="U3642" i="1" s="1"/>
  <c r="T3642" i="1"/>
  <c r="O3643" i="1"/>
  <c r="P3643" i="1"/>
  <c r="S3643" i="1"/>
  <c r="T3643" i="1"/>
  <c r="U3643" i="1"/>
  <c r="O3644" i="1"/>
  <c r="P3644" i="1"/>
  <c r="S3644" i="1"/>
  <c r="T3644" i="1"/>
  <c r="U3644" i="1"/>
  <c r="O3645" i="1"/>
  <c r="P3645" i="1"/>
  <c r="S3645" i="1"/>
  <c r="U3645" i="1" s="1"/>
  <c r="T3645" i="1"/>
  <c r="O3646" i="1"/>
  <c r="P3646" i="1"/>
  <c r="S3646" i="1"/>
  <c r="T3646" i="1"/>
  <c r="U3646" i="1"/>
  <c r="O3647" i="1"/>
  <c r="P3647" i="1"/>
  <c r="S3647" i="1"/>
  <c r="T3647" i="1"/>
  <c r="U3647" i="1"/>
  <c r="O3648" i="1"/>
  <c r="P3648" i="1"/>
  <c r="S3648" i="1"/>
  <c r="U3648" i="1" s="1"/>
  <c r="T3648" i="1"/>
  <c r="O3649" i="1"/>
  <c r="P3649" i="1"/>
  <c r="S3649" i="1"/>
  <c r="T3649" i="1"/>
  <c r="U3649" i="1"/>
  <c r="O3650" i="1"/>
  <c r="P3650" i="1"/>
  <c r="S3650" i="1"/>
  <c r="U3650" i="1" s="1"/>
  <c r="T3650" i="1"/>
  <c r="O3651" i="1"/>
  <c r="P3651" i="1"/>
  <c r="S3651" i="1"/>
  <c r="T3651" i="1"/>
  <c r="U3651" i="1"/>
  <c r="O3652" i="1"/>
  <c r="P3652" i="1"/>
  <c r="S3652" i="1"/>
  <c r="T3652" i="1"/>
  <c r="U3652" i="1"/>
  <c r="O3653" i="1"/>
  <c r="P3653" i="1"/>
  <c r="S3653" i="1"/>
  <c r="U3653" i="1" s="1"/>
  <c r="T3653" i="1"/>
  <c r="O3654" i="1"/>
  <c r="P3654" i="1"/>
  <c r="S3654" i="1"/>
  <c r="U3654" i="1" s="1"/>
  <c r="T3654" i="1"/>
  <c r="O3655" i="1"/>
  <c r="P3655" i="1"/>
  <c r="S3655" i="1"/>
  <c r="T3655" i="1"/>
  <c r="U3655" i="1"/>
  <c r="O3656" i="1"/>
  <c r="P3656" i="1"/>
  <c r="S3656" i="1"/>
  <c r="U3656" i="1" s="1"/>
  <c r="T3656" i="1"/>
  <c r="O3657" i="1"/>
  <c r="P3657" i="1"/>
  <c r="S3657" i="1"/>
  <c r="T3657" i="1"/>
  <c r="U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T3660" i="1"/>
  <c r="U3660" i="1"/>
  <c r="O3661" i="1"/>
  <c r="P3661" i="1"/>
  <c r="S3661" i="1"/>
  <c r="U3661" i="1" s="1"/>
  <c r="T3661" i="1"/>
  <c r="O3662" i="1"/>
  <c r="P3662" i="1"/>
  <c r="S3662" i="1"/>
  <c r="T3662" i="1"/>
  <c r="U3662" i="1"/>
  <c r="O3663" i="1"/>
  <c r="P3663" i="1"/>
  <c r="S3663" i="1"/>
  <c r="T3663" i="1"/>
  <c r="U3663" i="1"/>
  <c r="O3664" i="1"/>
  <c r="P3664" i="1"/>
  <c r="S3664" i="1"/>
  <c r="U3664" i="1" s="1"/>
  <c r="T3664" i="1"/>
  <c r="O3665" i="1"/>
  <c r="P3665" i="1"/>
  <c r="S3665" i="1"/>
  <c r="T3665" i="1"/>
  <c r="U3665" i="1"/>
  <c r="O3666" i="1"/>
  <c r="P3666" i="1"/>
  <c r="S3666" i="1"/>
  <c r="U3666" i="1" s="1"/>
  <c r="T3666" i="1"/>
  <c r="O3667" i="1"/>
  <c r="P3667" i="1"/>
  <c r="S3667" i="1"/>
  <c r="T3667" i="1"/>
  <c r="U3667" i="1"/>
  <c r="O3668" i="1"/>
  <c r="P3668" i="1"/>
  <c r="S3668" i="1"/>
  <c r="T3668" i="1"/>
  <c r="U3668" i="1"/>
  <c r="O3669" i="1"/>
  <c r="P3669" i="1"/>
  <c r="S3669" i="1"/>
  <c r="U3669" i="1" s="1"/>
  <c r="T3669" i="1"/>
  <c r="O3670" i="1"/>
  <c r="P3670" i="1"/>
  <c r="S3670" i="1"/>
  <c r="T3670" i="1"/>
  <c r="U3670" i="1"/>
  <c r="O3671" i="1"/>
  <c r="P3671" i="1"/>
  <c r="S3671" i="1"/>
  <c r="T3671" i="1"/>
  <c r="U3671" i="1"/>
  <c r="O3672" i="1"/>
  <c r="P3672" i="1"/>
  <c r="S3672" i="1"/>
  <c r="U3672" i="1" s="1"/>
  <c r="T3672" i="1"/>
  <c r="O3673" i="1"/>
  <c r="P3673" i="1"/>
  <c r="S3673" i="1"/>
  <c r="T3673" i="1"/>
  <c r="U3673" i="1"/>
  <c r="O3674" i="1"/>
  <c r="P3674" i="1"/>
  <c r="S3674" i="1"/>
  <c r="U3674" i="1" s="1"/>
  <c r="T3674" i="1"/>
  <c r="O3675" i="1"/>
  <c r="P3675" i="1"/>
  <c r="S3675" i="1"/>
  <c r="T3675" i="1"/>
  <c r="U3675" i="1"/>
  <c r="O3676" i="1"/>
  <c r="P3676" i="1"/>
  <c r="S3676" i="1"/>
  <c r="T3676" i="1"/>
  <c r="U3676" i="1"/>
  <c r="O3677" i="1"/>
  <c r="P3677" i="1"/>
  <c r="S3677" i="1"/>
  <c r="U3677" i="1" s="1"/>
  <c r="T3677" i="1"/>
  <c r="O3678" i="1"/>
  <c r="P3678" i="1"/>
  <c r="S3678" i="1"/>
  <c r="U3678" i="1" s="1"/>
  <c r="T3678" i="1"/>
  <c r="O3679" i="1"/>
  <c r="P3679" i="1"/>
  <c r="S3679" i="1"/>
  <c r="T3679" i="1"/>
  <c r="U3679" i="1"/>
  <c r="O3680" i="1"/>
  <c r="P3680" i="1"/>
  <c r="S3680" i="1"/>
  <c r="U3680" i="1" s="1"/>
  <c r="T3680" i="1"/>
  <c r="O3681" i="1"/>
  <c r="P3681" i="1"/>
  <c r="S3681" i="1"/>
  <c r="T3681" i="1"/>
  <c r="U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T3684" i="1"/>
  <c r="U3684" i="1"/>
  <c r="O3685" i="1"/>
  <c r="P3685" i="1"/>
  <c r="S3685" i="1"/>
  <c r="U3685" i="1" s="1"/>
  <c r="T3685" i="1"/>
  <c r="O3686" i="1"/>
  <c r="P3686" i="1"/>
  <c r="S3686" i="1"/>
  <c r="T3686" i="1"/>
  <c r="U3686" i="1"/>
  <c r="O3687" i="1"/>
  <c r="P3687" i="1"/>
  <c r="S3687" i="1"/>
  <c r="T3687" i="1"/>
  <c r="U3687" i="1"/>
  <c r="O3688" i="1"/>
  <c r="P3688" i="1"/>
  <c r="S3688" i="1"/>
  <c r="U3688" i="1" s="1"/>
  <c r="T3688" i="1"/>
  <c r="O3689" i="1"/>
  <c r="P3689" i="1"/>
  <c r="S3689" i="1"/>
  <c r="T3689" i="1"/>
  <c r="U3689" i="1"/>
  <c r="O3690" i="1"/>
  <c r="P3690" i="1"/>
  <c r="S3690" i="1"/>
  <c r="U3690" i="1" s="1"/>
  <c r="T3690" i="1"/>
  <c r="O3691" i="1"/>
  <c r="P3691" i="1"/>
  <c r="S3691" i="1"/>
  <c r="T3691" i="1"/>
  <c r="U3691" i="1"/>
  <c r="O3692" i="1"/>
  <c r="P3692" i="1"/>
  <c r="S3692" i="1"/>
  <c r="T3692" i="1"/>
  <c r="U3692" i="1"/>
  <c r="O3693" i="1"/>
  <c r="P3693" i="1"/>
  <c r="S3693" i="1"/>
  <c r="U3693" i="1" s="1"/>
  <c r="T3693" i="1"/>
  <c r="O3694" i="1"/>
  <c r="P3694" i="1"/>
  <c r="S3694" i="1"/>
  <c r="T3694" i="1"/>
  <c r="U3694" i="1"/>
  <c r="O3695" i="1"/>
  <c r="P3695" i="1"/>
  <c r="S3695" i="1"/>
  <c r="T3695" i="1"/>
  <c r="U3695" i="1"/>
  <c r="O3696" i="1"/>
  <c r="P3696" i="1"/>
  <c r="S3696" i="1"/>
  <c r="U3696" i="1" s="1"/>
  <c r="T3696" i="1"/>
  <c r="O3697" i="1"/>
  <c r="P3697" i="1"/>
  <c r="S3697" i="1"/>
  <c r="T3697" i="1"/>
  <c r="U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T3700" i="1"/>
  <c r="U3700" i="1"/>
  <c r="O3701" i="1"/>
  <c r="P3701" i="1"/>
  <c r="S3701" i="1"/>
  <c r="U3701" i="1" s="1"/>
  <c r="T3701" i="1"/>
  <c r="O3702" i="1"/>
  <c r="P3702" i="1"/>
  <c r="S3702" i="1"/>
  <c r="U3702" i="1" s="1"/>
  <c r="T3702" i="1"/>
  <c r="O3703" i="1"/>
  <c r="P3703" i="1"/>
  <c r="S3703" i="1"/>
  <c r="T3703" i="1"/>
  <c r="U3703" i="1"/>
  <c r="O3704" i="1"/>
  <c r="P3704" i="1"/>
  <c r="S3704" i="1"/>
  <c r="U3704" i="1" s="1"/>
  <c r="T3704" i="1"/>
  <c r="O3705" i="1"/>
  <c r="P3705" i="1"/>
  <c r="S3705" i="1"/>
  <c r="T3705" i="1"/>
  <c r="U3705" i="1"/>
  <c r="O3706" i="1"/>
  <c r="P3706" i="1"/>
  <c r="S3706" i="1"/>
  <c r="U3706" i="1" s="1"/>
  <c r="T3706" i="1"/>
  <c r="O3707" i="1"/>
  <c r="P3707" i="1"/>
  <c r="S3707" i="1"/>
  <c r="T3707" i="1"/>
  <c r="U3707" i="1"/>
  <c r="O3708" i="1"/>
  <c r="P3708" i="1"/>
  <c r="S3708" i="1"/>
  <c r="T3708" i="1"/>
  <c r="U3708" i="1"/>
  <c r="O3709" i="1"/>
  <c r="P3709" i="1"/>
  <c r="S3709" i="1"/>
  <c r="U3709" i="1" s="1"/>
  <c r="T3709" i="1"/>
  <c r="O3710" i="1"/>
  <c r="P3710" i="1"/>
  <c r="S3710" i="1"/>
  <c r="T3710" i="1"/>
  <c r="U3710" i="1"/>
  <c r="O3711" i="1"/>
  <c r="P3711" i="1"/>
  <c r="S3711" i="1"/>
  <c r="T3711" i="1"/>
  <c r="U3711" i="1"/>
  <c r="O3712" i="1"/>
  <c r="P3712" i="1"/>
  <c r="S3712" i="1"/>
  <c r="U3712" i="1" s="1"/>
  <c r="T3712" i="1"/>
  <c r="O3713" i="1"/>
  <c r="P3713" i="1"/>
  <c r="S3713" i="1"/>
  <c r="T3713" i="1"/>
  <c r="U3713" i="1"/>
  <c r="O3714" i="1"/>
  <c r="P3714" i="1"/>
  <c r="S3714" i="1"/>
  <c r="U3714" i="1" s="1"/>
  <c r="T3714" i="1"/>
  <c r="O3715" i="1"/>
  <c r="P3715" i="1"/>
  <c r="S3715" i="1"/>
  <c r="T3715" i="1"/>
  <c r="U3715" i="1"/>
  <c r="O3716" i="1"/>
  <c r="P3716" i="1"/>
  <c r="S3716" i="1"/>
  <c r="T3716" i="1"/>
  <c r="U3716" i="1"/>
  <c r="O3717" i="1"/>
  <c r="P3717" i="1"/>
  <c r="S3717" i="1"/>
  <c r="U3717" i="1" s="1"/>
  <c r="T3717" i="1"/>
  <c r="O3718" i="1"/>
  <c r="P3718" i="1"/>
  <c r="S3718" i="1"/>
  <c r="U3718" i="1" s="1"/>
  <c r="T3718" i="1"/>
  <c r="O3719" i="1"/>
  <c r="P3719" i="1"/>
  <c r="S3719" i="1"/>
  <c r="T3719" i="1"/>
  <c r="U3719" i="1"/>
  <c r="O3720" i="1"/>
  <c r="P3720" i="1"/>
  <c r="S3720" i="1"/>
  <c r="U3720" i="1" s="1"/>
  <c r="T3720" i="1"/>
  <c r="O3721" i="1"/>
  <c r="P3721" i="1"/>
  <c r="S3721" i="1"/>
  <c r="T3721" i="1"/>
  <c r="U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T3724" i="1"/>
  <c r="U3724" i="1"/>
  <c r="O3725" i="1"/>
  <c r="P3725" i="1"/>
  <c r="S3725" i="1"/>
  <c r="U3725" i="1" s="1"/>
  <c r="T3725" i="1"/>
  <c r="O3726" i="1"/>
  <c r="P3726" i="1"/>
  <c r="S3726" i="1"/>
  <c r="T3726" i="1"/>
  <c r="U3726" i="1"/>
  <c r="O3727" i="1"/>
  <c r="P3727" i="1"/>
  <c r="S3727" i="1"/>
  <c r="T3727" i="1"/>
  <c r="U3727" i="1"/>
  <c r="O3728" i="1"/>
  <c r="P3728" i="1"/>
  <c r="S3728" i="1"/>
  <c r="U3728" i="1" s="1"/>
  <c r="T3728" i="1"/>
  <c r="O3729" i="1"/>
  <c r="P3729" i="1"/>
  <c r="S3729" i="1"/>
  <c r="T3729" i="1"/>
  <c r="U3729" i="1"/>
  <c r="O3730" i="1"/>
  <c r="P3730" i="1"/>
  <c r="S3730" i="1"/>
  <c r="U3730" i="1" s="1"/>
  <c r="T3730" i="1"/>
  <c r="O3731" i="1"/>
  <c r="P3731" i="1"/>
  <c r="S3731" i="1"/>
  <c r="T3731" i="1"/>
  <c r="U3731" i="1"/>
  <c r="O3732" i="1"/>
  <c r="P3732" i="1"/>
  <c r="S3732" i="1"/>
  <c r="T3732" i="1"/>
  <c r="U3732" i="1"/>
  <c r="O3733" i="1"/>
  <c r="P3733" i="1"/>
  <c r="S3733" i="1"/>
  <c r="U3733" i="1" s="1"/>
  <c r="T3733" i="1"/>
  <c r="O3734" i="1"/>
  <c r="P3734" i="1"/>
  <c r="S3734" i="1"/>
  <c r="T3734" i="1"/>
  <c r="U3734" i="1"/>
  <c r="O3735" i="1"/>
  <c r="P3735" i="1"/>
  <c r="S3735" i="1"/>
  <c r="T3735" i="1"/>
  <c r="U3735" i="1"/>
  <c r="O3736" i="1"/>
  <c r="P3736" i="1"/>
  <c r="S3736" i="1"/>
  <c r="U3736" i="1" s="1"/>
  <c r="T3736" i="1"/>
  <c r="O3737" i="1"/>
  <c r="P3737" i="1"/>
  <c r="S3737" i="1"/>
  <c r="T3737" i="1"/>
  <c r="U3737" i="1"/>
  <c r="O3738" i="1"/>
  <c r="P3738" i="1"/>
  <c r="S3738" i="1"/>
  <c r="U3738" i="1" s="1"/>
  <c r="T3738" i="1"/>
  <c r="O3739" i="1"/>
  <c r="P3739" i="1"/>
  <c r="S3739" i="1"/>
  <c r="T3739" i="1"/>
  <c r="U3739" i="1"/>
  <c r="O3740" i="1"/>
  <c r="P3740" i="1"/>
  <c r="S3740" i="1"/>
  <c r="T3740" i="1"/>
  <c r="U3740" i="1"/>
  <c r="O3741" i="1"/>
  <c r="P3741" i="1"/>
  <c r="S3741" i="1"/>
  <c r="U3741" i="1" s="1"/>
  <c r="T3741" i="1"/>
  <c r="O3742" i="1"/>
  <c r="P3742" i="1"/>
  <c r="S3742" i="1"/>
  <c r="U3742" i="1" s="1"/>
  <c r="T3742" i="1"/>
  <c r="O3743" i="1"/>
  <c r="P3743" i="1"/>
  <c r="S3743" i="1"/>
  <c r="T3743" i="1"/>
  <c r="U3743" i="1"/>
  <c r="O3744" i="1"/>
  <c r="P3744" i="1"/>
  <c r="S3744" i="1"/>
  <c r="U3744" i="1" s="1"/>
  <c r="T3744" i="1"/>
  <c r="O3745" i="1"/>
  <c r="P3745" i="1"/>
  <c r="S3745" i="1"/>
  <c r="T3745" i="1"/>
  <c r="U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T3748" i="1"/>
  <c r="U3748" i="1"/>
  <c r="O3749" i="1"/>
  <c r="P3749" i="1"/>
  <c r="S3749" i="1"/>
  <c r="U3749" i="1" s="1"/>
  <c r="T3749" i="1"/>
  <c r="O3750" i="1"/>
  <c r="P3750" i="1"/>
  <c r="S3750" i="1"/>
  <c r="T3750" i="1"/>
  <c r="U3750" i="1"/>
  <c r="O3751" i="1"/>
  <c r="P3751" i="1"/>
  <c r="S3751" i="1"/>
  <c r="T3751" i="1"/>
  <c r="U3751" i="1"/>
  <c r="O3752" i="1"/>
  <c r="P3752" i="1"/>
  <c r="S3752" i="1"/>
  <c r="U3752" i="1" s="1"/>
  <c r="T3752" i="1"/>
  <c r="O3753" i="1"/>
  <c r="P3753" i="1"/>
  <c r="S3753" i="1"/>
  <c r="T3753" i="1"/>
  <c r="U3753" i="1"/>
  <c r="O3754" i="1"/>
  <c r="P3754" i="1"/>
  <c r="S3754" i="1"/>
  <c r="U3754" i="1" s="1"/>
  <c r="T3754" i="1"/>
  <c r="O3755" i="1"/>
  <c r="P3755" i="1"/>
  <c r="S3755" i="1"/>
  <c r="T3755" i="1"/>
  <c r="U3755" i="1"/>
  <c r="O3756" i="1"/>
  <c r="P3756" i="1"/>
  <c r="S3756" i="1"/>
  <c r="T3756" i="1"/>
  <c r="U3756" i="1"/>
  <c r="O3757" i="1"/>
  <c r="P3757" i="1"/>
  <c r="S3757" i="1"/>
  <c r="U3757" i="1" s="1"/>
  <c r="T3757" i="1"/>
  <c r="O3758" i="1"/>
  <c r="P3758" i="1"/>
  <c r="S3758" i="1"/>
  <c r="T3758" i="1"/>
  <c r="U3758" i="1"/>
  <c r="O3759" i="1"/>
  <c r="P3759" i="1"/>
  <c r="S3759" i="1"/>
  <c r="T3759" i="1"/>
  <c r="U3759" i="1"/>
  <c r="O3760" i="1"/>
  <c r="P3760" i="1"/>
  <c r="S3760" i="1"/>
  <c r="U3760" i="1" s="1"/>
  <c r="T3760" i="1"/>
  <c r="O3761" i="1"/>
  <c r="P3761" i="1"/>
  <c r="S3761" i="1"/>
  <c r="T3761" i="1"/>
  <c r="U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T3764" i="1"/>
  <c r="U3764" i="1"/>
  <c r="O3765" i="1"/>
  <c r="P3765" i="1"/>
  <c r="S3765" i="1"/>
  <c r="U3765" i="1" s="1"/>
  <c r="T3765" i="1"/>
  <c r="O3766" i="1"/>
  <c r="P3766" i="1"/>
  <c r="S3766" i="1"/>
  <c r="U3766" i="1" s="1"/>
  <c r="T3766" i="1"/>
  <c r="O3767" i="1"/>
  <c r="P3767" i="1"/>
  <c r="S3767" i="1"/>
  <c r="T3767" i="1"/>
  <c r="U3767" i="1"/>
  <c r="O3768" i="1"/>
  <c r="P3768" i="1"/>
  <c r="S3768" i="1"/>
  <c r="U3768" i="1" s="1"/>
  <c r="T3768" i="1"/>
  <c r="O3769" i="1"/>
  <c r="P3769" i="1"/>
  <c r="S3769" i="1"/>
  <c r="T3769" i="1"/>
  <c r="U3769" i="1"/>
  <c r="O3770" i="1"/>
  <c r="P3770" i="1"/>
  <c r="S3770" i="1"/>
  <c r="U3770" i="1" s="1"/>
  <c r="T3770" i="1"/>
  <c r="O3771" i="1"/>
  <c r="P3771" i="1"/>
  <c r="S3771" i="1"/>
  <c r="T3771" i="1"/>
  <c r="U3771" i="1"/>
  <c r="O3772" i="1"/>
  <c r="P3772" i="1"/>
  <c r="S3772" i="1"/>
  <c r="T3772" i="1"/>
  <c r="U3772" i="1"/>
  <c r="O3773" i="1"/>
  <c r="P3773" i="1"/>
  <c r="S3773" i="1"/>
  <c r="U3773" i="1" s="1"/>
  <c r="T3773" i="1"/>
  <c r="O3774" i="1"/>
  <c r="P3774" i="1"/>
  <c r="S3774" i="1"/>
  <c r="T3774" i="1"/>
  <c r="U3774" i="1"/>
  <c r="O3775" i="1"/>
  <c r="P3775" i="1"/>
  <c r="S3775" i="1"/>
  <c r="T3775" i="1"/>
  <c r="U3775" i="1"/>
  <c r="O3776" i="1"/>
  <c r="P3776" i="1"/>
  <c r="S3776" i="1"/>
  <c r="U3776" i="1" s="1"/>
  <c r="T3776" i="1"/>
  <c r="O3777" i="1"/>
  <c r="P3777" i="1"/>
  <c r="S3777" i="1"/>
  <c r="T3777" i="1"/>
  <c r="U3777" i="1"/>
  <c r="O3778" i="1"/>
  <c r="P3778" i="1"/>
  <c r="S3778" i="1"/>
  <c r="U3778" i="1" s="1"/>
  <c r="T3778" i="1"/>
  <c r="O3779" i="1"/>
  <c r="P3779" i="1"/>
  <c r="S3779" i="1"/>
  <c r="T3779" i="1"/>
  <c r="U3779" i="1"/>
  <c r="O3780" i="1"/>
  <c r="P3780" i="1"/>
  <c r="S3780" i="1"/>
  <c r="T3780" i="1"/>
  <c r="U3780" i="1"/>
  <c r="O3781" i="1"/>
  <c r="P3781" i="1"/>
  <c r="S3781" i="1"/>
  <c r="U3781" i="1" s="1"/>
  <c r="T3781" i="1"/>
  <c r="O3782" i="1"/>
  <c r="P3782" i="1"/>
  <c r="S3782" i="1"/>
  <c r="U3782" i="1" s="1"/>
  <c r="T3782" i="1"/>
  <c r="O3783" i="1"/>
  <c r="P3783" i="1"/>
  <c r="S3783" i="1"/>
  <c r="T3783" i="1"/>
  <c r="U3783" i="1"/>
  <c r="O3784" i="1"/>
  <c r="P3784" i="1"/>
  <c r="S3784" i="1"/>
  <c r="U3784" i="1" s="1"/>
  <c r="T3784" i="1"/>
  <c r="O3785" i="1"/>
  <c r="P3785" i="1"/>
  <c r="S3785" i="1"/>
  <c r="T3785" i="1"/>
  <c r="U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T3788" i="1"/>
  <c r="U3788" i="1"/>
  <c r="O3789" i="1"/>
  <c r="P3789" i="1"/>
  <c r="S3789" i="1"/>
  <c r="U3789" i="1" s="1"/>
  <c r="T3789" i="1"/>
  <c r="O3790" i="1"/>
  <c r="P3790" i="1"/>
  <c r="S3790" i="1"/>
  <c r="T3790" i="1"/>
  <c r="U3790" i="1"/>
  <c r="O3791" i="1"/>
  <c r="P3791" i="1"/>
  <c r="S3791" i="1"/>
  <c r="T3791" i="1"/>
  <c r="U3791" i="1"/>
  <c r="O3792" i="1"/>
  <c r="P3792" i="1"/>
  <c r="S3792" i="1"/>
  <c r="U3792" i="1" s="1"/>
  <c r="T3792" i="1"/>
  <c r="O3793" i="1"/>
  <c r="P3793" i="1"/>
  <c r="S3793" i="1"/>
  <c r="T3793" i="1"/>
  <c r="U3793" i="1"/>
  <c r="O3794" i="1"/>
  <c r="P3794" i="1"/>
  <c r="S3794" i="1"/>
  <c r="U3794" i="1" s="1"/>
  <c r="T3794" i="1"/>
  <c r="O3795" i="1"/>
  <c r="P3795" i="1"/>
  <c r="S3795" i="1"/>
  <c r="T3795" i="1"/>
  <c r="U3795" i="1"/>
  <c r="O3796" i="1"/>
  <c r="P3796" i="1"/>
  <c r="S3796" i="1"/>
  <c r="T3796" i="1"/>
  <c r="U3796" i="1"/>
  <c r="O3797" i="1"/>
  <c r="P3797" i="1"/>
  <c r="S3797" i="1"/>
  <c r="U3797" i="1" s="1"/>
  <c r="T3797" i="1"/>
  <c r="O3798" i="1"/>
  <c r="P3798" i="1"/>
  <c r="S3798" i="1"/>
  <c r="T3798" i="1"/>
  <c r="U3798" i="1"/>
  <c r="O3799" i="1"/>
  <c r="P3799" i="1"/>
  <c r="S3799" i="1"/>
  <c r="T3799" i="1"/>
  <c r="U3799" i="1"/>
  <c r="O3800" i="1"/>
  <c r="P3800" i="1"/>
  <c r="S3800" i="1"/>
  <c r="U3800" i="1" s="1"/>
  <c r="T3800" i="1"/>
  <c r="O3801" i="1"/>
  <c r="P3801" i="1"/>
  <c r="S3801" i="1"/>
  <c r="T3801" i="1"/>
  <c r="U3801" i="1"/>
  <c r="O3802" i="1"/>
  <c r="P3802" i="1"/>
  <c r="S3802" i="1"/>
  <c r="U3802" i="1" s="1"/>
  <c r="T3802" i="1"/>
  <c r="O3803" i="1"/>
  <c r="P3803" i="1"/>
  <c r="S3803" i="1"/>
  <c r="T3803" i="1"/>
  <c r="U3803" i="1"/>
  <c r="O3804" i="1"/>
  <c r="P3804" i="1"/>
  <c r="S3804" i="1"/>
  <c r="T3804" i="1"/>
  <c r="U3804" i="1"/>
  <c r="O3805" i="1"/>
  <c r="P3805" i="1"/>
  <c r="S3805" i="1"/>
  <c r="U3805" i="1" s="1"/>
  <c r="T3805" i="1"/>
  <c r="O3806" i="1"/>
  <c r="P3806" i="1"/>
  <c r="S3806" i="1"/>
  <c r="U3806" i="1" s="1"/>
  <c r="T3806" i="1"/>
  <c r="O3807" i="1"/>
  <c r="P3807" i="1"/>
  <c r="S3807" i="1"/>
  <c r="T3807" i="1"/>
  <c r="U3807" i="1"/>
  <c r="O3808" i="1"/>
  <c r="P3808" i="1"/>
  <c r="S3808" i="1"/>
  <c r="U3808" i="1" s="1"/>
  <c r="T3808" i="1"/>
  <c r="O3809" i="1"/>
  <c r="P3809" i="1"/>
  <c r="S3809" i="1"/>
  <c r="T3809" i="1"/>
  <c r="U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T3812" i="1"/>
  <c r="U3812" i="1"/>
  <c r="O3813" i="1"/>
  <c r="P3813" i="1"/>
  <c r="S3813" i="1"/>
  <c r="U3813" i="1" s="1"/>
  <c r="T3813" i="1"/>
  <c r="O3814" i="1"/>
  <c r="P3814" i="1"/>
  <c r="S3814" i="1"/>
  <c r="T3814" i="1"/>
  <c r="U3814" i="1"/>
  <c r="O3815" i="1"/>
  <c r="P3815" i="1"/>
  <c r="S3815" i="1"/>
  <c r="T3815" i="1"/>
  <c r="U3815" i="1"/>
  <c r="O3816" i="1"/>
  <c r="P3816" i="1"/>
  <c r="S3816" i="1"/>
  <c r="U3816" i="1" s="1"/>
  <c r="T3816" i="1"/>
  <c r="O3817" i="1"/>
  <c r="P3817" i="1"/>
  <c r="S3817" i="1"/>
  <c r="T3817" i="1"/>
  <c r="U3817" i="1"/>
  <c r="O3818" i="1"/>
  <c r="P3818" i="1"/>
  <c r="S3818" i="1"/>
  <c r="U3818" i="1" s="1"/>
  <c r="T3818" i="1"/>
  <c r="O3819" i="1"/>
  <c r="P3819" i="1"/>
  <c r="S3819" i="1"/>
  <c r="T3819" i="1"/>
  <c r="U3819" i="1"/>
  <c r="O3820" i="1"/>
  <c r="P3820" i="1"/>
  <c r="S3820" i="1"/>
  <c r="T3820" i="1"/>
  <c r="U3820" i="1"/>
  <c r="O3821" i="1"/>
  <c r="P3821" i="1"/>
  <c r="S3821" i="1"/>
  <c r="U3821" i="1" s="1"/>
  <c r="T3821" i="1"/>
  <c r="O3822" i="1"/>
  <c r="P3822" i="1"/>
  <c r="S3822" i="1"/>
  <c r="T3822" i="1"/>
  <c r="U3822" i="1"/>
  <c r="O3823" i="1"/>
  <c r="P3823" i="1"/>
  <c r="S3823" i="1"/>
  <c r="T3823" i="1"/>
  <c r="U3823" i="1"/>
  <c r="O3824" i="1"/>
  <c r="P3824" i="1"/>
  <c r="S3824" i="1"/>
  <c r="U3824" i="1" s="1"/>
  <c r="T3824" i="1"/>
  <c r="O3825" i="1"/>
  <c r="P3825" i="1"/>
  <c r="S3825" i="1"/>
  <c r="T3825" i="1"/>
  <c r="U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T3828" i="1"/>
  <c r="U3828" i="1"/>
  <c r="O3829" i="1"/>
  <c r="P3829" i="1"/>
  <c r="S3829" i="1"/>
  <c r="U3829" i="1" s="1"/>
  <c r="T3829" i="1"/>
  <c r="O3830" i="1"/>
  <c r="P3830" i="1"/>
  <c r="S3830" i="1"/>
  <c r="U3830" i="1" s="1"/>
  <c r="T3830" i="1"/>
  <c r="O3831" i="1"/>
  <c r="P3831" i="1"/>
  <c r="S3831" i="1"/>
  <c r="T3831" i="1"/>
  <c r="U3831" i="1"/>
  <c r="O3832" i="1"/>
  <c r="P3832" i="1"/>
  <c r="S3832" i="1"/>
  <c r="U3832" i="1" s="1"/>
  <c r="T3832" i="1"/>
  <c r="O3833" i="1"/>
  <c r="P3833" i="1"/>
  <c r="S3833" i="1"/>
  <c r="T3833" i="1"/>
  <c r="U3833" i="1"/>
  <c r="O3834" i="1"/>
  <c r="P3834" i="1"/>
  <c r="S3834" i="1"/>
  <c r="U3834" i="1" s="1"/>
  <c r="T3834" i="1"/>
  <c r="O3835" i="1"/>
  <c r="P3835" i="1"/>
  <c r="S3835" i="1"/>
  <c r="T3835" i="1"/>
  <c r="U3835" i="1"/>
  <c r="O3836" i="1"/>
  <c r="P3836" i="1"/>
  <c r="S3836" i="1"/>
  <c r="T3836" i="1"/>
  <c r="U3836" i="1"/>
  <c r="O3837" i="1"/>
  <c r="P3837" i="1"/>
  <c r="S3837" i="1"/>
  <c r="U3837" i="1" s="1"/>
  <c r="T3837" i="1"/>
  <c r="O3838" i="1"/>
  <c r="P3838" i="1"/>
  <c r="S3838" i="1"/>
  <c r="T3838" i="1"/>
  <c r="U3838" i="1"/>
  <c r="O3839" i="1"/>
  <c r="P3839" i="1"/>
  <c r="S3839" i="1"/>
  <c r="T3839" i="1"/>
  <c r="U3839" i="1"/>
  <c r="O3840" i="1"/>
  <c r="P3840" i="1"/>
  <c r="S3840" i="1"/>
  <c r="U3840" i="1" s="1"/>
  <c r="T3840" i="1"/>
  <c r="O3841" i="1"/>
  <c r="P3841" i="1"/>
  <c r="S3841" i="1"/>
  <c r="T3841" i="1"/>
  <c r="U3841" i="1"/>
  <c r="O3842" i="1"/>
  <c r="P3842" i="1"/>
  <c r="S3842" i="1"/>
  <c r="U3842" i="1" s="1"/>
  <c r="T3842" i="1"/>
  <c r="O3843" i="1"/>
  <c r="P3843" i="1"/>
  <c r="S3843" i="1"/>
  <c r="T3843" i="1"/>
  <c r="U3843" i="1"/>
  <c r="O3844" i="1"/>
  <c r="P3844" i="1"/>
  <c r="S3844" i="1"/>
  <c r="T3844" i="1"/>
  <c r="U3844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T3847" i="1"/>
  <c r="U3847" i="1"/>
  <c r="O3848" i="1"/>
  <c r="P3848" i="1"/>
  <c r="S3848" i="1"/>
  <c r="U3848" i="1" s="1"/>
  <c r="T3848" i="1"/>
  <c r="O3849" i="1"/>
  <c r="P3849" i="1"/>
  <c r="S3849" i="1"/>
  <c r="T3849" i="1"/>
  <c r="U3849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T3852" i="1"/>
  <c r="U3852" i="1"/>
  <c r="O3853" i="1"/>
  <c r="P3853" i="1"/>
  <c r="S3853" i="1"/>
  <c r="U3853" i="1" s="1"/>
  <c r="T3853" i="1"/>
  <c r="O3854" i="1"/>
  <c r="P3854" i="1"/>
  <c r="S3854" i="1"/>
  <c r="T3854" i="1"/>
  <c r="U3854" i="1"/>
  <c r="O3855" i="1"/>
  <c r="P3855" i="1"/>
  <c r="S3855" i="1"/>
  <c r="T3855" i="1"/>
  <c r="U3855" i="1"/>
  <c r="O3856" i="1"/>
  <c r="P3856" i="1"/>
  <c r="S3856" i="1"/>
  <c r="U3856" i="1" s="1"/>
  <c r="T3856" i="1"/>
  <c r="O3857" i="1"/>
  <c r="P3857" i="1"/>
  <c r="S3857" i="1"/>
  <c r="T3857" i="1"/>
  <c r="U3857" i="1"/>
  <c r="O3858" i="1"/>
  <c r="P3858" i="1"/>
  <c r="S3858" i="1"/>
  <c r="U3858" i="1" s="1"/>
  <c r="T3858" i="1"/>
  <c r="O3859" i="1"/>
  <c r="P3859" i="1"/>
  <c r="S3859" i="1"/>
  <c r="T3859" i="1"/>
  <c r="U3859" i="1"/>
  <c r="O3860" i="1"/>
  <c r="P3860" i="1"/>
  <c r="S3860" i="1"/>
  <c r="T3860" i="1"/>
  <c r="U3860" i="1"/>
  <c r="O3861" i="1"/>
  <c r="P3861" i="1"/>
  <c r="S3861" i="1"/>
  <c r="U3861" i="1" s="1"/>
  <c r="T3861" i="1"/>
  <c r="O3862" i="1"/>
  <c r="P3862" i="1"/>
  <c r="S3862" i="1"/>
  <c r="T3862" i="1"/>
  <c r="U3862" i="1"/>
  <c r="O3863" i="1"/>
  <c r="P3863" i="1"/>
  <c r="S3863" i="1"/>
  <c r="T3863" i="1"/>
  <c r="U3863" i="1"/>
  <c r="O3864" i="1"/>
  <c r="P3864" i="1"/>
  <c r="S3864" i="1"/>
  <c r="U3864" i="1" s="1"/>
  <c r="T3864" i="1"/>
  <c r="O3865" i="1"/>
  <c r="P3865" i="1"/>
  <c r="S3865" i="1"/>
  <c r="T3865" i="1"/>
  <c r="U3865" i="1"/>
  <c r="O3866" i="1"/>
  <c r="P3866" i="1"/>
  <c r="S3866" i="1"/>
  <c r="U3866" i="1" s="1"/>
  <c r="T3866" i="1"/>
  <c r="O3867" i="1"/>
  <c r="P3867" i="1"/>
  <c r="S3867" i="1"/>
  <c r="T3867" i="1"/>
  <c r="U3867" i="1"/>
  <c r="O3868" i="1"/>
  <c r="P3868" i="1"/>
  <c r="S3868" i="1"/>
  <c r="T3868" i="1"/>
  <c r="U3868" i="1"/>
  <c r="O3869" i="1"/>
  <c r="P3869" i="1"/>
  <c r="S3869" i="1"/>
  <c r="U3869" i="1" s="1"/>
  <c r="T3869" i="1"/>
  <c r="O3870" i="1"/>
  <c r="P3870" i="1"/>
  <c r="S3870" i="1"/>
  <c r="U3870" i="1" s="1"/>
  <c r="T3870" i="1"/>
  <c r="O3871" i="1"/>
  <c r="P3871" i="1"/>
  <c r="S3871" i="1"/>
  <c r="T3871" i="1"/>
  <c r="U3871" i="1"/>
  <c r="O3872" i="1"/>
  <c r="P3872" i="1"/>
  <c r="S3872" i="1"/>
  <c r="U3872" i="1" s="1"/>
  <c r="T3872" i="1"/>
  <c r="O3873" i="1"/>
  <c r="P3873" i="1"/>
  <c r="S3873" i="1"/>
  <c r="T3873" i="1"/>
  <c r="U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T3876" i="1"/>
  <c r="U3876" i="1"/>
  <c r="O3877" i="1"/>
  <c r="P3877" i="1"/>
  <c r="S3877" i="1"/>
  <c r="U3877" i="1" s="1"/>
  <c r="T3877" i="1"/>
  <c r="O3878" i="1"/>
  <c r="P3878" i="1"/>
  <c r="S3878" i="1"/>
  <c r="T3878" i="1"/>
  <c r="U3878" i="1"/>
  <c r="O3879" i="1"/>
  <c r="P3879" i="1"/>
  <c r="S3879" i="1"/>
  <c r="T3879" i="1"/>
  <c r="U3879" i="1"/>
  <c r="O3880" i="1"/>
  <c r="P3880" i="1"/>
  <c r="S3880" i="1"/>
  <c r="U3880" i="1" s="1"/>
  <c r="T3880" i="1"/>
  <c r="O3881" i="1"/>
  <c r="P3881" i="1"/>
  <c r="S3881" i="1"/>
  <c r="T3881" i="1"/>
  <c r="U3881" i="1"/>
  <c r="O3882" i="1"/>
  <c r="P3882" i="1"/>
  <c r="S3882" i="1"/>
  <c r="U3882" i="1" s="1"/>
  <c r="T3882" i="1"/>
  <c r="O3883" i="1"/>
  <c r="P3883" i="1"/>
  <c r="S3883" i="1"/>
  <c r="T3883" i="1"/>
  <c r="U3883" i="1"/>
  <c r="O3884" i="1"/>
  <c r="P3884" i="1"/>
  <c r="S3884" i="1"/>
  <c r="T3884" i="1"/>
  <c r="U3884" i="1"/>
  <c r="O3885" i="1"/>
  <c r="P3885" i="1"/>
  <c r="S3885" i="1"/>
  <c r="U3885" i="1" s="1"/>
  <c r="T3885" i="1"/>
  <c r="O3886" i="1"/>
  <c r="P3886" i="1"/>
  <c r="S3886" i="1"/>
  <c r="T3886" i="1"/>
  <c r="U3886" i="1"/>
  <c r="O3887" i="1"/>
  <c r="P3887" i="1"/>
  <c r="S3887" i="1"/>
  <c r="T3887" i="1"/>
  <c r="U3887" i="1"/>
  <c r="O3888" i="1"/>
  <c r="P3888" i="1"/>
  <c r="S3888" i="1"/>
  <c r="U3888" i="1" s="1"/>
  <c r="T3888" i="1"/>
  <c r="O3889" i="1"/>
  <c r="P3889" i="1"/>
  <c r="S3889" i="1"/>
  <c r="T3889" i="1"/>
  <c r="U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T3892" i="1"/>
  <c r="U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T3895" i="1"/>
  <c r="U3895" i="1"/>
  <c r="O3896" i="1"/>
  <c r="P3896" i="1"/>
  <c r="S3896" i="1"/>
  <c r="U3896" i="1" s="1"/>
  <c r="T3896" i="1"/>
  <c r="O3897" i="1"/>
  <c r="P3897" i="1"/>
  <c r="S3897" i="1"/>
  <c r="T3897" i="1"/>
  <c r="U3897" i="1"/>
  <c r="O3898" i="1"/>
  <c r="P3898" i="1"/>
  <c r="S3898" i="1"/>
  <c r="U3898" i="1" s="1"/>
  <c r="T3898" i="1"/>
  <c r="O3899" i="1"/>
  <c r="P3899" i="1"/>
  <c r="S3899" i="1"/>
  <c r="T3899" i="1"/>
  <c r="U3899" i="1"/>
  <c r="O3900" i="1"/>
  <c r="P3900" i="1"/>
  <c r="S3900" i="1"/>
  <c r="T3900" i="1"/>
  <c r="U3900" i="1"/>
  <c r="O3901" i="1"/>
  <c r="P3901" i="1"/>
  <c r="S3901" i="1"/>
  <c r="U3901" i="1" s="1"/>
  <c r="T3901" i="1"/>
  <c r="O3902" i="1"/>
  <c r="P3902" i="1"/>
  <c r="S3902" i="1"/>
  <c r="T3902" i="1"/>
  <c r="U3902" i="1"/>
  <c r="O3903" i="1"/>
  <c r="P3903" i="1"/>
  <c r="S3903" i="1"/>
  <c r="T3903" i="1"/>
  <c r="U3903" i="1"/>
  <c r="O3904" i="1"/>
  <c r="P3904" i="1"/>
  <c r="S3904" i="1"/>
  <c r="U3904" i="1" s="1"/>
  <c r="T3904" i="1"/>
  <c r="O3905" i="1"/>
  <c r="P3905" i="1"/>
  <c r="S3905" i="1"/>
  <c r="T3905" i="1"/>
  <c r="U3905" i="1"/>
  <c r="O3906" i="1"/>
  <c r="P3906" i="1"/>
  <c r="S3906" i="1"/>
  <c r="U3906" i="1" s="1"/>
  <c r="T3906" i="1"/>
  <c r="O3907" i="1"/>
  <c r="P3907" i="1"/>
  <c r="S3907" i="1"/>
  <c r="T3907" i="1"/>
  <c r="U3907" i="1"/>
  <c r="O3908" i="1"/>
  <c r="P3908" i="1"/>
  <c r="S3908" i="1"/>
  <c r="T3908" i="1"/>
  <c r="U3908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T3911" i="1"/>
  <c r="U3911" i="1"/>
  <c r="O3912" i="1"/>
  <c r="P3912" i="1"/>
  <c r="S3912" i="1"/>
  <c r="U3912" i="1" s="1"/>
  <c r="T3912" i="1"/>
  <c r="O3913" i="1"/>
  <c r="P3913" i="1"/>
  <c r="S3913" i="1"/>
  <c r="T3913" i="1"/>
  <c r="U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T3916" i="1"/>
  <c r="U3916" i="1"/>
  <c r="O3917" i="1"/>
  <c r="P3917" i="1"/>
  <c r="S3917" i="1"/>
  <c r="U3917" i="1" s="1"/>
  <c r="T3917" i="1"/>
  <c r="O3918" i="1"/>
  <c r="P3918" i="1"/>
  <c r="S3918" i="1"/>
  <c r="T3918" i="1"/>
  <c r="U3918" i="1"/>
  <c r="O3919" i="1"/>
  <c r="P3919" i="1"/>
  <c r="S3919" i="1"/>
  <c r="T3919" i="1"/>
  <c r="U3919" i="1"/>
  <c r="O3920" i="1"/>
  <c r="P3920" i="1"/>
  <c r="S3920" i="1"/>
  <c r="U3920" i="1" s="1"/>
  <c r="T3920" i="1"/>
  <c r="O3921" i="1"/>
  <c r="P3921" i="1"/>
  <c r="S3921" i="1"/>
  <c r="T3921" i="1"/>
  <c r="U3921" i="1"/>
  <c r="O3922" i="1"/>
  <c r="P3922" i="1"/>
  <c r="S3922" i="1"/>
  <c r="U3922" i="1" s="1"/>
  <c r="T3922" i="1"/>
  <c r="O3923" i="1"/>
  <c r="P3923" i="1"/>
  <c r="S3923" i="1"/>
  <c r="T3923" i="1"/>
  <c r="U3923" i="1"/>
  <c r="O3924" i="1"/>
  <c r="P3924" i="1"/>
  <c r="S3924" i="1"/>
  <c r="T3924" i="1"/>
  <c r="U3924" i="1"/>
  <c r="O3925" i="1"/>
  <c r="P3925" i="1"/>
  <c r="S3925" i="1"/>
  <c r="U3925" i="1" s="1"/>
  <c r="T3925" i="1"/>
  <c r="O3926" i="1"/>
  <c r="P3926" i="1"/>
  <c r="S3926" i="1"/>
  <c r="T3926" i="1"/>
  <c r="U3926" i="1"/>
  <c r="O3927" i="1"/>
  <c r="P3927" i="1"/>
  <c r="S3927" i="1"/>
  <c r="T3927" i="1"/>
  <c r="U3927" i="1"/>
  <c r="O3928" i="1"/>
  <c r="P3928" i="1"/>
  <c r="S3928" i="1"/>
  <c r="U3928" i="1" s="1"/>
  <c r="T3928" i="1"/>
  <c r="O3929" i="1"/>
  <c r="P3929" i="1"/>
  <c r="S3929" i="1"/>
  <c r="T3929" i="1"/>
  <c r="U3929" i="1"/>
  <c r="O3930" i="1"/>
  <c r="P3930" i="1"/>
  <c r="S3930" i="1"/>
  <c r="U3930" i="1" s="1"/>
  <c r="T3930" i="1"/>
  <c r="O3931" i="1"/>
  <c r="P3931" i="1"/>
  <c r="S3931" i="1"/>
  <c r="T3931" i="1"/>
  <c r="U3931" i="1"/>
  <c r="O3932" i="1"/>
  <c r="P3932" i="1"/>
  <c r="S3932" i="1"/>
  <c r="T3932" i="1"/>
  <c r="U3932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T3935" i="1"/>
  <c r="U3935" i="1"/>
  <c r="O3936" i="1"/>
  <c r="P3936" i="1"/>
  <c r="S3936" i="1"/>
  <c r="U3936" i="1" s="1"/>
  <c r="T3936" i="1"/>
  <c r="O3937" i="1"/>
  <c r="P3937" i="1"/>
  <c r="S3937" i="1"/>
  <c r="T3937" i="1"/>
  <c r="U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T3940" i="1"/>
  <c r="U3940" i="1"/>
  <c r="O3941" i="1"/>
  <c r="P3941" i="1"/>
  <c r="S3941" i="1"/>
  <c r="U3941" i="1" s="1"/>
  <c r="T3941" i="1"/>
  <c r="O3942" i="1"/>
  <c r="P3942" i="1"/>
  <c r="S3942" i="1"/>
  <c r="T3942" i="1"/>
  <c r="U3942" i="1"/>
  <c r="O3943" i="1"/>
  <c r="P3943" i="1"/>
  <c r="S3943" i="1"/>
  <c r="T3943" i="1"/>
  <c r="U3943" i="1"/>
  <c r="O3944" i="1"/>
  <c r="P3944" i="1"/>
  <c r="S3944" i="1"/>
  <c r="U3944" i="1" s="1"/>
  <c r="T3944" i="1"/>
  <c r="O3945" i="1"/>
  <c r="P3945" i="1"/>
  <c r="S3945" i="1"/>
  <c r="T3945" i="1"/>
  <c r="U3945" i="1"/>
  <c r="O3946" i="1"/>
  <c r="P3946" i="1"/>
  <c r="S3946" i="1"/>
  <c r="U3946" i="1" s="1"/>
  <c r="T3946" i="1"/>
  <c r="O3947" i="1"/>
  <c r="P3947" i="1"/>
  <c r="S3947" i="1"/>
  <c r="T3947" i="1"/>
  <c r="U3947" i="1"/>
  <c r="O3948" i="1"/>
  <c r="P3948" i="1"/>
  <c r="S3948" i="1"/>
  <c r="T3948" i="1"/>
  <c r="U3948" i="1"/>
  <c r="O3949" i="1"/>
  <c r="P3949" i="1"/>
  <c r="S3949" i="1"/>
  <c r="U3949" i="1" s="1"/>
  <c r="T3949" i="1"/>
  <c r="O3950" i="1"/>
  <c r="P3950" i="1"/>
  <c r="S3950" i="1"/>
  <c r="T3950" i="1"/>
  <c r="U3950" i="1"/>
  <c r="O3951" i="1"/>
  <c r="P3951" i="1"/>
  <c r="S3951" i="1"/>
  <c r="T3951" i="1"/>
  <c r="U3951" i="1"/>
  <c r="O3952" i="1"/>
  <c r="P3952" i="1"/>
  <c r="S3952" i="1"/>
  <c r="U3952" i="1" s="1"/>
  <c r="T3952" i="1"/>
  <c r="O3953" i="1"/>
  <c r="P3953" i="1"/>
  <c r="S3953" i="1"/>
  <c r="T3953" i="1"/>
  <c r="U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T3956" i="1"/>
  <c r="U3956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T3959" i="1"/>
  <c r="U3959" i="1"/>
  <c r="O3960" i="1"/>
  <c r="P3960" i="1"/>
  <c r="S3960" i="1"/>
  <c r="U3960" i="1" s="1"/>
  <c r="T3960" i="1"/>
  <c r="O3961" i="1"/>
  <c r="P3961" i="1"/>
  <c r="S3961" i="1"/>
  <c r="T3961" i="1"/>
  <c r="U3961" i="1"/>
  <c r="O3962" i="1"/>
  <c r="P3962" i="1"/>
  <c r="S3962" i="1"/>
  <c r="U3962" i="1" s="1"/>
  <c r="T3962" i="1"/>
  <c r="O3963" i="1"/>
  <c r="P3963" i="1"/>
  <c r="S3963" i="1"/>
  <c r="T3963" i="1"/>
  <c r="U3963" i="1"/>
  <c r="O3964" i="1"/>
  <c r="P3964" i="1"/>
  <c r="S3964" i="1"/>
  <c r="T3964" i="1"/>
  <c r="U3964" i="1"/>
  <c r="O3965" i="1"/>
  <c r="P3965" i="1"/>
  <c r="S3965" i="1"/>
  <c r="U3965" i="1" s="1"/>
  <c r="T3965" i="1"/>
  <c r="O3966" i="1"/>
  <c r="P3966" i="1"/>
  <c r="S3966" i="1"/>
  <c r="T3966" i="1"/>
  <c r="U3966" i="1"/>
  <c r="O3967" i="1"/>
  <c r="P3967" i="1"/>
  <c r="S3967" i="1"/>
  <c r="T3967" i="1"/>
  <c r="U3967" i="1"/>
  <c r="O3968" i="1"/>
  <c r="P3968" i="1"/>
  <c r="S3968" i="1"/>
  <c r="U3968" i="1" s="1"/>
  <c r="T3968" i="1"/>
  <c r="O3969" i="1"/>
  <c r="P3969" i="1"/>
  <c r="S3969" i="1"/>
  <c r="T3969" i="1"/>
  <c r="U3969" i="1"/>
  <c r="O3970" i="1"/>
  <c r="P3970" i="1"/>
  <c r="S3970" i="1"/>
  <c r="U3970" i="1" s="1"/>
  <c r="T3970" i="1"/>
  <c r="O3971" i="1"/>
  <c r="P3971" i="1"/>
  <c r="S3971" i="1"/>
  <c r="T3971" i="1"/>
  <c r="U3971" i="1"/>
  <c r="O3972" i="1"/>
  <c r="P3972" i="1"/>
  <c r="S3972" i="1"/>
  <c r="T3972" i="1"/>
  <c r="U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T3975" i="1"/>
  <c r="U3975" i="1"/>
  <c r="O3976" i="1"/>
  <c r="P3976" i="1"/>
  <c r="S3976" i="1"/>
  <c r="U3976" i="1" s="1"/>
  <c r="T3976" i="1"/>
  <c r="O3977" i="1"/>
  <c r="P3977" i="1"/>
  <c r="S3977" i="1"/>
  <c r="T3977" i="1"/>
  <c r="U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T3980" i="1"/>
  <c r="U3980" i="1"/>
  <c r="O3981" i="1"/>
  <c r="P3981" i="1"/>
  <c r="S3981" i="1"/>
  <c r="U3981" i="1" s="1"/>
  <c r="T3981" i="1"/>
  <c r="O3982" i="1"/>
  <c r="P3982" i="1"/>
  <c r="S3982" i="1"/>
  <c r="T3982" i="1"/>
  <c r="U3982" i="1"/>
  <c r="O3983" i="1"/>
  <c r="P3983" i="1"/>
  <c r="S3983" i="1"/>
  <c r="T3983" i="1"/>
  <c r="U3983" i="1"/>
  <c r="O3984" i="1"/>
  <c r="P3984" i="1"/>
  <c r="S3984" i="1"/>
  <c r="U3984" i="1" s="1"/>
  <c r="T3984" i="1"/>
  <c r="O3985" i="1"/>
  <c r="P3985" i="1"/>
  <c r="S3985" i="1"/>
  <c r="T3985" i="1"/>
  <c r="U3985" i="1"/>
  <c r="O3986" i="1"/>
  <c r="P3986" i="1"/>
  <c r="S3986" i="1"/>
  <c r="U3986" i="1" s="1"/>
  <c r="T3986" i="1"/>
  <c r="O3987" i="1"/>
  <c r="P3987" i="1"/>
  <c r="S3987" i="1"/>
  <c r="T3987" i="1"/>
  <c r="U3987" i="1"/>
  <c r="O3988" i="1"/>
  <c r="P3988" i="1"/>
  <c r="S3988" i="1"/>
  <c r="T3988" i="1"/>
  <c r="U3988" i="1"/>
  <c r="O3989" i="1"/>
  <c r="P3989" i="1"/>
  <c r="S3989" i="1"/>
  <c r="U3989" i="1" s="1"/>
  <c r="T3989" i="1"/>
  <c r="O3990" i="1"/>
  <c r="P3990" i="1"/>
  <c r="S3990" i="1"/>
  <c r="T3990" i="1"/>
  <c r="U3990" i="1"/>
  <c r="O3991" i="1"/>
  <c r="P3991" i="1"/>
  <c r="S3991" i="1"/>
  <c r="T3991" i="1"/>
  <c r="U3991" i="1"/>
  <c r="O3992" i="1"/>
  <c r="P3992" i="1"/>
  <c r="S3992" i="1"/>
  <c r="U3992" i="1" s="1"/>
  <c r="T3992" i="1"/>
  <c r="O3993" i="1"/>
  <c r="P3993" i="1"/>
  <c r="S3993" i="1"/>
  <c r="T3993" i="1"/>
  <c r="U3993" i="1"/>
  <c r="O3994" i="1"/>
  <c r="P3994" i="1"/>
  <c r="S3994" i="1"/>
  <c r="U3994" i="1" s="1"/>
  <c r="T3994" i="1"/>
  <c r="O3995" i="1"/>
  <c r="P3995" i="1"/>
  <c r="S3995" i="1"/>
  <c r="T3995" i="1"/>
  <c r="U3995" i="1"/>
  <c r="O3996" i="1"/>
  <c r="P3996" i="1"/>
  <c r="S3996" i="1"/>
  <c r="T3996" i="1"/>
  <c r="U3996" i="1"/>
  <c r="O3997" i="1"/>
  <c r="P3997" i="1"/>
  <c r="S3997" i="1"/>
  <c r="U3997" i="1" s="1"/>
  <c r="T3997" i="1"/>
  <c r="O3998" i="1"/>
  <c r="P3998" i="1"/>
  <c r="S3998" i="1"/>
  <c r="U3998" i="1" s="1"/>
  <c r="T3998" i="1"/>
  <c r="O3999" i="1"/>
  <c r="P3999" i="1"/>
  <c r="S3999" i="1"/>
  <c r="T3999" i="1"/>
  <c r="U3999" i="1"/>
  <c r="O4000" i="1"/>
  <c r="P4000" i="1"/>
  <c r="S4000" i="1"/>
  <c r="U4000" i="1" s="1"/>
  <c r="T4000" i="1"/>
  <c r="O4001" i="1"/>
  <c r="P4001" i="1"/>
  <c r="S4001" i="1"/>
  <c r="T4001" i="1"/>
  <c r="U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T4004" i="1"/>
  <c r="U4004" i="1"/>
  <c r="O4005" i="1"/>
  <c r="P4005" i="1"/>
  <c r="S4005" i="1"/>
  <c r="U4005" i="1" s="1"/>
  <c r="T4005" i="1"/>
  <c r="O4006" i="1"/>
  <c r="P4006" i="1"/>
  <c r="S4006" i="1"/>
  <c r="T4006" i="1"/>
  <c r="U4006" i="1"/>
  <c r="O4007" i="1"/>
  <c r="P4007" i="1"/>
  <c r="S4007" i="1"/>
  <c r="T4007" i="1"/>
  <c r="U4007" i="1"/>
  <c r="O4008" i="1"/>
  <c r="P4008" i="1"/>
  <c r="S4008" i="1"/>
  <c r="U4008" i="1" s="1"/>
  <c r="T4008" i="1"/>
  <c r="O4009" i="1"/>
  <c r="P4009" i="1"/>
  <c r="S4009" i="1"/>
  <c r="T4009" i="1"/>
  <c r="U4009" i="1"/>
  <c r="O4010" i="1"/>
  <c r="P4010" i="1"/>
  <c r="S4010" i="1"/>
  <c r="U4010" i="1" s="1"/>
  <c r="T4010" i="1"/>
  <c r="O4011" i="1"/>
  <c r="P4011" i="1"/>
  <c r="S4011" i="1"/>
  <c r="T4011" i="1"/>
  <c r="U4011" i="1"/>
  <c r="O4012" i="1"/>
  <c r="P4012" i="1"/>
  <c r="S4012" i="1"/>
  <c r="T4012" i="1"/>
  <c r="U4012" i="1"/>
  <c r="O4013" i="1"/>
  <c r="P4013" i="1"/>
  <c r="S4013" i="1"/>
  <c r="U4013" i="1" s="1"/>
  <c r="T4013" i="1"/>
  <c r="O4014" i="1"/>
  <c r="P4014" i="1"/>
  <c r="S4014" i="1"/>
  <c r="T4014" i="1"/>
  <c r="U4014" i="1"/>
  <c r="O4015" i="1"/>
  <c r="P4015" i="1"/>
  <c r="S4015" i="1"/>
  <c r="T4015" i="1"/>
  <c r="U4015" i="1"/>
  <c r="O4016" i="1"/>
  <c r="P4016" i="1"/>
  <c r="S4016" i="1"/>
  <c r="U4016" i="1" s="1"/>
  <c r="T4016" i="1"/>
  <c r="O4017" i="1"/>
  <c r="P4017" i="1"/>
  <c r="S4017" i="1"/>
  <c r="T4017" i="1"/>
  <c r="U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T4020" i="1"/>
  <c r="U4020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T4023" i="1"/>
  <c r="U4023" i="1"/>
  <c r="O4024" i="1"/>
  <c r="P4024" i="1"/>
  <c r="S4024" i="1"/>
  <c r="U4024" i="1" s="1"/>
  <c r="T4024" i="1"/>
  <c r="O4025" i="1"/>
  <c r="P4025" i="1"/>
  <c r="S4025" i="1"/>
  <c r="T4025" i="1"/>
  <c r="U4025" i="1"/>
  <c r="O4026" i="1"/>
  <c r="P4026" i="1"/>
  <c r="S4026" i="1"/>
  <c r="U4026" i="1" s="1"/>
  <c r="T4026" i="1"/>
  <c r="O4027" i="1"/>
  <c r="P4027" i="1"/>
  <c r="S4027" i="1"/>
  <c r="T4027" i="1"/>
  <c r="U4027" i="1"/>
  <c r="O4028" i="1"/>
  <c r="P4028" i="1"/>
  <c r="S4028" i="1"/>
  <c r="T4028" i="1"/>
  <c r="U4028" i="1"/>
  <c r="O4029" i="1"/>
  <c r="P4029" i="1"/>
  <c r="S4029" i="1"/>
  <c r="U4029" i="1" s="1"/>
  <c r="T4029" i="1"/>
  <c r="O4030" i="1"/>
  <c r="P4030" i="1"/>
  <c r="S4030" i="1"/>
  <c r="T4030" i="1"/>
  <c r="U4030" i="1"/>
  <c r="O4031" i="1"/>
  <c r="P4031" i="1"/>
  <c r="S4031" i="1"/>
  <c r="T4031" i="1"/>
  <c r="U4031" i="1"/>
  <c r="O4032" i="1"/>
  <c r="P4032" i="1"/>
  <c r="S4032" i="1"/>
  <c r="U4032" i="1" s="1"/>
  <c r="T4032" i="1"/>
  <c r="O4033" i="1"/>
  <c r="P4033" i="1"/>
  <c r="S4033" i="1"/>
  <c r="T4033" i="1"/>
  <c r="U4033" i="1"/>
  <c r="O4034" i="1"/>
  <c r="P4034" i="1"/>
  <c r="S4034" i="1"/>
  <c r="U4034" i="1" s="1"/>
  <c r="T4034" i="1"/>
  <c r="O4035" i="1"/>
  <c r="P4035" i="1"/>
  <c r="S4035" i="1"/>
  <c r="T4035" i="1"/>
  <c r="U4035" i="1"/>
  <c r="O4036" i="1"/>
  <c r="P4036" i="1"/>
  <c r="S4036" i="1"/>
  <c r="T4036" i="1"/>
  <c r="U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T4039" i="1"/>
  <c r="U4039" i="1"/>
  <c r="O4040" i="1"/>
  <c r="P4040" i="1"/>
  <c r="S4040" i="1"/>
  <c r="U4040" i="1" s="1"/>
  <c r="T4040" i="1"/>
  <c r="O4041" i="1"/>
  <c r="P4041" i="1"/>
  <c r="S4041" i="1"/>
  <c r="T4041" i="1"/>
  <c r="U4041" i="1"/>
  <c r="O4042" i="1"/>
  <c r="P4042" i="1"/>
  <c r="S4042" i="1"/>
  <c r="U4042" i="1" s="1"/>
  <c r="T4042" i="1"/>
  <c r="O4043" i="1"/>
  <c r="P4043" i="1"/>
  <c r="S4043" i="1"/>
  <c r="U4043" i="1" s="1"/>
  <c r="T4043" i="1"/>
  <c r="O4044" i="1"/>
  <c r="P4044" i="1"/>
  <c r="S4044" i="1"/>
  <c r="T4044" i="1"/>
  <c r="U4044" i="1"/>
  <c r="O4045" i="1"/>
  <c r="P4045" i="1"/>
  <c r="S4045" i="1"/>
  <c r="U4045" i="1" s="1"/>
  <c r="T4045" i="1"/>
  <c r="O4046" i="1"/>
  <c r="P4046" i="1"/>
  <c r="S4046" i="1"/>
  <c r="T4046" i="1"/>
  <c r="U4046" i="1"/>
  <c r="O4047" i="1"/>
  <c r="P4047" i="1"/>
  <c r="S4047" i="1"/>
  <c r="T4047" i="1"/>
  <c r="U4047" i="1"/>
  <c r="O4048" i="1"/>
  <c r="P4048" i="1"/>
  <c r="S4048" i="1"/>
  <c r="U4048" i="1" s="1"/>
  <c r="T4048" i="1"/>
  <c r="O4049" i="1"/>
  <c r="P4049" i="1"/>
  <c r="S4049" i="1"/>
  <c r="T4049" i="1"/>
  <c r="U4049" i="1"/>
  <c r="O4050" i="1"/>
  <c r="P4050" i="1"/>
  <c r="S4050" i="1"/>
  <c r="U4050" i="1" s="1"/>
  <c r="T4050" i="1"/>
  <c r="O4051" i="1"/>
  <c r="P4051" i="1"/>
  <c r="S4051" i="1"/>
  <c r="T4051" i="1"/>
  <c r="U4051" i="1"/>
  <c r="O4052" i="1"/>
  <c r="P4052" i="1"/>
  <c r="S4052" i="1"/>
  <c r="T4052" i="1"/>
  <c r="U4052" i="1"/>
  <c r="O4053" i="1"/>
  <c r="P4053" i="1"/>
  <c r="S4053" i="1"/>
  <c r="U4053" i="1" s="1"/>
  <c r="T4053" i="1"/>
  <c r="O4054" i="1"/>
  <c r="P4054" i="1"/>
  <c r="S4054" i="1"/>
  <c r="T4054" i="1"/>
  <c r="U4054" i="1"/>
  <c r="O4055" i="1"/>
  <c r="P4055" i="1"/>
  <c r="S4055" i="1"/>
  <c r="T4055" i="1"/>
  <c r="U4055" i="1"/>
  <c r="O4056" i="1"/>
  <c r="P4056" i="1"/>
  <c r="S4056" i="1"/>
  <c r="U4056" i="1" s="1"/>
  <c r="T4056" i="1"/>
  <c r="O4057" i="1"/>
  <c r="P4057" i="1"/>
  <c r="S4057" i="1"/>
  <c r="T4057" i="1"/>
  <c r="U4057" i="1"/>
  <c r="O4058" i="1"/>
  <c r="P4058" i="1"/>
  <c r="S4058" i="1"/>
  <c r="U4058" i="1" s="1"/>
  <c r="T4058" i="1"/>
  <c r="O4059" i="1"/>
  <c r="P4059" i="1"/>
  <c r="S4059" i="1"/>
  <c r="T4059" i="1"/>
  <c r="U4059" i="1"/>
  <c r="O4060" i="1"/>
  <c r="P4060" i="1"/>
  <c r="S4060" i="1"/>
  <c r="T4060" i="1"/>
  <c r="U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T4063" i="1"/>
  <c r="U4063" i="1"/>
  <c r="O4064" i="1"/>
  <c r="P4064" i="1"/>
  <c r="S4064" i="1"/>
  <c r="U4064" i="1" s="1"/>
  <c r="T4064" i="1"/>
  <c r="O4065" i="1"/>
  <c r="P4065" i="1"/>
  <c r="S4065" i="1"/>
  <c r="T4065" i="1"/>
  <c r="U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T4068" i="1"/>
  <c r="U4068" i="1"/>
  <c r="O4069" i="1"/>
  <c r="P4069" i="1"/>
  <c r="S4069" i="1"/>
  <c r="U4069" i="1" s="1"/>
  <c r="T4069" i="1"/>
  <c r="O4070" i="1"/>
  <c r="P4070" i="1"/>
  <c r="S4070" i="1"/>
  <c r="T4070" i="1"/>
  <c r="U4070" i="1"/>
  <c r="O4071" i="1"/>
  <c r="P4071" i="1"/>
  <c r="S4071" i="1"/>
  <c r="T4071" i="1"/>
  <c r="U4071" i="1"/>
  <c r="O4072" i="1"/>
  <c r="P4072" i="1"/>
  <c r="S4072" i="1"/>
  <c r="U4072" i="1" s="1"/>
  <c r="T4072" i="1"/>
  <c r="O4073" i="1"/>
  <c r="P4073" i="1"/>
  <c r="S4073" i="1"/>
  <c r="T4073" i="1"/>
  <c r="U4073" i="1"/>
  <c r="O4074" i="1"/>
  <c r="P4074" i="1"/>
  <c r="S4074" i="1"/>
  <c r="U4074" i="1" s="1"/>
  <c r="T4074" i="1"/>
  <c r="O4075" i="1"/>
  <c r="P4075" i="1"/>
  <c r="S4075" i="1"/>
  <c r="T4075" i="1"/>
  <c r="U4075" i="1"/>
  <c r="O4076" i="1"/>
  <c r="P4076" i="1"/>
  <c r="S4076" i="1"/>
  <c r="T4076" i="1"/>
  <c r="U4076" i="1"/>
  <c r="O4077" i="1"/>
  <c r="P4077" i="1"/>
  <c r="S4077" i="1"/>
  <c r="U4077" i="1" s="1"/>
  <c r="T4077" i="1"/>
  <c r="O4078" i="1"/>
  <c r="P4078" i="1"/>
  <c r="S4078" i="1"/>
  <c r="T4078" i="1"/>
  <c r="U4078" i="1"/>
  <c r="O4079" i="1"/>
  <c r="P4079" i="1"/>
  <c r="S4079" i="1"/>
  <c r="T4079" i="1"/>
  <c r="U4079" i="1"/>
  <c r="O4080" i="1"/>
  <c r="P4080" i="1"/>
  <c r="S4080" i="1"/>
  <c r="U4080" i="1" s="1"/>
  <c r="T4080" i="1"/>
  <c r="O4081" i="1"/>
  <c r="P4081" i="1"/>
  <c r="S4081" i="1"/>
  <c r="T4081" i="1"/>
  <c r="U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T4084" i="1"/>
  <c r="U4084" i="1"/>
  <c r="O4085" i="1"/>
  <c r="P4085" i="1"/>
  <c r="S4085" i="1"/>
  <c r="U4085" i="1" s="1"/>
  <c r="T4085" i="1"/>
  <c r="O4086" i="1"/>
  <c r="P4086" i="1"/>
  <c r="S4086" i="1"/>
  <c r="U4086" i="1" s="1"/>
  <c r="T4086" i="1"/>
  <c r="O4087" i="1"/>
  <c r="P4087" i="1"/>
  <c r="S4087" i="1"/>
  <c r="T4087" i="1"/>
  <c r="U4087" i="1"/>
  <c r="O4088" i="1"/>
  <c r="P4088" i="1"/>
  <c r="S4088" i="1"/>
  <c r="U4088" i="1" s="1"/>
  <c r="T4088" i="1"/>
  <c r="O4089" i="1"/>
  <c r="P4089" i="1"/>
  <c r="S4089" i="1"/>
  <c r="T4089" i="1"/>
  <c r="U4089" i="1"/>
  <c r="O4090" i="1"/>
  <c r="P4090" i="1"/>
  <c r="S4090" i="1"/>
  <c r="U4090" i="1" s="1"/>
  <c r="T4090" i="1"/>
  <c r="O4091" i="1"/>
  <c r="P4091" i="1"/>
  <c r="S4091" i="1"/>
  <c r="T4091" i="1"/>
  <c r="U4091" i="1"/>
  <c r="O4092" i="1"/>
  <c r="P4092" i="1"/>
  <c r="S4092" i="1"/>
  <c r="T4092" i="1"/>
  <c r="U4092" i="1"/>
  <c r="O4093" i="1"/>
  <c r="P4093" i="1"/>
  <c r="S4093" i="1"/>
  <c r="U4093" i="1" s="1"/>
  <c r="T4093" i="1"/>
  <c r="O4094" i="1"/>
  <c r="P4094" i="1"/>
  <c r="S4094" i="1"/>
  <c r="T4094" i="1"/>
  <c r="U4094" i="1"/>
  <c r="O4095" i="1"/>
  <c r="P4095" i="1"/>
  <c r="S4095" i="1"/>
  <c r="T4095" i="1"/>
  <c r="U4095" i="1"/>
  <c r="O4096" i="1"/>
  <c r="P4096" i="1"/>
  <c r="S4096" i="1"/>
  <c r="U4096" i="1" s="1"/>
  <c r="T4096" i="1"/>
  <c r="O4097" i="1"/>
  <c r="P4097" i="1"/>
  <c r="S4097" i="1"/>
  <c r="T4097" i="1"/>
  <c r="U4097" i="1"/>
  <c r="O4098" i="1"/>
  <c r="P4098" i="1"/>
  <c r="S4098" i="1"/>
  <c r="U4098" i="1" s="1"/>
  <c r="T4098" i="1"/>
  <c r="O4099" i="1"/>
  <c r="P4099" i="1"/>
  <c r="S4099" i="1"/>
  <c r="T4099" i="1"/>
  <c r="U4099" i="1"/>
  <c r="O4100" i="1"/>
  <c r="P4100" i="1"/>
  <c r="S4100" i="1"/>
  <c r="T4100" i="1"/>
  <c r="U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T4103" i="1"/>
  <c r="U4103" i="1"/>
  <c r="O4104" i="1"/>
  <c r="P4104" i="1"/>
  <c r="S4104" i="1"/>
  <c r="U4104" i="1" s="1"/>
  <c r="T4104" i="1"/>
  <c r="O4105" i="1"/>
  <c r="P4105" i="1"/>
  <c r="S4105" i="1"/>
  <c r="T4105" i="1"/>
  <c r="U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T4108" i="1"/>
  <c r="U4108" i="1"/>
  <c r="O4109" i="1"/>
  <c r="P4109" i="1"/>
  <c r="S4109" i="1"/>
  <c r="U4109" i="1" s="1"/>
  <c r="T4109" i="1"/>
  <c r="O4110" i="1"/>
  <c r="P4110" i="1"/>
  <c r="S4110" i="1"/>
  <c r="T4110" i="1"/>
  <c r="U4110" i="1"/>
  <c r="O4111" i="1"/>
  <c r="P4111" i="1"/>
  <c r="S4111" i="1"/>
  <c r="T4111" i="1"/>
  <c r="U4111" i="1"/>
  <c r="O4112" i="1"/>
  <c r="P4112" i="1"/>
  <c r="S4112" i="1"/>
  <c r="U4112" i="1" s="1"/>
  <c r="T4112" i="1"/>
  <c r="O4113" i="1"/>
  <c r="P4113" i="1"/>
  <c r="S4113" i="1"/>
  <c r="T4113" i="1"/>
  <c r="U4113" i="1"/>
  <c r="O4114" i="1"/>
  <c r="P4114" i="1"/>
  <c r="S4114" i="1"/>
  <c r="U4114" i="1" s="1"/>
  <c r="T4114" i="1"/>
  <c r="O4115" i="1"/>
  <c r="P4115" i="1"/>
  <c r="S4115" i="1"/>
  <c r="T4115" i="1"/>
  <c r="U4115" i="1"/>
  <c r="H13" i="14" l="1"/>
  <c r="G13" i="14"/>
  <c r="F13" i="14"/>
</calcChain>
</file>

<file path=xl/sharedStrings.xml><?xml version="1.0" encoding="utf-8"?>
<sst xmlns="http://schemas.openxmlformats.org/spreadsheetml/2006/main" count="32997" uniqueCount="8400">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</sst>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b/>
      <sz val="11"/>
      <color rgb="FF0070C0"/>
      <name val="Trebuchet MS"/>
      <family val="2"/>
      <scheme val="minor"/>
    </font>
    <font>
      <b/>
      <sz val="11"/>
      <color theme="5" tint="-0.249977111117893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Goals_Module1'!$F$1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Goals_Module1'!$A$2:$A$13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Goals_Module1'!$F$2:$F$13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0.41726618705035973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6-C640-97CB-8536BEBADF35}"/>
            </c:ext>
          </c:extLst>
        </c:ser>
        <c:ser>
          <c:idx val="1"/>
          <c:order val="1"/>
          <c:tx>
            <c:strRef>
              <c:f>'Outcomes Based On Goals_Module1'!$G$1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Goals_Module1'!$A$2:$A$13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Goals_Module1'!$G$2:$G$13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0.58273381294964033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26-C640-97CB-8536BEBADF35}"/>
            </c:ext>
          </c:extLst>
        </c:ser>
        <c:ser>
          <c:idx val="2"/>
          <c:order val="2"/>
          <c:tx>
            <c:strRef>
              <c:f>'Outcomes Based On Goals_Module1'!$H$1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Goals_Module1'!$A$2:$A$13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Goals_Module1'!$H$2:$H$13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26-C640-97CB-8536BEBAD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636336"/>
        <c:axId val="381629264"/>
      </c:lineChart>
      <c:catAx>
        <c:axId val="38163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629264"/>
        <c:crosses val="autoZero"/>
        <c:auto val="1"/>
        <c:lblAlgn val="ctr"/>
        <c:lblOffset val="100"/>
        <c:noMultiLvlLbl val="0"/>
      </c:catAx>
      <c:valAx>
        <c:axId val="3816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63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Theater_Outcomes_vs_LaunchDate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D7-2140-8546-DBA1D9E9D27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D7-2140-8546-DBA1D9E9D27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D7-2140-8546-DBA1D9E9D27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91072735"/>
        <c:axId val="591233727"/>
      </c:lineChart>
      <c:catAx>
        <c:axId val="59107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33727"/>
        <c:crosses val="autoZero"/>
        <c:auto val="1"/>
        <c:lblAlgn val="ctr"/>
        <c:lblOffset val="100"/>
        <c:noMultiLvlLbl val="0"/>
      </c:catAx>
      <c:valAx>
        <c:axId val="59123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7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2932210004361698"/>
          <c:y val="1.85185185185185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D6-BD4C-9EEE-12A4A4B5F2A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DB-494A-95FA-4161B2C64AE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5DB-494A-95FA-4161B2C64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4103215"/>
        <c:axId val="2053537599"/>
      </c:lineChart>
      <c:catAx>
        <c:axId val="205410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537599"/>
        <c:crosses val="autoZero"/>
        <c:auto val="1"/>
        <c:lblAlgn val="ctr"/>
        <c:lblOffset val="100"/>
        <c:noMultiLvlLbl val="0"/>
      </c:catAx>
      <c:valAx>
        <c:axId val="205353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0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1690809</xdr:colOff>
      <xdr:row>16</xdr:row>
      <xdr:rowOff>99483</xdr:rowOff>
    </xdr:from>
    <xdr:to>
      <xdr:col>6</xdr:col>
      <xdr:colOff>1280583</xdr:colOff>
      <xdr:row>41</xdr:row>
      <xdr:rowOff>116417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4C99C77-899A-7B4D-A89B-11FD758A6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0</xdr:row>
      <xdr:rowOff>127000</xdr:rowOff>
    </xdr:from>
    <xdr:to>
      <xdr:col>12</xdr:col>
      <xdr:colOff>506206</xdr:colOff>
      <xdr:row>26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E68C0A-3014-5348-9F08-5F6D614DD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2</xdr:row>
      <xdr:rowOff>12700</xdr:rowOff>
    </xdr:from>
    <xdr:to>
      <xdr:col>12</xdr:col>
      <xdr:colOff>152400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FFDC2-2178-1A43-A8E5-05CFFFE76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Villanueva" refreshedDate="44265.007818865743" createdVersion="6" refreshedVersion="6" minRefreshableVersion="3" recordCount="4114" xr:uid="{0624D1B7-5450-624A-9907-9CD5626AF0D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 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Villanueva" refreshedDate="44270.605393518519" createdVersion="6" refreshedVersion="6" minRefreshableVersion="3" recordCount="4115" xr:uid="{74440A06-BF39-B34B-BD1F-EB83E7B4123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 count="4115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525"/>
        <n v="362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617"/>
        <n v="1349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1895"/>
        <n v="252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2784"/>
        <n v="786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743"/>
        <n v="11"/>
        <n v="2098"/>
        <n v="845"/>
        <n v="1321"/>
        <n v="3213"/>
        <n v="291"/>
        <n v="3384"/>
        <n v="2496"/>
        <n v="2822"/>
        <n v="3332"/>
        <n v="45"/>
        <n v="26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458"/>
        <n v="2273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3773"/>
        <n v="111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3331"/>
        <n v="729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3113"/>
        <n v="921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31"/>
        <n v="2526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793"/>
        <n v="3682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3585"/>
        <n v="1300"/>
        <n v="1503"/>
        <n v="3157"/>
        <n v="75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517"/>
        <n v="3049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4106"/>
        <n v="3671"/>
        <n v="3382"/>
        <n v="3151"/>
        <n v="270"/>
        <n v="3015"/>
        <n v="3387"/>
        <n v="8"/>
        <n v="101"/>
        <n v="1679"/>
        <n v="831"/>
        <n v="649"/>
        <n v="3299"/>
        <n v="3167"/>
        <n v="3560"/>
        <n v="2600"/>
        <n v="2165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3604"/>
        <n v="2115"/>
        <n v="3680"/>
        <n v="1882"/>
        <n v="1821"/>
        <n v="1474"/>
        <n v="3526"/>
        <n v="2806"/>
        <n v="2476"/>
        <n v="378"/>
        <n v="3341"/>
        <n v="3322"/>
        <n v="1358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932"/>
        <n v="2444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1179"/>
        <n v="896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414"/>
        <n v="3168"/>
        <n v="1310"/>
        <n v="114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2802"/>
        <n v="1390"/>
        <n v="3284"/>
        <n v="3672"/>
        <n v="4067"/>
        <n v="3506"/>
        <n v="83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880"/>
        <n v="2626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3139"/>
        <n v="864"/>
        <n v="2934"/>
        <n v="1199"/>
        <n v="1673"/>
        <n v="3503"/>
        <n v="2940"/>
        <n v="820"/>
        <n v="1901"/>
        <n v="3615"/>
        <n v="3164"/>
        <n v="2829"/>
        <n v="2275"/>
        <n v="3823"/>
        <n v="3247"/>
        <n v="1214"/>
        <n v="3328"/>
        <n v="2366"/>
        <n v="1928"/>
        <n v="3306"/>
        <n v="3550"/>
        <n v="2475"/>
        <n v="3654"/>
        <n v="87"/>
        <n v="851"/>
        <n v="3199"/>
        <n v="842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561"/>
        <n v="3268"/>
        <n v="3603"/>
        <n v="1347"/>
        <n v="3487"/>
        <n v="986"/>
        <n v="3207"/>
        <n v="758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4040"/>
        <n v="1302"/>
        <n v="2095"/>
        <n v="2466"/>
        <n v="3287"/>
        <n v="3516"/>
        <n v="3544"/>
        <n v="3774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4105"/>
        <n v="3172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2464"/>
        <n v="783"/>
        <n v="3657"/>
        <n v="3556"/>
        <n v="3355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548"/>
        <n v="3480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645"/>
        <n v="2534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2485"/>
        <n v="383"/>
        <n v="3535"/>
        <n v="3280"/>
        <n v="3465"/>
        <n v="3876"/>
        <n v="817"/>
        <n v="1301"/>
        <n v="3428"/>
        <n v="2644"/>
        <n v="1839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441"/>
        <n v="1284"/>
        <n v="1826"/>
        <n v="3357"/>
        <n v="3474"/>
        <n v="3618"/>
        <n v="1651"/>
        <n v="2119"/>
        <n v="3520"/>
        <n v="3727"/>
        <n v="3594"/>
        <n v="1671"/>
        <n v="1634"/>
        <n v="3653"/>
        <n v="2110"/>
        <n v="2429"/>
        <n v="748"/>
        <n v="3373"/>
        <n v="3775"/>
        <n v="20"/>
        <n v="533"/>
        <n v="3159"/>
        <n v="883"/>
        <n v="3216"/>
        <n v="1603"/>
        <n v="41"/>
        <n v="44"/>
        <n v="2207"/>
        <n v="2473"/>
        <n v="2480"/>
        <n v="3385"/>
        <n v="3403"/>
        <n v="3431"/>
        <n v="3445"/>
        <n v="3627"/>
        <n v="3770"/>
        <n v="1619"/>
        <n v="2937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773"/>
        <n v="1470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3196"/>
        <n v="1639"/>
        <n v="3690"/>
        <n v="3816"/>
        <n v="3854"/>
        <n v="156"/>
        <n v="1263"/>
        <n v="3943"/>
        <n v="966"/>
        <n v="2603"/>
        <n v="1678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3847"/>
        <n v="1802"/>
        <n v="1243"/>
        <n v="3498"/>
        <n v="3497"/>
        <n v="650"/>
        <n v="3314"/>
        <n v="989"/>
        <n v="1506"/>
        <n v="3528"/>
        <n v="3722"/>
        <n v="35"/>
        <n v="2082"/>
        <n v="3251"/>
        <n v="3485"/>
        <n v="2667"/>
        <n v="769"/>
        <n v="2776"/>
        <n v="1925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549"/>
        <n v="2179"/>
        <n v="2289"/>
        <n v="3231"/>
        <n v="2952"/>
        <n v="2999"/>
        <n v="738"/>
        <n v="3330"/>
        <n v="99"/>
        <n v="3393"/>
        <n v="1585"/>
        <n v="3949"/>
        <n v="1618"/>
        <n v="1455"/>
        <n v="928"/>
        <n v="810"/>
        <n v="3353"/>
        <n v="200"/>
        <n v="2381"/>
        <n v="2701"/>
        <n v="3543"/>
        <n v="77"/>
        <n v="3396"/>
        <n v="529"/>
        <n v="1354"/>
        <n v="2290"/>
        <n v="2003"/>
        <n v="3388"/>
        <n v="2324"/>
        <n v="1370"/>
        <n v="2087"/>
        <n v="3118"/>
        <n v="742"/>
        <n v="3783"/>
        <n v="940"/>
        <n v="2279"/>
        <n v="2093"/>
        <n v="3390"/>
        <n v="3758"/>
        <n v="382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3501"/>
        <n v="3658"/>
        <n v="1377"/>
        <n v="3076"/>
        <n v="85"/>
        <n v="3701"/>
        <n v="2295"/>
        <n v="1602"/>
        <n v="2286"/>
        <n v="2487"/>
        <n v="3578"/>
        <n v="3870"/>
        <n v="3031"/>
        <n v="3427"/>
        <n v="3493"/>
        <n v="3581"/>
        <n v="3764"/>
        <n v="855"/>
        <n v="3227"/>
        <n v="2156"/>
        <n v="980"/>
        <n v="81"/>
        <n v="676"/>
        <n v="2632"/>
        <n v="1228"/>
        <n v="196"/>
        <n v="3902"/>
        <n v="608"/>
        <n v="3771"/>
        <n v="1862"/>
        <n v="266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877"/>
        <n v="1884"/>
        <n v="78"/>
        <n v="2118"/>
        <n v="2406"/>
        <n v="846"/>
        <n v="1353"/>
        <n v="4077"/>
        <n v="2659"/>
        <n v="1323"/>
        <n v="1741"/>
        <n v="528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613"/>
        <n v="3226"/>
        <n v="3716"/>
        <n v="633"/>
        <n v="3399"/>
        <n v="3877"/>
        <n v="19"/>
        <n v="3981"/>
        <n v="1886"/>
        <n v="3591"/>
        <n v="2435"/>
        <n v="3165"/>
        <n v="2962"/>
        <n v="3537"/>
        <n v="2587"/>
        <n v="1868"/>
        <n v="3458"/>
        <n v="1608"/>
        <n v="416"/>
        <n v="867"/>
        <n v="857"/>
        <n v="1642"/>
        <n v="3666"/>
        <n v="2782"/>
        <n v="1899"/>
        <n v="1296"/>
        <n v="3343"/>
        <n v="2787"/>
        <n v="3718"/>
        <n v="3104"/>
        <n v="3596"/>
        <n v="2467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2704"/>
        <n v="3197"/>
        <n v="1894"/>
        <n v="2783"/>
        <n v="2889"/>
        <n v="3532"/>
        <n v="2205"/>
        <n v="1308"/>
        <n v="1326"/>
        <n v="2206"/>
        <n v="1620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678"/>
        <n v="3769"/>
        <n v="2537"/>
        <n v="3842"/>
        <n v="2951"/>
        <n v="1362"/>
        <n v="3362"/>
        <n v="3567"/>
        <n v="3709"/>
        <n v="3446"/>
        <n v="1264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711"/>
        <n v="1638"/>
        <n v="1833"/>
        <n v="2756"/>
        <n v="1883"/>
        <n v="3368"/>
        <n v="3684"/>
        <n v="310"/>
        <n v="3126"/>
        <n v="869"/>
        <n v="780"/>
        <n v="811"/>
        <n v="2104"/>
        <n v="3372"/>
        <n v="3559"/>
        <n v="3668"/>
        <n v="1206"/>
        <n v="2470"/>
        <n v="1831"/>
        <n v="3676"/>
        <n v="2387"/>
        <n v="1085"/>
        <n v="1670"/>
        <n v="3798"/>
        <n v="784"/>
        <n v="3580"/>
        <n v="1037"/>
        <n v="1590"/>
        <n v="1168"/>
        <n v="3549"/>
        <n v="2208"/>
        <n v="1613"/>
        <n v="2219"/>
        <n v="1211"/>
        <n v="3906"/>
        <n v="3599"/>
        <n v="2297"/>
        <n v="3038"/>
        <n v="3564"/>
        <n v="1880"/>
        <n v="2993"/>
        <n v="1660"/>
        <n v="2768"/>
        <n v="1838"/>
        <n v="2288"/>
        <n v="2482"/>
        <n v="1611"/>
        <n v="2669"/>
        <n v="1860"/>
        <n v="3622"/>
        <n v="3815"/>
        <n v="2509"/>
        <n v="3913"/>
        <n v="390"/>
        <n v="1845"/>
        <n v="2172"/>
        <n v="2821"/>
        <n v="2928"/>
        <n v="2988"/>
        <n v="3185"/>
        <n v="3504"/>
        <n v="3512"/>
        <n v="3808"/>
        <n v="1794"/>
        <n v="1778"/>
        <n v="1338"/>
        <n v="2634"/>
        <n v="3880"/>
        <n v="1840"/>
        <n v="1167"/>
        <n v="705"/>
        <n v="2978"/>
        <n v="2627"/>
        <n v="3420"/>
        <n v="2873"/>
        <n v="3460"/>
        <n v="2515"/>
        <n v="3637"/>
        <n v="2628"/>
        <n v="2796"/>
        <n v="2293"/>
        <n v="3395"/>
        <n v="1394"/>
        <n v="1152"/>
        <n v="812"/>
        <n v="3093"/>
        <n v="977"/>
        <n v="3914"/>
        <n v="1786"/>
        <n v="3510"/>
        <n v="664"/>
        <n v="785"/>
        <n v="73"/>
        <n v="3836"/>
        <n v="2191"/>
        <n v="1771"/>
        <n v="1490"/>
        <n v="675"/>
        <n v="2559"/>
        <n v="3367"/>
        <n v="1174"/>
        <n v="1463"/>
        <n v="2652"/>
        <n v="1762"/>
        <n v="3800"/>
        <n v="958"/>
        <n v="4055"/>
        <n v="3617"/>
        <n v="964"/>
        <n v="1319"/>
        <n v="3664"/>
        <n v="1386"/>
        <n v="3841"/>
        <n v="3444"/>
        <n v="1812"/>
        <n v="956"/>
        <n v="473"/>
        <n v="2215"/>
        <n v="1772"/>
        <n v="1728"/>
        <n v="2125"/>
        <n v="3851"/>
        <n v="1737"/>
        <n v="598"/>
        <n v="1069"/>
        <n v="2837"/>
        <n v="2083"/>
        <n v="3845"/>
        <n v="3283"/>
        <n v="703"/>
        <n v="2744"/>
        <n v="2637"/>
        <n v="3051"/>
        <n v="3811"/>
        <n v="756"/>
        <n v="458"/>
        <n v="3644"/>
        <n v="2100"/>
        <n v="1853"/>
        <n v="3898"/>
        <n v="743"/>
        <n v="2222"/>
        <n v="1823"/>
        <n v="2300"/>
        <n v="3327"/>
        <n v="1437"/>
        <n v="1947"/>
        <n v="1433"/>
        <n v="3739"/>
        <n v="2746"/>
        <n v="2452"/>
        <n v="2684"/>
        <n v="4095"/>
        <n v="187"/>
        <n v="1415"/>
        <n v="3608"/>
        <n v="25"/>
        <n v="2486"/>
        <n v="3091"/>
        <n v="3096"/>
        <n v="4056"/>
        <n v="2931"/>
        <n v="3491"/>
        <n v="2385"/>
        <n v="2556"/>
        <n v="3394"/>
        <n v="3649"/>
        <n v="2817"/>
        <n v="3577"/>
        <n v="4057"/>
        <n v="3552"/>
        <n v="446"/>
        <n v="1359"/>
        <n v="68"/>
        <n v="1683"/>
        <n v="2824"/>
        <n v="3450"/>
        <n v="4083"/>
        <n v="1623"/>
        <n v="2209"/>
        <n v="3652"/>
        <n v="2870"/>
        <n v="885"/>
        <n v="2492"/>
        <n v="203"/>
        <n v="3047"/>
        <n v="4074"/>
        <n v="1108"/>
        <n v="2742"/>
        <n v="874"/>
        <n v="4094"/>
        <n v="2795"/>
        <n v="1389"/>
        <n v="995"/>
        <n v="2542"/>
        <n v="181"/>
        <n v="3023"/>
        <n v="3295"/>
        <n v="3539"/>
        <n v="716"/>
        <n v="3998"/>
        <n v="2955"/>
        <n v="3826"/>
        <n v="3665"/>
        <n v="3755"/>
        <n v="962"/>
        <n v="3294"/>
        <n v="3454"/>
        <n v="1500"/>
        <n v="663"/>
        <n v="782"/>
        <n v="3461"/>
        <n v="631"/>
        <n v="668"/>
        <n v="409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3928"/>
        <n v="1777"/>
        <n v="1723"/>
        <n v="2877"/>
        <n v="1576"/>
        <n v="3865"/>
        <n v="3345"/>
        <n v="3413"/>
        <n v="3073"/>
        <n v="3131"/>
        <n v="879"/>
        <n v="4104"/>
        <n v="3958"/>
        <n v="3985"/>
        <n v="1039"/>
        <n v="164"/>
        <n v="507"/>
        <n v="866"/>
        <n v="2471"/>
        <n v="3136"/>
        <n v="1913"/>
        <n v="695"/>
        <n v="3050"/>
        <n v="70"/>
        <n v="1690"/>
        <n v="3587"/>
        <n v="2170"/>
        <n v="115"/>
        <n v="3459"/>
        <n v="3533"/>
        <n v="9"/>
        <n v="2067"/>
        <n v="2000"/>
        <n v="2896"/>
        <n v="2905"/>
        <n v="1018"/>
        <n v="3731"/>
        <n v="3976"/>
        <n v="1927"/>
        <n v="1372"/>
        <n v="3409"/>
        <n v="2074"/>
        <n v="2915"/>
        <n v="3085"/>
        <n v="2096"/>
        <n v="1294"/>
        <n v="3404"/>
        <n v="2144"/>
        <n v="2490"/>
        <n v="3700"/>
        <n v="2953"/>
        <n v="1287"/>
        <n v="2815"/>
        <n v="2142"/>
        <n v="386"/>
        <n v="1438"/>
        <n v="50"/>
        <n v="104"/>
        <n v="375"/>
        <n v="2265"/>
        <n v="757"/>
        <n v="3521"/>
        <n v="3378"/>
        <n v="1806"/>
        <n v="603"/>
        <n v="694"/>
        <n v="3193"/>
        <n v="306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2140"/>
        <n v="1725"/>
        <n v="169"/>
        <n v="1896"/>
        <n v="3309"/>
        <n v="2281"/>
        <n v="1807"/>
        <n v="685"/>
        <n v="1391"/>
        <n v="2897"/>
        <n v="3934"/>
        <n v="2752"/>
        <n v="1612"/>
        <n v="3514"/>
        <n v="2455"/>
        <n v="3181"/>
        <n v="818"/>
        <n v="856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749"/>
        <n v="3255"/>
        <n v="3112"/>
        <n v="909"/>
        <n v="3894"/>
        <n v="829"/>
        <n v="1835"/>
        <n v="3651"/>
        <n v="1637"/>
        <n v="2491"/>
        <n v="1816"/>
        <n v="1990"/>
        <n v="1574"/>
        <n v="3462"/>
        <n v="2867"/>
        <n v="3558"/>
        <n v="539"/>
        <n v="1320"/>
        <n v="90"/>
        <n v="3829"/>
        <n v="3788"/>
        <n v="2892"/>
        <n v="84"/>
        <n v="139"/>
        <n v="2922"/>
        <n v="3000"/>
        <n v="3392"/>
        <n v="3572"/>
        <n v="3579"/>
        <n v="3650"/>
        <n v="3761"/>
        <n v="1832"/>
        <n v="3996"/>
        <n v="2639"/>
        <n v="4062"/>
        <n v="3986"/>
        <n v="1707"/>
        <n v="1325"/>
        <n v="2836"/>
        <n v="3405"/>
        <n v="704"/>
        <n v="3646"/>
        <n v="948"/>
        <n v="452"/>
        <n v="2135"/>
        <n v="3084"/>
        <n v="3562"/>
        <n v="992"/>
        <n v="2871"/>
        <n v="2388"/>
        <n v="2161"/>
        <n v="2409"/>
        <n v="2414"/>
        <n v="4046"/>
        <n v="95"/>
        <n v="76"/>
        <n v="3605"/>
        <n v="3807"/>
        <n v="3929"/>
        <n v="4001"/>
        <n v="3869"/>
        <n v="3059"/>
        <n v="3980"/>
        <n v="3325"/>
        <n v="1419"/>
        <n v="1494"/>
        <n v="3897"/>
        <n v="2805"/>
        <n v="2917"/>
        <n v="2383"/>
        <n v="162"/>
        <n v="819"/>
        <n v="1908"/>
        <n v="422"/>
        <n v="4069"/>
        <n v="3116"/>
        <n v="2448"/>
        <n v="3693"/>
        <n v="3820"/>
        <n v="3734"/>
        <n v="595"/>
        <n v="3801"/>
        <n v="1124"/>
        <n v="1102"/>
        <n v="3955"/>
        <n v="2217"/>
        <n v="97"/>
        <n v="2201"/>
        <n v="3719"/>
        <n v="1427"/>
        <n v="2854"/>
        <n v="2317"/>
        <n v="431"/>
        <n v="4032"/>
        <n v="973"/>
        <n v="1083"/>
        <n v="3967"/>
        <n v="22"/>
        <n v="3704"/>
        <n v="1329"/>
        <n v="2150"/>
        <n v="700"/>
        <n v="1430"/>
        <n v="135"/>
        <n v="3799"/>
        <n v="180"/>
        <n v="234"/>
        <n v="2479"/>
        <n v="508"/>
        <n v="779"/>
        <n v="4096"/>
        <n v="4030"/>
        <n v="3494"/>
        <n v="3938"/>
        <n v="450"/>
        <n v="2543"/>
        <n v="4064"/>
        <n v="3453"/>
        <n v="1981"/>
        <n v="3725"/>
        <n v="1809"/>
        <n v="2753"/>
        <n v="201"/>
        <n v="963"/>
        <n v="3080"/>
        <n v="372"/>
        <n v="3130"/>
        <n v="915"/>
        <n v="1345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4081"/>
        <n v="3423"/>
        <n v="573"/>
        <n v="189"/>
        <n v="930"/>
        <n v="622"/>
        <n v="3475"/>
        <n v="145"/>
        <n v="3060"/>
        <n v="2415"/>
        <n v="504"/>
        <n v="1776"/>
        <n v="3070"/>
        <n v="923"/>
        <n v="924"/>
        <n v="2376"/>
        <n v="170"/>
        <n v="168"/>
        <n v="871"/>
        <n v="1154"/>
        <n v="1412"/>
        <n v="3974"/>
        <n v="3835"/>
        <n v="2216"/>
        <n v="2898"/>
        <n v="3476"/>
        <n v="2850"/>
        <n v="2122"/>
        <n v="2424"/>
        <n v="827"/>
        <n v="2740"/>
        <n v="717"/>
        <n v="882"/>
        <n v="421"/>
        <n v="588"/>
        <n v="4038"/>
        <n v="1849"/>
        <n v="1923"/>
        <n v="620"/>
        <n v="2343"/>
        <n v="3115"/>
        <n v="3101"/>
        <n v="2855"/>
        <n v="4039"/>
        <n v="848"/>
        <n v="853"/>
        <n v="1822"/>
        <n v="2112"/>
        <n v="2923"/>
        <n v="683"/>
        <n v="965"/>
        <n v="3959"/>
        <n v="1192"/>
        <n v="943"/>
        <n v="1546"/>
        <n v="3292"/>
        <n v="946"/>
        <n v="4060"/>
        <n v="3965"/>
        <n v="2121"/>
        <n v="2501"/>
        <n v="1595"/>
        <n v="974"/>
        <n v="2957"/>
        <n v="1693"/>
        <n v="899"/>
        <n v="3397"/>
        <n v="198"/>
        <n v="3099"/>
        <n v="2579"/>
        <n v="3371"/>
        <n v="2680"/>
        <n v="949"/>
        <n v="2891"/>
        <n v="3205"/>
        <n v="2820"/>
        <n v="2874"/>
        <n v="2348"/>
        <n v="1136"/>
        <n v="3738"/>
        <n v="3824"/>
        <n v="1045"/>
        <n v="2860"/>
        <n v="2908"/>
        <n v="197"/>
        <n v="621"/>
        <n v="691"/>
        <n v="1918"/>
        <n v="891"/>
        <n v="3857"/>
        <n v="3891"/>
        <n v="2755"/>
        <n v="94"/>
        <n v="575"/>
        <n v="3141"/>
        <n v="1110"/>
        <n v="1150"/>
        <n v="2882"/>
        <n v="3867"/>
        <n v="3545"/>
        <n v="506"/>
        <n v="2571"/>
        <n v="1008"/>
        <n v="1040"/>
        <n v="226"/>
        <n v="4059"/>
        <n v="592"/>
        <n v="191"/>
        <n v="4025"/>
        <n v="239"/>
        <n v="3203"/>
        <n v="3336"/>
        <n v="3442"/>
        <n v="3660"/>
        <n v="568"/>
        <n v="1103"/>
        <n v="1404"/>
        <n v="1240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4044"/>
        <n v="3830"/>
        <n v="1573"/>
        <n v="590"/>
        <n v="1010"/>
        <n v="1699"/>
        <n v="3638"/>
        <n v="4088"/>
        <n v="489"/>
        <n v="500"/>
        <n v="4027"/>
        <n v="3978"/>
        <n v="1872"/>
        <n v="1048"/>
        <n v="991"/>
        <n v="3969"/>
        <n v="3972"/>
        <n v="2514"/>
        <n v="1235"/>
        <n v="673"/>
        <n v="517"/>
        <n v="1578"/>
        <n v="1594"/>
        <n v="886"/>
        <n v="83"/>
        <n v="4091"/>
        <n v="424"/>
        <n v="3746"/>
        <n v="2403"/>
        <n v="2401"/>
        <n v="4003"/>
        <n v="3588"/>
        <n v="1421"/>
        <n v="4034"/>
        <n v="556"/>
        <n v="3067"/>
        <n v="893"/>
        <n v="179"/>
        <n v="1363"/>
        <n v="3415"/>
        <n v="713"/>
        <n v="905"/>
        <n v="918"/>
        <n v="895"/>
        <n v="3946"/>
        <n v="3429"/>
        <n v="719"/>
        <n v="127"/>
        <n v="1062"/>
        <n v="3846"/>
        <n v="1155"/>
        <n v="1768"/>
        <n v="1143"/>
        <n v="2884"/>
        <n v="3910"/>
        <n v="2372"/>
        <n v="1439"/>
        <n v="177"/>
        <n v="2167"/>
        <n v="3508"/>
        <n v="1116"/>
        <n v="1238"/>
        <n v="2869"/>
        <n v="767"/>
        <n v="3068"/>
        <n v="579"/>
        <n v="3905"/>
        <n v="862"/>
        <n v="775"/>
        <n v="3896"/>
        <n v="3982"/>
        <n v="1549"/>
        <n v="4070"/>
        <n v="1106"/>
        <n v="3135"/>
        <n v="925"/>
        <n v="903"/>
        <n v="662"/>
        <n v="1761"/>
        <n v="423"/>
        <n v="3907"/>
        <n v="2169"/>
        <n v="123"/>
        <n v="904"/>
        <n v="2411"/>
        <n v="1157"/>
        <n v="3191"/>
        <n v="3987"/>
        <n v="1485"/>
        <n v="511"/>
        <n v="2775"/>
        <n v="1716"/>
        <n v="3737"/>
        <n v="484"/>
        <n v="2856"/>
        <n v="2569"/>
        <n v="1456"/>
        <n v="2916"/>
        <n v="570"/>
        <n v="3069"/>
        <n v="472"/>
        <n v="151"/>
        <n v="601"/>
        <n v="1991"/>
        <n v="2747"/>
        <n v="465"/>
        <n v="4102"/>
        <n v="3971"/>
        <n v="3909"/>
        <n v="4063"/>
        <n v="3900"/>
        <n v="3920"/>
        <n v="426"/>
        <n v="2679"/>
        <n v="1225"/>
        <n v="605"/>
        <n v="931"/>
        <n v="3732"/>
        <n v="4018"/>
        <n v="222"/>
        <n v="1067"/>
        <n v="2885"/>
        <n v="3188"/>
        <n v="2921"/>
        <n v="3120"/>
        <n v="2138"/>
        <n v="3088"/>
        <n v="953"/>
        <n v="3964"/>
        <n v="1138"/>
        <n v="1866"/>
        <n v="3087"/>
        <n v="4021"/>
        <n v="3899"/>
        <n v="890"/>
        <n v="434"/>
        <n v="1572"/>
        <n v="2649"/>
        <n v="2823"/>
        <n v="553"/>
        <n v="910"/>
        <n v="3918"/>
        <n v="2567"/>
        <n v="933"/>
        <n v="2362"/>
        <n v="2323"/>
        <n v="2976"/>
        <n v="2151"/>
        <n v="3889"/>
        <n v="3789"/>
        <n v="1233"/>
        <n v="3122"/>
        <n v="146"/>
        <n v="2155"/>
        <n v="2124"/>
        <n v="593"/>
        <n v="503"/>
        <n v="880"/>
        <n v="3198"/>
        <n v="2749"/>
        <n v="3979"/>
        <n v="4047"/>
        <n v="232"/>
        <n v="1735"/>
        <n v="4053"/>
        <n v="1118"/>
        <n v="2351"/>
        <n v="2326"/>
        <n v="1791"/>
        <n v="1322"/>
        <n v="571"/>
        <n v="2648"/>
        <n v="984"/>
        <n v="968"/>
        <n v="1380"/>
        <n v="712"/>
        <n v="1405"/>
        <n v="3077"/>
        <n v="4017"/>
        <n v="1481"/>
        <n v="2759"/>
        <n v="2134"/>
        <n v="1916"/>
        <n v="3192"/>
        <n v="861"/>
        <n v="3947"/>
        <n v="1550"/>
        <n v="640"/>
        <n v="1145"/>
        <n v="1342"/>
        <n v="2368"/>
        <n v="1423"/>
        <n v="1170"/>
        <n v="919"/>
        <n v="2565"/>
        <n v="2944"/>
        <n v="218"/>
        <n v="600"/>
        <n v="2766"/>
        <n v="3742"/>
        <n v="1100"/>
        <n v="1565"/>
        <n v="1183"/>
        <n v="1557"/>
        <n v="1413"/>
        <n v="3861"/>
        <n v="1491"/>
        <n v="3730"/>
        <n v="4103"/>
        <n v="4020"/>
        <n v="3632"/>
        <n v="3991"/>
        <n v="3576"/>
        <n v="3140"/>
        <n v="661"/>
        <n v="2852"/>
        <n v="4058"/>
        <n v="3984"/>
        <n v="4111"/>
        <n v="1560"/>
        <n v="1582"/>
        <n v="149"/>
        <n v="2658"/>
        <n v="627"/>
        <n v="2763"/>
        <n v="902"/>
        <n v="718"/>
        <n v="2599"/>
        <n v="3919"/>
        <n v="863"/>
        <n v="2502"/>
        <n v="4110"/>
        <n v="2130"/>
        <n v="1907"/>
        <n v="2160"/>
        <n v="1563"/>
        <n v="2322"/>
        <n v="1709"/>
        <n v="2597"/>
        <n v="1117"/>
        <n v="448"/>
        <n v="2370"/>
        <n v="454"/>
        <n v="155"/>
        <n v="1065"/>
        <n v="1571"/>
        <n v="574"/>
        <n v="2325"/>
        <n v="4037"/>
        <n v="2861"/>
        <n v="1995"/>
        <n v="1436"/>
        <n v="466"/>
        <n v="1788"/>
        <n v="1447"/>
        <n v="1149"/>
        <n v="2510"/>
        <n v="3052"/>
        <n v="1718"/>
        <n v="1011"/>
        <n v="2562"/>
        <n v="1596"/>
        <n v="2382"/>
        <n v="4009"/>
        <n v="2904"/>
        <n v="2794"/>
        <n v="2688"/>
        <n v="1148"/>
        <n v="888"/>
        <n v="1408"/>
        <n v="3078"/>
        <n v="2695"/>
        <n v="2848"/>
        <n v="543"/>
        <n v="1070"/>
        <n v="2700"/>
        <n v="898"/>
        <n v="125"/>
        <n v="4016"/>
        <n v="3995"/>
        <n v="3675"/>
        <n v="1799"/>
        <n v="3990"/>
        <n v="563"/>
        <n v="549"/>
        <n v="1561"/>
        <n v="2519"/>
        <n v="872"/>
        <n v="878"/>
        <n v="997"/>
        <n v="996"/>
        <n v="3908"/>
        <n v="3840"/>
        <n v="732"/>
        <n v="2878"/>
        <n v="870"/>
        <n v="591"/>
        <n v="709"/>
        <n v="456"/>
        <n v="3922"/>
        <n v="230"/>
        <n v="3864"/>
        <n v="4093"/>
        <n v="617"/>
        <n v="4008"/>
        <n v="1548"/>
        <n v="1914"/>
        <n v="2570"/>
        <n v="4108"/>
        <n v="1498"/>
        <n v="3083"/>
        <n v="586"/>
        <n v="1082"/>
        <n v="561"/>
        <n v="2380"/>
        <n v="2862"/>
        <n v="1577"/>
        <n v="2355"/>
        <n v="2681"/>
        <n v="1417"/>
        <n v="3640"/>
        <n v="682"/>
        <n v="1115"/>
        <n v="2748"/>
        <n v="2779"/>
        <n v="546"/>
        <n v="505"/>
        <n v="2402"/>
        <n v="2654"/>
        <n v="1072"/>
        <n v="1875"/>
        <n v="2580"/>
        <n v="470"/>
        <n v="1703"/>
        <n v="1985"/>
        <n v="184"/>
        <n v="2919"/>
        <n v="2373"/>
        <n v="486"/>
        <n v="559"/>
        <n v="2393"/>
        <n v="1904"/>
        <n v="868"/>
        <n v="2152"/>
        <n v="2585"/>
        <n v="2592"/>
        <n v="3086"/>
        <n v="237"/>
        <n v="1559"/>
        <n v="2438"/>
        <n v="3095"/>
        <n v="190"/>
        <n v="2568"/>
        <n v="1153"/>
        <n v="1483"/>
        <n v="3941"/>
        <n v="1060"/>
        <n v="1989"/>
        <n v="3794"/>
        <n v="4099"/>
        <n v="935"/>
        <n v="1713"/>
        <n v="514"/>
        <n v="772"/>
        <n v="3137"/>
        <n v="444"/>
        <n v="1135"/>
        <n v="3895"/>
        <n v="2123"/>
        <n v="1486"/>
        <n v="2136"/>
        <n v="1097"/>
        <n v="4086"/>
        <n v="2436"/>
        <n v="455"/>
        <n v="1068"/>
        <n v="1109"/>
        <n v="3966"/>
        <n v="2866"/>
        <n v="2764"/>
        <n v="873"/>
        <n v="3960"/>
        <n v="3142"/>
        <n v="865"/>
        <n v="449"/>
        <n v="3962"/>
        <n v="1075"/>
        <n v="1428"/>
        <n v="1078"/>
        <n v="1093"/>
        <n v="1905"/>
        <n v="1182"/>
        <n v="1101"/>
        <n v="4107"/>
        <n v="3106"/>
        <n v="1811"/>
        <n v="148"/>
        <n v="3053"/>
        <n v="1789"/>
        <n v="1232"/>
        <n v="2693"/>
        <n v="937"/>
        <n v="1793"/>
        <n v="4005"/>
        <n v="939"/>
        <n v="2864"/>
        <n v="154"/>
        <n v="3871"/>
        <n v="2346"/>
        <n v="2903"/>
        <n v="3850"/>
        <n v="4073"/>
        <n v="2683"/>
        <n v="1873"/>
        <n v="2761"/>
        <n v="2647"/>
        <n v="2691"/>
        <n v="1162"/>
        <n v="3792"/>
        <n v="2741"/>
        <n v="1158"/>
        <n v="1724"/>
        <n v="550"/>
        <n v="1719"/>
        <n v="2859"/>
        <n v="3887"/>
        <n v="1558"/>
        <n v="4068"/>
        <n v="2153"/>
        <n v="1710"/>
        <n v="2767"/>
        <n v="773"/>
        <n v="3988"/>
        <n v="4090"/>
        <n v="599"/>
        <n v="494"/>
        <n v="152"/>
        <n v="1173"/>
        <n v="2389"/>
        <n v="2408"/>
        <n v="917"/>
        <n v="2506"/>
        <n v="497"/>
        <n v="1492"/>
        <n v="881"/>
        <n v="912"/>
        <n v="2844"/>
        <n v="3647"/>
        <n v="1755"/>
        <n v="1121"/>
        <n v="2879"/>
        <n v="4019"/>
        <n v="2536"/>
        <n v="1312"/>
        <n v="1579"/>
        <n v="4065"/>
        <n v="2698"/>
        <n v="3124"/>
        <n v="1874"/>
        <n v="3853"/>
        <n v="453"/>
        <n v="3108"/>
        <n v="594"/>
        <n v="990"/>
        <n v="1422"/>
        <n v="2434"/>
        <n v="2159"/>
        <n v="4013"/>
        <n v="2591"/>
        <n v="2902"/>
        <n v="3094"/>
        <n v="459"/>
        <n v="2354"/>
        <n v="3952"/>
        <n v="1171"/>
        <n v="2391"/>
        <n v="2128"/>
        <n v="4066"/>
        <n v="460"/>
        <n v="938"/>
        <n v="1988"/>
        <n v="1099"/>
        <n v="2893"/>
        <n v="541"/>
        <n v="3950"/>
        <n v="2692"/>
        <n v="2762"/>
        <n v="2413"/>
        <n v="3901"/>
        <n v="1229"/>
        <n v="3747"/>
        <n v="3927"/>
        <n v="3201"/>
        <n v="1819"/>
        <n v="2949"/>
        <n v="3855"/>
        <n v="2131"/>
        <n v="3881"/>
        <n v="1091"/>
        <n v="2948"/>
        <n v="430"/>
        <n v="4002"/>
        <n v="2895"/>
        <n v="3074"/>
        <n v="1736"/>
        <n v="1129"/>
        <n v="4042"/>
        <n v="900"/>
        <n v="3961"/>
        <n v="4041"/>
        <n v="777"/>
        <n v="2430"/>
        <n v="1092"/>
        <n v="2890"/>
        <n v="2909"/>
        <n v="4092"/>
        <n v="213"/>
        <n v="2863"/>
        <n v="3852"/>
        <n v="597"/>
        <n v="1738"/>
        <n v="1133"/>
        <n v="569"/>
        <n v="884"/>
        <n v="1542"/>
        <n v="3735"/>
        <n v="2660"/>
        <n v="4011"/>
        <n v="638"/>
        <n v="1686"/>
        <n v="192"/>
        <n v="1169"/>
        <n v="4049"/>
        <n v="2133"/>
        <n v="674"/>
        <n v="1583"/>
        <n v="1086"/>
        <n v="1435"/>
        <n v="1406"/>
        <n v="3926"/>
        <n v="1407"/>
        <n v="1454"/>
        <n v="1053"/>
        <n v="2641"/>
        <n v="2347"/>
        <n v="3642"/>
        <n v="1810"/>
        <n v="3925"/>
        <n v="420"/>
        <n v="578"/>
        <n v="31"/>
        <n v="3600"/>
        <n v="560"/>
        <n v="1081"/>
        <n v="1902"/>
        <n v="167"/>
        <n v="981"/>
        <n v="3970"/>
        <n v="512"/>
        <n v="1123"/>
        <n v="1130"/>
        <n v="1715"/>
        <n v="3940"/>
        <n v="3103"/>
        <n v="3866"/>
        <n v="159"/>
        <n v="1176"/>
        <n v="120"/>
        <n v="2685"/>
        <n v="1911"/>
        <n v="771"/>
        <n v="3132"/>
        <n v="3065"/>
        <n v="3110"/>
        <n v="2374"/>
        <n v="1867"/>
        <n v="2126"/>
        <n v="3878"/>
        <n v="630"/>
        <n v="443"/>
        <n v="482"/>
        <n v="1564"/>
        <n v="4000"/>
        <n v="1114"/>
        <n v="1701"/>
        <n v="509"/>
        <n v="577"/>
        <n v="606"/>
        <n v="2396"/>
        <n v="2440"/>
        <n v="3868"/>
        <n v="215"/>
        <n v="3917"/>
        <n v="4085"/>
        <n v="142"/>
        <n v="2777"/>
        <n v="4084"/>
        <n v="1863"/>
        <n v="1543"/>
        <n v="1126"/>
        <n v="2757"/>
        <n v="3121"/>
        <n v="3736"/>
        <n v="3129"/>
        <n v="584"/>
        <n v="2841"/>
        <n v="4024"/>
        <n v="1073"/>
        <n v="1042"/>
        <n v="3795"/>
        <n v="3858"/>
        <n v="2886"/>
        <n v="3745"/>
        <n v="847"/>
        <n v="2213"/>
        <n v="548"/>
        <n v="666"/>
        <n v="2423"/>
        <n v="157"/>
        <n v="2384"/>
        <n v="1915"/>
        <n v="3957"/>
        <n v="2875"/>
        <n v="1411"/>
        <n v="425"/>
        <n v="596"/>
        <n v="1541"/>
        <n v="1044"/>
        <n v="1879"/>
        <n v="1418"/>
        <n v="2901"/>
        <n v="544"/>
        <n v="1178"/>
        <n v="161"/>
        <n v="2589"/>
        <n v="447"/>
        <n v="2418"/>
        <n v="2416"/>
        <n v="1090"/>
        <n v="1694"/>
        <n v="3119"/>
        <n v="1139"/>
        <n v="3806"/>
        <n v="440"/>
        <n v="1482"/>
        <n v="3939"/>
        <n v="763"/>
        <n v="2586"/>
        <n v="2887"/>
        <n v="4079"/>
        <n v="1119"/>
        <n v="1499"/>
        <n v="3945"/>
        <n v="3994"/>
        <n v="4007"/>
        <n v="3915"/>
        <n v="1113"/>
        <n v="1581"/>
        <n v="2583"/>
        <n v="1242"/>
        <n v="609"/>
        <n v="2849"/>
        <n v="1865"/>
        <n v="1181"/>
        <n v="636"/>
        <n v="4072"/>
        <n v="3805"/>
        <n v="435"/>
        <n v="3993"/>
        <n v="1593"/>
        <n v="3058"/>
        <n v="982"/>
        <n v="3904"/>
        <n v="2394"/>
        <n v="194"/>
        <n v="4113"/>
        <n v="4082"/>
        <n v="1420"/>
        <n v="3629"/>
        <n v="2431"/>
        <n v="445"/>
        <n v="4006"/>
        <n v="635"/>
        <n v="1451"/>
        <n v="2432"/>
        <n v="3072"/>
        <n v="2913"/>
        <n v="2360"/>
        <n v="2907"/>
        <n v="2946"/>
        <n v="1992"/>
        <n v="2769"/>
        <n v="778"/>
        <n v="2154"/>
        <n v="2148"/>
        <n v="619"/>
        <n v="639"/>
        <n v="542"/>
        <n v="3951"/>
        <n v="696"/>
        <n v="1450"/>
        <n v="2582"/>
        <n v="576"/>
        <n v="2594"/>
        <n v="1316"/>
        <n v="496"/>
        <n v="171"/>
        <n v="2427"/>
        <n v="3200"/>
        <n v="2428"/>
        <n v="2689"/>
        <n v="2694"/>
        <n v="2910"/>
        <n v="1134"/>
        <n v="2914"/>
        <n v="2941"/>
        <n v="3639"/>
        <n v="3796"/>
        <n v="3055"/>
        <n v="564"/>
        <n v="1702"/>
        <n v="540"/>
        <n v="1497"/>
        <n v="3912"/>
        <n v="1440"/>
        <n v="214"/>
        <n v="3932"/>
        <n v="583"/>
        <n v="589"/>
        <n v="1587"/>
        <n v="3862"/>
        <n v="4015"/>
        <n v="212"/>
        <n v="1410"/>
        <n v="2421"/>
        <n v="566"/>
        <n v="634"/>
        <n v="2146"/>
        <n v="3856"/>
        <n v="4045"/>
        <n v="1734"/>
        <n v="2425"/>
        <n v="474"/>
        <n v="121"/>
        <n v="580"/>
        <n v="1545"/>
        <n v="1727"/>
        <n v="3630"/>
        <n v="1722"/>
        <n v="681"/>
        <n v="1111"/>
        <n v="3859"/>
        <n v="4112"/>
        <n v="1047"/>
        <n v="1986"/>
        <n v="4050"/>
        <n v="464"/>
        <n v="1128"/>
        <n v="1739"/>
        <n v="2344"/>
        <n v="3117"/>
        <n v="3645"/>
        <n v="1598"/>
        <n v="2773"/>
        <n v="1414"/>
        <n v="2422"/>
        <n v="4004"/>
        <n v="122"/>
        <n v="2960"/>
        <n v="1460"/>
        <n v="492"/>
        <n v="224"/>
        <n v="2950"/>
        <n v="163"/>
        <n v="195"/>
        <n v="223"/>
        <n v="231"/>
        <n v="3125"/>
        <n v="3061"/>
        <n v="2390"/>
        <n v="178"/>
        <n v="686"/>
        <n v="1230"/>
        <n v="2642"/>
        <n v="2349"/>
        <n v="3885"/>
        <n v="233"/>
        <n v="1696"/>
        <n v="1861"/>
        <n v="140"/>
        <n v="1448"/>
        <n v="1982"/>
        <n v="2513"/>
        <n v="2363"/>
        <n v="236"/>
        <n v="2876"/>
        <n v="3636"/>
        <n v="1996"/>
        <n v="1445"/>
        <n v="1698"/>
        <n v="2397"/>
        <n v="2378"/>
        <n v="462"/>
        <n v="582"/>
        <n v="637"/>
        <n v="706"/>
        <n v="911"/>
        <n v="2511"/>
        <n v="2520"/>
        <n v="2561"/>
        <n v="2780"/>
        <n v="3127"/>
        <n v="3628"/>
        <n v="172"/>
        <n v="2575"/>
        <n v="611"/>
        <n v="2958"/>
        <n v="623"/>
        <n v="3114"/>
        <n v="4098"/>
        <n v="133"/>
        <n v="602"/>
        <n v="137"/>
        <n v="208"/>
        <n v="221"/>
        <n v="487"/>
        <n v="562"/>
        <n v="1234"/>
        <n v="1416"/>
        <n v="2350"/>
        <n v="2400"/>
        <n v="2894"/>
        <n v="2945"/>
        <n v="3057"/>
        <n v="552"/>
        <n v="2507"/>
        <n v="1058"/>
        <n v="1131"/>
        <n v="1432"/>
        <n v="2564"/>
        <n v="1459"/>
        <n v="2504"/>
        <n v="2566"/>
        <n v="2395"/>
        <n v="493"/>
        <n v="1569"/>
        <n v="2379"/>
        <n v="2386"/>
        <n v="2572"/>
        <n v="2686"/>
        <n v="2888"/>
        <n v="3875"/>
        <n v="3882"/>
        <n v="3948"/>
        <n v="227"/>
        <n v="2357"/>
        <n v="238"/>
        <n v="209"/>
        <n v="565"/>
        <n v="625"/>
        <n v="1120"/>
        <n v="1147"/>
        <n v="1151"/>
        <n v="1237"/>
        <n v="1453"/>
        <n v="2369"/>
        <n v="3056"/>
        <n v="3145"/>
        <n v="3643"/>
        <n v="3954"/>
        <n v="2516"/>
        <n v="129"/>
        <n v="451"/>
        <n v="457"/>
        <n v="632"/>
        <n v="927"/>
        <n v="1554"/>
        <n v="2426"/>
        <n v="2508"/>
        <n v="2563"/>
        <n v="3741"/>
        <n v="3936"/>
        <n v="4029"/>
        <n v="4071"/>
        <n v="2771"/>
        <n v="1161"/>
        <n v="3953"/>
        <n v="770"/>
        <n v="165"/>
        <n v="906"/>
        <n v="1597"/>
        <n v="1818"/>
        <n v="2141"/>
        <n v="2404"/>
        <n v="2410"/>
        <n v="2577"/>
        <n v="2687"/>
        <n v="2954"/>
        <n v="3790"/>
        <n v="3872"/>
        <n v="3879"/>
        <n v="3883"/>
        <n v="510"/>
        <n v="1452"/>
        <n v="610"/>
        <n v="1425"/>
        <n v="1443"/>
        <n v="2399"/>
        <n v="206"/>
        <n v="488"/>
        <n v="1049"/>
        <n v="3194"/>
        <n v="1332"/>
        <n v="199"/>
        <n v="235"/>
        <n v="478"/>
        <n v="491"/>
        <n v="501"/>
        <n v="567"/>
        <n v="612"/>
        <n v="614"/>
        <n v="1056"/>
        <n v="1057"/>
        <n v="1107"/>
        <n v="1164"/>
        <n v="1429"/>
        <n v="1487"/>
        <n v="1729"/>
        <n v="1733"/>
        <n v="1869"/>
        <n v="2356"/>
        <n v="2375"/>
        <n v="2433"/>
        <n v="2439"/>
        <n v="2503"/>
        <n v="2574"/>
        <n v="2576"/>
        <n v="2584"/>
        <n v="2593"/>
        <n v="2754"/>
        <n v="2899"/>
        <n v="2959"/>
        <n v="3884"/>
        <n v="3886"/>
        <n v="3930"/>
        <n v="3963"/>
        <n v="4097"/>
        <n v="4087"/>
        <n v="2853"/>
        <n v="1144"/>
        <n v="585"/>
        <n v="1172"/>
        <n v="3082"/>
        <n v="4014"/>
        <n v="1449"/>
        <n v="4054"/>
        <n v="1813"/>
        <n v="228"/>
        <n v="1878"/>
        <n v="2412"/>
        <n v="2437"/>
        <n v="2573"/>
        <n v="2772"/>
        <n v="2846"/>
        <n v="3804"/>
        <n v="3931"/>
        <n v="468"/>
        <n v="547"/>
        <n v="555"/>
        <n v="518"/>
        <n v="147"/>
        <n v="437"/>
        <n v="495"/>
        <n v="926"/>
        <n v="1708"/>
        <n v="2505"/>
        <n v="4023"/>
        <n v="1159"/>
        <n v="427"/>
        <n v="901"/>
        <n v="1156"/>
        <n v="1997"/>
        <n v="174"/>
        <n v="202"/>
        <n v="469"/>
        <n v="1177"/>
        <n v="1457"/>
        <n v="1553"/>
        <n v="1682"/>
        <n v="2578"/>
        <n v="3863"/>
        <n v="2743"/>
        <n v="143"/>
        <n v="920"/>
        <n v="1706"/>
        <n v="2342"/>
        <n v="2881"/>
        <n v="3873"/>
        <n v="3956"/>
        <n v="1163"/>
        <n v="134"/>
        <n v="158"/>
        <n v="160"/>
        <n v="186"/>
        <n v="429"/>
        <n v="516"/>
        <n v="616"/>
        <n v="624"/>
        <n v="628"/>
        <n v="764"/>
        <n v="875"/>
        <n v="988"/>
        <n v="1140"/>
        <n v="1231"/>
        <n v="1458"/>
        <n v="1489"/>
        <n v="1712"/>
        <n v="1721"/>
        <n v="2341"/>
        <n v="2518"/>
        <n v="2760"/>
        <n v="3206"/>
        <n v="3944"/>
        <n v="4031"/>
        <n v="1444"/>
        <n v="2851"/>
        <n v="1052"/>
        <n v="2392"/>
        <n v="124"/>
        <n v="766"/>
        <n v="1061"/>
        <n v="1142"/>
        <n v="1409"/>
        <n v="1562"/>
        <n v="1732"/>
        <n v="2398"/>
        <n v="2765"/>
        <n v="3190"/>
        <n v="4026"/>
        <n v="762"/>
        <n v="1055"/>
        <n v="1551"/>
        <n v="916"/>
        <n v="2751"/>
        <n v="1122"/>
        <n v="1994"/>
        <n v="136"/>
        <n v="229"/>
        <n v="433"/>
        <n v="897"/>
        <n v="1046"/>
        <n v="1125"/>
        <n v="1730"/>
        <n v="1740"/>
        <n v="1815"/>
        <n v="2345"/>
        <n v="2419"/>
        <n v="2590"/>
        <n v="2872"/>
        <n v="2943"/>
        <n v="3641"/>
        <n v="3802"/>
        <n v="3921"/>
        <n v="3989"/>
        <n v="3997"/>
        <n v="4080"/>
        <n v="907"/>
        <n v="2865"/>
        <n v="572"/>
        <n v="768"/>
        <n v="908"/>
        <n v="1050"/>
        <n v="1054"/>
        <n v="1236"/>
        <n v="1239"/>
        <n v="1333"/>
        <n v="2377"/>
        <n v="1493"/>
        <n v="760"/>
        <n v="3743"/>
        <n v="475"/>
        <n v="1227"/>
        <n v="1484"/>
        <n v="1495"/>
        <n v="1705"/>
        <n v="1993"/>
        <n v="2149"/>
        <n v="2352"/>
        <n v="2371"/>
        <n v="2847"/>
        <n v="3916"/>
        <n v="2750"/>
        <n v="1580"/>
        <n v="1340"/>
        <n v="176"/>
        <n v="188"/>
        <n v="477"/>
        <n v="604"/>
        <n v="914"/>
        <n v="1442"/>
        <n v="1496"/>
        <n v="1586"/>
        <n v="1766"/>
        <n v="2358"/>
        <n v="2842"/>
        <n v="3733"/>
        <n v="3791"/>
        <n v="3903"/>
        <n v="936"/>
        <n v="131"/>
        <n v="710"/>
        <n v="1584"/>
        <n v="1589"/>
        <n v="2843"/>
        <n v="3744"/>
        <n v="3942"/>
        <n v="2512"/>
        <n v="173"/>
        <n v="1059"/>
        <n v="1087"/>
        <n v="182"/>
        <n v="193"/>
        <n v="436"/>
        <n v="490"/>
        <n v="887"/>
        <n v="1063"/>
        <n v="1426"/>
        <n v="1544"/>
        <n v="1731"/>
        <n v="2353"/>
        <n v="2365"/>
        <n v="2417"/>
        <n v="2858"/>
        <n v="3892"/>
        <n v="1446"/>
        <n v="947"/>
        <n v="558"/>
        <n v="1555"/>
        <n v="3143"/>
        <n v="4076"/>
        <n v="3975"/>
        <n v="3874"/>
        <n v="130"/>
        <n v="4101"/>
        <n v="4012"/>
        <n v="461"/>
        <n v="1084"/>
        <n v="4061"/>
        <n v="1588"/>
        <n v="615"/>
        <n v="929"/>
        <n v="1051"/>
        <n v="1141"/>
        <n v="1599"/>
        <n v="3204"/>
        <n v="4051"/>
        <n v="4109"/>
        <n v="439"/>
        <n v="441"/>
        <n v="581"/>
        <n v="618"/>
        <n v="3054"/>
        <n v="4043"/>
        <n v="1876"/>
        <n v="4100"/>
        <n v="607"/>
        <n v="4078"/>
        <n v="225"/>
        <n v="2361"/>
        <n v="3138"/>
        <n v="2364"/>
        <n v="1071"/>
        <n v="1877"/>
        <n v="1041"/>
        <n v="1592"/>
        <n v="1547"/>
        <n v="2699"/>
        <m/>
      </sharedItems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12"/>
        <n v="86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 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x v="0"/>
    <b v="1"/>
    <s v="technology/hardware"/>
    <n v="7814"/>
    <n v="88.6"/>
    <x v="0"/>
    <x v="0"/>
    <x v="0"/>
    <d v="2013-03-25T04:08:59"/>
    <x v="0"/>
  </r>
  <r>
    <x v="1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x v="1"/>
    <b v="0"/>
    <s v="technology/wearables"/>
    <n v="21535"/>
    <n v="1389.36"/>
    <x v="0"/>
    <x v="1"/>
    <x v="1"/>
    <d v="2017-01-24T10:34:12"/>
    <x v="1"/>
  </r>
  <r>
    <x v="2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x v="2"/>
    <b v="1"/>
    <s v="technology/hardware"/>
    <n v="263"/>
    <n v="272.36"/>
    <x v="0"/>
    <x v="0"/>
    <x v="2"/>
    <d v="2013-11-15T04:00:00"/>
    <x v="0"/>
  </r>
  <r>
    <x v="3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x v="3"/>
    <b v="1"/>
    <s v="technology/hardware"/>
    <n v="543"/>
    <n v="116.35"/>
    <x v="0"/>
    <x v="0"/>
    <x v="3"/>
    <d v="2014-07-23T21:08:09"/>
    <x v="2"/>
  </r>
  <r>
    <x v="4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x v="4"/>
    <b v="1"/>
    <s v="technology/hardware"/>
    <n v="800"/>
    <n v="188.51"/>
    <x v="0"/>
    <x v="0"/>
    <x v="4"/>
    <d v="2016-06-06T17:02:00"/>
    <x v="1"/>
  </r>
  <r>
    <x v="5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x v="5"/>
    <b v="1"/>
    <s v="technology/hardware"/>
    <n v="495"/>
    <n v="173.58"/>
    <x v="0"/>
    <x v="0"/>
    <x v="5"/>
    <d v="2016-07-08T23:03:34"/>
    <x v="1"/>
  </r>
  <r>
    <x v="6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x v="6"/>
    <b v="1"/>
    <s v="publishing/radio &amp; podcasts"/>
    <n v="1182"/>
    <n v="29.19"/>
    <x v="1"/>
    <x v="2"/>
    <x v="6"/>
    <d v="2013-05-14T20:55:13"/>
    <x v="0"/>
  </r>
  <r>
    <x v="7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x v="7"/>
    <b v="1"/>
    <s v="technology/hardware"/>
    <n v="1027"/>
    <n v="1323.25"/>
    <x v="0"/>
    <x v="0"/>
    <x v="7"/>
    <d v="2012-06-12T07:00:00"/>
    <x v="3"/>
  </r>
  <r>
    <x v="8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x v="8"/>
    <b v="1"/>
    <s v="technology/hardware"/>
    <n v="257"/>
    <n v="247.94"/>
    <x v="0"/>
    <x v="0"/>
    <x v="8"/>
    <d v="2016-08-06T07:00:00"/>
    <x v="1"/>
  </r>
  <r>
    <x v="9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x v="9"/>
    <b v="1"/>
    <s v="technology/hardware"/>
    <n v="191"/>
    <n v="86.16"/>
    <x v="0"/>
    <x v="0"/>
    <x v="9"/>
    <d v="2013-05-31T12:00:00"/>
    <x v="0"/>
  </r>
  <r>
    <x v="10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x v="10"/>
    <b v="1"/>
    <s v="photography/photobooks"/>
    <n v="157"/>
    <n v="849.67"/>
    <x v="2"/>
    <x v="3"/>
    <x v="10"/>
    <d v="2016-03-16T05:04:57"/>
    <x v="1"/>
  </r>
  <r>
    <x v="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x v="11"/>
    <b v="1"/>
    <s v="technology/hardware"/>
    <n v="820"/>
    <n v="422.02"/>
    <x v="0"/>
    <x v="0"/>
    <x v="11"/>
    <d v="2016-01-11T23:00:00"/>
    <x v="4"/>
  </r>
  <r>
    <x v="12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x v="12"/>
    <b v="1"/>
    <s v="technology/hardware"/>
    <n v="317"/>
    <n v="259.25"/>
    <x v="0"/>
    <x v="0"/>
    <x v="12"/>
    <d v="2016-06-28T15:45:23"/>
    <x v="1"/>
  </r>
  <r>
    <x v="13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x v="13"/>
    <b v="1"/>
    <s v="technology/hardware"/>
    <n v="699"/>
    <n v="842.11"/>
    <x v="0"/>
    <x v="0"/>
    <x v="13"/>
    <d v="2016-03-12T05:00:00"/>
    <x v="1"/>
  </r>
  <r>
    <x v="14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x v="14"/>
    <b v="1"/>
    <s v="technology/hardware"/>
    <n v="348"/>
    <n v="511.79"/>
    <x v="0"/>
    <x v="0"/>
    <x v="14"/>
    <d v="2015-07-12T06:02:38"/>
    <x v="4"/>
  </r>
  <r>
    <x v="15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x v="15"/>
    <b v="0"/>
    <s v="technology/space exploration"/>
    <n v="34"/>
    <n v="223.58"/>
    <x v="0"/>
    <x v="4"/>
    <x v="15"/>
    <d v="2016-12-21T07:59:00"/>
    <x v="1"/>
  </r>
  <r>
    <x v="16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x v="16"/>
    <b v="1"/>
    <s v="technology/hardware"/>
    <n v="126"/>
    <n v="64.569999999999993"/>
    <x v="0"/>
    <x v="0"/>
    <x v="16"/>
    <d v="2014-05-15T06:58:51"/>
    <x v="2"/>
  </r>
  <r>
    <x v="17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x v="17"/>
    <b v="1"/>
    <s v="technology/hardware"/>
    <n v="788"/>
    <n v="176.2"/>
    <x v="0"/>
    <x v="0"/>
    <x v="17"/>
    <d v="2014-05-01T14:01:30"/>
    <x v="2"/>
  </r>
  <r>
    <x v="18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x v="18"/>
    <b v="1"/>
    <s v="technology/space exploration"/>
    <n v="2791"/>
    <n v="83.8"/>
    <x v="0"/>
    <x v="4"/>
    <x v="18"/>
    <d v="2017-01-02T22:59:00"/>
    <x v="1"/>
  </r>
  <r>
    <x v="19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x v="19"/>
    <b v="1"/>
    <s v="technology/hardware"/>
    <n v="387"/>
    <n v="593.94000000000005"/>
    <x v="0"/>
    <x v="0"/>
    <x v="19"/>
    <d v="2015-05-07T06:58:00"/>
    <x v="4"/>
  </r>
  <r>
    <x v="20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x v="20"/>
    <b v="1"/>
    <s v="technology/wearables"/>
    <n v="1460"/>
    <n v="134.36000000000001"/>
    <x v="0"/>
    <x v="1"/>
    <x v="20"/>
    <d v="2015-08-19T15:37:54"/>
    <x v="4"/>
  </r>
  <r>
    <x v="21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x v="21"/>
    <b v="1"/>
    <s v="games/tabletop games"/>
    <n v="951"/>
    <n v="65.89"/>
    <x v="3"/>
    <x v="5"/>
    <x v="21"/>
    <d v="2015-02-28T14:00:59"/>
    <x v="4"/>
  </r>
  <r>
    <x v="22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x v="22"/>
    <b v="1"/>
    <s v="games/tabletop games"/>
    <n v="975"/>
    <n v="426.93"/>
    <x v="3"/>
    <x v="5"/>
    <x v="22"/>
    <d v="2016-12-03T01:07:53"/>
    <x v="1"/>
  </r>
  <r>
    <x v="23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x v="23"/>
    <b v="1"/>
    <s v="technology/hardware"/>
    <n v="260"/>
    <n v="180.75"/>
    <x v="0"/>
    <x v="0"/>
    <x v="23"/>
    <d v="2016-04-22T06:32:52"/>
    <x v="1"/>
  </r>
  <r>
    <x v="24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x v="24"/>
    <b v="1"/>
    <s v="technology/hardware"/>
    <n v="115"/>
    <n v="282.66000000000003"/>
    <x v="0"/>
    <x v="0"/>
    <x v="24"/>
    <d v="2015-11-19T04:59:00"/>
    <x v="4"/>
  </r>
  <r>
    <x v="25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x v="25"/>
    <b v="1"/>
    <s v="technology/hardware"/>
    <n v="382"/>
    <n v="128.38999999999999"/>
    <x v="0"/>
    <x v="0"/>
    <x v="25"/>
    <d v="2015-06-12T20:00:00"/>
    <x v="4"/>
  </r>
  <r>
    <x v="2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x v="26"/>
    <b v="1"/>
    <s v="technology/hardware"/>
    <n v="207"/>
    <n v="136.63999999999999"/>
    <x v="0"/>
    <x v="0"/>
    <x v="26"/>
    <d v="2014-08-14T12:58:18"/>
    <x v="2"/>
  </r>
  <r>
    <x v="2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x v="27"/>
    <b v="0"/>
    <s v="technology/gadgets"/>
    <n v="53"/>
    <n v="2928.93"/>
    <x v="0"/>
    <x v="6"/>
    <x v="27"/>
    <d v="2017-02-10T06:28:53"/>
    <x v="5"/>
  </r>
  <r>
    <x v="28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x v="28"/>
    <b v="1"/>
    <s v="games/tabletop games"/>
    <n v="1015"/>
    <n v="56.97"/>
    <x v="3"/>
    <x v="5"/>
    <x v="28"/>
    <d v="2015-04-03T03:59:00"/>
    <x v="4"/>
  </r>
  <r>
    <x v="29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x v="29"/>
    <b v="1"/>
    <s v="technology/hardware"/>
    <n v="402"/>
    <n v="245.02"/>
    <x v="0"/>
    <x v="0"/>
    <x v="29"/>
    <d v="2015-12-19T07:59:00"/>
    <x v="4"/>
  </r>
  <r>
    <x v="30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x v="30"/>
    <b v="1"/>
    <s v="games/tabletop games"/>
    <n v="945"/>
    <n v="164.8"/>
    <x v="3"/>
    <x v="5"/>
    <x v="30"/>
    <d v="2014-09-21T19:00:15"/>
    <x v="2"/>
  </r>
  <r>
    <x v="31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x v="31"/>
    <b v="1"/>
    <s v="technology/hardware"/>
    <n v="485"/>
    <n v="108.97"/>
    <x v="0"/>
    <x v="0"/>
    <x v="31"/>
    <d v="2016-09-22T17:00:21"/>
    <x v="1"/>
  </r>
  <r>
    <x v="32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x v="32"/>
    <b v="1"/>
    <s v="food/small batch"/>
    <n v="526"/>
    <n v="54.88"/>
    <x v="4"/>
    <x v="7"/>
    <x v="32"/>
    <d v="2014-08-26T22:00:40"/>
    <x v="2"/>
  </r>
  <r>
    <x v="33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x v="33"/>
    <b v="1"/>
    <s v="games/tabletop games"/>
    <n v="720"/>
    <n v="107.82"/>
    <x v="3"/>
    <x v="5"/>
    <x v="33"/>
    <d v="2017-01-10T21:59:00"/>
    <x v="1"/>
  </r>
  <r>
    <x v="34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x v="34"/>
    <b v="1"/>
    <s v="technology/hardware"/>
    <n v="355"/>
    <n v="91.21"/>
    <x v="0"/>
    <x v="0"/>
    <x v="34"/>
    <d v="2016-04-03T12:01:02"/>
    <x v="1"/>
  </r>
  <r>
    <x v="35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x v="35"/>
    <b v="1"/>
    <s v="technology/hardware"/>
    <n v="353"/>
    <n v="326.29000000000002"/>
    <x v="0"/>
    <x v="0"/>
    <x v="35"/>
    <d v="2016-02-20T02:00:53"/>
    <x v="1"/>
  </r>
  <r>
    <x v="3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x v="36"/>
    <b v="1"/>
    <s v="technology/hardware"/>
    <n v="294"/>
    <n v="483.34"/>
    <x v="0"/>
    <x v="0"/>
    <x v="36"/>
    <d v="2015-04-18T21:10:05"/>
    <x v="4"/>
  </r>
  <r>
    <x v="37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x v="37"/>
    <b v="1"/>
    <s v="film &amp; video/documentary"/>
    <n v="114"/>
    <n v="161.26"/>
    <x v="5"/>
    <x v="8"/>
    <x v="37"/>
    <d v="2013-02-01T18:25:39"/>
    <x v="3"/>
  </r>
  <r>
    <x v="38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x v="38"/>
    <b v="1"/>
    <s v="technology/hardware"/>
    <n v="1705"/>
    <n v="68.819999999999993"/>
    <x v="0"/>
    <x v="0"/>
    <x v="38"/>
    <d v="2016-08-11T06:28:36"/>
    <x v="1"/>
  </r>
  <r>
    <x v="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x v="39"/>
    <b v="1"/>
    <s v="technology/hardware"/>
    <n v="136"/>
    <n v="449.26"/>
    <x v="0"/>
    <x v="0"/>
    <x v="39"/>
    <d v="2016-12-01T04:59:00"/>
    <x v="1"/>
  </r>
  <r>
    <x v="40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x v="40"/>
    <b v="1"/>
    <s v="theater/spaces"/>
    <n v="147"/>
    <n v="155.24"/>
    <x v="6"/>
    <x v="9"/>
    <x v="40"/>
    <d v="2014-11-11T16:10:36"/>
    <x v="2"/>
  </r>
  <r>
    <x v="41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x v="41"/>
    <b v="1"/>
    <s v="film &amp; video/documentary"/>
    <n v="113"/>
    <n v="147.16999999999999"/>
    <x v="5"/>
    <x v="8"/>
    <x v="41"/>
    <d v="2017-03-14T22:57:00"/>
    <x v="5"/>
  </r>
  <r>
    <x v="42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x v="42"/>
    <b v="1"/>
    <s v="technology/hardware"/>
    <n v="211"/>
    <n v="262.16000000000003"/>
    <x v="0"/>
    <x v="0"/>
    <x v="42"/>
    <d v="2015-12-19T01:00:00"/>
    <x v="4"/>
  </r>
  <r>
    <x v="43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x v="43"/>
    <b v="1"/>
    <s v="technology/hardware"/>
    <n v="1678"/>
    <n v="20.47"/>
    <x v="0"/>
    <x v="0"/>
    <x v="43"/>
    <d v="2013-07-25T16:21:28"/>
    <x v="0"/>
  </r>
  <r>
    <x v="44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x v="44"/>
    <b v="1"/>
    <s v="technology/hardware"/>
    <n v="399"/>
    <n v="577.28"/>
    <x v="0"/>
    <x v="0"/>
    <x v="44"/>
    <d v="2012-05-23T19:00:00"/>
    <x v="3"/>
  </r>
  <r>
    <x v="45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x v="45"/>
    <b v="1"/>
    <s v="technology/hardware"/>
    <n v="161"/>
    <n v="457.39"/>
    <x v="0"/>
    <x v="0"/>
    <x v="45"/>
    <d v="2015-06-11T10:05:53"/>
    <x v="4"/>
  </r>
  <r>
    <x v="46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x v="46"/>
    <b v="1"/>
    <s v="technology/hardware"/>
    <n v="201"/>
    <n v="220.74"/>
    <x v="0"/>
    <x v="0"/>
    <x v="46"/>
    <d v="2015-06-11T04:25:46"/>
    <x v="4"/>
  </r>
  <r>
    <x v="47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x v="47"/>
    <b v="1"/>
    <s v="theater/spaces"/>
    <n v="102"/>
    <n v="108"/>
    <x v="6"/>
    <x v="9"/>
    <x v="47"/>
    <d v="2015-12-24T15:41:24"/>
    <x v="4"/>
  </r>
  <r>
    <x v="48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x v="48"/>
    <b v="1"/>
    <s v="technology/hardware"/>
    <n v="153"/>
    <n v="324.69"/>
    <x v="0"/>
    <x v="0"/>
    <x v="48"/>
    <d v="2015-05-08T16:01:58"/>
    <x v="4"/>
  </r>
  <r>
    <x v="4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x v="49"/>
    <b v="1"/>
    <s v="technology/hardware"/>
    <n v="305"/>
    <n v="383.36"/>
    <x v="0"/>
    <x v="0"/>
    <x v="49"/>
    <d v="2016-11-23T08:45:43"/>
    <x v="1"/>
  </r>
  <r>
    <x v="50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x v="50"/>
    <b v="0"/>
    <s v="film &amp; video/drama"/>
    <n v="51"/>
    <n v="117.68"/>
    <x v="5"/>
    <x v="10"/>
    <x v="50"/>
    <d v="2016-08-04T14:00:03"/>
    <x v="1"/>
  </r>
  <r>
    <x v="51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x v="51"/>
    <b v="0"/>
    <s v="technology/wearables"/>
    <n v="75"/>
    <n v="932.31"/>
    <x v="0"/>
    <x v="1"/>
    <x v="51"/>
    <d v="2015-10-30T14:59:43"/>
    <x v="4"/>
  </r>
  <r>
    <x v="52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x v="52"/>
    <b v="1"/>
    <s v="film &amp; video/documentary"/>
    <n v="147"/>
    <n v="92.25"/>
    <x v="5"/>
    <x v="8"/>
    <x v="52"/>
    <d v="2017-02-22T04:43:42"/>
    <x v="5"/>
  </r>
  <r>
    <x v="53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x v="53"/>
    <b v="1"/>
    <s v="technology/hardware"/>
    <n v="285"/>
    <n v="279.38"/>
    <x v="0"/>
    <x v="0"/>
    <x v="53"/>
    <d v="2016-12-03T15:05:15"/>
    <x v="1"/>
  </r>
  <r>
    <x v="54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x v="54"/>
    <b v="1"/>
    <s v="film &amp; video/documentary"/>
    <n v="109"/>
    <n v="56.34"/>
    <x v="5"/>
    <x v="8"/>
    <x v="54"/>
    <d v="2014-05-09T21:00:00"/>
    <x v="2"/>
  </r>
  <r>
    <x v="5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x v="55"/>
    <b v="1"/>
    <s v="publishing/radio &amp; podcasts"/>
    <n v="456"/>
    <n v="52.62"/>
    <x v="1"/>
    <x v="2"/>
    <x v="55"/>
    <d v="2012-03-22T03:00:00"/>
    <x v="3"/>
  </r>
  <r>
    <x v="56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x v="56"/>
    <b v="1"/>
    <s v="games/tabletop games"/>
    <n v="1360"/>
    <n v="53.87"/>
    <x v="3"/>
    <x v="5"/>
    <x v="56"/>
    <d v="2013-11-27T03:02:00"/>
    <x v="0"/>
  </r>
  <r>
    <x v="57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x v="57"/>
    <b v="1"/>
    <s v="games/tabletop games"/>
    <n v="1081"/>
    <n v="40.07"/>
    <x v="3"/>
    <x v="5"/>
    <x v="57"/>
    <d v="2016-12-15T23:00:00"/>
    <x v="1"/>
  </r>
  <r>
    <x v="5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x v="58"/>
    <b v="1"/>
    <s v="technology/hardware"/>
    <n v="148"/>
    <n v="91.83"/>
    <x v="0"/>
    <x v="0"/>
    <x v="58"/>
    <d v="2013-05-23T15:38:11"/>
    <x v="0"/>
  </r>
  <r>
    <x v="59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x v="59"/>
    <b v="1"/>
    <s v="technology/hardware"/>
    <n v="125"/>
    <n v="385.04"/>
    <x v="0"/>
    <x v="0"/>
    <x v="59"/>
    <d v="2016-06-11T13:39:32"/>
    <x v="1"/>
  </r>
  <r>
    <x v="60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x v="60"/>
    <b v="1"/>
    <s v="technology/hardware"/>
    <n v="248"/>
    <n v="408.98"/>
    <x v="0"/>
    <x v="0"/>
    <x v="60"/>
    <d v="2014-12-03T13:00:45"/>
    <x v="2"/>
  </r>
  <r>
    <x v="61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x v="61"/>
    <b v="1"/>
    <s v="film &amp; video/documentary"/>
    <n v="182"/>
    <n v="81.75"/>
    <x v="5"/>
    <x v="8"/>
    <x v="61"/>
    <d v="2014-03-07T22:59:00"/>
    <x v="2"/>
  </r>
  <r>
    <x v="62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x v="62"/>
    <b v="1"/>
    <s v="technology/hardware"/>
    <n v="120"/>
    <n v="223.1"/>
    <x v="0"/>
    <x v="0"/>
    <x v="62"/>
    <d v="2015-03-30T18:31:59"/>
    <x v="4"/>
  </r>
  <r>
    <x v="63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x v="63"/>
    <b v="1"/>
    <s v="technology/hardware"/>
    <n v="234"/>
    <n v="331.1"/>
    <x v="0"/>
    <x v="0"/>
    <x v="63"/>
    <d v="2014-07-10T14:31:03"/>
    <x v="2"/>
  </r>
  <r>
    <x v="64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x v="64"/>
    <b v="1"/>
    <s v="film &amp; video/documentary"/>
    <n v="156"/>
    <n v="54.75"/>
    <x v="5"/>
    <x v="8"/>
    <x v="64"/>
    <d v="2014-05-30T14:10:35"/>
    <x v="2"/>
  </r>
  <r>
    <x v="65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x v="65"/>
    <b v="1"/>
    <s v="technology/hardware"/>
    <n v="579"/>
    <n v="61.38"/>
    <x v="0"/>
    <x v="0"/>
    <x v="65"/>
    <d v="2016-08-05T19:01:08"/>
    <x v="1"/>
  </r>
  <r>
    <x v="66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x v="66"/>
    <b v="0"/>
    <s v="technology/wearables"/>
    <n v="58"/>
    <n v="343.15"/>
    <x v="0"/>
    <x v="1"/>
    <x v="66"/>
    <d v="2016-12-08T04:59:00"/>
    <x v="1"/>
  </r>
  <r>
    <x v="67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x v="67"/>
    <b v="1"/>
    <s v="technology/hardware"/>
    <n v="115"/>
    <n v="566.39"/>
    <x v="0"/>
    <x v="0"/>
    <x v="67"/>
    <d v="2016-03-24T08:11:38"/>
    <x v="1"/>
  </r>
  <r>
    <x v="68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x v="10"/>
    <b v="1"/>
    <s v="film &amp; video/documentary"/>
    <n v="113"/>
    <n v="203.63"/>
    <x v="5"/>
    <x v="8"/>
    <x v="68"/>
    <d v="2015-10-28T08:00:00"/>
    <x v="4"/>
  </r>
  <r>
    <x v="69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x v="68"/>
    <b v="1"/>
    <s v="theater/spaces"/>
    <n v="113"/>
    <n v="89.31"/>
    <x v="6"/>
    <x v="9"/>
    <x v="69"/>
    <d v="2016-11-01T03:59:00"/>
    <x v="1"/>
  </r>
  <r>
    <x v="70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x v="69"/>
    <b v="1"/>
    <s v="technology/hardware"/>
    <n v="1105"/>
    <n v="67.69"/>
    <x v="0"/>
    <x v="0"/>
    <x v="70"/>
    <d v="2012-10-06T03:59:00"/>
    <x v="3"/>
  </r>
  <r>
    <x v="71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x v="70"/>
    <b v="1"/>
    <s v="technology/space exploration"/>
    <n v="1379"/>
    <n v="31.82"/>
    <x v="0"/>
    <x v="4"/>
    <x v="71"/>
    <d v="2012-09-13T10:07:02"/>
    <x v="3"/>
  </r>
  <r>
    <x v="7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x v="71"/>
    <b v="1"/>
    <s v="technology/hardware"/>
    <n v="217"/>
    <n v="78.83"/>
    <x v="0"/>
    <x v="0"/>
    <x v="72"/>
    <d v="2017-01-23T17:05:43"/>
    <x v="1"/>
  </r>
  <r>
    <x v="73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x v="72"/>
    <b v="1"/>
    <s v="technology/space exploration"/>
    <n v="107"/>
    <n v="60.97"/>
    <x v="0"/>
    <x v="4"/>
    <x v="73"/>
    <d v="2016-06-17T12:59:50"/>
    <x v="1"/>
  </r>
  <r>
    <x v="74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x v="73"/>
    <b v="0"/>
    <s v="technology/wearables"/>
    <n v="82"/>
    <n v="120.39"/>
    <x v="0"/>
    <x v="1"/>
    <x v="74"/>
    <d v="2013-11-22T16:00:00"/>
    <x v="0"/>
  </r>
  <r>
    <x v="75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x v="74"/>
    <b v="1"/>
    <s v="technology/space exploration"/>
    <n v="304"/>
    <n v="157.29"/>
    <x v="0"/>
    <x v="4"/>
    <x v="75"/>
    <d v="2012-07-15T05:42:31"/>
    <x v="3"/>
  </r>
  <r>
    <x v="76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x v="75"/>
    <b v="1"/>
    <s v="technology/hardware"/>
    <n v="212"/>
    <n v="127.36"/>
    <x v="0"/>
    <x v="0"/>
    <x v="76"/>
    <d v="2016-11-07T11:05:37"/>
    <x v="1"/>
  </r>
  <r>
    <x v="77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x v="76"/>
    <b v="1"/>
    <s v="technology/wearables"/>
    <n v="141"/>
    <n v="95.83"/>
    <x v="0"/>
    <x v="1"/>
    <x v="77"/>
    <d v="2015-08-20T14:50:40"/>
    <x v="4"/>
  </r>
  <r>
    <x v="78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x v="77"/>
    <b v="1"/>
    <s v="games/tabletop games"/>
    <n v="2647"/>
    <n v="53.48"/>
    <x v="3"/>
    <x v="5"/>
    <x v="78"/>
    <d v="2014-02-21T18:00:00"/>
    <x v="2"/>
  </r>
  <r>
    <x v="79"/>
    <s v="Krimston TWO - Dual SIM case for iPhone"/>
    <s v="Krimston TWO: iPhone Dual SIM Case"/>
    <x v="4"/>
    <n v="105745"/>
    <x v="0"/>
    <s v="US"/>
    <s v="USD"/>
    <n v="1461333311"/>
    <n v="1458741311"/>
    <b v="0"/>
    <x v="78"/>
    <b v="1"/>
    <s v="technology/hardware"/>
    <n v="106"/>
    <n v="261.75"/>
    <x v="0"/>
    <x v="0"/>
    <x v="79"/>
    <d v="2016-04-22T13:55:11"/>
    <x v="1"/>
  </r>
  <r>
    <x v="80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x v="79"/>
    <b v="1"/>
    <s v="food/small batch"/>
    <n v="521"/>
    <n v="48.1"/>
    <x v="4"/>
    <x v="7"/>
    <x v="80"/>
    <d v="2014-03-08T22:11:35"/>
    <x v="2"/>
  </r>
  <r>
    <x v="81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x v="80"/>
    <b v="1"/>
    <s v="technology/hardware"/>
    <n v="103"/>
    <n v="227.85"/>
    <x v="0"/>
    <x v="0"/>
    <x v="81"/>
    <d v="2015-04-17T00:00:00"/>
    <x v="4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x v="81"/>
    <b v="1"/>
    <s v="theater/plays"/>
    <n v="101"/>
    <n v="1008.24"/>
    <x v="6"/>
    <x v="11"/>
    <x v="82"/>
    <d v="2015-05-22T17:03:29"/>
    <x v="4"/>
  </r>
  <r>
    <x v="83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x v="82"/>
    <b v="1"/>
    <s v="technology/hardware"/>
    <n v="1436"/>
    <n v="74.11"/>
    <x v="0"/>
    <x v="0"/>
    <x v="83"/>
    <d v="2013-03-23T22:42:41"/>
    <x v="0"/>
  </r>
  <r>
    <x v="84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x v="83"/>
    <b v="1"/>
    <s v="theater/plays"/>
    <n v="100"/>
    <n v="179.28"/>
    <x v="6"/>
    <x v="11"/>
    <x v="84"/>
    <d v="2014-05-05T06:38:31"/>
    <x v="2"/>
  </r>
  <r>
    <x v="85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x v="84"/>
    <b v="1"/>
    <s v="film &amp; video/documentary"/>
    <n v="132"/>
    <n v="105.05"/>
    <x v="5"/>
    <x v="8"/>
    <x v="85"/>
    <d v="2015-04-08T17:42:49"/>
    <x v="4"/>
  </r>
  <r>
    <x v="86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x v="85"/>
    <b v="0"/>
    <s v="technology/wearables"/>
    <n v="56"/>
    <n v="790.84"/>
    <x v="0"/>
    <x v="1"/>
    <x v="86"/>
    <d v="2016-02-25T07:25:01"/>
    <x v="1"/>
  </r>
  <r>
    <x v="87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x v="86"/>
    <b v="1"/>
    <s v="technology/hardware"/>
    <n v="201"/>
    <n v="51.31"/>
    <x v="0"/>
    <x v="0"/>
    <x v="87"/>
    <d v="2011-04-22T04:21:13"/>
    <x v="6"/>
  </r>
  <r>
    <x v="88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x v="87"/>
    <b v="1"/>
    <s v="technology/hardware"/>
    <n v="320"/>
    <n v="55.28"/>
    <x v="0"/>
    <x v="0"/>
    <x v="88"/>
    <d v="2016-08-18T23:54:51"/>
    <x v="1"/>
  </r>
  <r>
    <x v="89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x v="88"/>
    <b v="1"/>
    <s v="technology/space exploration"/>
    <n v="144"/>
    <n v="74.64"/>
    <x v="0"/>
    <x v="4"/>
    <x v="89"/>
    <d v="2015-10-11T01:00:00"/>
    <x v="4"/>
  </r>
  <r>
    <x v="90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x v="89"/>
    <b v="1"/>
    <s v="games/tabletop games"/>
    <n v="1857"/>
    <n v="149.03"/>
    <x v="3"/>
    <x v="5"/>
    <x v="90"/>
    <d v="2013-03-26T08:23:59"/>
    <x v="0"/>
  </r>
  <r>
    <x v="91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x v="90"/>
    <b v="1"/>
    <s v="theater/spaces"/>
    <n v="154"/>
    <n v="84.87"/>
    <x v="6"/>
    <x v="9"/>
    <x v="91"/>
    <d v="2014-08-09T02:00:00"/>
    <x v="2"/>
  </r>
  <r>
    <x v="92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x v="91"/>
    <b v="1"/>
    <s v="technology/hardware"/>
    <n v="922"/>
    <n v="192.39"/>
    <x v="0"/>
    <x v="0"/>
    <x v="92"/>
    <d v="2013-03-09T21:08:19"/>
    <x v="0"/>
  </r>
  <r>
    <x v="93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x v="92"/>
    <b v="1"/>
    <s v="photography/photobooks"/>
    <n v="166"/>
    <n v="97.73"/>
    <x v="2"/>
    <x v="3"/>
    <x v="93"/>
    <d v="2015-07-08T14:00:23"/>
    <x v="4"/>
  </r>
  <r>
    <x v="94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x v="93"/>
    <b v="1"/>
    <s v="film &amp; video/documentary"/>
    <n v="101"/>
    <n v="589.95000000000005"/>
    <x v="5"/>
    <x v="8"/>
    <x v="94"/>
    <d v="2012-01-07T18:35:09"/>
    <x v="6"/>
  </r>
  <r>
    <x v="95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x v="94"/>
    <b v="0"/>
    <s v="theater/spaces"/>
    <n v="68"/>
    <n v="244.8"/>
    <x v="6"/>
    <x v="9"/>
    <x v="95"/>
    <d v="2016-07-09T23:49:58"/>
    <x v="1"/>
  </r>
  <r>
    <x v="9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x v="95"/>
    <b v="0"/>
    <s v="technology/wearables"/>
    <n v="85"/>
    <n v="379.23"/>
    <x v="0"/>
    <x v="1"/>
    <x v="96"/>
    <d v="2014-12-17T20:43:48"/>
    <x v="2"/>
  </r>
  <r>
    <x v="97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x v="96"/>
    <b v="1"/>
    <s v="technology/hardware"/>
    <n v="118"/>
    <n v="2500.9699999999998"/>
    <x v="0"/>
    <x v="0"/>
    <x v="97"/>
    <d v="2014-12-21T08:42:21"/>
    <x v="2"/>
  </r>
  <r>
    <x v="98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x v="97"/>
    <b v="1"/>
    <s v="film &amp; video/documentary"/>
    <n v="214"/>
    <n v="144.69"/>
    <x v="5"/>
    <x v="8"/>
    <x v="98"/>
    <d v="2015-08-15T06:00:00"/>
    <x v="4"/>
  </r>
  <r>
    <x v="99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x v="81"/>
    <b v="0"/>
    <s v="technology/wearables"/>
    <n v="32"/>
    <n v="800.7"/>
    <x v="0"/>
    <x v="1"/>
    <x v="99"/>
    <d v="2016-11-30T20:15:19"/>
    <x v="1"/>
  </r>
  <r>
    <x v="100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x v="98"/>
    <b v="1"/>
    <s v="technology/hardware"/>
    <n v="199"/>
    <n v="51.21"/>
    <x v="0"/>
    <x v="0"/>
    <x v="100"/>
    <d v="2013-12-25T08:00:29"/>
    <x v="0"/>
  </r>
  <r>
    <x v="101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x v="99"/>
    <b v="1"/>
    <s v="music/indie rock"/>
    <n v="429"/>
    <n v="64.819999999999993"/>
    <x v="7"/>
    <x v="12"/>
    <x v="101"/>
    <d v="2013-03-21T18:03:35"/>
    <x v="0"/>
  </r>
  <r>
    <x v="10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x v="100"/>
    <b v="1"/>
    <s v="technology/hardware"/>
    <n v="111"/>
    <n v="226.21"/>
    <x v="0"/>
    <x v="0"/>
    <x v="102"/>
    <d v="2016-05-07T13:57:12"/>
    <x v="1"/>
  </r>
  <r>
    <x v="103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x v="101"/>
    <b v="1"/>
    <s v="film &amp; video/documentary"/>
    <n v="104"/>
    <n v="156.05000000000001"/>
    <x v="5"/>
    <x v="8"/>
    <x v="103"/>
    <d v="2015-11-01T04:00:00"/>
    <x v="4"/>
  </r>
  <r>
    <x v="104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x v="102"/>
    <b v="1"/>
    <s v="music/electronic music"/>
    <n v="110"/>
    <n v="71.849999999999994"/>
    <x v="7"/>
    <x v="13"/>
    <x v="104"/>
    <d v="2015-03-16T19:00:37"/>
    <x v="4"/>
  </r>
  <r>
    <x v="105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x v="103"/>
    <b v="1"/>
    <s v="technology/hardware"/>
    <n v="153"/>
    <n v="138.49"/>
    <x v="0"/>
    <x v="0"/>
    <x v="105"/>
    <d v="2013-04-17T18:15:42"/>
    <x v="0"/>
  </r>
  <r>
    <x v="106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x v="104"/>
    <b v="1"/>
    <s v="film &amp; video/documentary"/>
    <n v="102"/>
    <n v="154.41999999999999"/>
    <x v="5"/>
    <x v="8"/>
    <x v="106"/>
    <d v="2011-10-29T03:59:00"/>
    <x v="6"/>
  </r>
  <r>
    <x v="10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x v="78"/>
    <b v="1"/>
    <s v="games/tabletop games"/>
    <n v="381"/>
    <n v="188.38"/>
    <x v="3"/>
    <x v="5"/>
    <x v="107"/>
    <d v="2014-12-21T01:00:00"/>
    <x v="2"/>
  </r>
  <r>
    <x v="108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x v="105"/>
    <b v="1"/>
    <s v="technology/hardware"/>
    <n v="304"/>
    <n v="143.21"/>
    <x v="0"/>
    <x v="0"/>
    <x v="108"/>
    <d v="2016-12-15T05:00:00"/>
    <x v="1"/>
  </r>
  <r>
    <x v="109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x v="106"/>
    <b v="1"/>
    <s v="technology/hardware"/>
    <n v="375"/>
    <n v="186.81"/>
    <x v="0"/>
    <x v="0"/>
    <x v="109"/>
    <d v="2013-08-19T08:01:09"/>
    <x v="0"/>
  </r>
  <r>
    <x v="110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x v="107"/>
    <b v="1"/>
    <s v="technology/wearables"/>
    <n v="300"/>
    <n v="73.489999999999995"/>
    <x v="0"/>
    <x v="1"/>
    <x v="110"/>
    <d v="2014-10-29T01:00:00"/>
    <x v="2"/>
  </r>
  <r>
    <x v="111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x v="108"/>
    <b v="1"/>
    <s v="technology/hardware"/>
    <n v="226"/>
    <n v="118.61"/>
    <x v="0"/>
    <x v="0"/>
    <x v="111"/>
    <d v="2012-11-29T23:54:56"/>
    <x v="3"/>
  </r>
  <r>
    <x v="112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x v="109"/>
    <b v="1"/>
    <s v="technology/hardware"/>
    <n v="370"/>
    <n v="182.78"/>
    <x v="0"/>
    <x v="0"/>
    <x v="112"/>
    <d v="2014-05-01T15:55:29"/>
    <x v="2"/>
  </r>
  <r>
    <x v="113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x v="110"/>
    <b v="1"/>
    <s v="technology/hardware"/>
    <n v="246"/>
    <n v="161.88"/>
    <x v="0"/>
    <x v="0"/>
    <x v="113"/>
    <d v="2014-01-15T19:00:00"/>
    <x v="0"/>
  </r>
  <r>
    <x v="114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x v="111"/>
    <b v="1"/>
    <s v="food/small batch"/>
    <n v="294"/>
    <n v="66.62"/>
    <x v="4"/>
    <x v="7"/>
    <x v="114"/>
    <d v="2016-12-19T07:59:00"/>
    <x v="1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x v="112"/>
    <b v="0"/>
    <s v="technology/wearables"/>
    <n v="65"/>
    <n v="201.6"/>
    <x v="0"/>
    <x v="1"/>
    <x v="115"/>
    <d v="2014-12-04T10:58:54"/>
    <x v="2"/>
  </r>
  <r>
    <x v="116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x v="113"/>
    <b v="1"/>
    <s v="film &amp; video/documentary"/>
    <n v="110"/>
    <n v="75.44"/>
    <x v="5"/>
    <x v="8"/>
    <x v="116"/>
    <d v="2015-05-23T21:23:39"/>
    <x v="4"/>
  </r>
  <r>
    <x v="117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x v="114"/>
    <b v="1"/>
    <s v="technology/hardware"/>
    <n v="198"/>
    <n v="101.86"/>
    <x v="0"/>
    <x v="0"/>
    <x v="117"/>
    <d v="2013-10-16T14:33:35"/>
    <x v="0"/>
  </r>
  <r>
    <x v="118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x v="115"/>
    <b v="1"/>
    <s v="games/tabletop games"/>
    <n v="452"/>
    <n v="75.650000000000006"/>
    <x v="3"/>
    <x v="5"/>
    <x v="118"/>
    <d v="2016-11-21T04:59:00"/>
    <x v="1"/>
  </r>
  <r>
    <x v="119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x v="116"/>
    <b v="1"/>
    <s v="film &amp; video/documentary"/>
    <n v="133"/>
    <n v="100.08"/>
    <x v="5"/>
    <x v="8"/>
    <x v="119"/>
    <d v="2013-11-01T00:00:00"/>
    <x v="0"/>
  </r>
  <r>
    <x v="120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x v="117"/>
    <b v="1"/>
    <s v="technology/hardware"/>
    <n v="102"/>
    <n v="147.68"/>
    <x v="0"/>
    <x v="0"/>
    <x v="120"/>
    <d v="2015-08-13T08:46:49"/>
    <x v="4"/>
  </r>
  <r>
    <x v="12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x v="118"/>
    <b v="0"/>
    <s v="music/faith"/>
    <n v="101"/>
    <n v="74.58"/>
    <x v="7"/>
    <x v="14"/>
    <x v="121"/>
    <d v="2017-03-29T02:00:00"/>
    <x v="5"/>
  </r>
  <r>
    <x v="122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x v="119"/>
    <b v="1"/>
    <s v="photography/photobooks"/>
    <n v="145"/>
    <n v="88.26"/>
    <x v="2"/>
    <x v="3"/>
    <x v="122"/>
    <d v="2016-05-02T03:59:00"/>
    <x v="1"/>
  </r>
  <r>
    <x v="123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x v="120"/>
    <b v="1"/>
    <s v="photography/photobooks"/>
    <n v="130"/>
    <n v="358.97"/>
    <x v="2"/>
    <x v="3"/>
    <x v="123"/>
    <d v="2015-09-02T22:49:03"/>
    <x v="4"/>
  </r>
  <r>
    <x v="124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x v="121"/>
    <b v="1"/>
    <s v="technology/hardware"/>
    <n v="128"/>
    <n v="244.12"/>
    <x v="0"/>
    <x v="0"/>
    <x v="124"/>
    <d v="2016-01-02T23:19:51"/>
    <x v="4"/>
  </r>
  <r>
    <x v="125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x v="122"/>
    <b v="1"/>
    <s v="games/tabletop games"/>
    <n v="353"/>
    <n v="64.63"/>
    <x v="3"/>
    <x v="5"/>
    <x v="125"/>
    <d v="2014-11-12T07:59:00"/>
    <x v="2"/>
  </r>
  <r>
    <x v="126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x v="123"/>
    <b v="1"/>
    <s v="film &amp; video/documentary"/>
    <n v="109"/>
    <n v="103.52"/>
    <x v="5"/>
    <x v="8"/>
    <x v="126"/>
    <d v="2015-11-19T20:00:19"/>
    <x v="4"/>
  </r>
  <r>
    <x v="127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x v="124"/>
    <b v="1"/>
    <s v="photography/photobooks"/>
    <n v="139"/>
    <n v="133.74"/>
    <x v="2"/>
    <x v="3"/>
    <x v="127"/>
    <d v="2014-10-17T19:55:39"/>
    <x v="2"/>
  </r>
  <r>
    <x v="128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x v="125"/>
    <b v="1"/>
    <s v="theater/spaces"/>
    <n v="172"/>
    <n v="153.52000000000001"/>
    <x v="6"/>
    <x v="9"/>
    <x v="128"/>
    <d v="2015-05-26T21:54:00"/>
    <x v="4"/>
  </r>
  <r>
    <x v="129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x v="19"/>
    <b v="1"/>
    <s v="technology/hardware"/>
    <n v="120"/>
    <n v="118.45"/>
    <x v="0"/>
    <x v="0"/>
    <x v="129"/>
    <d v="2015-01-09T01:00:00"/>
    <x v="2"/>
  </r>
  <r>
    <x v="130"/>
    <s v="LOCK8 - the World's First Smart Bike Lock"/>
    <s v="Keyless. Alarm secured. GPS tracking."/>
    <x v="6"/>
    <n v="60095.35"/>
    <x v="0"/>
    <s v="GB"/>
    <s v="GBP"/>
    <n v="1386025140"/>
    <n v="1382963963"/>
    <b v="0"/>
    <x v="126"/>
    <b v="1"/>
    <s v="technology/hardware"/>
    <n v="120"/>
    <n v="80.989999999999995"/>
    <x v="0"/>
    <x v="0"/>
    <x v="130"/>
    <d v="2013-12-02T22:59:00"/>
    <x v="0"/>
  </r>
  <r>
    <x v="131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x v="19"/>
    <b v="1"/>
    <s v="music/rock"/>
    <n v="200"/>
    <n v="118.2"/>
    <x v="7"/>
    <x v="15"/>
    <x v="131"/>
    <d v="2014-09-06T15:25:31"/>
    <x v="2"/>
  </r>
  <r>
    <x v="132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x v="127"/>
    <b v="1"/>
    <s v="publishing/radio &amp; podcasts"/>
    <n v="117"/>
    <n v="92.16"/>
    <x v="1"/>
    <x v="2"/>
    <x v="132"/>
    <d v="2013-07-26T17:00:00"/>
    <x v="0"/>
  </r>
  <r>
    <x v="133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x v="128"/>
    <b v="1"/>
    <s v="technology/hardware"/>
    <n v="145"/>
    <n v="511.65"/>
    <x v="0"/>
    <x v="0"/>
    <x v="133"/>
    <d v="2017-03-01T17:52:15"/>
    <x v="5"/>
  </r>
  <r>
    <x v="134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x v="129"/>
    <b v="1"/>
    <s v="technology/hardware"/>
    <n v="116"/>
    <n v="307.2"/>
    <x v="0"/>
    <x v="0"/>
    <x v="134"/>
    <d v="2015-06-05T21:00:00"/>
    <x v="4"/>
  </r>
  <r>
    <x v="135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x v="130"/>
    <b v="1"/>
    <s v="film &amp; video/documentary"/>
    <n v="191"/>
    <n v="83.35"/>
    <x v="5"/>
    <x v="8"/>
    <x v="135"/>
    <d v="2011-06-18T01:14:26"/>
    <x v="6"/>
  </r>
  <r>
    <x v="136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x v="131"/>
    <b v="0"/>
    <s v="technology/wearables"/>
    <n v="23"/>
    <n v="161.12"/>
    <x v="0"/>
    <x v="1"/>
    <x v="136"/>
    <d v="2015-11-21T17:12:15"/>
    <x v="4"/>
  </r>
  <r>
    <x v="137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x v="132"/>
    <b v="1"/>
    <s v="games/tabletop games"/>
    <n v="283"/>
    <n v="42.63"/>
    <x v="3"/>
    <x v="5"/>
    <x v="137"/>
    <d v="2016-12-10T00:00:04"/>
    <x v="1"/>
  </r>
  <r>
    <x v="138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x v="133"/>
    <b v="1"/>
    <s v="technology/hardware"/>
    <n v="1132"/>
    <n v="80.73"/>
    <x v="0"/>
    <x v="0"/>
    <x v="138"/>
    <d v="2013-04-20T03:38:21"/>
    <x v="0"/>
  </r>
  <r>
    <x v="139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x v="134"/>
    <b v="1"/>
    <s v="technology/hardware"/>
    <n v="281"/>
    <n v="201.96"/>
    <x v="0"/>
    <x v="0"/>
    <x v="139"/>
    <d v="2016-10-02T06:41:24"/>
    <x v="1"/>
  </r>
  <r>
    <x v="140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x v="135"/>
    <b v="1"/>
    <s v="theater/plays"/>
    <n v="160"/>
    <n v="60.3"/>
    <x v="6"/>
    <x v="11"/>
    <x v="140"/>
    <d v="2014-11-26T07:59:00"/>
    <x v="2"/>
  </r>
  <r>
    <x v="141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x v="136"/>
    <b v="1"/>
    <s v="film &amp; video/documentary"/>
    <n v="110"/>
    <n v="157.33000000000001"/>
    <x v="5"/>
    <x v="8"/>
    <x v="141"/>
    <d v="2013-10-10T17:00:52"/>
    <x v="0"/>
  </r>
  <r>
    <x v="1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x v="59"/>
    <b v="1"/>
    <s v="film &amp; video/documentary"/>
    <n v="100"/>
    <n v="169.85"/>
    <x v="5"/>
    <x v="8"/>
    <x v="142"/>
    <d v="2016-04-29T18:44:25"/>
    <x v="1"/>
  </r>
  <r>
    <x v="143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x v="137"/>
    <b v="1"/>
    <s v="film &amp; video/television"/>
    <n v="123"/>
    <n v="190.55"/>
    <x v="5"/>
    <x v="16"/>
    <x v="143"/>
    <d v="2015-12-19T20:01:19"/>
    <x v="4"/>
  </r>
  <r>
    <x v="144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x v="138"/>
    <b v="1"/>
    <s v="publishing/nonfiction"/>
    <n v="114"/>
    <n v="234.81"/>
    <x v="1"/>
    <x v="17"/>
    <x v="144"/>
    <d v="2014-12-04T00:39:00"/>
    <x v="2"/>
  </r>
  <r>
    <x v="145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x v="139"/>
    <b v="1"/>
    <s v="technology/hardware"/>
    <n v="108"/>
    <n v="451.84"/>
    <x v="0"/>
    <x v="0"/>
    <x v="145"/>
    <d v="2015-04-10T05:32:54"/>
    <x v="4"/>
  </r>
  <r>
    <x v="146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x v="140"/>
    <b v="1"/>
    <s v="games/tabletop games"/>
    <n v="537"/>
    <n v="61.2"/>
    <x v="3"/>
    <x v="5"/>
    <x v="146"/>
    <d v="2016-03-26T17:11:30"/>
    <x v="1"/>
  </r>
  <r>
    <x v="14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x v="110"/>
    <b v="0"/>
    <s v="technology/wearables"/>
    <n v="79"/>
    <n v="117.7"/>
    <x v="0"/>
    <x v="1"/>
    <x v="147"/>
    <d v="2017-01-01T15:55:27"/>
    <x v="1"/>
  </r>
  <r>
    <x v="14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x v="141"/>
    <b v="1"/>
    <s v="games/tabletop games"/>
    <n v="133"/>
    <n v="81.650000000000006"/>
    <x v="3"/>
    <x v="5"/>
    <x v="148"/>
    <d v="2015-11-14T13:20:00"/>
    <x v="4"/>
  </r>
  <r>
    <x v="1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x v="142"/>
    <b v="1"/>
    <s v="technology/hardware"/>
    <n v="106"/>
    <n v="56.2"/>
    <x v="0"/>
    <x v="0"/>
    <x v="149"/>
    <d v="2014-07-10T10:09:11"/>
    <x v="2"/>
  </r>
  <r>
    <x v="150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x v="143"/>
    <b v="1"/>
    <s v="theater/spaces"/>
    <n v="131"/>
    <n v="164.3"/>
    <x v="6"/>
    <x v="9"/>
    <x v="150"/>
    <d v="2015-03-20T15:54:11"/>
    <x v="4"/>
  </r>
  <r>
    <x v="151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x v="144"/>
    <b v="1"/>
    <s v="film &amp; video/documentary"/>
    <n v="104"/>
    <n v="70.92"/>
    <x v="5"/>
    <x v="8"/>
    <x v="151"/>
    <d v="2016-12-20T04:30:33"/>
    <x v="1"/>
  </r>
  <r>
    <x v="152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x v="145"/>
    <b v="1"/>
    <s v="film &amp; video/documentary"/>
    <n v="104"/>
    <n v="711.04"/>
    <x v="5"/>
    <x v="8"/>
    <x v="152"/>
    <d v="2011-08-07T20:12:50"/>
    <x v="6"/>
  </r>
  <r>
    <x v="153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x v="146"/>
    <b v="1"/>
    <s v="film &amp; video/documentary"/>
    <n v="103"/>
    <n v="115.45"/>
    <x v="5"/>
    <x v="8"/>
    <x v="153"/>
    <d v="2012-06-26T04:03:13"/>
    <x v="3"/>
  </r>
  <r>
    <x v="154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x v="147"/>
    <b v="1"/>
    <s v="film &amp; video/documentary"/>
    <n v="103"/>
    <n v="193.05"/>
    <x v="5"/>
    <x v="8"/>
    <x v="154"/>
    <d v="2016-06-15T15:00:00"/>
    <x v="1"/>
  </r>
  <r>
    <x v="155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x v="148"/>
    <b v="1"/>
    <s v="theater/spaces"/>
    <n v="103"/>
    <n v="118.97"/>
    <x v="6"/>
    <x v="9"/>
    <x v="155"/>
    <d v="2014-06-16T04:25:00"/>
    <x v="2"/>
  </r>
  <r>
    <x v="156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x v="149"/>
    <b v="1"/>
    <s v="theater/plays"/>
    <n v="128"/>
    <n v="186.8"/>
    <x v="6"/>
    <x v="11"/>
    <x v="156"/>
    <d v="2015-03-02T04:59:00"/>
    <x v="4"/>
  </r>
  <r>
    <x v="157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x v="150"/>
    <b v="0"/>
    <s v="technology/wearables"/>
    <n v="102"/>
    <n v="158.36000000000001"/>
    <x v="0"/>
    <x v="1"/>
    <x v="157"/>
    <d v="2016-08-19T03:59:00"/>
    <x v="1"/>
  </r>
  <r>
    <x v="158"/>
    <s v="Det Andra GÃ¶teborg"/>
    <s v="En fotobok om livet i det enda andra GÃ¶teborg i vÃ¤rlden"/>
    <x v="16"/>
    <n v="50863"/>
    <x v="0"/>
    <s v="SE"/>
    <s v="SEK"/>
    <n v="1433106000"/>
    <n v="1431124572"/>
    <b v="0"/>
    <x v="151"/>
    <b v="1"/>
    <s v="photography/photobooks"/>
    <n v="254"/>
    <n v="493.82"/>
    <x v="2"/>
    <x v="3"/>
    <x v="158"/>
    <d v="2015-05-31T21:00:00"/>
    <x v="4"/>
  </r>
  <r>
    <x v="15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x v="152"/>
    <b v="1"/>
    <s v="theater/spaces"/>
    <n v="102"/>
    <n v="164.94"/>
    <x v="6"/>
    <x v="9"/>
    <x v="159"/>
    <d v="2016-10-04T03:59:00"/>
    <x v="1"/>
  </r>
  <r>
    <x v="160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x v="153"/>
    <b v="1"/>
    <s v="music/indie rock"/>
    <n v="101"/>
    <n v="82.5"/>
    <x v="7"/>
    <x v="12"/>
    <x v="160"/>
    <d v="2014-08-29T01:00:00"/>
    <x v="2"/>
  </r>
  <r>
    <x v="161"/>
    <s v="freeSoC and freeSoC Mini"/>
    <s v="An open hardware platform for the best microcontroller in the world."/>
    <x v="0"/>
    <n v="50251.41"/>
    <x v="0"/>
    <s v="US"/>
    <s v="USD"/>
    <n v="1351304513"/>
    <n v="1348712513"/>
    <b v="1"/>
    <x v="154"/>
    <b v="1"/>
    <s v="technology/hardware"/>
    <n v="168"/>
    <n v="76.14"/>
    <x v="0"/>
    <x v="0"/>
    <x v="161"/>
    <d v="2012-10-27T02:21:53"/>
    <x v="3"/>
  </r>
  <r>
    <x v="162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x v="155"/>
    <b v="1"/>
    <s v="film &amp; video/documentary"/>
    <n v="125"/>
    <n v="188.31"/>
    <x v="5"/>
    <x v="8"/>
    <x v="162"/>
    <d v="2016-04-07T14:16:31"/>
    <x v="1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x v="156"/>
    <b v="1"/>
    <s v="music/rock"/>
    <n v="119"/>
    <n v="346.04"/>
    <x v="7"/>
    <x v="15"/>
    <x v="163"/>
    <d v="2015-01-07T16:41:46"/>
    <x v="2"/>
  </r>
  <r>
    <x v="164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x v="157"/>
    <b v="1"/>
    <s v="photography/photobooks"/>
    <n v="199"/>
    <n v="183.8"/>
    <x v="2"/>
    <x v="3"/>
    <x v="164"/>
    <d v="2015-06-27T06:55:54"/>
    <x v="4"/>
  </r>
  <r>
    <x v="165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x v="158"/>
    <b v="1"/>
    <s v="film &amp; video/television"/>
    <n v="165"/>
    <n v="59.96"/>
    <x v="5"/>
    <x v="16"/>
    <x v="165"/>
    <d v="2014-07-16T03:00:00"/>
    <x v="2"/>
  </r>
  <r>
    <x v="166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x v="159"/>
    <b v="1"/>
    <s v="technology/hardware"/>
    <n v="493"/>
    <n v="69.760000000000005"/>
    <x v="0"/>
    <x v="0"/>
    <x v="166"/>
    <d v="2015-08-07T16:14:23"/>
    <x v="4"/>
  </r>
  <r>
    <x v="167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x v="160"/>
    <b v="1"/>
    <s v="technology/hardware"/>
    <n v="196"/>
    <n v="36"/>
    <x v="0"/>
    <x v="0"/>
    <x v="167"/>
    <d v="2014-07-23T15:25:50"/>
    <x v="2"/>
  </r>
  <r>
    <x v="168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x v="161"/>
    <b v="1"/>
    <s v="music/indie rock"/>
    <n v="101"/>
    <n v="526.46"/>
    <x v="7"/>
    <x v="12"/>
    <x v="168"/>
    <d v="2012-10-02T18:40:03"/>
    <x v="3"/>
  </r>
  <r>
    <x v="1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x v="162"/>
    <b v="1"/>
    <s v="publishing/radio &amp; podcasts"/>
    <n v="108"/>
    <n v="149.46"/>
    <x v="1"/>
    <x v="2"/>
    <x v="169"/>
    <d v="2013-02-15T14:21:49"/>
    <x v="0"/>
  </r>
  <r>
    <x v="170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x v="163"/>
    <b v="1"/>
    <s v="technology/wearables"/>
    <n v="119"/>
    <n v="151.32"/>
    <x v="0"/>
    <x v="1"/>
    <x v="170"/>
    <d v="2015-08-13T13:40:48"/>
    <x v="4"/>
  </r>
  <r>
    <x v="171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x v="164"/>
    <b v="1"/>
    <s v="technology/hardware"/>
    <n v="473"/>
    <n v="278.39"/>
    <x v="0"/>
    <x v="0"/>
    <x v="171"/>
    <d v="2015-05-31T01:42:58"/>
    <x v="4"/>
  </r>
  <r>
    <x v="172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x v="165"/>
    <b v="1"/>
    <s v="photography/photobooks"/>
    <n v="135"/>
    <n v="53.99"/>
    <x v="2"/>
    <x v="3"/>
    <x v="172"/>
    <d v="2015-10-23T18:24:55"/>
    <x v="4"/>
  </r>
  <r>
    <x v="173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x v="166"/>
    <b v="0"/>
    <s v="games/video games"/>
    <n v="63"/>
    <n v="48.28"/>
    <x v="3"/>
    <x v="18"/>
    <x v="173"/>
    <d v="2014-09-11T09:04:10"/>
    <x v="2"/>
  </r>
  <r>
    <x v="174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x v="167"/>
    <b v="1"/>
    <s v="theater/spaces"/>
    <n v="233"/>
    <n v="44.46"/>
    <x v="6"/>
    <x v="9"/>
    <x v="174"/>
    <d v="2016-07-21T16:45:26"/>
    <x v="1"/>
  </r>
  <r>
    <x v="17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x v="168"/>
    <b v="1"/>
    <s v="theater/musical"/>
    <n v="102"/>
    <n v="231.66"/>
    <x v="6"/>
    <x v="19"/>
    <x v="175"/>
    <d v="2014-09-11T14:01:08"/>
    <x v="2"/>
  </r>
  <r>
    <x v="176"/>
    <s v="Radio Ambulante"/>
    <s v="We are a new Spanish language podcast telling uniquely Latin American stories."/>
    <x v="13"/>
    <n v="46032"/>
    <x v="0"/>
    <s v="US"/>
    <s v="USD"/>
    <n v="1332699285"/>
    <n v="1327518885"/>
    <b v="1"/>
    <x v="169"/>
    <b v="1"/>
    <s v="publishing/radio &amp; podcasts"/>
    <n v="115"/>
    <n v="76.72"/>
    <x v="1"/>
    <x v="2"/>
    <x v="176"/>
    <d v="2012-03-25T18:14:45"/>
    <x v="3"/>
  </r>
  <r>
    <x v="177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x v="114"/>
    <b v="1"/>
    <s v="technology/hardware"/>
    <n v="170"/>
    <n v="67.42"/>
    <x v="0"/>
    <x v="0"/>
    <x v="177"/>
    <d v="2013-04-22T12:59:35"/>
    <x v="0"/>
  </r>
  <r>
    <x v="178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x v="170"/>
    <b v="1"/>
    <s v="film &amp; video/documentary"/>
    <n v="101"/>
    <n v="254.39"/>
    <x v="5"/>
    <x v="8"/>
    <x v="178"/>
    <d v="2010-02-22T22:00:00"/>
    <x v="7"/>
  </r>
  <r>
    <x v="179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x v="171"/>
    <b v="1"/>
    <s v="theater/spaces"/>
    <n v="113"/>
    <n v="162.91"/>
    <x v="6"/>
    <x v="9"/>
    <x v="179"/>
    <d v="2014-11-15T22:08:44"/>
    <x v="2"/>
  </r>
  <r>
    <x v="180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x v="172"/>
    <b v="1"/>
    <s v="games/tabletop games"/>
    <n v="1802"/>
    <n v="49.93"/>
    <x v="3"/>
    <x v="5"/>
    <x v="180"/>
    <d v="2017-03-07T05:00:00"/>
    <x v="5"/>
  </r>
  <r>
    <x v="181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x v="173"/>
    <b v="1"/>
    <s v="technology/hardware"/>
    <n v="179"/>
    <n v="282.72000000000003"/>
    <x v="0"/>
    <x v="0"/>
    <x v="181"/>
    <d v="2014-04-26T01:58:38"/>
    <x v="2"/>
  </r>
  <r>
    <x v="182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x v="39"/>
    <b v="1"/>
    <s v="film &amp; video/documentary"/>
    <n v="112"/>
    <n v="117.77"/>
    <x v="5"/>
    <x v="8"/>
    <x v="182"/>
    <d v="2015-11-14T12:53:29"/>
    <x v="4"/>
  </r>
  <r>
    <x v="183"/>
    <s v="Audio Jacket"/>
    <s v="Get ready for the next product that you canâ€™t live without"/>
    <x v="23"/>
    <n v="44388"/>
    <x v="0"/>
    <s v="US"/>
    <s v="USD"/>
    <n v="1413304708"/>
    <n v="1410280708"/>
    <b v="0"/>
    <x v="174"/>
    <b v="1"/>
    <s v="technology/wearables"/>
    <n v="127"/>
    <n v="1644"/>
    <x v="0"/>
    <x v="1"/>
    <x v="183"/>
    <d v="2014-10-14T16:38:28"/>
    <x v="2"/>
  </r>
  <r>
    <x v="184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x v="175"/>
    <b v="1"/>
    <s v="film &amp; video/documentary"/>
    <n v="125"/>
    <n v="146.35"/>
    <x v="5"/>
    <x v="8"/>
    <x v="184"/>
    <d v="2017-03-08T21:00:00"/>
    <x v="5"/>
  </r>
  <r>
    <x v="185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x v="176"/>
    <b v="1"/>
    <s v="film &amp; video/documentary"/>
    <n v="127"/>
    <n v="44.91"/>
    <x v="5"/>
    <x v="8"/>
    <x v="185"/>
    <d v="2016-04-07T22:09:14"/>
    <x v="1"/>
  </r>
  <r>
    <x v="186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x v="177"/>
    <b v="1"/>
    <s v="technology/hardware"/>
    <n v="143"/>
    <n v="114.77"/>
    <x v="0"/>
    <x v="0"/>
    <x v="186"/>
    <d v="2016-01-31T21:59:00"/>
    <x v="4"/>
  </r>
  <r>
    <x v="187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x v="178"/>
    <b v="0"/>
    <s v="technology/wearables"/>
    <n v="22"/>
    <n v="1536.25"/>
    <x v="0"/>
    <x v="1"/>
    <x v="187"/>
    <d v="2016-07-06T15:00:58"/>
    <x v="1"/>
  </r>
  <r>
    <x v="188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x v="179"/>
    <b v="1"/>
    <s v="film &amp; video/documentary"/>
    <n v="107"/>
    <n v="97.36"/>
    <x v="5"/>
    <x v="8"/>
    <x v="188"/>
    <d v="2016-06-17T13:57:14"/>
    <x v="1"/>
  </r>
  <r>
    <x v="189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x v="180"/>
    <b v="1"/>
    <s v="food/small batch"/>
    <n v="106"/>
    <n v="104.99"/>
    <x v="4"/>
    <x v="7"/>
    <x v="189"/>
    <d v="2016-10-30T15:25:38"/>
    <x v="1"/>
  </r>
  <r>
    <x v="190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x v="181"/>
    <b v="0"/>
    <s v="technology/space exploration"/>
    <n v="8"/>
    <n v="78.67"/>
    <x v="0"/>
    <x v="4"/>
    <x v="190"/>
    <d v="2015-09-09T07:31:09"/>
    <x v="4"/>
  </r>
  <r>
    <x v="191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x v="182"/>
    <b v="0"/>
    <s v="theater/spaces"/>
    <n v="12"/>
    <n v="2796.67"/>
    <x v="6"/>
    <x v="9"/>
    <x v="191"/>
    <d v="2016-07-10T05:28:57"/>
    <x v="1"/>
  </r>
  <r>
    <x v="192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x v="183"/>
    <b v="1"/>
    <s v="film &amp; video/documentary"/>
    <n v="105"/>
    <n v="55.07"/>
    <x v="5"/>
    <x v="8"/>
    <x v="192"/>
    <d v="2012-01-21T17:43:00"/>
    <x v="6"/>
  </r>
  <r>
    <x v="19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x v="184"/>
    <b v="0"/>
    <s v="theater/spaces"/>
    <n v="104"/>
    <n v="922.22"/>
    <x v="6"/>
    <x v="9"/>
    <x v="193"/>
    <d v="2017-03-22T15:33:50"/>
    <x v="5"/>
  </r>
  <r>
    <x v="194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x v="185"/>
    <b v="1"/>
    <s v="film &amp; video/documentary"/>
    <n v="113"/>
    <n v="109.04"/>
    <x v="5"/>
    <x v="8"/>
    <x v="194"/>
    <d v="2014-12-21T16:45:04"/>
    <x v="2"/>
  </r>
  <r>
    <x v="195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x v="186"/>
    <b v="0"/>
    <s v="theater/spaces"/>
    <n v="20"/>
    <n v="202.23"/>
    <x v="6"/>
    <x v="9"/>
    <x v="195"/>
    <d v="2015-12-16T20:18:00"/>
    <x v="4"/>
  </r>
  <r>
    <x v="196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x v="187"/>
    <b v="1"/>
    <s v="film &amp; video/documentary"/>
    <n v="116"/>
    <n v="246.61"/>
    <x v="5"/>
    <x v="8"/>
    <x v="196"/>
    <d v="2014-12-01T08:03:14"/>
    <x v="2"/>
  </r>
  <r>
    <x v="197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x v="13"/>
    <b v="1"/>
    <s v="film &amp; video/documentary"/>
    <n v="150"/>
    <n v="97.82"/>
    <x v="5"/>
    <x v="8"/>
    <x v="197"/>
    <d v="2012-10-12T00:58:59"/>
    <x v="3"/>
  </r>
  <r>
    <x v="198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x v="188"/>
    <b v="1"/>
    <s v="food/small batch"/>
    <n v="203"/>
    <n v="130.22999999999999"/>
    <x v="4"/>
    <x v="7"/>
    <x v="198"/>
    <d v="2014-08-15T15:00:22"/>
    <x v="2"/>
  </r>
  <r>
    <x v="199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x v="189"/>
    <b v="0"/>
    <s v="technology/wearables"/>
    <n v="40"/>
    <n v="162.91999999999999"/>
    <x v="0"/>
    <x v="1"/>
    <x v="199"/>
    <d v="2015-11-06T01:00:00"/>
    <x v="4"/>
  </r>
  <r>
    <x v="200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x v="190"/>
    <b v="1"/>
    <s v="film &amp; video/television"/>
    <n v="183"/>
    <n v="159.51"/>
    <x v="5"/>
    <x v="16"/>
    <x v="200"/>
    <d v="2015-02-27T16:37:59"/>
    <x v="4"/>
  </r>
  <r>
    <x v="201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x v="191"/>
    <b v="1"/>
    <s v="photography/photobooks"/>
    <n v="322"/>
    <n v="56.41"/>
    <x v="2"/>
    <x v="3"/>
    <x v="201"/>
    <d v="2015-04-08T11:42:59"/>
    <x v="4"/>
  </r>
  <r>
    <x v="202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x v="145"/>
    <b v="1"/>
    <s v="theater/plays"/>
    <n v="100"/>
    <n v="550.04"/>
    <x v="6"/>
    <x v="11"/>
    <x v="202"/>
    <d v="2014-10-05T07:00:45"/>
    <x v="2"/>
  </r>
  <r>
    <x v="203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x v="121"/>
    <b v="1"/>
    <s v="technology/hardware"/>
    <n v="819"/>
    <n v="152.62"/>
    <x v="0"/>
    <x v="0"/>
    <x v="203"/>
    <d v="2012-07-09T02:07:27"/>
    <x v="3"/>
  </r>
  <r>
    <x v="204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x v="192"/>
    <b v="0"/>
    <s v="technology/wearables"/>
    <n v="42"/>
    <n v="364.35"/>
    <x v="0"/>
    <x v="1"/>
    <x v="204"/>
    <d v="2017-02-20T19:00:00"/>
    <x v="5"/>
  </r>
  <r>
    <x v="205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x v="193"/>
    <b v="1"/>
    <s v="photography/photobooks"/>
    <n v="107"/>
    <n v="170.45"/>
    <x v="2"/>
    <x v="3"/>
    <x v="205"/>
    <d v="2016-06-07T04:01:31"/>
    <x v="1"/>
  </r>
  <r>
    <x v="206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x v="66"/>
    <b v="1"/>
    <s v="theater/plays"/>
    <n v="114"/>
    <n v="119.18"/>
    <x v="6"/>
    <x v="11"/>
    <x v="206"/>
    <d v="2016-05-14T03:59:00"/>
    <x v="1"/>
  </r>
  <r>
    <x v="207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x v="194"/>
    <b v="1"/>
    <s v="technology/hardware"/>
    <n v="114"/>
    <n v="64.02"/>
    <x v="0"/>
    <x v="0"/>
    <x v="207"/>
    <d v="2014-05-02T12:30:10"/>
    <x v="2"/>
  </r>
  <r>
    <x v="208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x v="195"/>
    <b v="1"/>
    <s v="publishing/radio &amp; podcasts"/>
    <n v="662"/>
    <n v="43.33"/>
    <x v="1"/>
    <x v="2"/>
    <x v="208"/>
    <d v="2011-09-10T01:00:22"/>
    <x v="6"/>
  </r>
  <r>
    <x v="209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x v="196"/>
    <b v="1"/>
    <s v="games/tabletop games"/>
    <n v="404"/>
    <n v="82.4"/>
    <x v="3"/>
    <x v="5"/>
    <x v="209"/>
    <d v="2015-09-17T14:59:51"/>
    <x v="4"/>
  </r>
  <r>
    <x v="210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x v="197"/>
    <b v="1"/>
    <s v="technology/hardware"/>
    <n v="132"/>
    <n v="46.58"/>
    <x v="0"/>
    <x v="0"/>
    <x v="210"/>
    <d v="2014-05-09T20:45:19"/>
    <x v="2"/>
  </r>
  <r>
    <x v="211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x v="198"/>
    <b v="1"/>
    <s v="photography/photobooks"/>
    <n v="786"/>
    <n v="71.59"/>
    <x v="2"/>
    <x v="3"/>
    <x v="211"/>
    <d v="2014-05-30T22:09:16"/>
    <x v="2"/>
  </r>
  <r>
    <x v="212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x v="121"/>
    <b v="1"/>
    <s v="theater/spaces"/>
    <n v="112"/>
    <n v="149.44"/>
    <x v="6"/>
    <x v="9"/>
    <x v="212"/>
    <d v="2014-10-16T06:59:00"/>
    <x v="2"/>
  </r>
  <r>
    <x v="213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x v="199"/>
    <b v="1"/>
    <s v="photography/photobooks"/>
    <n v="270"/>
    <n v="76.44"/>
    <x v="2"/>
    <x v="3"/>
    <x v="213"/>
    <d v="2015-12-18T19:38:59"/>
    <x v="4"/>
  </r>
  <r>
    <x v="214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x v="200"/>
    <b v="1"/>
    <s v="technology/space exploration"/>
    <n v="326"/>
    <n v="80.02"/>
    <x v="0"/>
    <x v="4"/>
    <x v="214"/>
    <d v="2014-11-12T21:20:00"/>
    <x v="2"/>
  </r>
  <r>
    <x v="215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x v="63"/>
    <b v="1"/>
    <s v="film &amp; video/documentary"/>
    <n v="111"/>
    <n v="109.82"/>
    <x v="5"/>
    <x v="8"/>
    <x v="215"/>
    <d v="2014-11-23T01:01:46"/>
    <x v="2"/>
  </r>
  <r>
    <x v="216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x v="201"/>
    <b v="1"/>
    <s v="music/rock"/>
    <n v="155"/>
    <n v="82.96"/>
    <x v="7"/>
    <x v="15"/>
    <x v="216"/>
    <d v="2012-08-30T16:33:45"/>
    <x v="3"/>
  </r>
  <r>
    <x v="217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x v="202"/>
    <b v="1"/>
    <s v="film &amp; video/documentary"/>
    <n v="101"/>
    <n v="287.31"/>
    <x v="5"/>
    <x v="8"/>
    <x v="217"/>
    <d v="2012-05-20T19:01:58"/>
    <x v="3"/>
  </r>
  <r>
    <x v="218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x v="203"/>
    <b v="1"/>
    <s v="film &amp; video/television"/>
    <n v="109"/>
    <n v="66.349999999999994"/>
    <x v="5"/>
    <x v="16"/>
    <x v="218"/>
    <d v="2015-09-15T19:39:00"/>
    <x v="4"/>
  </r>
  <r>
    <x v="219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x v="204"/>
    <b v="1"/>
    <s v="photography/photobooks"/>
    <n v="253"/>
    <n v="121"/>
    <x v="2"/>
    <x v="3"/>
    <x v="219"/>
    <d v="2016-06-13T05:59:00"/>
    <x v="1"/>
  </r>
  <r>
    <x v="220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x v="205"/>
    <b v="1"/>
    <s v="film &amp; video/documentary"/>
    <n v="107"/>
    <n v="66.7"/>
    <x v="5"/>
    <x v="8"/>
    <x v="220"/>
    <d v="2016-05-19T15:02:42"/>
    <x v="1"/>
  </r>
  <r>
    <x v="221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x v="206"/>
    <b v="1"/>
    <s v="technology/hardware"/>
    <n v="124"/>
    <n v="194.26"/>
    <x v="0"/>
    <x v="0"/>
    <x v="221"/>
    <d v="2013-10-16T03:59:00"/>
    <x v="0"/>
  </r>
  <r>
    <x v="222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x v="157"/>
    <b v="1"/>
    <s v="film &amp; video/documentary"/>
    <n v="103"/>
    <n v="133.13999999999999"/>
    <x v="5"/>
    <x v="8"/>
    <x v="222"/>
    <d v="2014-02-05T23:04:00"/>
    <x v="2"/>
  </r>
  <r>
    <x v="223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x v="207"/>
    <b v="1"/>
    <s v="film &amp; video/documentary"/>
    <n v="103"/>
    <n v="106.62"/>
    <x v="5"/>
    <x v="8"/>
    <x v="223"/>
    <d v="2016-11-08T11:43:06"/>
    <x v="1"/>
  </r>
  <r>
    <x v="224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x v="208"/>
    <b v="1"/>
    <s v="food/small batch"/>
    <n v="102"/>
    <n v="219.93"/>
    <x v="4"/>
    <x v="7"/>
    <x v="224"/>
    <d v="2015-12-25T00:00:00"/>
    <x v="4"/>
  </r>
  <r>
    <x v="225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x v="209"/>
    <b v="1"/>
    <s v="film &amp; video/documentary"/>
    <n v="102"/>
    <n v="104.82"/>
    <x v="5"/>
    <x v="8"/>
    <x v="225"/>
    <d v="2013-05-17T03:59:00"/>
    <x v="0"/>
  </r>
  <r>
    <x v="22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x v="210"/>
    <b v="1"/>
    <s v="music/rock"/>
    <n v="118"/>
    <n v="98.03"/>
    <x v="7"/>
    <x v="15"/>
    <x v="226"/>
    <d v="2012-02-12T22:03:51"/>
    <x v="3"/>
  </r>
  <r>
    <x v="227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x v="211"/>
    <b v="0"/>
    <s v="technology/wearables"/>
    <n v="35"/>
    <n v="119.39"/>
    <x v="0"/>
    <x v="1"/>
    <x v="227"/>
    <d v="2015-04-30T19:23:47"/>
    <x v="4"/>
  </r>
  <r>
    <x v="228"/>
    <s v="Let's Light Up The Gem!"/>
    <s v="Bring the movies back to Bethel, Maine."/>
    <x v="16"/>
    <n v="35307"/>
    <x v="0"/>
    <s v="US"/>
    <s v="USD"/>
    <n v="1450673940"/>
    <n v="1448756962"/>
    <b v="0"/>
    <x v="212"/>
    <b v="1"/>
    <s v="theater/spaces"/>
    <n v="177"/>
    <n v="97"/>
    <x v="6"/>
    <x v="9"/>
    <x v="228"/>
    <d v="2015-12-21T04:59:00"/>
    <x v="4"/>
  </r>
  <r>
    <x v="229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x v="213"/>
    <b v="1"/>
    <s v="food/small batch"/>
    <n v="101"/>
    <n v="271.51"/>
    <x v="4"/>
    <x v="7"/>
    <x v="229"/>
    <d v="2017-03-11T04:50:08"/>
    <x v="5"/>
  </r>
  <r>
    <x v="230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x v="214"/>
    <b v="1"/>
    <s v="theater/plays"/>
    <n v="101"/>
    <n v="131.13999999999999"/>
    <x v="6"/>
    <x v="11"/>
    <x v="230"/>
    <d v="2015-09-29T03:59:00"/>
    <x v="4"/>
  </r>
  <r>
    <x v="231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x v="138"/>
    <b v="0"/>
    <s v="technology/wearables"/>
    <n v="59"/>
    <n v="153.43"/>
    <x v="0"/>
    <x v="1"/>
    <x v="231"/>
    <d v="2015-11-19T05:03:21"/>
    <x v="4"/>
  </r>
  <r>
    <x v="232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x v="202"/>
    <b v="1"/>
    <s v="theater/plays"/>
    <n v="100"/>
    <n v="262.11"/>
    <x v="6"/>
    <x v="11"/>
    <x v="232"/>
    <d v="2015-09-10T03:59:00"/>
    <x v="4"/>
  </r>
  <r>
    <x v="233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x v="215"/>
    <b v="1"/>
    <s v="games/tabletop games"/>
    <n v="185"/>
    <n v="65.319999999999993"/>
    <x v="3"/>
    <x v="5"/>
    <x v="233"/>
    <d v="2016-03-23T06:59:00"/>
    <x v="1"/>
  </r>
  <r>
    <x v="234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x v="66"/>
    <b v="1"/>
    <s v="publishing/radio &amp; podcasts"/>
    <n v="139"/>
    <n v="103.2"/>
    <x v="1"/>
    <x v="2"/>
    <x v="234"/>
    <d v="2013-10-16T13:01:43"/>
    <x v="0"/>
  </r>
  <r>
    <x v="235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x v="216"/>
    <b v="1"/>
    <s v="music/rock"/>
    <n v="139"/>
    <n v="40.35"/>
    <x v="7"/>
    <x v="15"/>
    <x v="235"/>
    <d v="2017-01-18T15:16:37"/>
    <x v="1"/>
  </r>
  <r>
    <x v="236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x v="217"/>
    <b v="1"/>
    <s v="film &amp; video/documentary"/>
    <n v="102"/>
    <n v="119.99"/>
    <x v="5"/>
    <x v="8"/>
    <x v="236"/>
    <d v="2015-06-01T02:20:00"/>
    <x v="4"/>
  </r>
  <r>
    <x v="237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x v="218"/>
    <b v="1"/>
    <s v="music/rock"/>
    <n v="105"/>
    <n v="83.97"/>
    <x v="7"/>
    <x v="15"/>
    <x v="237"/>
    <d v="2014-04-11T14:15:46"/>
    <x v="2"/>
  </r>
  <r>
    <x v="238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x v="219"/>
    <b v="1"/>
    <s v="technology/hardware"/>
    <n v="226"/>
    <n v="230.56"/>
    <x v="0"/>
    <x v="0"/>
    <x v="238"/>
    <d v="2012-03-02T03:00:00"/>
    <x v="3"/>
  </r>
  <r>
    <x v="239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x v="220"/>
    <b v="0"/>
    <s v="technology/wearables"/>
    <n v="34"/>
    <n v="99.97"/>
    <x v="0"/>
    <x v="1"/>
    <x v="239"/>
    <d v="2016-12-14T12:01:08"/>
    <x v="1"/>
  </r>
  <r>
    <x v="240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x v="221"/>
    <b v="1"/>
    <s v="technology/hardware"/>
    <n v="421"/>
    <n v="164.91"/>
    <x v="0"/>
    <x v="0"/>
    <x v="240"/>
    <d v="2013-07-01T18:00:00"/>
    <x v="0"/>
  </r>
  <r>
    <x v="241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x v="217"/>
    <b v="0"/>
    <s v="technology/gadgets"/>
    <n v="39"/>
    <n v="117.49"/>
    <x v="0"/>
    <x v="6"/>
    <x v="241"/>
    <d v="2015-10-31T22:45:00"/>
    <x v="4"/>
  </r>
  <r>
    <x v="242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x v="190"/>
    <b v="1"/>
    <s v="technology/hardware"/>
    <n v="209"/>
    <n v="131.99"/>
    <x v="0"/>
    <x v="0"/>
    <x v="242"/>
    <d v="2013-03-10T18:07:31"/>
    <x v="0"/>
  </r>
  <r>
    <x v="243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x v="222"/>
    <b v="1"/>
    <s v="publishing/radio &amp; podcasts"/>
    <n v="111"/>
    <n v="90.5"/>
    <x v="1"/>
    <x v="2"/>
    <x v="243"/>
    <d v="2011-12-23T03:00:00"/>
    <x v="6"/>
  </r>
  <r>
    <x v="244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x v="223"/>
    <b v="1"/>
    <s v="technology/hardware"/>
    <n v="133"/>
    <n v="73.5"/>
    <x v="0"/>
    <x v="0"/>
    <x v="244"/>
    <d v="2014-04-21T03:59:00"/>
    <x v="2"/>
  </r>
  <r>
    <x v="245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x v="224"/>
    <b v="1"/>
    <s v="publishing/radio &amp; podcasts"/>
    <n v="104"/>
    <n v="96.88"/>
    <x v="1"/>
    <x v="2"/>
    <x v="245"/>
    <d v="2015-04-09T22:58:54"/>
    <x v="4"/>
  </r>
  <r>
    <x v="246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x v="225"/>
    <b v="1"/>
    <s v="publishing/nonfiction"/>
    <n v="132"/>
    <n v="215.73"/>
    <x v="1"/>
    <x v="17"/>
    <x v="246"/>
    <d v="2012-04-08T18:19:38"/>
    <x v="3"/>
  </r>
  <r>
    <x v="247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x v="94"/>
    <b v="1"/>
    <s v="theater/spaces"/>
    <n v="110"/>
    <n v="94.55"/>
    <x v="6"/>
    <x v="9"/>
    <x v="247"/>
    <d v="2014-11-18T04:35:00"/>
    <x v="2"/>
  </r>
  <r>
    <x v="248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x v="226"/>
    <b v="1"/>
    <s v="music/metal"/>
    <n v="118"/>
    <n v="65.86"/>
    <x v="7"/>
    <x v="20"/>
    <x v="248"/>
    <d v="2016-12-28T05:05:46"/>
    <x v="1"/>
  </r>
  <r>
    <x v="24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x v="227"/>
    <b v="1"/>
    <s v="film &amp; video/television"/>
    <n v="131"/>
    <n v="150.9"/>
    <x v="5"/>
    <x v="16"/>
    <x v="249"/>
    <d v="2014-05-25T22:59:00"/>
    <x v="2"/>
  </r>
  <r>
    <x v="250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x v="49"/>
    <b v="1"/>
    <s v="technology/space exploration"/>
    <n v="408"/>
    <n v="81.95"/>
    <x v="0"/>
    <x v="4"/>
    <x v="250"/>
    <d v="2015-08-12T02:00:00"/>
    <x v="4"/>
  </r>
  <r>
    <x v="251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x v="228"/>
    <b v="1"/>
    <s v="technology/space exploration"/>
    <n v="141"/>
    <n v="55.76"/>
    <x v="0"/>
    <x v="4"/>
    <x v="251"/>
    <d v="2016-08-22T06:59:00"/>
    <x v="1"/>
  </r>
  <r>
    <x v="252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x v="229"/>
    <b v="1"/>
    <s v="technology/wearables"/>
    <n v="267"/>
    <n v="31.66"/>
    <x v="0"/>
    <x v="1"/>
    <x v="252"/>
    <d v="2015-07-08T22:58:33"/>
    <x v="4"/>
  </r>
  <r>
    <x v="253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x v="230"/>
    <b v="1"/>
    <s v="film &amp; video/documentary"/>
    <n v="229"/>
    <n v="56.9"/>
    <x v="5"/>
    <x v="8"/>
    <x v="253"/>
    <d v="2013-09-19T18:08:48"/>
    <x v="0"/>
  </r>
  <r>
    <x v="254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x v="231"/>
    <b v="1"/>
    <s v="games/tabletop games"/>
    <n v="128"/>
    <n v="75.13"/>
    <x v="3"/>
    <x v="5"/>
    <x v="254"/>
    <d v="2013-12-01T04:02:00"/>
    <x v="0"/>
  </r>
  <r>
    <x v="255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x v="232"/>
    <b v="1"/>
    <s v="film &amp; video/television"/>
    <n v="106"/>
    <n v="93.26"/>
    <x v="5"/>
    <x v="16"/>
    <x v="255"/>
    <d v="2014-09-17T13:00:56"/>
    <x v="2"/>
  </r>
  <r>
    <x v="256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x v="233"/>
    <b v="1"/>
    <s v="theater/plays"/>
    <n v="103"/>
    <n v="134.26"/>
    <x v="6"/>
    <x v="11"/>
    <x v="256"/>
    <d v="2016-04-29T04:39:48"/>
    <x v="1"/>
  </r>
  <r>
    <x v="257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x v="234"/>
    <b v="1"/>
    <s v="theater/spaces"/>
    <n v="265"/>
    <n v="57.63"/>
    <x v="6"/>
    <x v="9"/>
    <x v="257"/>
    <d v="2016-02-21T09:33:48"/>
    <x v="1"/>
  </r>
  <r>
    <x v="258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x v="235"/>
    <b v="1"/>
    <s v="theater/spaces"/>
    <n v="127"/>
    <n v="96.3"/>
    <x v="6"/>
    <x v="9"/>
    <x v="258"/>
    <d v="2013-08-16T11:59:00"/>
    <x v="0"/>
  </r>
  <r>
    <x v="259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x v="236"/>
    <b v="1"/>
    <s v="film &amp; video/documentary"/>
    <n v="106"/>
    <n v="72.48"/>
    <x v="5"/>
    <x v="8"/>
    <x v="259"/>
    <d v="2013-06-06T13:34:51"/>
    <x v="0"/>
  </r>
  <r>
    <x v="260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x v="237"/>
    <b v="1"/>
    <s v="music/rock"/>
    <n v="105"/>
    <n v="109.45"/>
    <x v="7"/>
    <x v="15"/>
    <x v="260"/>
    <d v="2014-03-26T19:10:33"/>
    <x v="2"/>
  </r>
  <r>
    <x v="26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x v="238"/>
    <b v="1"/>
    <s v="film &amp; video/documentary"/>
    <n v="105"/>
    <n v="109.42"/>
    <x v="5"/>
    <x v="8"/>
    <x v="261"/>
    <d v="2014-01-02T08:00:00"/>
    <x v="0"/>
  </r>
  <r>
    <x v="262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x v="222"/>
    <b v="1"/>
    <s v="photography/photobooks"/>
    <n v="418"/>
    <n v="84.91"/>
    <x v="2"/>
    <x v="3"/>
    <x v="262"/>
    <d v="2015-09-04T16:11:02"/>
    <x v="4"/>
  </r>
  <r>
    <x v="263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x v="239"/>
    <b v="1"/>
    <s v="technology/hardware"/>
    <n v="104"/>
    <n v="845.7"/>
    <x v="0"/>
    <x v="0"/>
    <x v="263"/>
    <d v="2014-10-18T04:00:00"/>
    <x v="2"/>
  </r>
  <r>
    <x v="264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x v="231"/>
    <b v="1"/>
    <s v="technology/hardware"/>
    <n v="125"/>
    <n v="73.42"/>
    <x v="0"/>
    <x v="0"/>
    <x v="264"/>
    <d v="2012-03-24T04:00:00"/>
    <x v="3"/>
  </r>
  <r>
    <x v="265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x v="240"/>
    <b v="0"/>
    <s v="games/video games"/>
    <n v="36"/>
    <n v="100.23"/>
    <x v="3"/>
    <x v="18"/>
    <x v="265"/>
    <d v="2015-01-19T08:30:00"/>
    <x v="2"/>
  </r>
  <r>
    <x v="266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x v="241"/>
    <b v="1"/>
    <s v="theater/plays"/>
    <n v="103"/>
    <n v="297.02999999999997"/>
    <x v="6"/>
    <x v="11"/>
    <x v="266"/>
    <d v="2014-10-04T14:48:56"/>
    <x v="2"/>
  </r>
  <r>
    <x v="267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x v="121"/>
    <b v="1"/>
    <s v="film &amp; video/television"/>
    <n v="309"/>
    <n v="117.36"/>
    <x v="5"/>
    <x v="16"/>
    <x v="267"/>
    <d v="2014-07-13T00:00:00"/>
    <x v="2"/>
  </r>
  <r>
    <x v="26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x v="242"/>
    <b v="1"/>
    <s v="photography/photobooks"/>
    <n v="205"/>
    <n v="130.53"/>
    <x v="2"/>
    <x v="3"/>
    <x v="268"/>
    <d v="2014-05-31T19:40:52"/>
    <x v="2"/>
  </r>
  <r>
    <x v="269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x v="170"/>
    <b v="0"/>
    <s v="technology/wearables"/>
    <n v="30"/>
    <n v="171.79"/>
    <x v="0"/>
    <x v="1"/>
    <x v="269"/>
    <d v="2016-08-23T20:54:00"/>
    <x v="1"/>
  </r>
  <r>
    <x v="270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x v="243"/>
    <b v="1"/>
    <s v="food/small batch"/>
    <n v="102"/>
    <n v="108.78"/>
    <x v="4"/>
    <x v="7"/>
    <x v="270"/>
    <d v="2016-03-23T14:18:05"/>
    <x v="1"/>
  </r>
  <r>
    <x v="271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x v="244"/>
    <b v="1"/>
    <s v="theater/plays"/>
    <n v="102"/>
    <n v="141.71"/>
    <x v="6"/>
    <x v="11"/>
    <x v="271"/>
    <d v="2017-01-10T05:00:00"/>
    <x v="1"/>
  </r>
  <r>
    <x v="272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x v="245"/>
    <b v="1"/>
    <s v="film &amp; video/documentary"/>
    <n v="102"/>
    <n v="58.41"/>
    <x v="5"/>
    <x v="8"/>
    <x v="272"/>
    <d v="2014-11-14T03:00:00"/>
    <x v="2"/>
  </r>
  <r>
    <x v="273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x v="246"/>
    <b v="1"/>
    <s v="film &amp; video/documentary"/>
    <n v="122"/>
    <n v="709.42"/>
    <x v="5"/>
    <x v="8"/>
    <x v="273"/>
    <d v="2017-01-06T19:05:00"/>
    <x v="1"/>
  </r>
  <r>
    <x v="274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x v="247"/>
    <b v="1"/>
    <s v="music/rock"/>
    <n v="303833"/>
    <n v="42.73"/>
    <x v="7"/>
    <x v="15"/>
    <x v="274"/>
    <d v="2014-09-03T18:48:27"/>
    <x v="2"/>
  </r>
  <r>
    <x v="275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x v="248"/>
    <b v="1"/>
    <s v="technology/hardware"/>
    <n v="202"/>
    <n v="45.55"/>
    <x v="0"/>
    <x v="0"/>
    <x v="275"/>
    <d v="2016-02-26T11:52:12"/>
    <x v="1"/>
  </r>
  <r>
    <x v="276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x v="249"/>
    <b v="1"/>
    <s v="film &amp; video/documentary"/>
    <n v="101"/>
    <n v="125.79"/>
    <x v="5"/>
    <x v="8"/>
    <x v="276"/>
    <d v="2013-12-22T05:00:00"/>
    <x v="0"/>
  </r>
  <r>
    <x v="277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x v="250"/>
    <b v="1"/>
    <s v="games/tabletop games"/>
    <n v="1212"/>
    <n v="27.23"/>
    <x v="3"/>
    <x v="5"/>
    <x v="277"/>
    <d v="2013-06-25T05:00:00"/>
    <x v="0"/>
  </r>
  <r>
    <x v="27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x v="125"/>
    <b v="1"/>
    <s v="technology/hardware"/>
    <n v="202"/>
    <n v="77.23"/>
    <x v="0"/>
    <x v="0"/>
    <x v="278"/>
    <d v="2015-12-30T14:23:54"/>
    <x v="4"/>
  </r>
  <r>
    <x v="279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x v="251"/>
    <b v="1"/>
    <s v="film &amp; video/documentary"/>
    <n v="101"/>
    <n v="95.7"/>
    <x v="5"/>
    <x v="8"/>
    <x v="279"/>
    <d v="2013-12-11T16:14:43"/>
    <x v="0"/>
  </r>
  <r>
    <x v="280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x v="252"/>
    <b v="1"/>
    <s v="food/small batch"/>
    <n v="126"/>
    <n v="81.25"/>
    <x v="4"/>
    <x v="7"/>
    <x v="280"/>
    <d v="2015-03-19T15:00:28"/>
    <x v="4"/>
  </r>
  <r>
    <x v="281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x v="253"/>
    <b v="1"/>
    <s v="technology/wearables"/>
    <n v="104"/>
    <n v="109.34"/>
    <x v="0"/>
    <x v="1"/>
    <x v="281"/>
    <d v="2015-07-26T18:00:00"/>
    <x v="4"/>
  </r>
  <r>
    <x v="282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x v="254"/>
    <b v="0"/>
    <s v="film &amp; video/science fiction"/>
    <n v="23"/>
    <n v="449.43"/>
    <x v="5"/>
    <x v="21"/>
    <x v="282"/>
    <d v="2015-05-26T03:53:02"/>
    <x v="4"/>
  </r>
  <r>
    <x v="283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x v="255"/>
    <b v="1"/>
    <s v="technology/hardware"/>
    <n v="300"/>
    <n v="70.040000000000006"/>
    <x v="0"/>
    <x v="0"/>
    <x v="283"/>
    <d v="2013-12-30T06:02:33"/>
    <x v="0"/>
  </r>
  <r>
    <x v="284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x v="256"/>
    <b v="1"/>
    <s v="photography/photobooks"/>
    <n v="250"/>
    <n v="66.02"/>
    <x v="2"/>
    <x v="3"/>
    <x v="284"/>
    <d v="2015-08-27T19:15:10"/>
    <x v="4"/>
  </r>
  <r>
    <x v="285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x v="59"/>
    <b v="1"/>
    <s v="theater/spaces"/>
    <n v="120"/>
    <n v="92.39"/>
    <x v="6"/>
    <x v="9"/>
    <x v="285"/>
    <d v="2014-12-06T22:57:29"/>
    <x v="2"/>
  </r>
  <r>
    <x v="286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x v="257"/>
    <b v="1"/>
    <s v="theater/spaces"/>
    <n v="120"/>
    <n v="233.9"/>
    <x v="6"/>
    <x v="9"/>
    <x v="286"/>
    <d v="2014-11-26T14:40:40"/>
    <x v="2"/>
  </r>
  <r>
    <x v="287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x v="258"/>
    <b v="1"/>
    <s v="film &amp; video/documentary"/>
    <n v="119"/>
    <n v="230.09"/>
    <x v="5"/>
    <x v="8"/>
    <x v="287"/>
    <d v="2012-09-07T11:24:43"/>
    <x v="3"/>
  </r>
  <r>
    <x v="288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x v="259"/>
    <b v="1"/>
    <s v="theater/spaces"/>
    <n v="118"/>
    <n v="170.7"/>
    <x v="6"/>
    <x v="9"/>
    <x v="288"/>
    <d v="2016-11-11T12:10:53"/>
    <x v="1"/>
  </r>
  <r>
    <x v="289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x v="260"/>
    <b v="1"/>
    <s v="film &amp; video/documentary"/>
    <n v="118"/>
    <n v="30.65"/>
    <x v="5"/>
    <x v="8"/>
    <x v="289"/>
    <d v="2012-09-27T22:54:54"/>
    <x v="3"/>
  </r>
  <r>
    <x v="290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x v="104"/>
    <b v="1"/>
    <s v="film &amp; video/documentary"/>
    <n v="117"/>
    <n v="59.25"/>
    <x v="5"/>
    <x v="8"/>
    <x v="290"/>
    <d v="2015-11-13T15:18:38"/>
    <x v="4"/>
  </r>
  <r>
    <x v="291"/>
    <s v="The Crane Theater"/>
    <s v="The Crane will be the new home for independent theater in Northeast Minneapolis"/>
    <x v="17"/>
    <n v="29089"/>
    <x v="0"/>
    <s v="US"/>
    <s v="USD"/>
    <n v="1476486000"/>
    <n v="1474040596"/>
    <b v="1"/>
    <x v="261"/>
    <b v="1"/>
    <s v="theater/spaces"/>
    <n v="116"/>
    <n v="95.37"/>
    <x v="6"/>
    <x v="9"/>
    <x v="291"/>
    <d v="2016-10-14T23:00:00"/>
    <x v="1"/>
  </r>
  <r>
    <x v="292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x v="262"/>
    <b v="0"/>
    <s v="technology/wearables"/>
    <n v="83"/>
    <n v="301.94"/>
    <x v="0"/>
    <x v="1"/>
    <x v="292"/>
    <d v="2016-06-20T18:59:00"/>
    <x v="1"/>
  </r>
  <r>
    <x v="293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x v="263"/>
    <b v="1"/>
    <s v="technology/hardware"/>
    <n v="288"/>
    <n v="47.47"/>
    <x v="0"/>
    <x v="0"/>
    <x v="293"/>
    <d v="2015-06-25T19:00:00"/>
    <x v="4"/>
  </r>
  <r>
    <x v="294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x v="264"/>
    <b v="1"/>
    <s v="games/tabletop games"/>
    <n v="103"/>
    <n v="148.08000000000001"/>
    <x v="3"/>
    <x v="5"/>
    <x v="294"/>
    <d v="2017-03-12T01:58:35"/>
    <x v="5"/>
  </r>
  <r>
    <x v="295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x v="265"/>
    <b v="1"/>
    <s v="film &amp; video/documentary"/>
    <n v="115"/>
    <n v="129.82"/>
    <x v="5"/>
    <x v="8"/>
    <x v="295"/>
    <d v="2016-09-11T03:59:00"/>
    <x v="1"/>
  </r>
  <r>
    <x v="29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x v="266"/>
    <b v="1"/>
    <s v="technology/space exploration"/>
    <n v="115"/>
    <n v="120.31"/>
    <x v="0"/>
    <x v="4"/>
    <x v="296"/>
    <d v="2015-08-25T23:52:09"/>
    <x v="4"/>
  </r>
  <r>
    <x v="297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x v="267"/>
    <b v="1"/>
    <s v="film &amp; video/television"/>
    <n v="100"/>
    <n v="320.45"/>
    <x v="5"/>
    <x v="16"/>
    <x v="297"/>
    <d v="2016-05-13T03:59:00"/>
    <x v="1"/>
  </r>
  <r>
    <x v="298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x v="155"/>
    <b v="1"/>
    <s v="games/tabletop games"/>
    <n v="285"/>
    <n v="107.05"/>
    <x v="3"/>
    <x v="5"/>
    <x v="298"/>
    <d v="2016-01-25T16:00:00"/>
    <x v="1"/>
  </r>
  <r>
    <x v="299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x v="268"/>
    <b v="1"/>
    <s v="publishing/radio &amp; podcasts"/>
    <n v="189"/>
    <n v="64.17"/>
    <x v="1"/>
    <x v="2"/>
    <x v="299"/>
    <d v="2014-12-20T04:59:00"/>
    <x v="2"/>
  </r>
  <r>
    <x v="300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x v="269"/>
    <b v="1"/>
    <s v="theater/spaces"/>
    <n v="113"/>
    <n v="50.76"/>
    <x v="6"/>
    <x v="9"/>
    <x v="300"/>
    <d v="2014-11-05T05:00:00"/>
    <x v="2"/>
  </r>
  <r>
    <x v="301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x v="270"/>
    <b v="1"/>
    <s v="music/electronic music"/>
    <n v="704"/>
    <n v="39.07"/>
    <x v="7"/>
    <x v="13"/>
    <x v="301"/>
    <d v="2012-11-01T20:22:48"/>
    <x v="3"/>
  </r>
  <r>
    <x v="302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x v="271"/>
    <b v="1"/>
    <s v="theater/spaces"/>
    <n v="351"/>
    <n v="71.239999999999995"/>
    <x v="6"/>
    <x v="9"/>
    <x v="302"/>
    <d v="2013-05-27T06:59:00"/>
    <x v="0"/>
  </r>
  <r>
    <x v="303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x v="204"/>
    <b v="1"/>
    <s v="film &amp; video/documentary"/>
    <n v="117"/>
    <n v="89.39"/>
    <x v="5"/>
    <x v="8"/>
    <x v="303"/>
    <d v="2015-10-17T02:00:00"/>
    <x v="4"/>
  </r>
  <r>
    <x v="304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x v="272"/>
    <b v="0"/>
    <s v="film &amp; video/drama"/>
    <n v="56"/>
    <n v="331.54"/>
    <x v="5"/>
    <x v="10"/>
    <x v="304"/>
    <d v="2015-04-22T22:00:37"/>
    <x v="4"/>
  </r>
  <r>
    <x v="305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x v="273"/>
    <b v="1"/>
    <s v="photography/photobooks"/>
    <n v="120"/>
    <n v="98.84"/>
    <x v="2"/>
    <x v="3"/>
    <x v="305"/>
    <d v="2016-01-19T06:37:27"/>
    <x v="4"/>
  </r>
  <r>
    <x v="306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x v="274"/>
    <b v="1"/>
    <s v="theater/spaces"/>
    <n v="110"/>
    <n v="104.15"/>
    <x v="6"/>
    <x v="9"/>
    <x v="306"/>
    <d v="2016-10-13T00:00:00"/>
    <x v="1"/>
  </r>
  <r>
    <x v="307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x v="275"/>
    <b v="1"/>
    <s v="theater/plays"/>
    <n v="120"/>
    <n v="85.53"/>
    <x v="6"/>
    <x v="11"/>
    <x v="307"/>
    <d v="2014-08-15T02:00:00"/>
    <x v="2"/>
  </r>
  <r>
    <x v="308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x v="137"/>
    <b v="1"/>
    <s v="photography/photobooks"/>
    <n v="136"/>
    <n v="95.76"/>
    <x v="2"/>
    <x v="3"/>
    <x v="308"/>
    <d v="2017-01-03T22:03:39"/>
    <x v="1"/>
  </r>
  <r>
    <x v="309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x v="276"/>
    <b v="1"/>
    <s v="theater/spaces"/>
    <n v="109"/>
    <n v="88.59"/>
    <x v="6"/>
    <x v="9"/>
    <x v="309"/>
    <d v="2013-05-04T13:26:49"/>
    <x v="0"/>
  </r>
  <r>
    <x v="310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x v="277"/>
    <b v="1"/>
    <s v="photography/photobooks"/>
    <n v="103"/>
    <n v="148.57"/>
    <x v="2"/>
    <x v="3"/>
    <x v="310"/>
    <d v="2016-07-14T19:25:40"/>
    <x v="1"/>
  </r>
  <r>
    <x v="311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x v="278"/>
    <b v="1"/>
    <s v="film &amp; video/documentary"/>
    <n v="108"/>
    <n v="145.04"/>
    <x v="5"/>
    <x v="8"/>
    <x v="311"/>
    <d v="2016-05-13T13:40:48"/>
    <x v="1"/>
  </r>
  <r>
    <x v="312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x v="261"/>
    <b v="1"/>
    <s v="film &amp; video/documentary"/>
    <n v="157"/>
    <n v="87.69"/>
    <x v="5"/>
    <x v="8"/>
    <x v="312"/>
    <d v="2017-02-27T02:01:00"/>
    <x v="5"/>
  </r>
  <r>
    <x v="313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x v="279"/>
    <b v="1"/>
    <s v="photography/photobooks"/>
    <n v="106"/>
    <n v="151.24"/>
    <x v="2"/>
    <x v="3"/>
    <x v="313"/>
    <d v="2015-09-27T14:20:40"/>
    <x v="4"/>
  </r>
  <r>
    <x v="314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x v="280"/>
    <b v="1"/>
    <s v="food/small batch"/>
    <n v="106"/>
    <n v="75.5"/>
    <x v="4"/>
    <x v="7"/>
    <x v="314"/>
    <d v="2015-02-06T15:04:31"/>
    <x v="4"/>
  </r>
  <r>
    <x v="31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x v="233"/>
    <b v="1"/>
    <s v="film &amp; video/documentary"/>
    <n v="106"/>
    <n v="111.8"/>
    <x v="5"/>
    <x v="8"/>
    <x v="315"/>
    <d v="2014-11-21T15:01:41"/>
    <x v="2"/>
  </r>
  <r>
    <x v="316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x v="281"/>
    <b v="1"/>
    <s v="food/small batch"/>
    <n v="106"/>
    <n v="211.84"/>
    <x v="4"/>
    <x v="7"/>
    <x v="316"/>
    <d v="2014-07-17T14:59:06"/>
    <x v="2"/>
  </r>
  <r>
    <x v="317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x v="282"/>
    <b v="1"/>
    <s v="technology/wearables"/>
    <n v="106"/>
    <n v="174.03"/>
    <x v="0"/>
    <x v="1"/>
    <x v="317"/>
    <d v="2015-05-31T15:24:35"/>
    <x v="4"/>
  </r>
  <r>
    <x v="318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x v="44"/>
    <b v="1"/>
    <s v="film &amp; video/documentary"/>
    <n v="176"/>
    <n v="91.19"/>
    <x v="5"/>
    <x v="8"/>
    <x v="318"/>
    <d v="2012-11-02T04:00:00"/>
    <x v="3"/>
  </r>
  <r>
    <x v="319"/>
    <s v="Encyclopedia of Surfing"/>
    <s v="A Massive but Cheerful Online Digital Archive of Surfing"/>
    <x v="16"/>
    <n v="26438"/>
    <x v="0"/>
    <s v="US"/>
    <s v="USD"/>
    <n v="1323280391"/>
    <n v="1320688391"/>
    <b v="0"/>
    <x v="274"/>
    <b v="1"/>
    <s v="publishing/nonfiction"/>
    <n v="132"/>
    <n v="99.77"/>
    <x v="1"/>
    <x v="17"/>
    <x v="319"/>
    <d v="2011-12-07T17:53:11"/>
    <x v="6"/>
  </r>
  <r>
    <x v="320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x v="283"/>
    <b v="1"/>
    <s v="film &amp; video/documentary"/>
    <n v="101"/>
    <n v="201.22"/>
    <x v="5"/>
    <x v="8"/>
    <x v="320"/>
    <d v="2014-04-20T16:01:54"/>
    <x v="2"/>
  </r>
  <r>
    <x v="321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x v="284"/>
    <b v="0"/>
    <s v="technology/wearables"/>
    <n v="29"/>
    <n v="85"/>
    <x v="0"/>
    <x v="1"/>
    <x v="321"/>
    <d v="2016-06-19T08:10:00"/>
    <x v="1"/>
  </r>
  <r>
    <x v="322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x v="285"/>
    <b v="1"/>
    <s v="technology/hardware"/>
    <n v="105"/>
    <n v="346.13"/>
    <x v="0"/>
    <x v="0"/>
    <x v="322"/>
    <d v="2016-10-20T20:11:55"/>
    <x v="1"/>
  </r>
  <r>
    <x v="323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x v="286"/>
    <b v="1"/>
    <s v="technology/hardware"/>
    <n v="131"/>
    <n v="546.69000000000005"/>
    <x v="0"/>
    <x v="0"/>
    <x v="323"/>
    <d v="2016-12-18T18:30:57"/>
    <x v="1"/>
  </r>
  <r>
    <x v="324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x v="265"/>
    <b v="1"/>
    <s v="music/pop"/>
    <n v="105"/>
    <n v="118.7"/>
    <x v="7"/>
    <x v="22"/>
    <x v="324"/>
    <d v="2012-05-24T18:46:08"/>
    <x v="3"/>
  </r>
  <r>
    <x v="325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x v="287"/>
    <b v="1"/>
    <s v="film &amp; video/documentary"/>
    <n v="105"/>
    <n v="104.31"/>
    <x v="5"/>
    <x v="8"/>
    <x v="325"/>
    <d v="2012-07-30T05:00:00"/>
    <x v="3"/>
  </r>
  <r>
    <x v="326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x v="60"/>
    <b v="1"/>
    <s v="film &amp; video/documentary"/>
    <n v="174"/>
    <n v="86.14"/>
    <x v="5"/>
    <x v="8"/>
    <x v="326"/>
    <d v="2015-04-24T05:19:57"/>
    <x v="4"/>
  </r>
  <r>
    <x v="327"/>
    <s v="The Box"/>
    <s v="The Box is a fine art book of Ron Amato's innovative and seductive photography project."/>
    <x v="95"/>
    <n v="26024"/>
    <x v="0"/>
    <s v="US"/>
    <s v="USD"/>
    <n v="1476961513"/>
    <n v="1474369513"/>
    <b v="0"/>
    <x v="190"/>
    <b v="1"/>
    <s v="photography/photobooks"/>
    <n v="159"/>
    <n v="102.86"/>
    <x v="2"/>
    <x v="3"/>
    <x v="327"/>
    <d v="2016-10-20T11:05:13"/>
    <x v="1"/>
  </r>
  <r>
    <x v="328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x v="219"/>
    <b v="1"/>
    <s v="theater/musical"/>
    <n v="103"/>
    <n v="175.51"/>
    <x v="6"/>
    <x v="19"/>
    <x v="328"/>
    <d v="2015-05-09T03:59:00"/>
    <x v="4"/>
  </r>
  <r>
    <x v="329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x v="288"/>
    <b v="1"/>
    <s v="music/indie rock"/>
    <n v="129"/>
    <n v="99.38"/>
    <x v="7"/>
    <x v="12"/>
    <x v="329"/>
    <d v="2013-04-29T04:02:20"/>
    <x v="0"/>
  </r>
  <r>
    <x v="33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x v="129"/>
    <b v="0"/>
    <s v="technology/wearables"/>
    <n v="46"/>
    <n v="136.46"/>
    <x v="0"/>
    <x v="1"/>
    <x v="330"/>
    <d v="2017-03-14T14:02:35"/>
    <x v="5"/>
  </r>
  <r>
    <x v="331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x v="289"/>
    <b v="1"/>
    <s v="film &amp; video/documentary"/>
    <n v="103"/>
    <n v="78.2"/>
    <x v="5"/>
    <x v="8"/>
    <x v="331"/>
    <d v="2014-02-22T01:08:24"/>
    <x v="2"/>
  </r>
  <r>
    <x v="332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x v="290"/>
    <b v="1"/>
    <s v="music/rock"/>
    <n v="213"/>
    <n v="38.18"/>
    <x v="7"/>
    <x v="15"/>
    <x v="332"/>
    <d v="2013-08-31T14:40:12"/>
    <x v="0"/>
  </r>
  <r>
    <x v="333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x v="265"/>
    <b v="1"/>
    <s v="food/small batch"/>
    <n v="102"/>
    <n v="115.69"/>
    <x v="4"/>
    <x v="7"/>
    <x v="333"/>
    <d v="2014-06-11T13:44:03"/>
    <x v="2"/>
  </r>
  <r>
    <x v="334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x v="215"/>
    <b v="1"/>
    <s v="food/small batch"/>
    <n v="254"/>
    <n v="47.38"/>
    <x v="4"/>
    <x v="7"/>
    <x v="334"/>
    <d v="2015-06-14T18:45:37"/>
    <x v="4"/>
  </r>
  <r>
    <x v="335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x v="291"/>
    <b v="1"/>
    <s v="film &amp; video/documentary"/>
    <n v="102"/>
    <n v="85.34"/>
    <x v="5"/>
    <x v="8"/>
    <x v="335"/>
    <d v="2011-04-24T23:02:18"/>
    <x v="6"/>
  </r>
  <r>
    <x v="336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x v="292"/>
    <b v="1"/>
    <s v="theater/plays"/>
    <n v="102"/>
    <n v="119.19"/>
    <x v="6"/>
    <x v="11"/>
    <x v="336"/>
    <d v="2014-11-05T18:48:44"/>
    <x v="2"/>
  </r>
  <r>
    <x v="337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x v="293"/>
    <b v="1"/>
    <s v="film &amp; video/documentary"/>
    <n v="105"/>
    <n v="84.02"/>
    <x v="5"/>
    <x v="8"/>
    <x v="337"/>
    <d v="2014-11-14T05:12:00"/>
    <x v="2"/>
  </r>
  <r>
    <x v="338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x v="294"/>
    <b v="1"/>
    <s v="film &amp; video/documentary"/>
    <n v="101"/>
    <n v="200.89"/>
    <x v="5"/>
    <x v="8"/>
    <x v="338"/>
    <d v="2012-08-22T18:32:14"/>
    <x v="3"/>
  </r>
  <r>
    <x v="339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x v="295"/>
    <b v="0"/>
    <s v="games/video games"/>
    <n v="5"/>
    <n v="267.81"/>
    <x v="3"/>
    <x v="18"/>
    <x v="339"/>
    <d v="2013-08-30T12:53:40"/>
    <x v="0"/>
  </r>
  <r>
    <x v="340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x v="296"/>
    <b v="1"/>
    <s v="technology/wearables"/>
    <n v="101"/>
    <n v="239.35"/>
    <x v="0"/>
    <x v="1"/>
    <x v="340"/>
    <d v="2014-12-13T00:25:11"/>
    <x v="2"/>
  </r>
  <r>
    <x v="341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x v="297"/>
    <b v="1"/>
    <s v="theater/spaces"/>
    <n v="100"/>
    <n v="115.08"/>
    <x v="6"/>
    <x v="9"/>
    <x v="341"/>
    <d v="2016-08-24T06:41:21"/>
    <x v="1"/>
  </r>
  <r>
    <x v="34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x v="298"/>
    <b v="1"/>
    <s v="games/tabletop games"/>
    <n v="496"/>
    <n v="25.09"/>
    <x v="3"/>
    <x v="5"/>
    <x v="342"/>
    <d v="2014-07-19T03:00:00"/>
    <x v="2"/>
  </r>
  <r>
    <x v="343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x v="299"/>
    <b v="0"/>
    <s v="technology/wearables"/>
    <n v="49"/>
    <n v="176.36"/>
    <x v="0"/>
    <x v="1"/>
    <x v="343"/>
    <d v="2017-03-03T13:51:19"/>
    <x v="5"/>
  </r>
  <r>
    <x v="344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x v="300"/>
    <b v="0"/>
    <s v="film &amp; video/animation"/>
    <n v="25"/>
    <n v="725.03"/>
    <x v="5"/>
    <x v="23"/>
    <x v="344"/>
    <d v="2015-12-29T11:46:41"/>
    <x v="4"/>
  </r>
  <r>
    <x v="345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x v="301"/>
    <b v="1"/>
    <s v="games/tabletop games"/>
    <n v="272"/>
    <n v="98.41"/>
    <x v="3"/>
    <x v="5"/>
    <x v="345"/>
    <d v="2016-08-06T07:52:18"/>
    <x v="1"/>
  </r>
  <r>
    <x v="346"/>
    <s v="Grammar Revolution"/>
    <s v="Why is grammar important?"/>
    <x v="65"/>
    <n v="24490"/>
    <x v="0"/>
    <s v="US"/>
    <s v="USD"/>
    <n v="1360276801"/>
    <n v="1357684801"/>
    <b v="1"/>
    <x v="302"/>
    <b v="1"/>
    <s v="film &amp; video/documentary"/>
    <n v="111"/>
    <n v="42.52"/>
    <x v="5"/>
    <x v="8"/>
    <x v="346"/>
    <d v="2013-02-07T22:40:01"/>
    <x v="0"/>
  </r>
  <r>
    <x v="347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x v="303"/>
    <b v="1"/>
    <s v="theater/plays"/>
    <n v="106"/>
    <n v="251.74"/>
    <x v="6"/>
    <x v="11"/>
    <x v="347"/>
    <d v="2016-10-01T03:59:00"/>
    <x v="1"/>
  </r>
  <r>
    <x v="348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x v="304"/>
    <b v="1"/>
    <s v="music/rock"/>
    <n v="162"/>
    <n v="62.52"/>
    <x v="7"/>
    <x v="15"/>
    <x v="348"/>
    <d v="2013-08-07T20:49:47"/>
    <x v="0"/>
  </r>
  <r>
    <x v="349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x v="211"/>
    <b v="1"/>
    <s v="games/tabletop games"/>
    <n v="243"/>
    <n v="82.15"/>
    <x v="3"/>
    <x v="5"/>
    <x v="349"/>
    <d v="2016-10-29T19:00:00"/>
    <x v="1"/>
  </r>
  <r>
    <x v="350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x v="305"/>
    <b v="1"/>
    <s v="photography/photobooks"/>
    <n v="162"/>
    <n v="39.51"/>
    <x v="2"/>
    <x v="3"/>
    <x v="350"/>
    <d v="2014-12-06T06:00:00"/>
    <x v="2"/>
  </r>
  <r>
    <x v="351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x v="306"/>
    <b v="1"/>
    <s v="photography/photobooks"/>
    <n v="484"/>
    <n v="82.32"/>
    <x v="2"/>
    <x v="3"/>
    <x v="351"/>
    <d v="2016-02-15T15:00:00"/>
    <x v="1"/>
  </r>
  <r>
    <x v="352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x v="307"/>
    <b v="1"/>
    <s v="technology/hardware"/>
    <n v="127"/>
    <n v="117.6"/>
    <x v="0"/>
    <x v="0"/>
    <x v="352"/>
    <d v="2014-09-16T10:18:54"/>
    <x v="2"/>
  </r>
  <r>
    <x v="353"/>
    <s v="Arcus Motion Analyzer | The Versatile Smart Ring"/>
    <s v="Arcus gives your fingers super powers."/>
    <x v="100"/>
    <n v="23948"/>
    <x v="2"/>
    <s v="US"/>
    <s v="USD"/>
    <n v="1406257200"/>
    <n v="1403176891"/>
    <b v="0"/>
    <x v="308"/>
    <b v="0"/>
    <s v="technology/wearables"/>
    <n v="7"/>
    <n v="177.39"/>
    <x v="0"/>
    <x v="1"/>
    <x v="353"/>
    <d v="2014-07-25T03:00:00"/>
    <x v="2"/>
  </r>
  <r>
    <x v="35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x v="309"/>
    <b v="1"/>
    <s v="music/electronic music"/>
    <n v="119"/>
    <n v="388.98"/>
    <x v="7"/>
    <x v="13"/>
    <x v="354"/>
    <d v="2016-01-31T13:56:03"/>
    <x v="1"/>
  </r>
  <r>
    <x v="355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x v="310"/>
    <b v="1"/>
    <s v="food/small batch"/>
    <n v="102"/>
    <n v="189.76"/>
    <x v="4"/>
    <x v="7"/>
    <x v="355"/>
    <d v="2016-03-24T13:27:36"/>
    <x v="1"/>
  </r>
  <r>
    <x v="356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x v="292"/>
    <b v="1"/>
    <s v="theater/plays"/>
    <n v="118"/>
    <n v="110.35"/>
    <x v="6"/>
    <x v="11"/>
    <x v="356"/>
    <d v="2014-11-07T00:15:55"/>
    <x v="2"/>
  </r>
  <r>
    <x v="357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x v="296"/>
    <b v="1"/>
    <s v="technology/hardware"/>
    <n v="585"/>
    <n v="222.99"/>
    <x v="0"/>
    <x v="0"/>
    <x v="357"/>
    <d v="2012-08-13T03:00:00"/>
    <x v="3"/>
  </r>
  <r>
    <x v="358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x v="311"/>
    <b v="1"/>
    <s v="theater/spaces"/>
    <n v="106"/>
    <n v="146.44999999999999"/>
    <x v="6"/>
    <x v="9"/>
    <x v="358"/>
    <d v="2014-08-20T20:24:03"/>
    <x v="2"/>
  </r>
  <r>
    <x v="359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x v="249"/>
    <b v="1"/>
    <s v="photography/photobooks"/>
    <n v="125"/>
    <n v="95.83"/>
    <x v="2"/>
    <x v="3"/>
    <x v="359"/>
    <d v="2014-12-23T00:00:00"/>
    <x v="2"/>
  </r>
  <r>
    <x v="360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x v="177"/>
    <b v="1"/>
    <s v="photography/photobooks"/>
    <n v="105"/>
    <n v="61.56"/>
    <x v="2"/>
    <x v="3"/>
    <x v="360"/>
    <d v="2017-02-06T14:23:31"/>
    <x v="5"/>
  </r>
  <r>
    <x v="36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x v="312"/>
    <b v="1"/>
    <s v="theater/spaces"/>
    <n v="319"/>
    <n v="131.38"/>
    <x v="6"/>
    <x v="9"/>
    <x v="361"/>
    <d v="2016-07-13T21:29:42"/>
    <x v="1"/>
  </r>
  <r>
    <x v="362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x v="313"/>
    <b v="1"/>
    <s v="technology/space exploration"/>
    <n v="115"/>
    <n v="80.19"/>
    <x v="0"/>
    <x v="4"/>
    <x v="362"/>
    <d v="2015-08-30T04:03:47"/>
    <x v="4"/>
  </r>
  <r>
    <x v="363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x v="314"/>
    <b v="1"/>
    <s v="games/tabletop games"/>
    <n v="412"/>
    <n v="44.06"/>
    <x v="3"/>
    <x v="5"/>
    <x v="363"/>
    <d v="2016-10-25T17:00:00"/>
    <x v="1"/>
  </r>
  <r>
    <x v="36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x v="208"/>
    <b v="1"/>
    <s v="technology/hardware"/>
    <n v="2260300"/>
    <n v="138.66999999999999"/>
    <x v="0"/>
    <x v="0"/>
    <x v="364"/>
    <d v="2016-10-13T21:59:00"/>
    <x v="1"/>
  </r>
  <r>
    <x v="365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x v="241"/>
    <b v="1"/>
    <s v="film &amp; video/documentary"/>
    <n v="101"/>
    <n v="216.75"/>
    <x v="5"/>
    <x v="8"/>
    <x v="365"/>
    <d v="2015-07-23T06:46:37"/>
    <x v="4"/>
  </r>
  <r>
    <x v="366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x v="315"/>
    <b v="1"/>
    <s v="film &amp; video/documentary"/>
    <n v="112"/>
    <n v="58.54"/>
    <x v="5"/>
    <x v="8"/>
    <x v="366"/>
    <d v="2015-01-06T18:45:47"/>
    <x v="2"/>
  </r>
  <r>
    <x v="3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x v="311"/>
    <b v="1"/>
    <s v="music/rock"/>
    <n v="102"/>
    <n v="140.86000000000001"/>
    <x v="7"/>
    <x v="15"/>
    <x v="367"/>
    <d v="2013-07-24T14:02:38"/>
    <x v="0"/>
  </r>
  <r>
    <x v="368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x v="316"/>
    <b v="1"/>
    <s v="film &amp; video/television"/>
    <n v="112"/>
    <n v="148.97"/>
    <x v="5"/>
    <x v="16"/>
    <x v="368"/>
    <d v="2014-11-16T04:57:13"/>
    <x v="2"/>
  </r>
  <r>
    <x v="369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x v="235"/>
    <b v="1"/>
    <s v="photography/photobooks"/>
    <n v="101"/>
    <n v="67.84"/>
    <x v="2"/>
    <x v="3"/>
    <x v="369"/>
    <d v="2016-03-25T22:00:00"/>
    <x v="1"/>
  </r>
  <r>
    <x v="370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x v="317"/>
    <b v="1"/>
    <s v="photography/photobooks"/>
    <n v="148"/>
    <n v="207.62"/>
    <x v="2"/>
    <x v="3"/>
    <x v="370"/>
    <d v="2016-11-24T02:00:00"/>
    <x v="1"/>
  </r>
  <r>
    <x v="371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x v="206"/>
    <b v="1"/>
    <s v="photography/photobooks"/>
    <n v="112"/>
    <n v="116.21"/>
    <x v="2"/>
    <x v="3"/>
    <x v="371"/>
    <d v="2016-11-10T05:15:09"/>
    <x v="1"/>
  </r>
  <r>
    <x v="372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x v="318"/>
    <b v="0"/>
    <s v="technology/makerspaces"/>
    <n v="63"/>
    <n v="128.62"/>
    <x v="0"/>
    <x v="24"/>
    <x v="372"/>
    <d v="2016-07-05T04:59:00"/>
    <x v="1"/>
  </r>
  <r>
    <x v="373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x v="125"/>
    <b v="1"/>
    <s v="games/tabletop games"/>
    <n v="110"/>
    <n v="55.96"/>
    <x v="3"/>
    <x v="5"/>
    <x v="373"/>
    <d v="2016-09-07T02:00:00"/>
    <x v="1"/>
  </r>
  <r>
    <x v="374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x v="266"/>
    <b v="1"/>
    <s v="theater/plays"/>
    <n v="110"/>
    <n v="92.04"/>
    <x v="6"/>
    <x v="11"/>
    <x v="374"/>
    <d v="2016-05-01T17:55:58"/>
    <x v="1"/>
  </r>
  <r>
    <x v="37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x v="319"/>
    <b v="1"/>
    <s v="theater/plays"/>
    <n v="104"/>
    <n v="81.13"/>
    <x v="6"/>
    <x v="11"/>
    <x v="375"/>
    <d v="2015-06-12T02:00:00"/>
    <x v="4"/>
  </r>
  <r>
    <x v="376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x v="209"/>
    <b v="1"/>
    <s v="music/rock"/>
    <n v="122"/>
    <n v="64.37"/>
    <x v="7"/>
    <x v="15"/>
    <x v="376"/>
    <d v="2017-02-10T05:00:00"/>
    <x v="5"/>
  </r>
  <r>
    <x v="377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x v="320"/>
    <b v="1"/>
    <s v="technology/space exploration"/>
    <n v="146"/>
    <n v="47.06"/>
    <x v="0"/>
    <x v="4"/>
    <x v="377"/>
    <d v="2015-05-21T17:56:28"/>
    <x v="4"/>
  </r>
  <r>
    <x v="378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x v="321"/>
    <b v="1"/>
    <s v="photography/photobooks"/>
    <n v="104"/>
    <n v="79.97"/>
    <x v="2"/>
    <x v="3"/>
    <x v="378"/>
    <d v="2016-04-09T17:37:33"/>
    <x v="1"/>
  </r>
  <r>
    <x v="37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x v="242"/>
    <b v="1"/>
    <s v="theater/spaces"/>
    <n v="109"/>
    <n v="92.13"/>
    <x v="6"/>
    <x v="9"/>
    <x v="379"/>
    <d v="2013-12-29T07:59:00"/>
    <x v="0"/>
  </r>
  <r>
    <x v="380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x v="322"/>
    <b v="1"/>
    <s v="music/indie rock"/>
    <n v="120"/>
    <n v="88.15"/>
    <x v="7"/>
    <x v="12"/>
    <x v="380"/>
    <d v="2011-03-01T20:00:00"/>
    <x v="6"/>
  </r>
  <r>
    <x v="381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x v="323"/>
    <b v="1"/>
    <s v="film &amp; video/documentary"/>
    <n v="108"/>
    <n v="65.3"/>
    <x v="5"/>
    <x v="8"/>
    <x v="381"/>
    <d v="2012-11-10T01:46:06"/>
    <x v="3"/>
  </r>
  <r>
    <x v="382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x v="324"/>
    <b v="1"/>
    <s v="photography/photobooks"/>
    <n v="124"/>
    <n v="110.39"/>
    <x v="2"/>
    <x v="3"/>
    <x v="382"/>
    <d v="2017-02-14T22:59:00"/>
    <x v="5"/>
  </r>
  <r>
    <x v="383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x v="95"/>
    <b v="1"/>
    <s v="photography/photobooks"/>
    <n v="180"/>
    <n v="96.38"/>
    <x v="2"/>
    <x v="3"/>
    <x v="383"/>
    <d v="2016-08-06T18:00:00"/>
    <x v="1"/>
  </r>
  <r>
    <x v="384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x v="186"/>
    <b v="1"/>
    <s v="theater/plays"/>
    <n v="108"/>
    <n v="106.8"/>
    <x v="6"/>
    <x v="11"/>
    <x v="384"/>
    <d v="2014-11-20T07:59:58"/>
    <x v="2"/>
  </r>
  <r>
    <x v="385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x v="325"/>
    <b v="1"/>
    <s v="film &amp; video/documentary"/>
    <n v="107"/>
    <n v="97.64"/>
    <x v="5"/>
    <x v="8"/>
    <x v="385"/>
    <d v="2012-06-07T14:55:00"/>
    <x v="3"/>
  </r>
  <r>
    <x v="386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x v="266"/>
    <b v="1"/>
    <s v="film &amp; video/documentary"/>
    <n v="119"/>
    <n v="89.96"/>
    <x v="5"/>
    <x v="8"/>
    <x v="386"/>
    <d v="2012-09-03T18:02:14"/>
    <x v="3"/>
  </r>
  <r>
    <x v="387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x v="326"/>
    <b v="0"/>
    <s v="technology/gadgets"/>
    <n v="43"/>
    <n v="215.96"/>
    <x v="0"/>
    <x v="6"/>
    <x v="387"/>
    <d v="2016-06-23T16:06:23"/>
    <x v="1"/>
  </r>
  <r>
    <x v="388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x v="327"/>
    <b v="1"/>
    <s v="film &amp; video/documentary"/>
    <n v="107"/>
    <n v="224.85"/>
    <x v="5"/>
    <x v="8"/>
    <x v="388"/>
    <d v="2016-12-14T12:00:00"/>
    <x v="1"/>
  </r>
  <r>
    <x v="389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x v="328"/>
    <b v="1"/>
    <s v="technology/makerspaces"/>
    <n v="107"/>
    <n v="267"/>
    <x v="0"/>
    <x v="24"/>
    <x v="389"/>
    <d v="2015-08-21T17:55:13"/>
    <x v="4"/>
  </r>
  <r>
    <x v="39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x v="173"/>
    <b v="1"/>
    <s v="film &amp; video/documentary"/>
    <n v="107"/>
    <n v="134.91"/>
    <x v="5"/>
    <x v="8"/>
    <x v="390"/>
    <d v="2015-12-22T23:00:00"/>
    <x v="4"/>
  </r>
  <r>
    <x v="391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x v="329"/>
    <b v="0"/>
    <s v="technology/wearables"/>
    <n v="47"/>
    <n v="53.25"/>
    <x v="0"/>
    <x v="1"/>
    <x v="391"/>
    <d v="2015-02-04T23:22:29"/>
    <x v="4"/>
  </r>
  <r>
    <x v="392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x v="310"/>
    <b v="0"/>
    <s v="photography/photobooks"/>
    <n v="65"/>
    <n v="170.63"/>
    <x v="2"/>
    <x v="3"/>
    <x v="392"/>
    <d v="2014-10-24T23:26:00"/>
    <x v="2"/>
  </r>
  <r>
    <x v="393"/>
    <s v="Nin"/>
    <s v="Gamers and 90's fans unite in this small tale of epic proportions!"/>
    <x v="35"/>
    <n v="21144"/>
    <x v="2"/>
    <s v="US"/>
    <s v="USD"/>
    <n v="1482479940"/>
    <n v="1479684783"/>
    <b v="0"/>
    <x v="330"/>
    <b v="0"/>
    <s v="games/video games"/>
    <n v="28"/>
    <n v="370.95"/>
    <x v="3"/>
    <x v="18"/>
    <x v="393"/>
    <d v="2016-12-23T07:59:00"/>
    <x v="1"/>
  </r>
  <r>
    <x v="394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x v="331"/>
    <b v="1"/>
    <s v="technology/makerspaces"/>
    <n v="105"/>
    <n v="373.56"/>
    <x v="0"/>
    <x v="24"/>
    <x v="394"/>
    <d v="2015-09-04T15:00:00"/>
    <x v="4"/>
  </r>
  <r>
    <x v="395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x v="162"/>
    <b v="1"/>
    <s v="technology/space exploration"/>
    <n v="104"/>
    <n v="64.930000000000007"/>
    <x v="0"/>
    <x v="4"/>
    <x v="395"/>
    <d v="2012-04-29T01:13:43"/>
    <x v="3"/>
  </r>
  <r>
    <x v="396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x v="316"/>
    <b v="1"/>
    <s v="film &amp; video/documentary"/>
    <n v="104"/>
    <n v="138.80000000000001"/>
    <x v="5"/>
    <x v="8"/>
    <x v="396"/>
    <d v="2012-01-01T07:59:00"/>
    <x v="6"/>
  </r>
  <r>
    <x v="397"/>
    <s v="Mark Hayes Requiem Recording"/>
    <s v="Mark Hayes: Requiem Recording"/>
    <x v="16"/>
    <n v="20755"/>
    <x v="0"/>
    <s v="US"/>
    <s v="USD"/>
    <n v="1417463945"/>
    <n v="1414781945"/>
    <b v="0"/>
    <x v="332"/>
    <b v="1"/>
    <s v="music/classical music"/>
    <n v="104"/>
    <n v="266.08999999999997"/>
    <x v="7"/>
    <x v="25"/>
    <x v="397"/>
    <d v="2014-12-01T19:59:05"/>
    <x v="2"/>
  </r>
  <r>
    <x v="398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x v="333"/>
    <b v="1"/>
    <s v="music/rock"/>
    <n v="138"/>
    <n v="98.99"/>
    <x v="7"/>
    <x v="15"/>
    <x v="398"/>
    <d v="2012-12-15T15:36:17"/>
    <x v="3"/>
  </r>
  <r>
    <x v="399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x v="81"/>
    <b v="1"/>
    <s v="games/tabletop games"/>
    <n v="106"/>
    <n v="206.31"/>
    <x v="3"/>
    <x v="5"/>
    <x v="399"/>
    <d v="2015-06-27T15:22:48"/>
    <x v="4"/>
  </r>
  <r>
    <x v="400"/>
    <s v="SOLE SURVIVOR"/>
    <s v="What is the impact of survivorship on the human condition?"/>
    <x v="53"/>
    <n v="20569.05"/>
    <x v="0"/>
    <s v="US"/>
    <s v="USD"/>
    <n v="1306904340"/>
    <n v="1305219744"/>
    <b v="1"/>
    <x v="186"/>
    <b v="1"/>
    <s v="film &amp; video/documentary"/>
    <n v="114"/>
    <n v="101.83"/>
    <x v="5"/>
    <x v="8"/>
    <x v="400"/>
    <d v="2011-06-01T04:59:00"/>
    <x v="6"/>
  </r>
  <r>
    <x v="401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x v="327"/>
    <b v="0"/>
    <s v="technology/wearables"/>
    <n v="82"/>
    <n v="216.34"/>
    <x v="0"/>
    <x v="1"/>
    <x v="401"/>
    <d v="2016-02-18T17:00:27"/>
    <x v="1"/>
  </r>
  <r>
    <x v="402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x v="334"/>
    <b v="1"/>
    <s v="photography/photobooks"/>
    <n v="111"/>
    <n v="97.11"/>
    <x v="2"/>
    <x v="3"/>
    <x v="402"/>
    <d v="2014-06-27T14:44:41"/>
    <x v="2"/>
  </r>
  <r>
    <x v="403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x v="335"/>
    <b v="1"/>
    <s v="games/tabletop games"/>
    <n v="157"/>
    <n v="67.97"/>
    <x v="3"/>
    <x v="5"/>
    <x v="403"/>
    <d v="2013-11-13T20:22:35"/>
    <x v="0"/>
  </r>
  <r>
    <x v="404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x v="336"/>
    <b v="1"/>
    <s v="music/rock"/>
    <n v="109"/>
    <n v="99.16"/>
    <x v="7"/>
    <x v="15"/>
    <x v="404"/>
    <d v="2016-04-16T00:00:00"/>
    <x v="1"/>
  </r>
  <r>
    <x v="405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x v="337"/>
    <b v="1"/>
    <s v="photography/photobooks"/>
    <n v="146"/>
    <n v="91.88"/>
    <x v="2"/>
    <x v="3"/>
    <x v="405"/>
    <d v="2015-10-02T23:03:00"/>
    <x v="4"/>
  </r>
  <r>
    <x v="406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x v="338"/>
    <b v="1"/>
    <s v="theater/plays"/>
    <n v="102"/>
    <n v="177.09"/>
    <x v="6"/>
    <x v="11"/>
    <x v="406"/>
    <d v="2016-09-08T03:45:00"/>
    <x v="1"/>
  </r>
  <r>
    <x v="407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x v="339"/>
    <b v="1"/>
    <s v="music/classical music"/>
    <n v="113"/>
    <n v="109.96"/>
    <x v="7"/>
    <x v="25"/>
    <x v="407"/>
    <d v="2013-02-24T04:59:00"/>
    <x v="0"/>
  </r>
  <r>
    <x v="408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x v="340"/>
    <b v="1"/>
    <s v="publishing/nonfiction"/>
    <n v="101"/>
    <n v="168.78"/>
    <x v="1"/>
    <x v="17"/>
    <x v="408"/>
    <d v="2016-02-12T17:45:44"/>
    <x v="1"/>
  </r>
  <r>
    <x v="409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x v="341"/>
    <b v="1"/>
    <s v="film &amp; video/television"/>
    <n v="109"/>
    <n v="199.9"/>
    <x v="5"/>
    <x v="16"/>
    <x v="409"/>
    <d v="2014-09-26T15:03:09"/>
    <x v="2"/>
  </r>
  <r>
    <x v="410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x v="342"/>
    <b v="1"/>
    <s v="film &amp; video/documentary"/>
    <n v="101"/>
    <n v="141.75"/>
    <x v="5"/>
    <x v="8"/>
    <x v="410"/>
    <d v="2015-05-01T03:59:00"/>
    <x v="4"/>
  </r>
  <r>
    <x v="41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x v="343"/>
    <b v="1"/>
    <s v="film &amp; video/documentary"/>
    <n v="101"/>
    <n v="104.26"/>
    <x v="5"/>
    <x v="8"/>
    <x v="411"/>
    <d v="2011-12-18T00:59:00"/>
    <x v="6"/>
  </r>
  <r>
    <x v="412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x v="192"/>
    <b v="1"/>
    <s v="theater/plays"/>
    <n v="101"/>
    <n v="182.91"/>
    <x v="6"/>
    <x v="11"/>
    <x v="412"/>
    <d v="2016-12-28T22:00:33"/>
    <x v="1"/>
  </r>
  <r>
    <x v="413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x v="299"/>
    <b v="1"/>
    <s v="publishing/nonfiction"/>
    <n v="100"/>
    <n v="143.36000000000001"/>
    <x v="1"/>
    <x v="17"/>
    <x v="413"/>
    <d v="2015-12-13T15:01:52"/>
    <x v="4"/>
  </r>
  <r>
    <x v="414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x v="286"/>
    <b v="1"/>
    <s v="music/rock"/>
    <n v="100"/>
    <n v="417.33"/>
    <x v="7"/>
    <x v="15"/>
    <x v="414"/>
    <d v="2014-05-09T22:00:00"/>
    <x v="2"/>
  </r>
  <r>
    <x v="415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x v="96"/>
    <b v="1"/>
    <s v="film &amp; video/television"/>
    <n v="100"/>
    <n v="606.82000000000005"/>
    <x v="5"/>
    <x v="16"/>
    <x v="415"/>
    <d v="2015-09-14T21:00:00"/>
    <x v="4"/>
  </r>
  <r>
    <x v="416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x v="139"/>
    <b v="1"/>
    <s v="theater/plays"/>
    <n v="100"/>
    <n v="168.25"/>
    <x v="6"/>
    <x v="11"/>
    <x v="416"/>
    <d v="2015-03-22T22:35:47"/>
    <x v="4"/>
  </r>
  <r>
    <x v="417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x v="219"/>
    <b v="1"/>
    <s v="games/tabletop games"/>
    <n v="153"/>
    <n v="135.59"/>
    <x v="3"/>
    <x v="5"/>
    <x v="417"/>
    <d v="2015-03-28T23:31:51"/>
    <x v="4"/>
  </r>
  <r>
    <x v="418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x v="344"/>
    <b v="1"/>
    <s v="film &amp; video/television"/>
    <n v="142"/>
    <n v="117.51"/>
    <x v="5"/>
    <x v="16"/>
    <x v="418"/>
    <d v="2014-12-28T15:20:26"/>
    <x v="2"/>
  </r>
  <r>
    <x v="419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x v="345"/>
    <b v="0"/>
    <s v="technology/wearables"/>
    <n v="2"/>
    <n v="3304"/>
    <x v="0"/>
    <x v="1"/>
    <x v="419"/>
    <d v="2017-03-15T00:26:00"/>
    <x v="5"/>
  </r>
  <r>
    <x v="420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x v="188"/>
    <b v="0"/>
    <s v="games/video games"/>
    <n v="7"/>
    <n v="63.57"/>
    <x v="3"/>
    <x v="18"/>
    <x v="420"/>
    <d v="2013-02-04T20:29:34"/>
    <x v="3"/>
  </r>
  <r>
    <x v="421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x v="324"/>
    <b v="0"/>
    <s v="technology/wearables"/>
    <n v="40"/>
    <n v="99.86"/>
    <x v="0"/>
    <x v="1"/>
    <x v="421"/>
    <d v="2016-11-18T15:43:32"/>
    <x v="1"/>
  </r>
  <r>
    <x v="42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x v="346"/>
    <b v="1"/>
    <s v="photography/photobooks"/>
    <n v="559"/>
    <n v="58.38"/>
    <x v="2"/>
    <x v="3"/>
    <x v="422"/>
    <d v="2017-02-05T16:25:39"/>
    <x v="5"/>
  </r>
  <r>
    <x v="423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x v="162"/>
    <b v="1"/>
    <s v="games/tabletop games"/>
    <n v="108"/>
    <n v="60.82"/>
    <x v="3"/>
    <x v="5"/>
    <x v="423"/>
    <d v="2016-02-12T04:59:00"/>
    <x v="1"/>
  </r>
  <r>
    <x v="424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x v="258"/>
    <b v="0"/>
    <s v="technology/wearables"/>
    <n v="26"/>
    <n v="150.65"/>
    <x v="0"/>
    <x v="1"/>
    <x v="424"/>
    <d v="2014-09-17T12:02:11"/>
    <x v="2"/>
  </r>
  <r>
    <x v="425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x v="318"/>
    <b v="0"/>
    <s v="technology/wearables"/>
    <n v="39"/>
    <n v="113.63"/>
    <x v="0"/>
    <x v="1"/>
    <x v="425"/>
    <d v="2015-01-19T04:11:05"/>
    <x v="2"/>
  </r>
  <r>
    <x v="426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x v="347"/>
    <b v="1"/>
    <s v="games/tabletop games"/>
    <n v="104"/>
    <n v="50.85"/>
    <x v="3"/>
    <x v="5"/>
    <x v="426"/>
    <d v="2015-07-29T15:59:25"/>
    <x v="4"/>
  </r>
  <r>
    <x v="427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x v="348"/>
    <b v="1"/>
    <s v="technology/hardware"/>
    <n v="193"/>
    <n v="63.05"/>
    <x v="0"/>
    <x v="0"/>
    <x v="427"/>
    <d v="2014-05-13T18:43:56"/>
    <x v="2"/>
  </r>
  <r>
    <x v="428"/>
    <s v="Smart Harness"/>
    <s v="Revolutionizing the way we walk our dogs!"/>
    <x v="6"/>
    <n v="19195"/>
    <x v="2"/>
    <s v="US"/>
    <s v="USD"/>
    <n v="1465054872"/>
    <n v="1461166872"/>
    <b v="0"/>
    <x v="349"/>
    <b v="0"/>
    <s v="technology/wearables"/>
    <n v="38"/>
    <n v="158.63999999999999"/>
    <x v="0"/>
    <x v="1"/>
    <x v="428"/>
    <d v="2016-06-04T15:41:12"/>
    <x v="1"/>
  </r>
  <r>
    <x v="4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x v="350"/>
    <b v="1"/>
    <s v="photography/photobooks"/>
    <n v="101"/>
    <n v="135.66999999999999"/>
    <x v="2"/>
    <x v="3"/>
    <x v="429"/>
    <d v="2015-03-19T14:05:20"/>
    <x v="4"/>
  </r>
  <r>
    <x v="430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x v="351"/>
    <b v="1"/>
    <s v="film &amp; video/documentary"/>
    <n v="103"/>
    <n v="91.48"/>
    <x v="5"/>
    <x v="8"/>
    <x v="430"/>
    <d v="2013-10-12T01:31:05"/>
    <x v="0"/>
  </r>
  <r>
    <x v="431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x v="326"/>
    <b v="1"/>
    <s v="technology/wearables"/>
    <n v="126"/>
    <n v="190.45"/>
    <x v="0"/>
    <x v="1"/>
    <x v="431"/>
    <d v="2015-12-23T20:17:52"/>
    <x v="4"/>
  </r>
  <r>
    <x v="432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x v="44"/>
    <b v="1"/>
    <s v="games/tabletop games"/>
    <n v="377"/>
    <n v="65"/>
    <x v="3"/>
    <x v="5"/>
    <x v="432"/>
    <d v="2016-10-16T20:30:00"/>
    <x v="1"/>
  </r>
  <r>
    <x v="433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x v="336"/>
    <b v="1"/>
    <s v="games/tabletop games"/>
    <n v="1867"/>
    <n v="90.64"/>
    <x v="3"/>
    <x v="5"/>
    <x v="433"/>
    <d v="2016-12-08T19:18:56"/>
    <x v="1"/>
  </r>
  <r>
    <x v="434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x v="336"/>
    <b v="1"/>
    <s v="film &amp; video/documentary"/>
    <n v="101"/>
    <n v="90.62"/>
    <x v="5"/>
    <x v="8"/>
    <x v="434"/>
    <d v="2011-09-08T03:00:00"/>
    <x v="6"/>
  </r>
  <r>
    <x v="435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x v="352"/>
    <b v="1"/>
    <s v="theater/spaces"/>
    <n v="104"/>
    <n v="125.98"/>
    <x v="6"/>
    <x v="9"/>
    <x v="435"/>
    <d v="2016-05-03T23:00:00"/>
    <x v="1"/>
  </r>
  <r>
    <x v="436"/>
    <s v="TULIPS"/>
    <s v="A self-published photography book by Andrew Miksys from his new series about Belarus"/>
    <x v="53"/>
    <n v="18625"/>
    <x v="0"/>
    <s v="US"/>
    <s v="USD"/>
    <n v="1418961600"/>
    <n v="1415824513"/>
    <b v="1"/>
    <x v="353"/>
    <b v="1"/>
    <s v="photography/photobooks"/>
    <n v="103"/>
    <n v="111.53"/>
    <x v="2"/>
    <x v="3"/>
    <x v="436"/>
    <d v="2014-12-19T04:00:00"/>
    <x v="2"/>
  </r>
  <r>
    <x v="437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x v="149"/>
    <b v="1"/>
    <s v="music/rock"/>
    <n v="124"/>
    <n v="67.67"/>
    <x v="7"/>
    <x v="15"/>
    <x v="437"/>
    <d v="2013-12-09T04:59:00"/>
    <x v="0"/>
  </r>
  <r>
    <x v="438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x v="354"/>
    <b v="1"/>
    <s v="photography/photobooks"/>
    <n v="109"/>
    <n v="159.24"/>
    <x v="2"/>
    <x v="3"/>
    <x v="438"/>
    <d v="2016-10-06T14:00:00"/>
    <x v="1"/>
  </r>
  <r>
    <x v="439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x v="353"/>
    <b v="1"/>
    <s v="music/indie rock"/>
    <n v="101"/>
    <n v="109.11"/>
    <x v="7"/>
    <x v="12"/>
    <x v="439"/>
    <d v="2014-08-08T18:00:00"/>
    <x v="2"/>
  </r>
  <r>
    <x v="440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x v="355"/>
    <b v="1"/>
    <s v="theater/spaces"/>
    <n v="121"/>
    <n v="80.459999999999994"/>
    <x v="6"/>
    <x v="9"/>
    <x v="440"/>
    <d v="2014-05-27T03:00:00"/>
    <x v="2"/>
  </r>
  <r>
    <x v="441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x v="241"/>
    <b v="1"/>
    <s v="technology/makerspaces"/>
    <n v="103"/>
    <n v="174.04"/>
    <x v="0"/>
    <x v="24"/>
    <x v="441"/>
    <d v="2015-12-09T06:59:00"/>
    <x v="4"/>
  </r>
  <r>
    <x v="442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x v="356"/>
    <b v="1"/>
    <s v="film &amp; video/documentary"/>
    <n v="139"/>
    <n v="65.760000000000005"/>
    <x v="5"/>
    <x v="8"/>
    <x v="442"/>
    <d v="2013-03-16T18:27:47"/>
    <x v="0"/>
  </r>
  <r>
    <x v="443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x v="214"/>
    <b v="1"/>
    <s v="photography/photobooks"/>
    <n v="278"/>
    <n v="67.16"/>
    <x v="2"/>
    <x v="3"/>
    <x v="443"/>
    <d v="2014-06-10T08:33:00"/>
    <x v="2"/>
  </r>
  <r>
    <x v="444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x v="357"/>
    <b v="1"/>
    <s v="technology/space exploration"/>
    <n v="224"/>
    <n v="58.93"/>
    <x v="0"/>
    <x v="4"/>
    <x v="444"/>
    <d v="2017-03-15T00:00:00"/>
    <x v="5"/>
  </r>
  <r>
    <x v="445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x v="358"/>
    <b v="1"/>
    <s v="film &amp; video/documentary"/>
    <n v="179"/>
    <n v="73.34"/>
    <x v="5"/>
    <x v="8"/>
    <x v="445"/>
    <d v="2010-11-17T06:24:20"/>
    <x v="7"/>
  </r>
  <r>
    <x v="446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x v="170"/>
    <b v="1"/>
    <s v="film &amp; video/documentary"/>
    <n v="123"/>
    <n v="99.86"/>
    <x v="5"/>
    <x v="8"/>
    <x v="446"/>
    <d v="2015-05-20T22:39:50"/>
    <x v="4"/>
  </r>
  <r>
    <x v="447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x v="337"/>
    <b v="1"/>
    <s v="film &amp; video/documentary"/>
    <n v="105"/>
    <n v="80.2"/>
    <x v="5"/>
    <x v="8"/>
    <x v="447"/>
    <d v="2010-08-11T15:59:00"/>
    <x v="7"/>
  </r>
  <r>
    <x v="448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x v="168"/>
    <b v="1"/>
    <s v="technology/space exploration"/>
    <n v="355"/>
    <n v="89.1"/>
    <x v="0"/>
    <x v="4"/>
    <x v="448"/>
    <d v="2014-02-27T23:00:00"/>
    <x v="2"/>
  </r>
  <r>
    <x v="449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x v="359"/>
    <b v="1"/>
    <s v="photography/photobooks"/>
    <n v="118"/>
    <n v="180.41"/>
    <x v="2"/>
    <x v="3"/>
    <x v="449"/>
    <d v="2014-11-26T01:15:00"/>
    <x v="2"/>
  </r>
  <r>
    <x v="450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x v="360"/>
    <b v="0"/>
    <s v="technology/wearables"/>
    <n v="70"/>
    <n v="382.39"/>
    <x v="0"/>
    <x v="1"/>
    <x v="450"/>
    <d v="2016-10-01T14:58:37"/>
    <x v="1"/>
  </r>
  <r>
    <x v="451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x v="324"/>
    <b v="0"/>
    <s v="technology/wearables"/>
    <n v="25"/>
    <n v="89.6"/>
    <x v="0"/>
    <x v="1"/>
    <x v="451"/>
    <d v="2016-11-12T05:00:00"/>
    <x v="1"/>
  </r>
  <r>
    <x v="4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x v="283"/>
    <b v="1"/>
    <s v="music/rock"/>
    <n v="117"/>
    <n v="133.93"/>
    <x v="7"/>
    <x v="15"/>
    <x v="452"/>
    <d v="2015-04-25T00:00:00"/>
    <x v="4"/>
  </r>
  <r>
    <x v="453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x v="332"/>
    <b v="1"/>
    <s v="music/rock"/>
    <n v="100"/>
    <n v="224.13"/>
    <x v="7"/>
    <x v="15"/>
    <x v="453"/>
    <d v="2015-05-04T04:01:00"/>
    <x v="4"/>
  </r>
  <r>
    <x v="454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x v="358"/>
    <b v="1"/>
    <s v="theater/plays"/>
    <n v="116"/>
    <n v="71.489999999999995"/>
    <x v="6"/>
    <x v="11"/>
    <x v="454"/>
    <d v="2014-08-04T15:59:33"/>
    <x v="2"/>
  </r>
  <r>
    <x v="455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x v="361"/>
    <b v="1"/>
    <s v="film &amp; video/documentary"/>
    <n v="116"/>
    <n v="116.86"/>
    <x v="5"/>
    <x v="8"/>
    <x v="455"/>
    <d v="2012-05-03T16:31:12"/>
    <x v="3"/>
  </r>
  <r>
    <x v="456"/>
    <s v="ITALIANA"/>
    <s v="A humanistic photo book about ancestral &amp; post-modern Italy."/>
    <x v="117"/>
    <n v="17396"/>
    <x v="0"/>
    <s v="IT"/>
    <s v="EUR"/>
    <n v="1459418400"/>
    <n v="1456827573"/>
    <b v="0"/>
    <x v="350"/>
    <b v="1"/>
    <s v="photography/photobooks"/>
    <n v="104"/>
    <n v="123.38"/>
    <x v="2"/>
    <x v="3"/>
    <x v="456"/>
    <d v="2016-03-31T10:00:00"/>
    <x v="1"/>
  </r>
  <r>
    <x v="457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x v="362"/>
    <b v="1"/>
    <s v="music/indie rock"/>
    <n v="116"/>
    <n v="152.54"/>
    <x v="7"/>
    <x v="12"/>
    <x v="457"/>
    <d v="2013-07-02T05:00:00"/>
    <x v="0"/>
  </r>
  <r>
    <x v="458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x v="322"/>
    <b v="1"/>
    <s v="music/indie rock"/>
    <n v="145"/>
    <n v="70.53"/>
    <x v="7"/>
    <x v="12"/>
    <x v="458"/>
    <d v="2012-12-15T18:52:08"/>
    <x v="3"/>
  </r>
  <r>
    <x v="459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x v="340"/>
    <b v="1"/>
    <s v="technology/hardware"/>
    <n v="182"/>
    <n v="143.97999999999999"/>
    <x v="0"/>
    <x v="0"/>
    <x v="459"/>
    <d v="2016-11-10T13:37:07"/>
    <x v="1"/>
  </r>
  <r>
    <x v="460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x v="189"/>
    <b v="1"/>
    <s v="publishing/radio &amp; podcasts"/>
    <n v="108"/>
    <n v="69.599999999999994"/>
    <x v="1"/>
    <x v="2"/>
    <x v="460"/>
    <d v="2016-01-12T05:00:00"/>
    <x v="4"/>
  </r>
  <r>
    <x v="461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x v="306"/>
    <b v="1"/>
    <s v="technology/space exploration"/>
    <n v="172"/>
    <n v="58.42"/>
    <x v="0"/>
    <x v="4"/>
    <x v="461"/>
    <d v="2015-01-09T03:26:10"/>
    <x v="2"/>
  </r>
  <r>
    <x v="462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x v="206"/>
    <b v="1"/>
    <s v="music/indie rock"/>
    <n v="107"/>
    <n v="89.9"/>
    <x v="7"/>
    <x v="12"/>
    <x v="462"/>
    <d v="2012-09-10T03:55:00"/>
    <x v="3"/>
  </r>
  <r>
    <x v="463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x v="282"/>
    <b v="0"/>
    <s v="technology/space exploration"/>
    <n v="11"/>
    <n v="112.86"/>
    <x v="0"/>
    <x v="4"/>
    <x v="463"/>
    <d v="2017-03-12T19:00:00"/>
    <x v="5"/>
  </r>
  <r>
    <x v="464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x v="173"/>
    <b v="1"/>
    <s v="film &amp; video/documentary"/>
    <n v="114"/>
    <n v="108.01"/>
    <x v="5"/>
    <x v="8"/>
    <x v="464"/>
    <d v="2014-12-11T04:59:00"/>
    <x v="2"/>
  </r>
  <r>
    <x v="465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x v="129"/>
    <b v="1"/>
    <s v="film &amp; video/documentary"/>
    <n v="170"/>
    <n v="90.58"/>
    <x v="5"/>
    <x v="8"/>
    <x v="465"/>
    <d v="2015-10-14T12:00:21"/>
    <x v="4"/>
  </r>
  <r>
    <x v="466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x v="363"/>
    <b v="0"/>
    <s v="technology/wearables"/>
    <n v="6"/>
    <n v="182.62"/>
    <x v="0"/>
    <x v="1"/>
    <x v="466"/>
    <d v="2016-09-13T07:05:00"/>
    <x v="1"/>
  </r>
  <r>
    <x v="467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x v="266"/>
    <b v="1"/>
    <s v="technology/hardware"/>
    <n v="674"/>
    <n v="70.849999999999994"/>
    <x v="0"/>
    <x v="0"/>
    <x v="467"/>
    <d v="2012-11-18T01:17:24"/>
    <x v="3"/>
  </r>
  <r>
    <x v="468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x v="279"/>
    <b v="1"/>
    <s v="technology/hardware"/>
    <n v="140"/>
    <n v="95.49"/>
    <x v="0"/>
    <x v="0"/>
    <x v="468"/>
    <d v="2014-12-31T21:08:08"/>
    <x v="2"/>
  </r>
  <r>
    <x v="469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x v="341"/>
    <b v="1"/>
    <s v="photography/photobooks"/>
    <n v="102"/>
    <n v="165.35"/>
    <x v="2"/>
    <x v="3"/>
    <x v="469"/>
    <d v="2015-05-31T14:45:27"/>
    <x v="4"/>
  </r>
  <r>
    <x v="47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x v="213"/>
    <b v="1"/>
    <s v="music/rock"/>
    <n v="111"/>
    <n v="127.98"/>
    <x v="7"/>
    <x v="15"/>
    <x v="470"/>
    <d v="2011-03-01T18:10:54"/>
    <x v="7"/>
  </r>
  <r>
    <x v="471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x v="364"/>
    <b v="1"/>
    <s v="photography/photobooks"/>
    <n v="104"/>
    <n v="48.04"/>
    <x v="2"/>
    <x v="3"/>
    <x v="471"/>
    <d v="2016-03-22T20:01:00"/>
    <x v="1"/>
  </r>
  <r>
    <x v="472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x v="242"/>
    <b v="1"/>
    <s v="film &amp; video/documentary"/>
    <n v="110"/>
    <n v="70"/>
    <x v="5"/>
    <x v="8"/>
    <x v="472"/>
    <d v="2016-09-03T01:00:00"/>
    <x v="1"/>
  </r>
  <r>
    <x v="47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x v="257"/>
    <b v="1"/>
    <s v="theater/spaces"/>
    <n v="110"/>
    <n v="128.91"/>
    <x v="6"/>
    <x v="9"/>
    <x v="473"/>
    <d v="2015-04-16T02:50:00"/>
    <x v="4"/>
  </r>
  <r>
    <x v="474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x v="187"/>
    <b v="1"/>
    <s v="theater/plays"/>
    <n v="110"/>
    <n v="99.79"/>
    <x v="6"/>
    <x v="11"/>
    <x v="474"/>
    <d v="2015-11-12T02:31:00"/>
    <x v="4"/>
  </r>
  <r>
    <x v="475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x v="308"/>
    <b v="1"/>
    <s v="film &amp; video/documentary"/>
    <n v="109"/>
    <n v="121.28"/>
    <x v="5"/>
    <x v="8"/>
    <x v="475"/>
    <d v="2013-03-25T18:35:24"/>
    <x v="0"/>
  </r>
  <r>
    <x v="476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x v="365"/>
    <b v="0"/>
    <s v="theater/plays"/>
    <n v="109"/>
    <n v="139.24"/>
    <x v="6"/>
    <x v="11"/>
    <x v="476"/>
    <d v="2017-03-16T18:49:01"/>
    <x v="5"/>
  </r>
  <r>
    <x v="477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x v="366"/>
    <b v="1"/>
    <s v="technology/hardware"/>
    <n v="108"/>
    <n v="90.18"/>
    <x v="0"/>
    <x v="0"/>
    <x v="477"/>
    <d v="2015-06-13T16:25:14"/>
    <x v="4"/>
  </r>
  <r>
    <x v="478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x v="279"/>
    <b v="1"/>
    <s v="music/rock"/>
    <n v="295"/>
    <n v="92.1"/>
    <x v="7"/>
    <x v="15"/>
    <x v="478"/>
    <d v="2011-04-03T01:03:10"/>
    <x v="6"/>
  </r>
  <r>
    <x v="479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x v="367"/>
    <b v="1"/>
    <s v="photography/photobooks"/>
    <n v="108"/>
    <n v="462.86"/>
    <x v="2"/>
    <x v="3"/>
    <x v="479"/>
    <d v="2016-03-21T16:59:28"/>
    <x v="1"/>
  </r>
  <r>
    <x v="48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x v="109"/>
    <b v="1"/>
    <s v="photography/photobooks"/>
    <n v="101"/>
    <n v="39.92"/>
    <x v="2"/>
    <x v="3"/>
    <x v="480"/>
    <d v="2014-07-19T09:14:38"/>
    <x v="2"/>
  </r>
  <r>
    <x v="481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x v="368"/>
    <b v="1"/>
    <s v="film &amp; video/documentary"/>
    <n v="108"/>
    <n v="117.85"/>
    <x v="5"/>
    <x v="8"/>
    <x v="481"/>
    <d v="2013-05-05T17:00:11"/>
    <x v="0"/>
  </r>
  <r>
    <x v="482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x v="324"/>
    <b v="1"/>
    <s v="film &amp; video/documentary"/>
    <n v="107"/>
    <n v="81.63"/>
    <x v="5"/>
    <x v="8"/>
    <x v="482"/>
    <d v="2012-07-07T13:33:26"/>
    <x v="3"/>
  </r>
  <r>
    <x v="483"/>
    <s v="LACORSA Grand Prix Game (relaunch)"/>
    <s v="Race your friends in style with this classic Grand Prix game."/>
    <x v="80"/>
    <n v="15937"/>
    <x v="0"/>
    <s v="US"/>
    <s v="USD"/>
    <n v="1480662000"/>
    <n v="1478000502"/>
    <b v="0"/>
    <x v="369"/>
    <b v="1"/>
    <s v="games/tabletop games"/>
    <n v="114"/>
    <n v="68.11"/>
    <x v="3"/>
    <x v="5"/>
    <x v="483"/>
    <d v="2016-12-02T07:00:00"/>
    <x v="1"/>
  </r>
  <r>
    <x v="484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x v="336"/>
    <b v="1"/>
    <s v="technology/makerspaces"/>
    <n v="159"/>
    <n v="77.33"/>
    <x v="0"/>
    <x v="24"/>
    <x v="484"/>
    <d v="2015-09-25T21:00:00"/>
    <x v="4"/>
  </r>
  <r>
    <x v="485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x v="370"/>
    <b v="1"/>
    <s v="music/rock"/>
    <n v="106"/>
    <n v="38.54"/>
    <x v="7"/>
    <x v="15"/>
    <x v="485"/>
    <d v="2012-09-04T13:29:07"/>
    <x v="3"/>
  </r>
  <r>
    <x v="486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x v="344"/>
    <b v="1"/>
    <s v="games/tabletop games"/>
    <n v="636"/>
    <n v="94.1"/>
    <x v="3"/>
    <x v="5"/>
    <x v="486"/>
    <d v="2016-06-19T23:00:00"/>
    <x v="1"/>
  </r>
  <r>
    <x v="487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x v="241"/>
    <b v="0"/>
    <s v="technology/wearables"/>
    <n v="40"/>
    <n v="152.41"/>
    <x v="0"/>
    <x v="1"/>
    <x v="487"/>
    <d v="2017-03-13T03:40:05"/>
    <x v="5"/>
  </r>
  <r>
    <x v="48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x v="371"/>
    <b v="1"/>
    <s v="technology/space exploration"/>
    <n v="105"/>
    <n v="205.3"/>
    <x v="0"/>
    <x v="4"/>
    <x v="488"/>
    <d v="2015-12-01T20:01:01"/>
    <x v="4"/>
  </r>
  <r>
    <x v="489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x v="301"/>
    <b v="1"/>
    <s v="theater/spaces"/>
    <n v="105"/>
    <n v="63.23"/>
    <x v="6"/>
    <x v="9"/>
    <x v="489"/>
    <d v="2017-01-19T15:57:51"/>
    <x v="1"/>
  </r>
  <r>
    <x v="490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x v="112"/>
    <b v="1"/>
    <s v="games/tabletop games"/>
    <n v="524"/>
    <n v="44.17"/>
    <x v="3"/>
    <x v="5"/>
    <x v="490"/>
    <d v="2014-10-02T21:37:05"/>
    <x v="2"/>
  </r>
  <r>
    <x v="491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x v="372"/>
    <b v="1"/>
    <s v="film &amp; video/documentary"/>
    <n v="105"/>
    <n v="67.77"/>
    <x v="5"/>
    <x v="8"/>
    <x v="491"/>
    <d v="2013-11-02T10:57:14"/>
    <x v="0"/>
  </r>
  <r>
    <x v="492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x v="313"/>
    <b v="1"/>
    <s v="theater/plays"/>
    <n v="101"/>
    <n v="54.91"/>
    <x v="6"/>
    <x v="11"/>
    <x v="492"/>
    <d v="2016-03-15T21:00:00"/>
    <x v="1"/>
  </r>
  <r>
    <x v="493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x v="286"/>
    <b v="1"/>
    <s v="theater/plays"/>
    <n v="105"/>
    <n v="327.08"/>
    <x v="6"/>
    <x v="11"/>
    <x v="493"/>
    <d v="2015-11-01T23:00:00"/>
    <x v="4"/>
  </r>
  <r>
    <x v="494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x v="317"/>
    <b v="1"/>
    <s v="theater/spaces"/>
    <n v="157"/>
    <n v="146.69"/>
    <x v="6"/>
    <x v="9"/>
    <x v="494"/>
    <d v="2015-06-21T20:04:09"/>
    <x v="4"/>
  </r>
  <r>
    <x v="495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x v="312"/>
    <b v="1"/>
    <s v="theater/plays"/>
    <n v="105"/>
    <n v="89.59"/>
    <x v="6"/>
    <x v="11"/>
    <x v="495"/>
    <d v="2016-12-22T14:59:12"/>
    <x v="1"/>
  </r>
  <r>
    <x v="496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x v="373"/>
    <b v="1"/>
    <s v="technology/hardware"/>
    <n v="157"/>
    <n v="36.97"/>
    <x v="0"/>
    <x v="0"/>
    <x v="496"/>
    <d v="2014-10-01T00:00:00"/>
    <x v="2"/>
  </r>
  <r>
    <x v="497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x v="336"/>
    <b v="1"/>
    <s v="photography/photobooks"/>
    <n v="112"/>
    <n v="75.98"/>
    <x v="2"/>
    <x v="3"/>
    <x v="497"/>
    <d v="2015-11-18T15:00:04"/>
    <x v="4"/>
  </r>
  <r>
    <x v="498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x v="374"/>
    <b v="1"/>
    <s v="music/rock"/>
    <n v="112"/>
    <n v="85.05"/>
    <x v="7"/>
    <x v="15"/>
    <x v="498"/>
    <d v="2012-04-07T04:59:00"/>
    <x v="3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x v="375"/>
    <b v="1"/>
    <s v="music/indie rock"/>
    <n v="104"/>
    <n v="78.03"/>
    <x v="7"/>
    <x v="12"/>
    <x v="499"/>
    <d v="2009-12-09T18:24:00"/>
    <x v="8"/>
  </r>
  <r>
    <x v="500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x v="338"/>
    <b v="1"/>
    <s v="theater/musical"/>
    <n v="104"/>
    <n v="135.63"/>
    <x v="6"/>
    <x v="19"/>
    <x v="500"/>
    <d v="2016-03-26T16:39:00"/>
    <x v="1"/>
  </r>
  <r>
    <x v="501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x v="376"/>
    <b v="1"/>
    <s v="film &amp; video/documentary"/>
    <n v="104"/>
    <n v="239.94"/>
    <x v="5"/>
    <x v="8"/>
    <x v="501"/>
    <d v="2014-02-28T14:33:19"/>
    <x v="2"/>
  </r>
  <r>
    <x v="502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x v="377"/>
    <b v="1"/>
    <s v="music/rock"/>
    <n v="156"/>
    <n v="117.23"/>
    <x v="7"/>
    <x v="15"/>
    <x v="502"/>
    <d v="2012-10-12T20:37:41"/>
    <x v="3"/>
  </r>
  <r>
    <x v="503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x v="299"/>
    <b v="1"/>
    <s v="photography/photobooks"/>
    <n v="104"/>
    <n v="111.18"/>
    <x v="2"/>
    <x v="3"/>
    <x v="503"/>
    <d v="2015-08-25T15:05:12"/>
    <x v="4"/>
  </r>
  <r>
    <x v="504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x v="332"/>
    <b v="1"/>
    <s v="theater/plays"/>
    <n v="104"/>
    <n v="199.17"/>
    <x v="6"/>
    <x v="11"/>
    <x v="504"/>
    <d v="2015-10-08T00:32:52"/>
    <x v="4"/>
  </r>
  <r>
    <x v="505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x v="378"/>
    <b v="1"/>
    <s v="photography/photobooks"/>
    <n v="155"/>
    <n v="207.07"/>
    <x v="2"/>
    <x v="3"/>
    <x v="505"/>
    <d v="2016-03-24T16:01:04"/>
    <x v="1"/>
  </r>
  <r>
    <x v="506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x v="267"/>
    <b v="1"/>
    <s v="photography/photobooks"/>
    <n v="172"/>
    <n v="174.21"/>
    <x v="2"/>
    <x v="3"/>
    <x v="506"/>
    <d v="2015-11-01T03:00:00"/>
    <x v="4"/>
  </r>
  <r>
    <x v="507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x v="120"/>
    <b v="1"/>
    <s v="theater/plays"/>
    <n v="103"/>
    <n v="85.53"/>
    <x v="6"/>
    <x v="11"/>
    <x v="507"/>
    <d v="2016-07-01T08:20:51"/>
    <x v="1"/>
  </r>
  <r>
    <x v="508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x v="379"/>
    <b v="1"/>
    <s v="theater/plays"/>
    <n v="154"/>
    <n v="106.5"/>
    <x v="6"/>
    <x v="11"/>
    <x v="508"/>
    <d v="2015-11-06T13:00:09"/>
    <x v="4"/>
  </r>
  <r>
    <x v="509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x v="287"/>
    <b v="1"/>
    <s v="film &amp; video/documentary"/>
    <n v="119"/>
    <n v="61.5"/>
    <x v="5"/>
    <x v="8"/>
    <x v="509"/>
    <d v="2013-03-19T16:42:15"/>
    <x v="0"/>
  </r>
  <r>
    <x v="510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x v="380"/>
    <b v="0"/>
    <s v="technology/wearables"/>
    <n v="15"/>
    <n v="530.69000000000005"/>
    <x v="0"/>
    <x v="1"/>
    <x v="510"/>
    <d v="2014-09-18T02:00:00"/>
    <x v="2"/>
  </r>
  <r>
    <x v="511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x v="340"/>
    <b v="1"/>
    <s v="theater/plays"/>
    <n v="102"/>
    <n v="127.79"/>
    <x v="6"/>
    <x v="11"/>
    <x v="511"/>
    <d v="2015-11-14T17:49:31"/>
    <x v="4"/>
  </r>
  <r>
    <x v="512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x v="381"/>
    <b v="1"/>
    <s v="theater/plays"/>
    <n v="102"/>
    <n v="136.85"/>
    <x v="6"/>
    <x v="11"/>
    <x v="512"/>
    <d v="2017-02-24T13:48:00"/>
    <x v="5"/>
  </r>
  <r>
    <x v="513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x v="382"/>
    <b v="1"/>
    <s v="music/rock"/>
    <n v="102"/>
    <n v="88.04"/>
    <x v="7"/>
    <x v="15"/>
    <x v="513"/>
    <d v="2013-05-24T00:30:37"/>
    <x v="0"/>
  </r>
  <r>
    <x v="514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x v="237"/>
    <b v="1"/>
    <s v="theater/plays"/>
    <n v="102"/>
    <n v="53.18"/>
    <x v="6"/>
    <x v="11"/>
    <x v="514"/>
    <d v="2015-07-17T18:11:00"/>
    <x v="4"/>
  </r>
  <r>
    <x v="515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x v="383"/>
    <b v="1"/>
    <s v="film &amp; video/television"/>
    <n v="102"/>
    <n v="221.52"/>
    <x v="5"/>
    <x v="16"/>
    <x v="515"/>
    <d v="2015-04-25T19:59:22"/>
    <x v="4"/>
  </r>
  <r>
    <x v="516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x v="384"/>
    <b v="0"/>
    <s v="photography/photobooks"/>
    <n v="61"/>
    <n v="109.94"/>
    <x v="2"/>
    <x v="3"/>
    <x v="516"/>
    <d v="2015-08-10T06:59:00"/>
    <x v="4"/>
  </r>
  <r>
    <x v="517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x v="385"/>
    <b v="1"/>
    <s v="film &amp; video/documentary"/>
    <n v="305"/>
    <n v="68.489999999999995"/>
    <x v="5"/>
    <x v="8"/>
    <x v="517"/>
    <d v="2010-12-18T09:43:25"/>
    <x v="7"/>
  </r>
  <r>
    <x v="518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x v="386"/>
    <b v="1"/>
    <s v="theater/plays"/>
    <n v="102"/>
    <n v="125.12"/>
    <x v="6"/>
    <x v="11"/>
    <x v="518"/>
    <d v="2016-08-15T20:09:42"/>
    <x v="1"/>
  </r>
  <r>
    <x v="519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x v="387"/>
    <b v="1"/>
    <s v="food/small batch"/>
    <n v="102"/>
    <n v="149.31"/>
    <x v="4"/>
    <x v="7"/>
    <x v="519"/>
    <d v="2014-10-28T03:11:00"/>
    <x v="2"/>
  </r>
  <r>
    <x v="52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x v="355"/>
    <b v="1"/>
    <s v="music/rock"/>
    <n v="102"/>
    <n v="67.39"/>
    <x v="7"/>
    <x v="15"/>
    <x v="520"/>
    <d v="2014-02-24T16:25:07"/>
    <x v="2"/>
  </r>
  <r>
    <x v="52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x v="209"/>
    <b v="1"/>
    <s v="publishing/radio &amp; podcasts"/>
    <n v="101"/>
    <n v="44.67"/>
    <x v="1"/>
    <x v="2"/>
    <x v="521"/>
    <d v="2014-10-21T00:00:00"/>
    <x v="2"/>
  </r>
  <r>
    <x v="522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x v="85"/>
    <b v="1"/>
    <s v="food/small batch"/>
    <n v="101"/>
    <n v="123.35"/>
    <x v="4"/>
    <x v="7"/>
    <x v="522"/>
    <d v="2014-06-29T21:31:24"/>
    <x v="2"/>
  </r>
  <r>
    <x v="523"/>
    <s v="Burners"/>
    <s v="A sci-fi thriller for the stage opening March 10 in Los Angeles."/>
    <x v="51"/>
    <n v="15126"/>
    <x v="0"/>
    <s v="US"/>
    <s v="USD"/>
    <n v="1489352400"/>
    <n v="1486411204"/>
    <b v="1"/>
    <x v="388"/>
    <b v="1"/>
    <s v="theater/plays"/>
    <n v="101"/>
    <n v="256.37"/>
    <x v="6"/>
    <x v="11"/>
    <x v="523"/>
    <d v="2017-03-12T21:00:00"/>
    <x v="5"/>
  </r>
  <r>
    <x v="524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x v="389"/>
    <b v="1"/>
    <s v="theater/plays"/>
    <n v="302"/>
    <n v="252.02"/>
    <x v="6"/>
    <x v="11"/>
    <x v="524"/>
    <d v="2016-05-13T19:04:23"/>
    <x v="1"/>
  </r>
  <r>
    <x v="525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x v="390"/>
    <b v="1"/>
    <s v="music/rock"/>
    <n v="101"/>
    <n v="97.99"/>
    <x v="7"/>
    <x v="15"/>
    <x v="525"/>
    <d v="2012-01-21T08:13:00"/>
    <x v="6"/>
  </r>
  <r>
    <x v="52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x v="391"/>
    <b v="1"/>
    <s v="theater/spaces"/>
    <n v="191"/>
    <n v="259.95"/>
    <x v="6"/>
    <x v="9"/>
    <x v="526"/>
    <d v="2014-09-10T04:52:00"/>
    <x v="2"/>
  </r>
  <r>
    <x v="527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x v="14"/>
    <b v="1"/>
    <s v="games/tabletop games"/>
    <n v="537"/>
    <n v="22.12"/>
    <x v="3"/>
    <x v="5"/>
    <x v="527"/>
    <d v="2016-02-01T14:48:43"/>
    <x v="1"/>
  </r>
  <r>
    <x v="528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x v="186"/>
    <b v="1"/>
    <s v="film &amp; video/documentary"/>
    <n v="113"/>
    <n v="73.02"/>
    <x v="5"/>
    <x v="8"/>
    <x v="528"/>
    <d v="2011-12-20T11:49:50"/>
    <x v="6"/>
  </r>
  <r>
    <x v="529"/>
    <s v="FannibalFest Fan Convention"/>
    <s v="A Hannibal TV Show Fan Convention and Art Collective"/>
    <x v="125"/>
    <n v="14653"/>
    <x v="0"/>
    <s v="US"/>
    <s v="USD"/>
    <n v="1488464683"/>
    <n v="1485872683"/>
    <b v="0"/>
    <x v="392"/>
    <b v="1"/>
    <s v="film &amp; video/television"/>
    <n v="143"/>
    <n v="185.48"/>
    <x v="5"/>
    <x v="16"/>
    <x v="529"/>
    <d v="2017-03-02T14:24:43"/>
    <x v="5"/>
  </r>
  <r>
    <x v="530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x v="393"/>
    <b v="0"/>
    <s v="technology/wearables"/>
    <n v="73"/>
    <n v="405.5"/>
    <x v="0"/>
    <x v="1"/>
    <x v="530"/>
    <d v="2015-10-15T02:30:53"/>
    <x v="4"/>
  </r>
  <r>
    <x v="531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x v="307"/>
    <b v="1"/>
    <s v="music/rock"/>
    <n v="145"/>
    <n v="70.790000000000006"/>
    <x v="7"/>
    <x v="15"/>
    <x v="531"/>
    <d v="2012-06-14T19:24:11"/>
    <x v="3"/>
  </r>
  <r>
    <x v="532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x v="394"/>
    <b v="1"/>
    <s v="theater/plays"/>
    <n v="111"/>
    <n v="200.69"/>
    <x v="6"/>
    <x v="11"/>
    <x v="532"/>
    <d v="2014-06-15T18:05:25"/>
    <x v="2"/>
  </r>
  <r>
    <x v="533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x v="395"/>
    <b v="1"/>
    <s v="music/rock"/>
    <n v="144"/>
    <n v="92.55"/>
    <x v="7"/>
    <x v="15"/>
    <x v="533"/>
    <d v="2013-02-01T01:08:59"/>
    <x v="0"/>
  </r>
  <r>
    <x v="5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x v="253"/>
    <b v="0"/>
    <s v="technology/wearables"/>
    <n v="11"/>
    <n v="51.82"/>
    <x v="0"/>
    <x v="1"/>
    <x v="534"/>
    <d v="2016-03-11T18:34:47"/>
    <x v="1"/>
  </r>
  <r>
    <x v="535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x v="396"/>
    <b v="0"/>
    <s v="games/video games"/>
    <n v="28"/>
    <n v="26.6"/>
    <x v="3"/>
    <x v="18"/>
    <x v="535"/>
    <d v="2014-12-05T18:30:29"/>
    <x v="2"/>
  </r>
  <r>
    <x v="536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x v="93"/>
    <b v="1"/>
    <s v="technology/hardware"/>
    <n v="118"/>
    <n v="97.19"/>
    <x v="0"/>
    <x v="0"/>
    <x v="536"/>
    <d v="2013-05-28T00:00:00"/>
    <x v="0"/>
  </r>
  <r>
    <x v="537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x v="137"/>
    <b v="1"/>
    <s v="film &amp; video/documentary"/>
    <n v="283"/>
    <n v="49.88"/>
    <x v="5"/>
    <x v="8"/>
    <x v="537"/>
    <d v="2013-03-26T23:55:51"/>
    <x v="0"/>
  </r>
  <r>
    <x v="538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x v="139"/>
    <b v="1"/>
    <s v="film &amp; video/television"/>
    <n v="128"/>
    <n v="118.34"/>
    <x v="5"/>
    <x v="16"/>
    <x v="538"/>
    <d v="2015-08-10T22:17:17"/>
    <x v="4"/>
  </r>
  <r>
    <x v="539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x v="327"/>
    <b v="1"/>
    <s v="technology/hardware"/>
    <n v="281"/>
    <n v="147.94999999999999"/>
    <x v="0"/>
    <x v="0"/>
    <x v="539"/>
    <d v="2014-09-24T01:41:37"/>
    <x v="2"/>
  </r>
  <r>
    <x v="540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x v="397"/>
    <b v="0"/>
    <s v="technology/wearables"/>
    <n v="47"/>
    <n v="1272.73"/>
    <x v="0"/>
    <x v="1"/>
    <x v="540"/>
    <d v="2017-02-09T07:16:47"/>
    <x v="5"/>
  </r>
  <r>
    <x v="541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x v="398"/>
    <b v="1"/>
    <s v="music/rock"/>
    <n v="117"/>
    <n v="76.92"/>
    <x v="7"/>
    <x v="15"/>
    <x v="541"/>
    <d v="2013-09-20T20:17:27"/>
    <x v="0"/>
  </r>
  <r>
    <x v="542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x v="399"/>
    <b v="1"/>
    <s v="music/rock"/>
    <n v="111"/>
    <n v="73.36"/>
    <x v="7"/>
    <x v="15"/>
    <x v="542"/>
    <d v="2014-03-24T01:22:50"/>
    <x v="2"/>
  </r>
  <r>
    <x v="543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x v="400"/>
    <b v="1"/>
    <s v="technology/hardware"/>
    <n v="347"/>
    <n v="29.31"/>
    <x v="0"/>
    <x v="0"/>
    <x v="543"/>
    <d v="2013-07-13T21:35:25"/>
    <x v="0"/>
  </r>
  <r>
    <x v="544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x v="161"/>
    <b v="0"/>
    <s v="photography/photobooks"/>
    <n v="57"/>
    <n v="150.5"/>
    <x v="2"/>
    <x v="3"/>
    <x v="544"/>
    <d v="2014-10-14T18:43:14"/>
    <x v="2"/>
  </r>
  <r>
    <x v="545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x v="377"/>
    <b v="1"/>
    <s v="film &amp; video/documentary"/>
    <n v="114"/>
    <n v="103.22"/>
    <x v="5"/>
    <x v="8"/>
    <x v="545"/>
    <d v="2015-11-14T07:01:00"/>
    <x v="4"/>
  </r>
  <r>
    <x v="546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x v="62"/>
    <b v="1"/>
    <s v="games/tabletop games"/>
    <n v="171"/>
    <n v="25.43"/>
    <x v="3"/>
    <x v="5"/>
    <x v="546"/>
    <d v="2013-09-03T04:00:00"/>
    <x v="0"/>
  </r>
  <r>
    <x v="547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x v="300"/>
    <b v="0"/>
    <s v="technology/web"/>
    <n v="27"/>
    <n v="402.71"/>
    <x v="0"/>
    <x v="26"/>
    <x v="547"/>
    <d v="2015-11-15T15:13:09"/>
    <x v="4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x v="401"/>
    <b v="1"/>
    <s v="music/classical music"/>
    <n v="109"/>
    <n v="103.68"/>
    <x v="7"/>
    <x v="25"/>
    <x v="548"/>
    <d v="2015-10-13T23:13:41"/>
    <x v="4"/>
  </r>
  <r>
    <x v="549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x v="402"/>
    <b v="1"/>
    <s v="publishing/nonfiction"/>
    <n v="136"/>
    <n v="59.97"/>
    <x v="1"/>
    <x v="17"/>
    <x v="549"/>
    <d v="2015-09-05T03:59:00"/>
    <x v="4"/>
  </r>
  <r>
    <x v="550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x v="403"/>
    <b v="1"/>
    <s v="games/tabletop games"/>
    <n v="1357"/>
    <n v="14.37"/>
    <x v="3"/>
    <x v="5"/>
    <x v="550"/>
    <d v="2015-12-07T16:47:16"/>
    <x v="4"/>
  </r>
  <r>
    <x v="551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x v="262"/>
    <b v="1"/>
    <s v="games/tabletop games"/>
    <n v="271"/>
    <n v="140.97999999999999"/>
    <x v="3"/>
    <x v="5"/>
    <x v="551"/>
    <d v="2016-04-22T19:49:04"/>
    <x v="1"/>
  </r>
  <r>
    <x v="552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x v="164"/>
    <b v="1"/>
    <s v="photography/photobooks"/>
    <n v="135"/>
    <n v="79.41"/>
    <x v="2"/>
    <x v="3"/>
    <x v="552"/>
    <d v="2015-12-20T09:00:00"/>
    <x v="4"/>
  </r>
  <r>
    <x v="553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x v="206"/>
    <b v="1"/>
    <s v="music/rock"/>
    <n v="154"/>
    <n v="70.58"/>
    <x v="7"/>
    <x v="15"/>
    <x v="553"/>
    <d v="2014-01-06T12:55:40"/>
    <x v="0"/>
  </r>
  <r>
    <x v="554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x v="318"/>
    <b v="1"/>
    <s v="film &amp; video/documentary"/>
    <n v="105"/>
    <n v="78.66"/>
    <x v="5"/>
    <x v="8"/>
    <x v="554"/>
    <d v="2012-07-19T21:03:31"/>
    <x v="3"/>
  </r>
  <r>
    <x v="555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x v="330"/>
    <b v="1"/>
    <s v="photography/photobooks"/>
    <n v="103"/>
    <n v="234.79"/>
    <x v="2"/>
    <x v="3"/>
    <x v="555"/>
    <d v="2015-12-04T05:00:00"/>
    <x v="4"/>
  </r>
  <r>
    <x v="556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x v="350"/>
    <b v="1"/>
    <s v="music/rock"/>
    <n v="199"/>
    <n v="94.49"/>
    <x v="7"/>
    <x v="15"/>
    <x v="556"/>
    <d v="2011-01-01T04:59:00"/>
    <x v="7"/>
  </r>
  <r>
    <x v="55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x v="285"/>
    <b v="0"/>
    <s v="technology/wearables"/>
    <n v="44"/>
    <n v="174.95"/>
    <x v="0"/>
    <x v="1"/>
    <x v="557"/>
    <d v="2016-12-14T15:00:23"/>
    <x v="1"/>
  </r>
  <r>
    <x v="558"/>
    <s v="reVILNA: the vilna ghetto project"/>
    <s v="A revolutionary digital mapping project of the Vilna Ghetto"/>
    <x v="109"/>
    <n v="13293.8"/>
    <x v="0"/>
    <s v="US"/>
    <s v="USD"/>
    <n v="1370964806"/>
    <n v="1367940806"/>
    <b v="0"/>
    <x v="295"/>
    <b v="1"/>
    <s v="publishing/nonfiction"/>
    <n v="102"/>
    <n v="141.41999999999999"/>
    <x v="1"/>
    <x v="17"/>
    <x v="558"/>
    <d v="2013-06-11T15:33:26"/>
    <x v="0"/>
  </r>
  <r>
    <x v="559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x v="170"/>
    <b v="1"/>
    <s v="food/small batch"/>
    <n v="111"/>
    <n v="74.180000000000007"/>
    <x v="4"/>
    <x v="7"/>
    <x v="559"/>
    <d v="2014-06-26T15:22:23"/>
    <x v="2"/>
  </r>
  <r>
    <x v="560"/>
    <s v="Decadolo. Flip it!"/>
    <s v="A new strategic board game designed to flip out your opponent."/>
    <x v="99"/>
    <n v="13228"/>
    <x v="0"/>
    <s v="IE"/>
    <s v="EUR"/>
    <n v="1444903198"/>
    <n v="1442311198"/>
    <b v="1"/>
    <x v="287"/>
    <b v="1"/>
    <s v="games/tabletop games"/>
    <n v="147"/>
    <n v="52.7"/>
    <x v="3"/>
    <x v="5"/>
    <x v="560"/>
    <d v="2015-10-15T09:59:58"/>
    <x v="4"/>
  </r>
  <r>
    <x v="561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x v="404"/>
    <b v="1"/>
    <s v="photography/photobooks"/>
    <n v="105"/>
    <n v="118.74"/>
    <x v="2"/>
    <x v="3"/>
    <x v="561"/>
    <d v="2015-06-08T04:00:00"/>
    <x v="4"/>
  </r>
  <r>
    <x v="562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x v="278"/>
    <b v="1"/>
    <s v="theater/plays"/>
    <n v="101"/>
    <n v="70.77"/>
    <x v="6"/>
    <x v="11"/>
    <x v="562"/>
    <d v="2015-03-26T01:03:29"/>
    <x v="4"/>
  </r>
  <r>
    <x v="563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x v="395"/>
    <b v="1"/>
    <s v="theater/spaces"/>
    <n v="109"/>
    <n v="84.11"/>
    <x v="6"/>
    <x v="9"/>
    <x v="563"/>
    <d v="2016-02-02T17:26:38"/>
    <x v="1"/>
  </r>
  <r>
    <x v="564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x v="151"/>
    <b v="1"/>
    <s v="technology/hardware"/>
    <n v="262"/>
    <n v="127.32"/>
    <x v="0"/>
    <x v="0"/>
    <x v="564"/>
    <d v="2012-01-12T01:00:00"/>
    <x v="6"/>
  </r>
  <r>
    <x v="56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x v="405"/>
    <b v="1"/>
    <s v="photography/photobooks"/>
    <n v="101"/>
    <n v="211.48"/>
    <x v="2"/>
    <x v="3"/>
    <x v="565"/>
    <d v="2015-06-13T12:09:11"/>
    <x v="4"/>
  </r>
  <r>
    <x v="566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x v="311"/>
    <b v="1"/>
    <s v="film &amp; video/documentary"/>
    <n v="104"/>
    <n v="81.849999999999994"/>
    <x v="5"/>
    <x v="8"/>
    <x v="566"/>
    <d v="2015-03-15T13:32:02"/>
    <x v="4"/>
  </r>
  <r>
    <x v="5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x v="187"/>
    <b v="1"/>
    <s v="film &amp; video/documentary"/>
    <n v="132"/>
    <n v="78.58"/>
    <x v="5"/>
    <x v="8"/>
    <x v="567"/>
    <d v="2014-06-25T10:51:39"/>
    <x v="2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x v="138"/>
    <b v="1"/>
    <s v="film &amp; video/documentary"/>
    <n v="104"/>
    <n v="56.46"/>
    <x v="5"/>
    <x v="8"/>
    <x v="568"/>
    <d v="2010-09-01T03:44:00"/>
    <x v="7"/>
  </r>
  <r>
    <x v="56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x v="367"/>
    <b v="0"/>
    <s v="technology/wearables"/>
    <n v="112"/>
    <n v="367.97"/>
    <x v="0"/>
    <x v="1"/>
    <x v="569"/>
    <d v="2015-10-15T21:11:08"/>
    <x v="4"/>
  </r>
  <r>
    <x v="57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x v="406"/>
    <b v="1"/>
    <s v="film &amp; video/shorts"/>
    <n v="107"/>
    <n v="273.83"/>
    <x v="5"/>
    <x v="27"/>
    <x v="570"/>
    <d v="2013-12-10T02:00:56"/>
    <x v="0"/>
  </r>
  <r>
    <x v="571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x v="349"/>
    <b v="0"/>
    <s v="technology/web"/>
    <n v="21"/>
    <n v="105.93"/>
    <x v="0"/>
    <x v="26"/>
    <x v="571"/>
    <d v="2015-10-01T04:59:00"/>
    <x v="4"/>
  </r>
  <r>
    <x v="572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x v="279"/>
    <b v="1"/>
    <s v="theater/plays"/>
    <n v="128"/>
    <n v="72.760000000000005"/>
    <x v="6"/>
    <x v="11"/>
    <x v="572"/>
    <d v="2015-06-11T03:59:00"/>
    <x v="4"/>
  </r>
  <r>
    <x v="57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x v="407"/>
    <b v="1"/>
    <s v="publishing/nonfiction"/>
    <n v="128"/>
    <n v="492.31"/>
    <x v="1"/>
    <x v="17"/>
    <x v="573"/>
    <d v="2015-02-14T14:09:51"/>
    <x v="4"/>
  </r>
  <r>
    <x v="574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x v="350"/>
    <b v="1"/>
    <s v="theater/plays"/>
    <n v="128"/>
    <n v="90.74"/>
    <x v="6"/>
    <x v="11"/>
    <x v="574"/>
    <d v="2015-07-16T00:00:00"/>
    <x v="4"/>
  </r>
  <r>
    <x v="575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x v="262"/>
    <b v="0"/>
    <s v="technology/wearables"/>
    <n v="26"/>
    <n v="133.25"/>
    <x v="0"/>
    <x v="1"/>
    <x v="575"/>
    <d v="2016-06-28T09:41:35"/>
    <x v="1"/>
  </r>
  <r>
    <x v="576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x v="408"/>
    <b v="1"/>
    <s v="theater/spaces"/>
    <n v="120"/>
    <n v="108.24"/>
    <x v="6"/>
    <x v="9"/>
    <x v="576"/>
    <d v="2014-10-06T16:11:45"/>
    <x v="2"/>
  </r>
  <r>
    <x v="577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x v="277"/>
    <b v="1"/>
    <s v="theater/plays"/>
    <n v="127"/>
    <n v="69.569999999999993"/>
    <x v="6"/>
    <x v="11"/>
    <x v="577"/>
    <d v="2014-09-19T18:08:12"/>
    <x v="2"/>
  </r>
  <r>
    <x v="57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x v="186"/>
    <b v="1"/>
    <s v="film &amp; video/documentary"/>
    <n v="106"/>
    <n v="62.71"/>
    <x v="5"/>
    <x v="8"/>
    <x v="578"/>
    <d v="2011-03-10T16:40:10"/>
    <x v="6"/>
  </r>
  <r>
    <x v="579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x v="339"/>
    <b v="1"/>
    <s v="technology/hardware"/>
    <n v="253"/>
    <n v="68.25"/>
    <x v="0"/>
    <x v="0"/>
    <x v="579"/>
    <d v="2017-01-29T20:34:13"/>
    <x v="1"/>
  </r>
  <r>
    <x v="580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x v="202"/>
    <b v="1"/>
    <s v="theater/plays"/>
    <n v="103"/>
    <n v="93.81"/>
    <x v="6"/>
    <x v="11"/>
    <x v="580"/>
    <d v="2014-12-22T04:00:00"/>
    <x v="2"/>
  </r>
  <r>
    <x v="581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x v="326"/>
    <b v="1"/>
    <s v="music/rock"/>
    <n v="100"/>
    <n v="126.81"/>
    <x v="7"/>
    <x v="15"/>
    <x v="581"/>
    <d v="2012-10-29T07:21:24"/>
    <x v="3"/>
  </r>
  <r>
    <x v="58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x v="409"/>
    <b v="0"/>
    <s v="theater/plays"/>
    <n v="70"/>
    <n v="63.56"/>
    <x v="6"/>
    <x v="11"/>
    <x v="582"/>
    <d v="2015-02-01T02:54:00"/>
    <x v="2"/>
  </r>
  <r>
    <x v="58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x v="386"/>
    <b v="0"/>
    <s v="technology/wearables"/>
    <n v="31"/>
    <n v="102.02"/>
    <x v="0"/>
    <x v="1"/>
    <x v="583"/>
    <d v="2016-03-03T17:01:54"/>
    <x v="1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x v="410"/>
    <b v="1"/>
    <s v="music/rock"/>
    <n v="497"/>
    <n v="51.72"/>
    <x v="7"/>
    <x v="15"/>
    <x v="584"/>
    <d v="2013-05-26T23:54:34"/>
    <x v="0"/>
  </r>
  <r>
    <x v="585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x v="283"/>
    <b v="1"/>
    <s v="photography/photobooks"/>
    <n v="123"/>
    <n v="94.74"/>
    <x v="2"/>
    <x v="3"/>
    <x v="585"/>
    <d v="2017-03-01T19:00:00"/>
    <x v="5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x v="202"/>
    <b v="1"/>
    <s v="music/rock"/>
    <n v="124"/>
    <n v="92.54"/>
    <x v="7"/>
    <x v="15"/>
    <x v="586"/>
    <d v="2011-02-20T23:52:34"/>
    <x v="6"/>
  </r>
  <r>
    <x v="587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x v="299"/>
    <b v="1"/>
    <s v="technology/hardware"/>
    <n v="124"/>
    <n v="88.24"/>
    <x v="0"/>
    <x v="0"/>
    <x v="587"/>
    <d v="2016-01-22T16:59:34"/>
    <x v="4"/>
  </r>
  <r>
    <x v="588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x v="168"/>
    <b v="1"/>
    <s v="theater/plays"/>
    <n v="103"/>
    <n v="62.05"/>
    <x v="6"/>
    <x v="11"/>
    <x v="588"/>
    <d v="2014-07-03T03:59:00"/>
    <x v="2"/>
  </r>
  <r>
    <x v="589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x v="259"/>
    <b v="1"/>
    <s v="theater/plays"/>
    <n v="123"/>
    <n v="71.239999999999995"/>
    <x v="6"/>
    <x v="11"/>
    <x v="589"/>
    <d v="2016-05-13T00:10:08"/>
    <x v="1"/>
  </r>
  <r>
    <x v="590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x v="398"/>
    <b v="1"/>
    <s v="theater/spaces"/>
    <n v="246"/>
    <n v="67.7"/>
    <x v="6"/>
    <x v="9"/>
    <x v="590"/>
    <d v="2012-10-06T23:51:15"/>
    <x v="3"/>
  </r>
  <r>
    <x v="591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x v="338"/>
    <b v="1"/>
    <s v="theater/plays"/>
    <n v="102"/>
    <n v="106.57"/>
    <x v="6"/>
    <x v="11"/>
    <x v="591"/>
    <d v="2016-01-05T23:55:00"/>
    <x v="4"/>
  </r>
  <r>
    <x v="592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x v="374"/>
    <b v="1"/>
    <s v="theater/plays"/>
    <n v="102"/>
    <n v="66.59"/>
    <x v="6"/>
    <x v="11"/>
    <x v="592"/>
    <d v="2014-12-31T00:00:00"/>
    <x v="2"/>
  </r>
  <r>
    <x v="59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x v="408"/>
    <b v="1"/>
    <s v="photography/photobooks"/>
    <n v="102"/>
    <n v="103.64"/>
    <x v="2"/>
    <x v="3"/>
    <x v="593"/>
    <d v="2016-10-23T20:50:40"/>
    <x v="1"/>
  </r>
  <r>
    <x v="594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x v="411"/>
    <b v="1"/>
    <s v="theater/plays"/>
    <n v="122"/>
    <n v="716.35"/>
    <x v="6"/>
    <x v="11"/>
    <x v="594"/>
    <d v="2016-09-21T03:00:00"/>
    <x v="1"/>
  </r>
  <r>
    <x v="595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x v="412"/>
    <b v="1"/>
    <s v="film &amp; video/documentary"/>
    <n v="101"/>
    <n v="139.83000000000001"/>
    <x v="5"/>
    <x v="8"/>
    <x v="595"/>
    <d v="2015-07-23T03:11:00"/>
    <x v="4"/>
  </r>
  <r>
    <x v="596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x v="404"/>
    <b v="1"/>
    <s v="theater/spaces"/>
    <n v="122"/>
    <n v="109.59"/>
    <x v="6"/>
    <x v="9"/>
    <x v="596"/>
    <d v="2016-10-31T04:00:00"/>
    <x v="1"/>
  </r>
  <r>
    <x v="597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x v="227"/>
    <b v="1"/>
    <s v="technology/hardware"/>
    <n v="121"/>
    <n v="55.81"/>
    <x v="0"/>
    <x v="0"/>
    <x v="597"/>
    <d v="2013-05-23T04:07:24"/>
    <x v="0"/>
  </r>
  <r>
    <x v="598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x v="413"/>
    <b v="1"/>
    <s v="technology/space exploration"/>
    <n v="110"/>
    <n v="31.44"/>
    <x v="0"/>
    <x v="4"/>
    <x v="598"/>
    <d v="2014-04-29T17:06:22"/>
    <x v="2"/>
  </r>
  <r>
    <x v="599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x v="375"/>
    <b v="1"/>
    <s v="theater/plays"/>
    <n v="101"/>
    <n v="60.48"/>
    <x v="6"/>
    <x v="11"/>
    <x v="599"/>
    <d v="2015-04-04T20:19:17"/>
    <x v="4"/>
  </r>
  <r>
    <x v="600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x v="414"/>
    <b v="1"/>
    <s v="film &amp; video/television"/>
    <n v="100"/>
    <n v="169.61"/>
    <x v="5"/>
    <x v="16"/>
    <x v="600"/>
    <d v="2015-12-16T23:08:04"/>
    <x v="4"/>
  </r>
  <r>
    <x v="601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x v="415"/>
    <b v="1"/>
    <s v="music/metal"/>
    <n v="120"/>
    <n v="63.38"/>
    <x v="7"/>
    <x v="20"/>
    <x v="601"/>
    <d v="2016-09-24T05:26:27"/>
    <x v="1"/>
  </r>
  <r>
    <x v="602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x v="27"/>
    <b v="1"/>
    <s v="film &amp; video/television"/>
    <n v="100"/>
    <n v="171.84"/>
    <x v="5"/>
    <x v="16"/>
    <x v="602"/>
    <d v="2014-06-16T05:30:00"/>
    <x v="2"/>
  </r>
  <r>
    <x v="603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x v="353"/>
    <b v="1"/>
    <s v="film &amp; video/documentary"/>
    <n v="107"/>
    <n v="71.900000000000006"/>
    <x v="5"/>
    <x v="8"/>
    <x v="603"/>
    <d v="2017-02-24T11:58:28"/>
    <x v="5"/>
  </r>
  <r>
    <x v="604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x v="416"/>
    <b v="1"/>
    <s v="photography/photobooks"/>
    <n v="150"/>
    <n v="55.82"/>
    <x v="2"/>
    <x v="3"/>
    <x v="604"/>
    <d v="2014-07-16T15:17:46"/>
    <x v="2"/>
  </r>
  <r>
    <x v="605"/>
    <s v="Driving Jersey - Season Five"/>
    <s v="Driving Jersey is real people telling real stories."/>
    <x v="32"/>
    <n v="12000"/>
    <x v="0"/>
    <s v="US"/>
    <s v="USD"/>
    <n v="1445660045"/>
    <n v="1443068045"/>
    <b v="0"/>
    <x v="412"/>
    <b v="1"/>
    <s v="film &amp; video/television"/>
    <n v="100"/>
    <n v="137.93"/>
    <x v="5"/>
    <x v="16"/>
    <x v="605"/>
    <d v="2015-10-24T04:14:05"/>
    <x v="4"/>
  </r>
  <r>
    <x v="606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x v="417"/>
    <b v="1"/>
    <s v="theater/plays"/>
    <n v="100"/>
    <n v="1000"/>
    <x v="6"/>
    <x v="11"/>
    <x v="606"/>
    <d v="2014-09-13T09:37:21"/>
    <x v="2"/>
  </r>
  <r>
    <x v="607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x v="418"/>
    <b v="1"/>
    <s v="film &amp; video/documentary"/>
    <n v="124"/>
    <n v="139.53"/>
    <x v="5"/>
    <x v="8"/>
    <x v="607"/>
    <d v="2014-08-08T00:00:00"/>
    <x v="2"/>
  </r>
  <r>
    <x v="608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x v="419"/>
    <b v="1"/>
    <s v="theater/spaces"/>
    <n v="120"/>
    <n v="64.16"/>
    <x v="6"/>
    <x v="9"/>
    <x v="608"/>
    <d v="2015-10-08T07:59:53"/>
    <x v="4"/>
  </r>
  <r>
    <x v="609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x v="420"/>
    <b v="1"/>
    <s v="games/tabletop games"/>
    <n v="141"/>
    <n v="57.93"/>
    <x v="3"/>
    <x v="5"/>
    <x v="609"/>
    <d v="2012-02-27T16:17:03"/>
    <x v="3"/>
  </r>
  <r>
    <x v="610"/>
    <s v="Bitch"/>
    <s v="A roadmovie by paw"/>
    <x v="4"/>
    <n v="11943"/>
    <x v="2"/>
    <s v="SE"/>
    <s v="SEK"/>
    <n v="1419780149"/>
    <n v="1417101749"/>
    <b v="0"/>
    <x v="421"/>
    <b v="0"/>
    <s v="film &amp; video/drama"/>
    <n v="12"/>
    <n v="314.29000000000002"/>
    <x v="5"/>
    <x v="10"/>
    <x v="610"/>
    <d v="2014-12-28T15:22:29"/>
    <x v="2"/>
  </r>
  <r>
    <x v="611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x v="282"/>
    <b v="0"/>
    <s v="photography/photobooks"/>
    <n v="40"/>
    <n v="78.44"/>
    <x v="2"/>
    <x v="3"/>
    <x v="611"/>
    <d v="2016-07-02T14:25:10"/>
    <x v="1"/>
  </r>
  <r>
    <x v="612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x v="327"/>
    <b v="1"/>
    <s v="theater/plays"/>
    <n v="119"/>
    <n v="125.05"/>
    <x v="6"/>
    <x v="11"/>
    <x v="612"/>
    <d v="2015-01-02T05:56:28"/>
    <x v="2"/>
  </r>
  <r>
    <x v="613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x v="182"/>
    <b v="0"/>
    <s v="technology/wearables"/>
    <n v="39"/>
    <n v="788.53"/>
    <x v="0"/>
    <x v="1"/>
    <x v="613"/>
    <d v="2015-01-14T04:00:00"/>
    <x v="2"/>
  </r>
  <r>
    <x v="614"/>
    <s v="TDJ - All Part of the Plan EP/Tour"/>
    <s v="Help us fund our first tour and promote our new EP!"/>
    <x v="26"/>
    <n v="11805"/>
    <x v="0"/>
    <s v="US"/>
    <s v="USD"/>
    <n v="1422140895"/>
    <n v="1418684895"/>
    <b v="0"/>
    <x v="422"/>
    <b v="1"/>
    <s v="music/rock"/>
    <n v="118"/>
    <n v="131.16999999999999"/>
    <x v="7"/>
    <x v="15"/>
    <x v="614"/>
    <d v="2015-01-24T23:08:15"/>
    <x v="2"/>
  </r>
  <r>
    <x v="61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x v="149"/>
    <b v="1"/>
    <s v="technology/wearables"/>
    <n v="147"/>
    <n v="42.89"/>
    <x v="0"/>
    <x v="1"/>
    <x v="615"/>
    <d v="2015-03-12T21:58:32"/>
    <x v="4"/>
  </r>
  <r>
    <x v="6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x v="281"/>
    <b v="1"/>
    <s v="theater/plays"/>
    <n v="100"/>
    <n v="93.98"/>
    <x v="6"/>
    <x v="11"/>
    <x v="616"/>
    <d v="2014-08-08T13:54:00"/>
    <x v="2"/>
  </r>
  <r>
    <x v="617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x v="277"/>
    <b v="1"/>
    <s v="technology/hardware"/>
    <n v="235"/>
    <n v="64.180000000000007"/>
    <x v="0"/>
    <x v="0"/>
    <x v="617"/>
    <d v="2015-02-05T19:44:01"/>
    <x v="4"/>
  </r>
  <r>
    <x v="61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x v="156"/>
    <b v="1"/>
    <s v="games/tabletop games"/>
    <n v="1174"/>
    <n v="81.56"/>
    <x v="3"/>
    <x v="5"/>
    <x v="618"/>
    <d v="2015-08-16T06:40:36"/>
    <x v="4"/>
  </r>
  <r>
    <x v="619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x v="423"/>
    <b v="1"/>
    <s v="music/electronic music"/>
    <n v="117"/>
    <n v="45.99"/>
    <x v="7"/>
    <x v="13"/>
    <x v="619"/>
    <d v="2017-03-06T20:00:00"/>
    <x v="5"/>
  </r>
  <r>
    <x v="620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x v="424"/>
    <b v="0"/>
    <s v="technology/wearables"/>
    <n v="8"/>
    <n v="292.08"/>
    <x v="0"/>
    <x v="1"/>
    <x v="620"/>
    <d v="2014-11-13T08:02:00"/>
    <x v="2"/>
  </r>
  <r>
    <x v="621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x v="313"/>
    <b v="1"/>
    <s v="film &amp; video/documentary"/>
    <n v="117"/>
    <n v="40.76"/>
    <x v="5"/>
    <x v="8"/>
    <x v="621"/>
    <d v="2014-10-08T04:01:08"/>
    <x v="2"/>
  </r>
  <r>
    <x v="622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x v="241"/>
    <b v="1"/>
    <s v="music/rock"/>
    <n v="155"/>
    <n v="112.02"/>
    <x v="7"/>
    <x v="15"/>
    <x v="622"/>
    <d v="2012-09-11T16:47:33"/>
    <x v="3"/>
  </r>
  <r>
    <x v="623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x v="398"/>
    <b v="1"/>
    <s v="film &amp; video/television"/>
    <n v="137"/>
    <n v="63.92"/>
    <x v="5"/>
    <x v="16"/>
    <x v="623"/>
    <d v="2015-07-23T03:00:00"/>
    <x v="4"/>
  </r>
  <r>
    <x v="624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x v="425"/>
    <b v="1"/>
    <s v="film &amp; video/television"/>
    <n v="116"/>
    <n v="223.48"/>
    <x v="5"/>
    <x v="16"/>
    <x v="624"/>
    <d v="2014-07-17T16:50:46"/>
    <x v="2"/>
  </r>
  <r>
    <x v="625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x v="262"/>
    <b v="0"/>
    <s v="photography/photobooks"/>
    <n v="41"/>
    <n v="120.77"/>
    <x v="2"/>
    <x v="3"/>
    <x v="625"/>
    <d v="2017-02-11T16:20:30"/>
    <x v="5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x v="368"/>
    <b v="1"/>
    <s v="technology/hardware"/>
    <n v="116"/>
    <n v="84.46"/>
    <x v="0"/>
    <x v="0"/>
    <x v="626"/>
    <d v="2010-08-24T04:00:00"/>
    <x v="7"/>
  </r>
  <r>
    <x v="627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x v="426"/>
    <b v="1"/>
    <s v="food/small batch"/>
    <n v="144"/>
    <n v="40.799999999999997"/>
    <x v="4"/>
    <x v="7"/>
    <x v="627"/>
    <d v="2014-08-18T00:08:10"/>
    <x v="2"/>
  </r>
  <r>
    <x v="628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x v="278"/>
    <b v="1"/>
    <s v="food/small batch"/>
    <n v="115"/>
    <n v="62.07"/>
    <x v="4"/>
    <x v="7"/>
    <x v="628"/>
    <d v="2017-03-05T21:48:10"/>
    <x v="5"/>
  </r>
  <r>
    <x v="629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x v="241"/>
    <b v="1"/>
    <s v="theater/plays"/>
    <n v="154"/>
    <n v="110.87"/>
    <x v="6"/>
    <x v="11"/>
    <x v="629"/>
    <d v="2015-05-31T06:59:00"/>
    <x v="4"/>
  </r>
  <r>
    <x v="630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x v="272"/>
    <b v="1"/>
    <s v="technology/space exploration"/>
    <n v="100"/>
    <n v="136.9"/>
    <x v="0"/>
    <x v="4"/>
    <x v="630"/>
    <d v="2015-03-09T21:49:21"/>
    <x v="4"/>
  </r>
  <r>
    <x v="631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x v="344"/>
    <b v="1"/>
    <s v="music/rock"/>
    <n v="115"/>
    <n v="67.88"/>
    <x v="7"/>
    <x v="15"/>
    <x v="631"/>
    <d v="2012-03-25T19:34:02"/>
    <x v="3"/>
  </r>
  <r>
    <x v="632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x v="427"/>
    <b v="0"/>
    <s v="technology/wearables"/>
    <n v="6"/>
    <n v="603.53"/>
    <x v="0"/>
    <x v="1"/>
    <x v="632"/>
    <d v="2016-07-21T14:00:00"/>
    <x v="1"/>
  </r>
  <r>
    <x v="633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x v="405"/>
    <b v="1"/>
    <s v="theater/plays"/>
    <n v="115"/>
    <n v="184.68"/>
    <x v="6"/>
    <x v="11"/>
    <x v="633"/>
    <d v="2016-06-03T13:31:22"/>
    <x v="1"/>
  </r>
  <r>
    <x v="634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x v="428"/>
    <b v="0"/>
    <s v="theater/spaces"/>
    <n v="5"/>
    <n v="1270.22"/>
    <x v="6"/>
    <x v="9"/>
    <x v="634"/>
    <d v="2015-05-01T18:39:05"/>
    <x v="4"/>
  </r>
  <r>
    <x v="635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x v="196"/>
    <b v="1"/>
    <s v="games/tabletop games"/>
    <n v="134"/>
    <n v="23.81"/>
    <x v="3"/>
    <x v="5"/>
    <x v="635"/>
    <d v="2014-08-16T08:17:57"/>
    <x v="2"/>
  </r>
  <r>
    <x v="636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x v="173"/>
    <b v="1"/>
    <s v="music/rock"/>
    <n v="114"/>
    <n v="72.06"/>
    <x v="7"/>
    <x v="15"/>
    <x v="636"/>
    <d v="2016-10-27T21:19:00"/>
    <x v="1"/>
  </r>
  <r>
    <x v="637"/>
    <s v="Matthew Moon's New Album"/>
    <s v="Indie rocker, Matthew Moon, has something to share with you..."/>
    <x v="144"/>
    <n v="11364"/>
    <x v="0"/>
    <s v="US"/>
    <s v="USD"/>
    <n v="1352488027"/>
    <n v="1349892427"/>
    <b v="0"/>
    <x v="338"/>
    <b v="1"/>
    <s v="music/indie rock"/>
    <n v="146"/>
    <n v="98.82"/>
    <x v="7"/>
    <x v="12"/>
    <x v="637"/>
    <d v="2012-11-09T19:07:07"/>
    <x v="3"/>
  </r>
  <r>
    <x v="638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x v="257"/>
    <b v="1"/>
    <s v="theater/plays"/>
    <n v="114"/>
    <n v="88.77"/>
    <x v="6"/>
    <x v="11"/>
    <x v="638"/>
    <d v="2015-09-16T17:43:32"/>
    <x v="4"/>
  </r>
  <r>
    <x v="63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x v="374"/>
    <b v="1"/>
    <s v="music/rock"/>
    <n v="126"/>
    <n v="61.7"/>
    <x v="7"/>
    <x v="15"/>
    <x v="639"/>
    <d v="2014-10-07T00:06:13"/>
    <x v="2"/>
  </r>
  <r>
    <x v="640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x v="429"/>
    <b v="1"/>
    <s v="publishing/nonfiction"/>
    <n v="315"/>
    <n v="105.05"/>
    <x v="1"/>
    <x v="17"/>
    <x v="640"/>
    <d v="2013-11-21T04:59:00"/>
    <x v="0"/>
  </r>
  <r>
    <x v="641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x v="355"/>
    <b v="1"/>
    <s v="theater/plays"/>
    <n v="119"/>
    <n v="50.16"/>
    <x v="6"/>
    <x v="11"/>
    <x v="641"/>
    <d v="2014-06-20T23:00:00"/>
    <x v="2"/>
  </r>
  <r>
    <x v="642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x v="157"/>
    <b v="1"/>
    <s v="games/tabletop games"/>
    <n v="287"/>
    <n v="41.78"/>
    <x v="3"/>
    <x v="5"/>
    <x v="642"/>
    <d v="2016-05-07T22:50:51"/>
    <x v="1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x v="193"/>
    <b v="1"/>
    <s v="film &amp; video/documentary"/>
    <n v="113"/>
    <n v="48.05"/>
    <x v="5"/>
    <x v="8"/>
    <x v="643"/>
    <d v="2010-08-22T17:40:00"/>
    <x v="7"/>
  </r>
  <r>
    <x v="644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x v="27"/>
    <b v="1"/>
    <s v="technology/hardware"/>
    <n v="150"/>
    <n v="160.44"/>
    <x v="0"/>
    <x v="0"/>
    <x v="644"/>
    <d v="2014-04-20T02:36:01"/>
    <x v="2"/>
  </r>
  <r>
    <x v="645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x v="405"/>
    <b v="1"/>
    <s v="film &amp; video/documentary"/>
    <n v="112"/>
    <n v="181.13"/>
    <x v="5"/>
    <x v="8"/>
    <x v="645"/>
    <d v="2014-05-17T03:30:00"/>
    <x v="2"/>
  </r>
  <r>
    <x v="646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x v="174"/>
    <b v="0"/>
    <s v="theater/spaces"/>
    <n v="1"/>
    <n v="415.78"/>
    <x v="6"/>
    <x v="9"/>
    <x v="646"/>
    <d v="2015-03-22T16:07:15"/>
    <x v="4"/>
  </r>
  <r>
    <x v="647"/>
    <s v="Project Pilgrim"/>
    <s v="Project Pilgrim is my effort to work towards normalizing mental health."/>
    <x v="38"/>
    <n v="11215"/>
    <x v="0"/>
    <s v="CA"/>
    <s v="CAD"/>
    <n v="1459483200"/>
    <n v="1456852647"/>
    <b v="0"/>
    <x v="430"/>
    <b v="1"/>
    <s v="photography/photobooks"/>
    <n v="280"/>
    <n v="81.27"/>
    <x v="2"/>
    <x v="3"/>
    <x v="647"/>
    <d v="2016-04-01T04:00:00"/>
    <x v="1"/>
  </r>
  <r>
    <x v="648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x v="350"/>
    <b v="1"/>
    <s v="music/electronic music"/>
    <n v="112"/>
    <n v="79.260000000000005"/>
    <x v="7"/>
    <x v="13"/>
    <x v="648"/>
    <d v="2015-04-04T21:59:00"/>
    <x v="4"/>
  </r>
  <r>
    <x v="649"/>
    <s v="J. Walter Makes a Record"/>
    <s v="---------The long-awaited debut full-length from Justin Ruddy--------"/>
    <x v="26"/>
    <n v="11160"/>
    <x v="0"/>
    <s v="US"/>
    <s v="USD"/>
    <n v="1433504876"/>
    <n v="1430912876"/>
    <b v="0"/>
    <x v="431"/>
    <b v="1"/>
    <s v="music/rock"/>
    <n v="112"/>
    <n v="73.91"/>
    <x v="7"/>
    <x v="15"/>
    <x v="649"/>
    <d v="2015-06-05T11:47:56"/>
    <x v="4"/>
  </r>
  <r>
    <x v="650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x v="343"/>
    <b v="1"/>
    <s v="theater/plays"/>
    <n v="111"/>
    <n v="57.63"/>
    <x v="6"/>
    <x v="11"/>
    <x v="650"/>
    <d v="2015-09-12T03:59:00"/>
    <x v="4"/>
  </r>
  <r>
    <x v="651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x v="432"/>
    <b v="1"/>
    <s v="film &amp; video/shorts"/>
    <n v="111"/>
    <n v="62.33"/>
    <x v="5"/>
    <x v="27"/>
    <x v="651"/>
    <d v="2011-10-02T06:59:00"/>
    <x v="6"/>
  </r>
  <r>
    <x v="652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x v="418"/>
    <b v="1"/>
    <s v="film &amp; video/television"/>
    <n v="129"/>
    <n v="128.94999999999999"/>
    <x v="5"/>
    <x v="16"/>
    <x v="652"/>
    <d v="2016-05-27T23:15:16"/>
    <x v="1"/>
  </r>
  <r>
    <x v="653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x v="262"/>
    <b v="1"/>
    <s v="music/indie rock"/>
    <n v="111"/>
    <n v="115.31"/>
    <x v="7"/>
    <x v="12"/>
    <x v="653"/>
    <d v="2013-03-10T22:38:28"/>
    <x v="0"/>
  </r>
  <r>
    <x v="654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x v="145"/>
    <b v="1"/>
    <s v="theater/plays"/>
    <n v="111"/>
    <n v="151.46"/>
    <x v="6"/>
    <x v="11"/>
    <x v="654"/>
    <d v="2015-07-21T10:03:25"/>
    <x v="4"/>
  </r>
  <r>
    <x v="655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x v="409"/>
    <b v="1"/>
    <s v="theater/plays"/>
    <n v="105"/>
    <n v="56.07"/>
    <x v="6"/>
    <x v="11"/>
    <x v="655"/>
    <d v="2015-03-05T04:00:00"/>
    <x v="4"/>
  </r>
  <r>
    <x v="656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x v="433"/>
    <b v="0"/>
    <s v="technology/makerspaces"/>
    <n v="28"/>
    <n v="167.15"/>
    <x v="0"/>
    <x v="24"/>
    <x v="656"/>
    <d v="2014-10-29T22:45:00"/>
    <x v="2"/>
  </r>
  <r>
    <x v="657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x v="214"/>
    <b v="1"/>
    <s v="technology/hardware"/>
    <n v="1462"/>
    <n v="40.76"/>
    <x v="0"/>
    <x v="0"/>
    <x v="657"/>
    <d v="2013-09-06T19:00:00"/>
    <x v="0"/>
  </r>
  <r>
    <x v="658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x v="257"/>
    <b v="1"/>
    <s v="music/pop"/>
    <n v="110"/>
    <n v="85.55"/>
    <x v="7"/>
    <x v="22"/>
    <x v="658"/>
    <d v="2012-11-22T02:26:00"/>
    <x v="3"/>
  </r>
  <r>
    <x v="659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x v="434"/>
    <b v="0"/>
    <s v="photography/photobooks"/>
    <n v="39"/>
    <n v="133.9"/>
    <x v="2"/>
    <x v="3"/>
    <x v="659"/>
    <d v="2016-10-14T16:00:00"/>
    <x v="1"/>
  </r>
  <r>
    <x v="66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x v="121"/>
    <b v="1"/>
    <s v="games/tabletop games"/>
    <n v="542"/>
    <n v="41.23"/>
    <x v="3"/>
    <x v="5"/>
    <x v="660"/>
    <d v="2015-07-06T03:00:00"/>
    <x v="4"/>
  </r>
  <r>
    <x v="661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x v="416"/>
    <b v="0"/>
    <s v="technology/wearables"/>
    <n v="22"/>
    <n v="50.3"/>
    <x v="0"/>
    <x v="1"/>
    <x v="661"/>
    <d v="2015-01-01T04:59:00"/>
    <x v="2"/>
  </r>
  <r>
    <x v="662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x v="374"/>
    <b v="1"/>
    <s v="film &amp; video/documentary"/>
    <n v="108"/>
    <n v="58.72"/>
    <x v="5"/>
    <x v="8"/>
    <x v="662"/>
    <d v="2012-04-27T21:32:00"/>
    <x v="3"/>
  </r>
  <r>
    <x v="663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x v="435"/>
    <b v="1"/>
    <s v="games/tabletop games"/>
    <n v="180"/>
    <n v="24.27"/>
    <x v="3"/>
    <x v="5"/>
    <x v="663"/>
    <d v="2016-05-23T03:00:00"/>
    <x v="1"/>
  </r>
  <r>
    <x v="664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x v="340"/>
    <b v="1"/>
    <s v="food/small batch"/>
    <n v="108"/>
    <n v="90"/>
    <x v="4"/>
    <x v="7"/>
    <x v="664"/>
    <d v="2014-11-30T04:25:15"/>
    <x v="2"/>
  </r>
  <r>
    <x v="665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x v="272"/>
    <b v="0"/>
    <s v="theater/plays"/>
    <n v="22"/>
    <n v="128.27000000000001"/>
    <x v="6"/>
    <x v="11"/>
    <x v="665"/>
    <d v="2014-07-01T06:00:00"/>
    <x v="2"/>
  </r>
  <r>
    <x v="666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x v="326"/>
    <b v="1"/>
    <s v="music/electronic music"/>
    <n v="107"/>
    <n v="108.48"/>
    <x v="7"/>
    <x v="13"/>
    <x v="666"/>
    <d v="2015-12-16T18:20:10"/>
    <x v="4"/>
  </r>
  <r>
    <x v="667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x v="81"/>
    <b v="1"/>
    <s v="technology/space exploration"/>
    <n v="102"/>
    <n v="107.1"/>
    <x v="0"/>
    <x v="4"/>
    <x v="667"/>
    <d v="2014-04-30T05:00:00"/>
    <x v="2"/>
  </r>
  <r>
    <x v="668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x v="101"/>
    <b v="1"/>
    <s v="games/tabletop games"/>
    <n v="126"/>
    <n v="21.5"/>
    <x v="3"/>
    <x v="5"/>
    <x v="668"/>
    <d v="2014-04-25T21:08:47"/>
    <x v="2"/>
  </r>
  <r>
    <x v="669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x v="359"/>
    <b v="1"/>
    <s v="theater/plays"/>
    <n v="107"/>
    <n v="109.03"/>
    <x v="6"/>
    <x v="11"/>
    <x v="669"/>
    <d v="2015-07-02T11:17:04"/>
    <x v="4"/>
  </r>
  <r>
    <x v="670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x v="207"/>
    <b v="1"/>
    <s v="food/small batch"/>
    <n v="427"/>
    <n v="31.69"/>
    <x v="4"/>
    <x v="7"/>
    <x v="670"/>
    <d v="2016-11-12T04:00:00"/>
    <x v="1"/>
  </r>
  <r>
    <x v="671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x v="412"/>
    <b v="1"/>
    <s v="technology/wearables"/>
    <n v="214"/>
    <n v="122.74"/>
    <x v="0"/>
    <x v="1"/>
    <x v="671"/>
    <d v="2016-04-17T18:18:39"/>
    <x v="1"/>
  </r>
  <r>
    <x v="672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x v="330"/>
    <b v="1"/>
    <s v="publishing/nonfiction"/>
    <n v="126"/>
    <n v="187.19"/>
    <x v="1"/>
    <x v="17"/>
    <x v="672"/>
    <d v="2015-05-09T05:00:00"/>
    <x v="4"/>
  </r>
  <r>
    <x v="673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x v="436"/>
    <b v="1"/>
    <s v="film &amp; video/documentary"/>
    <n v="106"/>
    <n v="120.91"/>
    <x v="5"/>
    <x v="8"/>
    <x v="673"/>
    <d v="2010-07-17T09:59:00"/>
    <x v="7"/>
  </r>
  <r>
    <x v="674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x v="294"/>
    <b v="1"/>
    <s v="music/rock"/>
    <n v="265"/>
    <n v="84.21"/>
    <x v="7"/>
    <x v="15"/>
    <x v="674"/>
    <d v="2012-03-02T06:59:00"/>
    <x v="3"/>
  </r>
  <r>
    <x v="675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x v="387"/>
    <b v="1"/>
    <s v="theater/plays"/>
    <n v="106"/>
    <n v="103.95"/>
    <x v="6"/>
    <x v="11"/>
    <x v="675"/>
    <d v="2015-09-23T14:21:26"/>
    <x v="4"/>
  </r>
  <r>
    <x v="676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x v="192"/>
    <b v="1"/>
    <s v="publishing/nonfiction"/>
    <n v="106"/>
    <n v="95.96"/>
    <x v="1"/>
    <x v="17"/>
    <x v="676"/>
    <d v="2017-01-28T22:35:30"/>
    <x v="1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x v="340"/>
    <b v="1"/>
    <s v="music/indie rock"/>
    <n v="106"/>
    <n v="87.96"/>
    <x v="7"/>
    <x v="12"/>
    <x v="677"/>
    <d v="2010-07-22T06:00:00"/>
    <x v="7"/>
  </r>
  <r>
    <x v="678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x v="437"/>
    <b v="1"/>
    <s v="theater/plays"/>
    <n v="106"/>
    <n v="62.83"/>
    <x v="6"/>
    <x v="11"/>
    <x v="678"/>
    <d v="2014-07-10T09:07:49"/>
    <x v="2"/>
  </r>
  <r>
    <x v="679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x v="438"/>
    <b v="1"/>
    <s v="music/electronic music"/>
    <n v="352"/>
    <n v="22.08"/>
    <x v="7"/>
    <x v="13"/>
    <x v="679"/>
    <d v="2015-10-17T04:00:00"/>
    <x v="4"/>
  </r>
  <r>
    <x v="680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x v="353"/>
    <b v="1"/>
    <s v="film &amp; video/documentary"/>
    <n v="106"/>
    <n v="63.17"/>
    <x v="5"/>
    <x v="8"/>
    <x v="680"/>
    <d v="2015-11-07T04:00:00"/>
    <x v="4"/>
  </r>
  <r>
    <x v="681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x v="425"/>
    <b v="1"/>
    <s v="film &amp; video/documentary"/>
    <n v="100"/>
    <n v="202.42"/>
    <x v="5"/>
    <x v="8"/>
    <x v="681"/>
    <d v="2013-04-08T04:33:00"/>
    <x v="0"/>
  </r>
  <r>
    <x v="682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x v="425"/>
    <b v="1"/>
    <s v="music/rock"/>
    <n v="105"/>
    <n v="201.94"/>
    <x v="7"/>
    <x v="15"/>
    <x v="682"/>
    <d v="2016-12-30T22:50:33"/>
    <x v="1"/>
  </r>
  <r>
    <x v="683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x v="394"/>
    <b v="1"/>
    <s v="theater/plays"/>
    <n v="104"/>
    <n v="145"/>
    <x v="6"/>
    <x v="11"/>
    <x v="683"/>
    <d v="2016-05-31T22:08:57"/>
    <x v="1"/>
  </r>
  <r>
    <x v="684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x v="379"/>
    <b v="1"/>
    <s v="music/rock"/>
    <n v="149"/>
    <n v="71.97"/>
    <x v="7"/>
    <x v="15"/>
    <x v="684"/>
    <d v="2012-02-23T17:33:46"/>
    <x v="3"/>
  </r>
  <r>
    <x v="685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x v="439"/>
    <b v="1"/>
    <s v="technology/hardware"/>
    <n v="130"/>
    <n v="43.1"/>
    <x v="0"/>
    <x v="0"/>
    <x v="685"/>
    <d v="2013-12-26T00:32:17"/>
    <x v="0"/>
  </r>
  <r>
    <x v="68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x v="440"/>
    <b v="1"/>
    <s v="music/rock"/>
    <n v="104"/>
    <n v="66.37"/>
    <x v="7"/>
    <x v="15"/>
    <x v="686"/>
    <d v="2012-11-22T22:00:00"/>
    <x v="3"/>
  </r>
  <r>
    <x v="687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x v="316"/>
    <b v="1"/>
    <s v="film &amp; video/television"/>
    <n v="104"/>
    <n v="69.27"/>
    <x v="5"/>
    <x v="16"/>
    <x v="687"/>
    <d v="2014-08-07T12:21:47"/>
    <x v="2"/>
  </r>
  <r>
    <x v="688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x v="338"/>
    <b v="1"/>
    <s v="theater/spaces"/>
    <n v="104"/>
    <n v="90.2"/>
    <x v="6"/>
    <x v="9"/>
    <x v="688"/>
    <d v="2017-02-27T04:59:00"/>
    <x v="5"/>
  </r>
  <r>
    <x v="689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x v="192"/>
    <b v="1"/>
    <s v="music/indie rock"/>
    <n v="172"/>
    <n v="94.05"/>
    <x v="7"/>
    <x v="12"/>
    <x v="689"/>
    <d v="2014-09-27T03:08:27"/>
    <x v="2"/>
  </r>
  <r>
    <x v="690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x v="362"/>
    <b v="1"/>
    <s v="theater/plays"/>
    <n v="103"/>
    <n v="90.68"/>
    <x v="6"/>
    <x v="11"/>
    <x v="690"/>
    <d v="2016-10-11T03:59:00"/>
    <x v="1"/>
  </r>
  <r>
    <x v="691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x v="139"/>
    <b v="1"/>
    <s v="film &amp; video/documentary"/>
    <n v="103"/>
    <n v="86.85"/>
    <x v="5"/>
    <x v="8"/>
    <x v="691"/>
    <d v="2013-05-01T04:59:00"/>
    <x v="0"/>
  </r>
  <r>
    <x v="692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x v="139"/>
    <b v="1"/>
    <s v="film &amp; video/documentary"/>
    <n v="103"/>
    <n v="86.55"/>
    <x v="5"/>
    <x v="8"/>
    <x v="692"/>
    <d v="2015-08-21T14:05:16"/>
    <x v="4"/>
  </r>
  <r>
    <x v="69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x v="441"/>
    <b v="1"/>
    <s v="theater/plays"/>
    <n v="103"/>
    <n v="139.19"/>
    <x v="6"/>
    <x v="11"/>
    <x v="693"/>
    <d v="2014-09-26T21:04:52"/>
    <x v="2"/>
  </r>
  <r>
    <x v="694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x v="442"/>
    <b v="1"/>
    <s v="theater/plays"/>
    <n v="103"/>
    <n v="63.57"/>
    <x v="6"/>
    <x v="11"/>
    <x v="694"/>
    <d v="2014-11-19T08:27:59"/>
    <x v="2"/>
  </r>
  <r>
    <x v="695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x v="378"/>
    <b v="1"/>
    <s v="film &amp; video/television"/>
    <n v="103"/>
    <n v="137.21"/>
    <x v="5"/>
    <x v="16"/>
    <x v="695"/>
    <d v="2014-11-19T18:52:52"/>
    <x v="2"/>
  </r>
  <r>
    <x v="696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x v="309"/>
    <b v="1"/>
    <s v="photography/photobooks"/>
    <n v="103"/>
    <n v="168.69"/>
    <x v="2"/>
    <x v="3"/>
    <x v="696"/>
    <d v="2015-03-19T17:45:23"/>
    <x v="4"/>
  </r>
  <r>
    <x v="697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x v="262"/>
    <b v="1"/>
    <s v="theater/musical"/>
    <n v="103"/>
    <n v="106.93"/>
    <x v="6"/>
    <x v="19"/>
    <x v="697"/>
    <d v="2014-07-03T04:00:45"/>
    <x v="2"/>
  </r>
  <r>
    <x v="698"/>
    <s v="WolfHunt | Social Commentary Rock Project"/>
    <s v="Rock n' Roll tales of our times"/>
    <x v="26"/>
    <n v="10235"/>
    <x v="0"/>
    <s v="US"/>
    <s v="USD"/>
    <n v="1470068523"/>
    <n v="1467476523"/>
    <b v="0"/>
    <x v="425"/>
    <b v="1"/>
    <s v="music/rock"/>
    <n v="102"/>
    <n v="196.83"/>
    <x v="7"/>
    <x v="15"/>
    <x v="698"/>
    <d v="2016-08-01T16:22:03"/>
    <x v="1"/>
  </r>
  <r>
    <x v="699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x v="303"/>
    <b v="1"/>
    <s v="theater/plays"/>
    <n v="102"/>
    <n v="105.52"/>
    <x v="6"/>
    <x v="11"/>
    <x v="699"/>
    <d v="2015-05-26T03:59:00"/>
    <x v="4"/>
  </r>
  <r>
    <x v="700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x v="173"/>
    <b v="1"/>
    <s v="music/rock"/>
    <n v="146"/>
    <n v="64.62"/>
    <x v="7"/>
    <x v="15"/>
    <x v="700"/>
    <d v="2013-11-01T19:00:00"/>
    <x v="0"/>
  </r>
  <r>
    <x v="701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x v="443"/>
    <b v="1"/>
    <s v="publishing/nonfiction"/>
    <n v="204"/>
    <n v="59.36"/>
    <x v="1"/>
    <x v="17"/>
    <x v="701"/>
    <d v="2015-12-16T06:59:00"/>
    <x v="4"/>
  </r>
  <r>
    <x v="702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x v="392"/>
    <b v="1"/>
    <s v="music/indie rock"/>
    <n v="128"/>
    <n v="129.11000000000001"/>
    <x v="7"/>
    <x v="12"/>
    <x v="702"/>
    <d v="2013-01-13T22:48:33"/>
    <x v="3"/>
  </r>
  <r>
    <x v="703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x v="241"/>
    <b v="1"/>
    <s v="music/indie rock"/>
    <n v="136"/>
    <n v="97.9"/>
    <x v="7"/>
    <x v="12"/>
    <x v="703"/>
    <d v="2010-09-04T01:03:00"/>
    <x v="7"/>
  </r>
  <r>
    <x v="704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x v="394"/>
    <b v="1"/>
    <s v="theater/plays"/>
    <n v="102"/>
    <n v="141.29"/>
    <x v="6"/>
    <x v="11"/>
    <x v="704"/>
    <d v="2015-09-13T00:00:00"/>
    <x v="4"/>
  </r>
  <r>
    <x v="705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x v="441"/>
    <b v="1"/>
    <s v="theater/plays"/>
    <n v="102"/>
    <n v="137.24"/>
    <x v="6"/>
    <x v="11"/>
    <x v="705"/>
    <d v="2014-09-13T04:00:00"/>
    <x v="2"/>
  </r>
  <r>
    <x v="70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x v="422"/>
    <b v="1"/>
    <s v="music/rock"/>
    <n v="101"/>
    <n v="112.61"/>
    <x v="7"/>
    <x v="15"/>
    <x v="706"/>
    <d v="2013-09-15T21:10:00"/>
    <x v="0"/>
  </r>
  <r>
    <x v="707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x v="387"/>
    <b v="1"/>
    <s v="theater/plays"/>
    <n v="101"/>
    <n v="99.34"/>
    <x v="6"/>
    <x v="11"/>
    <x v="707"/>
    <d v="2016-08-11T03:59:00"/>
    <x v="1"/>
  </r>
  <r>
    <x v="708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x v="383"/>
    <b v="1"/>
    <s v="film &amp; video/documentary"/>
    <n v="101"/>
    <n v="146.65"/>
    <x v="5"/>
    <x v="8"/>
    <x v="708"/>
    <d v="2015-05-15T19:00:00"/>
    <x v="4"/>
  </r>
  <r>
    <x v="709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x v="359"/>
    <b v="1"/>
    <s v="theater/plays"/>
    <n v="101"/>
    <n v="103.21"/>
    <x v="6"/>
    <x v="11"/>
    <x v="709"/>
    <d v="2015-03-04T18:59:23"/>
    <x v="4"/>
  </r>
  <r>
    <x v="710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x v="425"/>
    <b v="1"/>
    <s v="film &amp; video/television"/>
    <n v="101"/>
    <n v="194.23"/>
    <x v="5"/>
    <x v="16"/>
    <x v="710"/>
    <d v="2015-12-25T17:07:01"/>
    <x v="4"/>
  </r>
  <r>
    <x v="711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x v="405"/>
    <b v="1"/>
    <s v="theater/musical"/>
    <n v="101"/>
    <n v="162.77000000000001"/>
    <x v="6"/>
    <x v="19"/>
    <x v="711"/>
    <d v="2015-05-07T14:01:04"/>
    <x v="4"/>
  </r>
  <r>
    <x v="71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x v="405"/>
    <b v="1"/>
    <s v="theater/spaces"/>
    <n v="101"/>
    <n v="162.71"/>
    <x v="6"/>
    <x v="9"/>
    <x v="712"/>
    <d v="2016-08-27T22:53:29"/>
    <x v="1"/>
  </r>
  <r>
    <x v="713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x v="173"/>
    <b v="1"/>
    <s v="theater/plays"/>
    <n v="101"/>
    <n v="63.83"/>
    <x v="6"/>
    <x v="11"/>
    <x v="713"/>
    <d v="2017-02-17T16:05:00"/>
    <x v="5"/>
  </r>
  <r>
    <x v="71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x v="128"/>
    <b v="1"/>
    <s v="music/pop"/>
    <n v="202"/>
    <n v="89.25"/>
    <x v="7"/>
    <x v="22"/>
    <x v="714"/>
    <d v="2016-08-18T06:59:00"/>
    <x v="1"/>
  </r>
  <r>
    <x v="715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x v="281"/>
    <b v="1"/>
    <s v="photography/photobooks"/>
    <n v="202"/>
    <n v="80.650000000000006"/>
    <x v="2"/>
    <x v="3"/>
    <x v="715"/>
    <d v="2016-04-19T20:05:04"/>
    <x v="1"/>
  </r>
  <r>
    <x v="716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x v="415"/>
    <b v="1"/>
    <s v="music/rock"/>
    <n v="155"/>
    <n v="53.01"/>
    <x v="7"/>
    <x v="15"/>
    <x v="716"/>
    <d v="2014-06-25T02:00:00"/>
    <x v="2"/>
  </r>
  <r>
    <x v="717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x v="249"/>
    <b v="1"/>
    <s v="theater/plays"/>
    <n v="336"/>
    <n v="41.77"/>
    <x v="6"/>
    <x v="11"/>
    <x v="717"/>
    <d v="2011-05-01T04:59:00"/>
    <x v="6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x v="383"/>
    <b v="1"/>
    <s v="theater/plays"/>
    <n v="101"/>
    <n v="145.87"/>
    <x v="6"/>
    <x v="11"/>
    <x v="718"/>
    <d v="2016-10-13T18:00:27"/>
    <x v="1"/>
  </r>
  <r>
    <x v="719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x v="429"/>
    <b v="1"/>
    <s v="film &amp; video/documentary"/>
    <n v="100"/>
    <n v="93.02"/>
    <x v="5"/>
    <x v="8"/>
    <x v="719"/>
    <d v="2012-02-24T20:33:58"/>
    <x v="3"/>
  </r>
  <r>
    <x v="720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x v="341"/>
    <b v="1"/>
    <s v="technology/hardware"/>
    <n v="167"/>
    <n v="99.46"/>
    <x v="0"/>
    <x v="0"/>
    <x v="720"/>
    <d v="2014-12-03T04:00:00"/>
    <x v="2"/>
  </r>
  <r>
    <x v="72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x v="421"/>
    <b v="0"/>
    <s v="music/faith"/>
    <n v="33"/>
    <n v="264.26"/>
    <x v="7"/>
    <x v="14"/>
    <x v="721"/>
    <d v="2017-04-03T01:00:00"/>
    <x v="5"/>
  </r>
  <r>
    <x v="722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x v="444"/>
    <b v="1"/>
    <s v="theater/plays"/>
    <n v="100"/>
    <n v="118.13"/>
    <x v="6"/>
    <x v="11"/>
    <x v="722"/>
    <d v="2014-08-28T22:53:34"/>
    <x v="2"/>
  </r>
  <r>
    <x v="723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x v="445"/>
    <b v="1"/>
    <s v="theater/plays"/>
    <n v="100"/>
    <n v="110.23"/>
    <x v="6"/>
    <x v="11"/>
    <x v="723"/>
    <d v="2014-07-16T11:49:36"/>
    <x v="2"/>
  </r>
  <r>
    <x v="724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x v="429"/>
    <b v="1"/>
    <s v="theater/plays"/>
    <n v="100"/>
    <n v="92.84"/>
    <x v="6"/>
    <x v="11"/>
    <x v="724"/>
    <d v="2015-02-23T11:55:03"/>
    <x v="4"/>
  </r>
  <r>
    <x v="725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x v="420"/>
    <b v="1"/>
    <s v="theater/plays"/>
    <n v="100"/>
    <n v="48.44"/>
    <x v="6"/>
    <x v="11"/>
    <x v="725"/>
    <d v="2016-06-20T23:00:00"/>
    <x v="1"/>
  </r>
  <r>
    <x v="726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x v="388"/>
    <b v="1"/>
    <s v="music/classical music"/>
    <n v="100"/>
    <n v="169.92"/>
    <x v="7"/>
    <x v="25"/>
    <x v="726"/>
    <d v="2015-02-02T21:39:12"/>
    <x v="2"/>
  </r>
  <r>
    <x v="727"/>
    <s v="KICKSTART OUR &lt;+3"/>
    <s v="Help fund our 2013 Sound &amp; Lighting Touring rig!"/>
    <x v="1"/>
    <n v="10017"/>
    <x v="0"/>
    <s v="US"/>
    <s v="USD"/>
    <n v="1361129129"/>
    <n v="1359660329"/>
    <b v="0"/>
    <x v="446"/>
    <b v="1"/>
    <s v="music/rock"/>
    <n v="200"/>
    <n v="182.13"/>
    <x v="7"/>
    <x v="15"/>
    <x v="727"/>
    <d v="2013-02-17T19:25:29"/>
    <x v="0"/>
  </r>
  <r>
    <x v="728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x v="139"/>
    <b v="1"/>
    <s v="publishing/nonfiction"/>
    <n v="122"/>
    <n v="84.14"/>
    <x v="1"/>
    <x v="17"/>
    <x v="728"/>
    <d v="2014-08-01T13:43:27"/>
    <x v="2"/>
  </r>
  <r>
    <x v="729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x v="391"/>
    <b v="1"/>
    <s v="music/rock"/>
    <n v="100"/>
    <n v="172.41"/>
    <x v="7"/>
    <x v="15"/>
    <x v="729"/>
    <d v="2012-01-16T05:00:00"/>
    <x v="6"/>
  </r>
  <r>
    <x v="73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x v="174"/>
    <b v="1"/>
    <s v="theater/spaces"/>
    <n v="100"/>
    <n v="370.37"/>
    <x v="6"/>
    <x v="9"/>
    <x v="730"/>
    <d v="2016-01-07T13:47:00"/>
    <x v="4"/>
  </r>
  <r>
    <x v="731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x v="447"/>
    <b v="0"/>
    <s v="games/mobile games"/>
    <n v="40"/>
    <n v="253.21"/>
    <x v="3"/>
    <x v="28"/>
    <x v="731"/>
    <d v="2016-04-23T19:40:21"/>
    <x v="1"/>
  </r>
  <r>
    <x v="732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x v="391"/>
    <b v="1"/>
    <s v="technology/hardware"/>
    <n v="123"/>
    <n v="169.52"/>
    <x v="0"/>
    <x v="0"/>
    <x v="732"/>
    <d v="2014-04-23T15:59:33"/>
    <x v="2"/>
  </r>
  <r>
    <x v="733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x v="353"/>
    <b v="1"/>
    <s v="theater/plays"/>
    <n v="115"/>
    <n v="58.69"/>
    <x v="6"/>
    <x v="11"/>
    <x v="733"/>
    <d v="2014-10-14T06:59:00"/>
    <x v="2"/>
  </r>
  <r>
    <x v="734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x v="399"/>
    <b v="1"/>
    <s v="film &amp; video/documentary"/>
    <n v="130"/>
    <n v="51.72"/>
    <x v="5"/>
    <x v="8"/>
    <x v="734"/>
    <d v="2012-03-10T15:07:29"/>
    <x v="3"/>
  </r>
  <r>
    <x v="735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x v="448"/>
    <b v="1"/>
    <s v="publishing/radio &amp; podcasts"/>
    <n v="102"/>
    <n v="33.19"/>
    <x v="1"/>
    <x v="2"/>
    <x v="735"/>
    <d v="2011-06-12T00:20:49"/>
    <x v="6"/>
  </r>
  <r>
    <x v="736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x v="418"/>
    <b v="1"/>
    <s v="photography/photobooks"/>
    <n v="108"/>
    <n v="112.79"/>
    <x v="2"/>
    <x v="3"/>
    <x v="736"/>
    <d v="2016-06-29T23:29:55"/>
    <x v="1"/>
  </r>
  <r>
    <x v="737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x v="449"/>
    <b v="1"/>
    <s v="music/rock"/>
    <n v="100"/>
    <n v="190.9"/>
    <x v="7"/>
    <x v="15"/>
    <x v="737"/>
    <d v="2014-01-11T21:02:25"/>
    <x v="0"/>
  </r>
  <r>
    <x v="73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x v="303"/>
    <b v="1"/>
    <s v="theater/plays"/>
    <n v="100"/>
    <n v="98.31"/>
    <x v="6"/>
    <x v="11"/>
    <x v="738"/>
    <d v="2015-10-02T23:00:00"/>
    <x v="4"/>
  </r>
  <r>
    <x v="739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x v="414"/>
    <b v="1"/>
    <s v="theater/plays"/>
    <n v="100"/>
    <n v="134.15"/>
    <x v="6"/>
    <x v="11"/>
    <x v="739"/>
    <d v="2014-06-17T03:00:00"/>
    <x v="2"/>
  </r>
  <r>
    <x v="740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x v="384"/>
    <b v="1"/>
    <s v="publishing/nonfiction"/>
    <n v="158"/>
    <n v="68.349999999999994"/>
    <x v="1"/>
    <x v="17"/>
    <x v="740"/>
    <d v="2014-08-11T12:03:49"/>
    <x v="2"/>
  </r>
  <r>
    <x v="741"/>
    <s v="Kick It! A Tribute to the A.K.s"/>
    <s v="A musical memorial for Alexi Petersen."/>
    <x v="82"/>
    <n v="9486.69"/>
    <x v="0"/>
    <s v="US"/>
    <s v="USD"/>
    <n v="1417049663"/>
    <n v="1413158063"/>
    <b v="0"/>
    <x v="219"/>
    <b v="1"/>
    <s v="music/rock"/>
    <n v="126"/>
    <n v="64.540000000000006"/>
    <x v="7"/>
    <x v="15"/>
    <x v="741"/>
    <d v="2014-11-27T00:54:23"/>
    <x v="2"/>
  </r>
  <r>
    <x v="742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x v="339"/>
    <b v="0"/>
    <s v="photography/photobooks"/>
    <n v="24"/>
    <n v="51.23"/>
    <x v="2"/>
    <x v="3"/>
    <x v="742"/>
    <d v="2015-05-21T22:47:58"/>
    <x v="4"/>
  </r>
  <r>
    <x v="743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x v="128"/>
    <b v="0"/>
    <s v="photography/photobooks"/>
    <n v="20"/>
    <n v="83.72"/>
    <x v="2"/>
    <x v="3"/>
    <x v="743"/>
    <d v="2016-10-10T14:32:50"/>
    <x v="1"/>
  </r>
  <r>
    <x v="744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x v="311"/>
    <b v="1"/>
    <s v="photography/photobooks"/>
    <n v="105"/>
    <n v="59.41"/>
    <x v="2"/>
    <x v="3"/>
    <x v="744"/>
    <d v="2015-11-13T15:00:00"/>
    <x v="4"/>
  </r>
  <r>
    <x v="74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x v="293"/>
    <b v="1"/>
    <s v="theater/plays"/>
    <n v="189"/>
    <n v="31.21"/>
    <x v="6"/>
    <x v="11"/>
    <x v="745"/>
    <d v="2012-12-20T11:58:45"/>
    <x v="3"/>
  </r>
  <r>
    <x v="746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x v="81"/>
    <b v="0"/>
    <s v="photography/photobooks"/>
    <n v="52"/>
    <n v="94.19"/>
    <x v="2"/>
    <x v="3"/>
    <x v="746"/>
    <d v="2017-01-30T06:59:00"/>
    <x v="1"/>
  </r>
  <r>
    <x v="747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x v="422"/>
    <b v="1"/>
    <s v="photography/photobooks"/>
    <n v="111"/>
    <n v="104.39"/>
    <x v="2"/>
    <x v="3"/>
    <x v="747"/>
    <d v="2015-04-03T20:02:33"/>
    <x v="4"/>
  </r>
  <r>
    <x v="74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x v="254"/>
    <b v="1"/>
    <s v="film &amp; video/documentary"/>
    <n v="125"/>
    <n v="140.1"/>
    <x v="5"/>
    <x v="8"/>
    <x v="748"/>
    <d v="2015-04-29T19:02:06"/>
    <x v="4"/>
  </r>
  <r>
    <x v="749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x v="241"/>
    <b v="1"/>
    <s v="music/indie rock"/>
    <n v="104"/>
    <n v="90.1"/>
    <x v="7"/>
    <x v="12"/>
    <x v="749"/>
    <d v="2014-05-07T00:06:29"/>
    <x v="2"/>
  </r>
  <r>
    <x v="750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x v="437"/>
    <b v="1"/>
    <s v="music/rock"/>
    <n v="252"/>
    <n v="55.61"/>
    <x v="7"/>
    <x v="15"/>
    <x v="750"/>
    <d v="2016-12-03T17:03:26"/>
    <x v="1"/>
  </r>
  <r>
    <x v="751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x v="379"/>
    <b v="1"/>
    <s v="photography/photobooks"/>
    <n v="103"/>
    <n v="64.16"/>
    <x v="2"/>
    <x v="3"/>
    <x v="751"/>
    <d v="2014-06-20T21:59:00"/>
    <x v="2"/>
  </r>
  <r>
    <x v="752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x v="450"/>
    <b v="1"/>
    <s v="games/tabletop games"/>
    <n v="930250"/>
    <n v="4.57"/>
    <x v="3"/>
    <x v="5"/>
    <x v="752"/>
    <d v="2017-03-13T03:00:00"/>
    <x v="5"/>
  </r>
  <r>
    <x v="753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x v="406"/>
    <b v="1"/>
    <s v="music/indie rock"/>
    <n v="102"/>
    <n v="196.34"/>
    <x v="7"/>
    <x v="12"/>
    <x v="753"/>
    <d v="2015-10-20T17:55:22"/>
    <x v="4"/>
  </r>
  <r>
    <x v="754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x v="429"/>
    <b v="1"/>
    <s v="film &amp; video/documentary"/>
    <n v="185"/>
    <n v="85.44"/>
    <x v="5"/>
    <x v="8"/>
    <x v="754"/>
    <d v="2010-06-01T03:59:00"/>
    <x v="7"/>
  </r>
  <r>
    <x v="755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x v="451"/>
    <b v="1"/>
    <s v="music/indie rock"/>
    <n v="115"/>
    <n v="57.52"/>
    <x v="7"/>
    <x v="12"/>
    <x v="755"/>
    <d v="2013-02-24T09:09:15"/>
    <x v="0"/>
  </r>
  <r>
    <x v="756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x v="327"/>
    <b v="1"/>
    <s v="theater/spaces"/>
    <n v="110"/>
    <n v="96.53"/>
    <x v="6"/>
    <x v="9"/>
    <x v="756"/>
    <d v="2016-01-20T20:50:48"/>
    <x v="4"/>
  </r>
  <r>
    <x v="757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x v="170"/>
    <b v="1"/>
    <s v="music/rock"/>
    <n v="102"/>
    <n v="51.04"/>
    <x v="7"/>
    <x v="15"/>
    <x v="757"/>
    <d v="2014-07-10T23:01:40"/>
    <x v="2"/>
  </r>
  <r>
    <x v="758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x v="452"/>
    <b v="1"/>
    <s v="music/rock"/>
    <n v="114"/>
    <n v="67.13"/>
    <x v="7"/>
    <x v="15"/>
    <x v="758"/>
    <d v="2011-12-13T02:13:16"/>
    <x v="6"/>
  </r>
  <r>
    <x v="759"/>
    <s v="Pretty Butch"/>
    <s v="World Premiere, an M1 Singapore Fringe Festival 2017 commission."/>
    <x v="99"/>
    <n v="9124"/>
    <x v="0"/>
    <s v="SG"/>
    <s v="SGD"/>
    <n v="1481731140"/>
    <n v="1479866343"/>
    <b v="0"/>
    <x v="394"/>
    <b v="1"/>
    <s v="theater/plays"/>
    <n v="101"/>
    <n v="126.72"/>
    <x v="6"/>
    <x v="11"/>
    <x v="759"/>
    <d v="2016-12-14T15:59:00"/>
    <x v="1"/>
  </r>
  <r>
    <x v="760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x v="353"/>
    <b v="1"/>
    <s v="photography/photobooks"/>
    <n v="261"/>
    <n v="54.62"/>
    <x v="2"/>
    <x v="3"/>
    <x v="760"/>
    <d v="2015-12-31T03:00:00"/>
    <x v="4"/>
  </r>
  <r>
    <x v="761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x v="27"/>
    <b v="1"/>
    <s v="photography/photobooks"/>
    <n v="104"/>
    <n v="130.16"/>
    <x v="2"/>
    <x v="3"/>
    <x v="761"/>
    <d v="2015-05-17T18:00:00"/>
    <x v="4"/>
  </r>
  <r>
    <x v="762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x v="330"/>
    <b v="1"/>
    <s v="film &amp; video/television"/>
    <n v="101"/>
    <n v="159.82"/>
    <x v="5"/>
    <x v="16"/>
    <x v="762"/>
    <d v="2016-07-05T01:07:47"/>
    <x v="1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x v="407"/>
    <b v="1"/>
    <s v="film &amp; video/documentary"/>
    <n v="101"/>
    <n v="347.85"/>
    <x v="5"/>
    <x v="8"/>
    <x v="763"/>
    <d v="2010-05-02T19:22:00"/>
    <x v="7"/>
  </r>
  <r>
    <x v="764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x v="295"/>
    <b v="1"/>
    <s v="technology/hardware"/>
    <n v="361"/>
    <n v="96.06"/>
    <x v="0"/>
    <x v="0"/>
    <x v="764"/>
    <d v="2014-08-27T00:31:21"/>
    <x v="2"/>
  </r>
  <r>
    <x v="765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x v="272"/>
    <b v="1"/>
    <s v="games/tabletop games"/>
    <n v="113"/>
    <n v="107.32"/>
    <x v="3"/>
    <x v="5"/>
    <x v="765"/>
    <d v="2015-11-18T16:09:07"/>
    <x v="4"/>
  </r>
  <r>
    <x v="766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x v="93"/>
    <b v="1"/>
    <s v="film &amp; video/documentary"/>
    <n v="112"/>
    <n v="61.3"/>
    <x v="5"/>
    <x v="8"/>
    <x v="766"/>
    <d v="2013-04-14T21:03:52"/>
    <x v="0"/>
  </r>
  <r>
    <x v="767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x v="222"/>
    <b v="0"/>
    <s v="technology/wearables"/>
    <n v="22"/>
    <n v="23.95"/>
    <x v="0"/>
    <x v="1"/>
    <x v="767"/>
    <d v="2014-09-13T13:56:40"/>
    <x v="2"/>
  </r>
  <r>
    <x v="768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x v="202"/>
    <b v="1"/>
    <s v="music/rock"/>
    <n v="110"/>
    <n v="65.91"/>
    <x v="7"/>
    <x v="15"/>
    <x v="768"/>
    <d v="2016-04-29T12:11:00"/>
    <x v="1"/>
  </r>
  <r>
    <x v="76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x v="295"/>
    <b v="0"/>
    <s v="technology/wearables"/>
    <n v="15"/>
    <n v="93.9"/>
    <x v="0"/>
    <x v="1"/>
    <x v="769"/>
    <d v="2016-09-03T16:41:49"/>
    <x v="1"/>
  </r>
  <r>
    <x v="770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x v="285"/>
    <b v="0"/>
    <s v="film &amp; video/drama"/>
    <n v="18"/>
    <n v="115.99"/>
    <x v="5"/>
    <x v="10"/>
    <x v="770"/>
    <d v="2016-04-01T06:59:00"/>
    <x v="1"/>
  </r>
  <r>
    <x v="771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x v="453"/>
    <b v="1"/>
    <s v="games/tabletop games"/>
    <n v="489"/>
    <n v="31.57"/>
    <x v="3"/>
    <x v="5"/>
    <x v="771"/>
    <d v="2017-02-09T05:00:00"/>
    <x v="5"/>
  </r>
  <r>
    <x v="772"/>
    <s v="A SUNNY DAY IN GLASGOW"/>
    <s v="A Sunny Day in Glasgow are recording a new album and we need your help!"/>
    <x v="1"/>
    <n v="8792.02"/>
    <x v="0"/>
    <s v="US"/>
    <s v="USD"/>
    <n v="1336086026"/>
    <n v="1333494026"/>
    <b v="1"/>
    <x v="440"/>
    <b v="1"/>
    <s v="music/indie rock"/>
    <n v="176"/>
    <n v="56"/>
    <x v="7"/>
    <x v="12"/>
    <x v="772"/>
    <d v="2012-05-03T23:00:26"/>
    <x v="3"/>
  </r>
  <r>
    <x v="773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x v="363"/>
    <b v="1"/>
    <s v="theater/spaces"/>
    <n v="103"/>
    <n v="94.41"/>
    <x v="6"/>
    <x v="9"/>
    <x v="773"/>
    <d v="2017-01-27T20:05:30"/>
    <x v="5"/>
  </r>
  <r>
    <x v="774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x v="184"/>
    <b v="1"/>
    <s v="film &amp; video/television"/>
    <n v="104"/>
    <n v="194.44"/>
    <x v="5"/>
    <x v="16"/>
    <x v="774"/>
    <d v="2015-12-15T23:09:34"/>
    <x v="4"/>
  </r>
  <r>
    <x v="775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x v="96"/>
    <b v="1"/>
    <s v="theater/plays"/>
    <n v="175"/>
    <n v="264.85000000000002"/>
    <x v="6"/>
    <x v="11"/>
    <x v="775"/>
    <d v="2016-01-01T04:00:00"/>
    <x v="4"/>
  </r>
  <r>
    <x v="77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x v="379"/>
    <b v="1"/>
    <s v="music/indie rock"/>
    <n v="117"/>
    <n v="60.27"/>
    <x v="7"/>
    <x v="12"/>
    <x v="776"/>
    <d v="2011-12-06T05:59:00"/>
    <x v="6"/>
  </r>
  <r>
    <x v="777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x v="328"/>
    <b v="1"/>
    <s v="film &amp; video/documentary"/>
    <n v="103"/>
    <n v="109.19"/>
    <x v="5"/>
    <x v="8"/>
    <x v="777"/>
    <d v="2015-05-08T22:00:00"/>
    <x v="4"/>
  </r>
  <r>
    <x v="778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x v="341"/>
    <b v="0"/>
    <s v="music/faith"/>
    <n v="109"/>
    <n v="86.44"/>
    <x v="7"/>
    <x v="14"/>
    <x v="778"/>
    <d v="2017-03-17T18:34:01"/>
    <x v="5"/>
  </r>
  <r>
    <x v="779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x v="388"/>
    <b v="0"/>
    <s v="theater/musical"/>
    <n v="51"/>
    <n v="147.88"/>
    <x v="6"/>
    <x v="19"/>
    <x v="779"/>
    <d v="2014-09-23T03:59:00"/>
    <x v="2"/>
  </r>
  <r>
    <x v="780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x v="393"/>
    <b v="1"/>
    <s v="theater/spaces"/>
    <n v="103"/>
    <n v="242.28"/>
    <x v="6"/>
    <x v="9"/>
    <x v="780"/>
    <d v="2014-07-18T13:09:12"/>
    <x v="2"/>
  </r>
  <r>
    <x v="781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x v="437"/>
    <b v="1"/>
    <s v="music/pop"/>
    <n v="174"/>
    <n v="51.85"/>
    <x v="7"/>
    <x v="22"/>
    <x v="781"/>
    <d v="2011-04-24T20:01:36"/>
    <x v="6"/>
  </r>
  <r>
    <x v="782"/>
    <s v="El muro de BorÃ­s KiÃ©n"/>
    <s v="FilosofÃ­a de los anÃ³nimos"/>
    <x v="160"/>
    <n v="8685"/>
    <x v="0"/>
    <s v="ES"/>
    <s v="EUR"/>
    <n v="1481099176"/>
    <n v="1478507176"/>
    <b v="0"/>
    <x v="449"/>
    <b v="1"/>
    <s v="theater/plays"/>
    <n v="103"/>
    <n v="173.7"/>
    <x v="6"/>
    <x v="11"/>
    <x v="782"/>
    <d v="2016-12-07T08:26:16"/>
    <x v="1"/>
  </r>
  <r>
    <x v="78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x v="389"/>
    <b v="1"/>
    <s v="games/tabletop games"/>
    <n v="116"/>
    <n v="144.43"/>
    <x v="3"/>
    <x v="5"/>
    <x v="783"/>
    <d v="2015-01-31T19:58:33"/>
    <x v="4"/>
  </r>
  <r>
    <x v="784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x v="338"/>
    <b v="1"/>
    <s v="food/small batch"/>
    <n v="173"/>
    <n v="75.13"/>
    <x v="4"/>
    <x v="7"/>
    <x v="784"/>
    <d v="2015-09-26T04:33:41"/>
    <x v="4"/>
  </r>
  <r>
    <x v="785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x v="454"/>
    <b v="1"/>
    <s v="film &amp; video/documentary"/>
    <n v="102"/>
    <n v="105.32"/>
    <x v="5"/>
    <x v="8"/>
    <x v="785"/>
    <d v="2015-08-01T15:01:48"/>
    <x v="4"/>
  </r>
  <r>
    <x v="786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x v="422"/>
    <b v="0"/>
    <s v="technology/wearables"/>
    <n v="35"/>
    <n v="95.91"/>
    <x v="0"/>
    <x v="1"/>
    <x v="786"/>
    <d v="2015-12-29T20:00:00"/>
    <x v="4"/>
  </r>
  <r>
    <x v="787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x v="303"/>
    <b v="1"/>
    <s v="theater/spaces"/>
    <n v="108"/>
    <n v="88.87"/>
    <x v="6"/>
    <x v="9"/>
    <x v="787"/>
    <d v="2014-12-14T18:09:51"/>
    <x v="2"/>
  </r>
  <r>
    <x v="788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x v="408"/>
    <b v="0"/>
    <s v="food/food trucks"/>
    <n v="11"/>
    <n v="72.760000000000005"/>
    <x v="4"/>
    <x v="29"/>
    <x v="788"/>
    <d v="2015-06-03T02:31:16"/>
    <x v="4"/>
  </r>
  <r>
    <x v="789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x v="382"/>
    <b v="1"/>
    <s v="film &amp; video/television"/>
    <n v="107"/>
    <n v="49.32"/>
    <x v="5"/>
    <x v="16"/>
    <x v="789"/>
    <d v="2015-06-08T16:00:00"/>
    <x v="4"/>
  </r>
  <r>
    <x v="79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x v="455"/>
    <b v="1"/>
    <s v="food/small batch"/>
    <n v="101"/>
    <n v="125.99"/>
    <x v="4"/>
    <x v="7"/>
    <x v="790"/>
    <d v="2017-01-03T04:17:00"/>
    <x v="1"/>
  </r>
  <r>
    <x v="791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x v="129"/>
    <b v="1"/>
    <s v="film &amp; video/documentary"/>
    <n v="107"/>
    <n v="45.42"/>
    <x v="5"/>
    <x v="8"/>
    <x v="791"/>
    <d v="2011-03-16T11:38:02"/>
    <x v="6"/>
  </r>
  <r>
    <x v="792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x v="456"/>
    <b v="0"/>
    <s v="journalism/audio"/>
    <n v="9"/>
    <n v="29.24"/>
    <x v="8"/>
    <x v="30"/>
    <x v="792"/>
    <d v="2015-05-20T06:04:15"/>
    <x v="4"/>
  </r>
  <r>
    <x v="793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x v="295"/>
    <b v="1"/>
    <s v="theater/musical"/>
    <n v="107"/>
    <n v="90.82"/>
    <x v="6"/>
    <x v="19"/>
    <x v="793"/>
    <d v="2014-08-01T01:00:00"/>
    <x v="2"/>
  </r>
  <r>
    <x v="794"/>
    <s v="THE LISTENING BOX"/>
    <s v="A modern day priest makes an unusual discovery, setting off a chain of events."/>
    <x v="70"/>
    <n v="8529"/>
    <x v="0"/>
    <s v="US"/>
    <s v="USD"/>
    <n v="1428128525"/>
    <n v="1425540125"/>
    <b v="0"/>
    <x v="457"/>
    <b v="1"/>
    <s v="film &amp; video/television"/>
    <n v="142"/>
    <n v="193.84"/>
    <x v="5"/>
    <x v="16"/>
    <x v="794"/>
    <d v="2015-04-04T06:22:05"/>
    <x v="4"/>
  </r>
  <r>
    <x v="795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x v="391"/>
    <b v="1"/>
    <s v="film &amp; video/television"/>
    <n v="106"/>
    <n v="146.88"/>
    <x v="5"/>
    <x v="16"/>
    <x v="795"/>
    <d v="2014-06-14T01:44:10"/>
    <x v="2"/>
  </r>
  <r>
    <x v="796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x v="394"/>
    <b v="0"/>
    <s v="theater/spaces"/>
    <n v="11"/>
    <n v="117.65"/>
    <x v="6"/>
    <x v="9"/>
    <x v="796"/>
    <d v="2015-11-22T06:59:00"/>
    <x v="4"/>
  </r>
  <r>
    <x v="797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x v="451"/>
    <b v="1"/>
    <s v="photography/photobooks"/>
    <n v="282"/>
    <n v="52.79"/>
    <x v="2"/>
    <x v="3"/>
    <x v="797"/>
    <d v="2017-02-01T00:00:00"/>
    <x v="5"/>
  </r>
  <r>
    <x v="798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x v="458"/>
    <b v="1"/>
    <s v="music/rock"/>
    <n v="105"/>
    <n v="158.96"/>
    <x v="7"/>
    <x v="15"/>
    <x v="798"/>
    <d v="2011-09-05T17:06:00"/>
    <x v="6"/>
  </r>
  <r>
    <x v="799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x v="326"/>
    <b v="1"/>
    <s v="theater/spaces"/>
    <n v="168"/>
    <n v="84.86"/>
    <x v="6"/>
    <x v="9"/>
    <x v="799"/>
    <d v="2016-08-15T06:20:25"/>
    <x v="1"/>
  </r>
  <r>
    <x v="800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x v="404"/>
    <b v="1"/>
    <s v="food/small batch"/>
    <n v="168"/>
    <n v="75.67"/>
    <x v="4"/>
    <x v="7"/>
    <x v="800"/>
    <d v="2016-11-26T15:27:51"/>
    <x v="1"/>
  </r>
  <r>
    <x v="801"/>
    <s v="Golden Animals NEW Album!"/>
    <s v="Help Golden Animals finish their NEW Album!"/>
    <x v="36"/>
    <n v="8355"/>
    <x v="0"/>
    <s v="US"/>
    <s v="USD"/>
    <n v="1315413339"/>
    <n v="1312821339"/>
    <b v="0"/>
    <x v="414"/>
    <b v="1"/>
    <s v="music/rock"/>
    <n v="104"/>
    <n v="117.68"/>
    <x v="7"/>
    <x v="15"/>
    <x v="801"/>
    <d v="2011-09-07T16:35:39"/>
    <x v="6"/>
  </r>
  <r>
    <x v="80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x v="352"/>
    <b v="1"/>
    <s v="music/rock"/>
    <n v="104"/>
    <n v="56.41"/>
    <x v="7"/>
    <x v="15"/>
    <x v="802"/>
    <d v="2013-05-06T19:12:16"/>
    <x v="0"/>
  </r>
  <r>
    <x v="803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x v="406"/>
    <b v="1"/>
    <s v="theater/plays"/>
    <n v="104"/>
    <n v="177.62"/>
    <x v="6"/>
    <x v="11"/>
    <x v="803"/>
    <d v="2016-07-28T15:58:38"/>
    <x v="1"/>
  </r>
  <r>
    <x v="804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x v="406"/>
    <b v="1"/>
    <s v="theater/spaces"/>
    <n v="166"/>
    <n v="177.02"/>
    <x v="6"/>
    <x v="9"/>
    <x v="804"/>
    <d v="2014-12-31T21:22:00"/>
    <x v="2"/>
  </r>
  <r>
    <x v="80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x v="281"/>
    <b v="0"/>
    <s v="film &amp; video/animation"/>
    <n v="22"/>
    <n v="66.52"/>
    <x v="5"/>
    <x v="23"/>
    <x v="805"/>
    <d v="2013-05-17T12:08:19"/>
    <x v="0"/>
  </r>
  <r>
    <x v="806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x v="327"/>
    <b v="1"/>
    <s v="technology/hardware"/>
    <n v="138"/>
    <n v="87.44"/>
    <x v="0"/>
    <x v="0"/>
    <x v="806"/>
    <d v="2011-07-04T19:52:20"/>
    <x v="6"/>
  </r>
  <r>
    <x v="807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x v="459"/>
    <b v="1"/>
    <s v="games/tabletop games"/>
    <n v="332"/>
    <n v="21.23"/>
    <x v="3"/>
    <x v="5"/>
    <x v="807"/>
    <d v="2015-12-14T00:00:00"/>
    <x v="4"/>
  </r>
  <r>
    <x v="808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x v="452"/>
    <b v="1"/>
    <s v="music/classical music"/>
    <n v="111"/>
    <n v="61.03"/>
    <x v="7"/>
    <x v="25"/>
    <x v="808"/>
    <d v="2013-03-01T18:01:08"/>
    <x v="0"/>
  </r>
  <r>
    <x v="809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x v="387"/>
    <b v="1"/>
    <s v="photography/photobooks"/>
    <n v="165"/>
    <n v="81.099999999999994"/>
    <x v="2"/>
    <x v="3"/>
    <x v="809"/>
    <d v="2016-02-25T16:08:33"/>
    <x v="1"/>
  </r>
  <r>
    <x v="810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x v="174"/>
    <b v="0"/>
    <s v="food/food trucks"/>
    <n v="24"/>
    <n v="305.77999999999997"/>
    <x v="4"/>
    <x v="29"/>
    <x v="810"/>
    <d v="2014-08-07T15:56:49"/>
    <x v="2"/>
  </r>
  <r>
    <x v="811"/>
    <s v="The Window"/>
    <s v="We're bringing The Window to the Cherry Lane Theater in January 2014."/>
    <x v="36"/>
    <n v="8241"/>
    <x v="0"/>
    <s v="US"/>
    <s v="USD"/>
    <n v="1386910740"/>
    <n v="1384364561"/>
    <b v="1"/>
    <x v="454"/>
    <b v="1"/>
    <s v="theater/plays"/>
    <n v="103"/>
    <n v="100.5"/>
    <x v="6"/>
    <x v="11"/>
    <x v="811"/>
    <d v="2013-12-13T04:59:00"/>
    <x v="0"/>
  </r>
  <r>
    <x v="812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x v="460"/>
    <b v="1"/>
    <s v="theater/musical"/>
    <n v="103"/>
    <n v="329.2"/>
    <x v="6"/>
    <x v="19"/>
    <x v="812"/>
    <d v="2014-08-28T01:00:00"/>
    <x v="2"/>
  </r>
  <r>
    <x v="81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x v="414"/>
    <b v="1"/>
    <s v="theater/plays"/>
    <n v="103"/>
    <n v="115.87"/>
    <x v="6"/>
    <x v="11"/>
    <x v="813"/>
    <d v="2015-10-09T00:00:00"/>
    <x v="4"/>
  </r>
  <r>
    <x v="814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x v="295"/>
    <b v="1"/>
    <s v="theater/plays"/>
    <n v="103"/>
    <n v="87.36"/>
    <x v="6"/>
    <x v="11"/>
    <x v="814"/>
    <d v="2014-07-08T22:34:00"/>
    <x v="2"/>
  </r>
  <r>
    <x v="815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x v="405"/>
    <b v="1"/>
    <s v="music/pop"/>
    <n v="103"/>
    <n v="132.44"/>
    <x v="7"/>
    <x v="22"/>
    <x v="815"/>
    <d v="2011-12-31T05:45:36"/>
    <x v="6"/>
  </r>
  <r>
    <x v="816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x v="354"/>
    <b v="1"/>
    <s v="music/pop"/>
    <n v="103"/>
    <n v="70.78"/>
    <x v="7"/>
    <x v="22"/>
    <x v="816"/>
    <d v="2011-11-28T04:35:39"/>
    <x v="6"/>
  </r>
  <r>
    <x v="817"/>
    <s v="Actors &amp; Musicians who are Blind or Autistic"/>
    <s v="See Theatre In A New Light"/>
    <x v="82"/>
    <n v="8207"/>
    <x v="0"/>
    <s v="US"/>
    <s v="USD"/>
    <n v="1474649070"/>
    <n v="1469465070"/>
    <b v="0"/>
    <x v="461"/>
    <b v="1"/>
    <s v="theater/plays"/>
    <n v="109"/>
    <n v="151.97999999999999"/>
    <x v="6"/>
    <x v="11"/>
    <x v="817"/>
    <d v="2016-09-23T16:44:30"/>
    <x v="1"/>
  </r>
  <r>
    <x v="818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x v="386"/>
    <b v="0"/>
    <s v="photography/photobooks"/>
    <n v="36"/>
    <n v="67.14"/>
    <x v="2"/>
    <x v="3"/>
    <x v="818"/>
    <d v="2015-10-02T18:00:00"/>
    <x v="4"/>
  </r>
  <r>
    <x v="819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x v="397"/>
    <b v="0"/>
    <s v="publishing/translations"/>
    <n v="10"/>
    <n v="744.55"/>
    <x v="1"/>
    <x v="31"/>
    <x v="819"/>
    <d v="2015-06-08T15:00:00"/>
    <x v="4"/>
  </r>
  <r>
    <x v="82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x v="272"/>
    <b v="1"/>
    <s v="games/tabletop games"/>
    <n v="327"/>
    <n v="97.3"/>
    <x v="3"/>
    <x v="5"/>
    <x v="820"/>
    <d v="2014-03-26T23:24:10"/>
    <x v="2"/>
  </r>
  <r>
    <x v="821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x v="462"/>
    <b v="1"/>
    <s v="theater/musical"/>
    <n v="102"/>
    <n v="255.17"/>
    <x v="6"/>
    <x v="19"/>
    <x v="821"/>
    <d v="2014-05-25T13:32:38"/>
    <x v="2"/>
  </r>
  <r>
    <x v="822"/>
    <s v="Science Studio"/>
    <s v="The Best Science Media on the Web"/>
    <x v="1"/>
    <n v="8160"/>
    <x v="0"/>
    <s v="US"/>
    <s v="USD"/>
    <n v="1361029958"/>
    <n v="1358437958"/>
    <b v="1"/>
    <x v="369"/>
    <b v="1"/>
    <s v="publishing/radio &amp; podcasts"/>
    <n v="163"/>
    <n v="34.869999999999997"/>
    <x v="1"/>
    <x v="2"/>
    <x v="822"/>
    <d v="2013-02-16T15:52:38"/>
    <x v="0"/>
  </r>
  <r>
    <x v="823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x v="296"/>
    <b v="1"/>
    <s v="music/rock"/>
    <n v="125"/>
    <n v="77.64"/>
    <x v="7"/>
    <x v="15"/>
    <x v="823"/>
    <d v="2014-02-16T18:18:12"/>
    <x v="2"/>
  </r>
  <r>
    <x v="824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x v="442"/>
    <b v="1"/>
    <s v="technology/hardware"/>
    <n v="113"/>
    <n v="50.22"/>
    <x v="0"/>
    <x v="0"/>
    <x v="824"/>
    <d v="2011-09-09T21:02:43"/>
    <x v="6"/>
  </r>
  <r>
    <x v="825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x v="27"/>
    <b v="1"/>
    <s v="theater/plays"/>
    <n v="102"/>
    <n v="116"/>
    <x v="6"/>
    <x v="11"/>
    <x v="825"/>
    <d v="2015-06-16T11:00:00"/>
    <x v="4"/>
  </r>
  <r>
    <x v="826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x v="424"/>
    <b v="1"/>
    <s v="theater/plays"/>
    <n v="101"/>
    <n v="202.85"/>
    <x v="6"/>
    <x v="11"/>
    <x v="826"/>
    <d v="2015-03-31T04:16:54"/>
    <x v="4"/>
  </r>
  <r>
    <x v="827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x v="330"/>
    <b v="1"/>
    <s v="theater/plays"/>
    <n v="101"/>
    <n v="142.28"/>
    <x v="6"/>
    <x v="11"/>
    <x v="827"/>
    <d v="2015-03-08T16:08:25"/>
    <x v="4"/>
  </r>
  <r>
    <x v="828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x v="297"/>
    <b v="1"/>
    <s v="games/tabletop games"/>
    <n v="108"/>
    <n v="37.200000000000003"/>
    <x v="3"/>
    <x v="5"/>
    <x v="828"/>
    <d v="2016-04-23T00:00:00"/>
    <x v="1"/>
  </r>
  <r>
    <x v="82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x v="164"/>
    <b v="1"/>
    <s v="music/indie rock"/>
    <n v="203"/>
    <n v="47.68"/>
    <x v="7"/>
    <x v="12"/>
    <x v="829"/>
    <d v="2012-12-31T18:00:00"/>
    <x v="3"/>
  </r>
  <r>
    <x v="830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x v="341"/>
    <b v="1"/>
    <s v="music/pop"/>
    <n v="103"/>
    <n v="80.180000000000007"/>
    <x v="7"/>
    <x v="22"/>
    <x v="830"/>
    <d v="2016-01-17T21:00:00"/>
    <x v="4"/>
  </r>
  <r>
    <x v="831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x v="429"/>
    <b v="1"/>
    <s v="music/rock"/>
    <n v="101"/>
    <n v="74.95"/>
    <x v="7"/>
    <x v="15"/>
    <x v="831"/>
    <d v="2013-12-01T21:21:07"/>
    <x v="0"/>
  </r>
  <r>
    <x v="832"/>
    <s v="Bring Alchemy Pops to the People!"/>
    <s v="YOU can help Alchemy Pops POP up on a street near you!"/>
    <x v="82"/>
    <n v="8091"/>
    <x v="0"/>
    <s v="US"/>
    <s v="USD"/>
    <n v="1437627540"/>
    <n v="1435806054"/>
    <b v="0"/>
    <x v="463"/>
    <b v="1"/>
    <s v="food/small batch"/>
    <n v="108"/>
    <n v="74.23"/>
    <x v="4"/>
    <x v="7"/>
    <x v="832"/>
    <d v="2015-07-23T04:59:00"/>
    <x v="4"/>
  </r>
  <r>
    <x v="833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x v="371"/>
    <b v="1"/>
    <s v="theater/plays"/>
    <n v="101"/>
    <n v="104.99"/>
    <x v="6"/>
    <x v="11"/>
    <x v="833"/>
    <d v="2015-03-20T16:56:00"/>
    <x v="4"/>
  </r>
  <r>
    <x v="834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x v="161"/>
    <b v="1"/>
    <s v="music/rock"/>
    <n v="101"/>
    <n v="87.83"/>
    <x v="7"/>
    <x v="15"/>
    <x v="834"/>
    <d v="2011-03-24T01:40:38"/>
    <x v="7"/>
  </r>
  <r>
    <x v="835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x v="85"/>
    <b v="0"/>
    <s v="games/video games"/>
    <n v="9"/>
    <n v="65.67"/>
    <x v="3"/>
    <x v="18"/>
    <x v="835"/>
    <d v="2013-07-07T05:28:23"/>
    <x v="0"/>
  </r>
  <r>
    <x v="836"/>
    <s v="Three Monkeys - Part 1: Into the Abyss"/>
    <s v="Three Monkeys is an audio adventure game for PC."/>
    <x v="88"/>
    <n v="8076"/>
    <x v="2"/>
    <s v="GB"/>
    <s v="GBP"/>
    <n v="1426158463"/>
    <n v="1423570063"/>
    <b v="0"/>
    <x v="242"/>
    <b v="0"/>
    <s v="games/video games"/>
    <n v="29"/>
    <n v="34.22"/>
    <x v="3"/>
    <x v="18"/>
    <x v="836"/>
    <d v="2015-03-12T11:07:43"/>
    <x v="4"/>
  </r>
  <r>
    <x v="837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x v="383"/>
    <b v="1"/>
    <s v="music/indie rock"/>
    <n v="101"/>
    <n v="116.96"/>
    <x v="7"/>
    <x v="12"/>
    <x v="837"/>
    <d v="2014-01-01T23:08:56"/>
    <x v="0"/>
  </r>
  <r>
    <x v="838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x v="208"/>
    <b v="1"/>
    <s v="games/tabletop games"/>
    <n v="806"/>
    <n v="49.47"/>
    <x v="3"/>
    <x v="5"/>
    <x v="838"/>
    <d v="2017-03-02T19:51:40"/>
    <x v="5"/>
  </r>
  <r>
    <x v="839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x v="307"/>
    <b v="1"/>
    <s v="music/rock"/>
    <n v="115"/>
    <n v="39.31"/>
    <x v="7"/>
    <x v="15"/>
    <x v="839"/>
    <d v="2013-04-09T06:30:00"/>
    <x v="0"/>
  </r>
  <r>
    <x v="840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x v="262"/>
    <b v="1"/>
    <s v="music/rock"/>
    <n v="101"/>
    <n v="83.89"/>
    <x v="7"/>
    <x v="15"/>
    <x v="840"/>
    <d v="2011-03-03T07:49:21"/>
    <x v="6"/>
  </r>
  <r>
    <x v="841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x v="145"/>
    <b v="1"/>
    <s v="film &amp; video/documentary"/>
    <n v="100"/>
    <n v="110.07"/>
    <x v="5"/>
    <x v="8"/>
    <x v="841"/>
    <d v="2013-06-29T20:13:07"/>
    <x v="0"/>
  </r>
  <r>
    <x v="842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x v="328"/>
    <b v="1"/>
    <s v="music/classical music"/>
    <n v="100"/>
    <n v="100.33"/>
    <x v="7"/>
    <x v="25"/>
    <x v="842"/>
    <d v="2012-06-28T20:16:11"/>
    <x v="3"/>
  </r>
  <r>
    <x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x v="464"/>
    <b v="1"/>
    <s v="music/metal"/>
    <n v="267"/>
    <n v="63.1"/>
    <x v="7"/>
    <x v="20"/>
    <x v="843"/>
    <d v="2016-12-08T08:00:00"/>
    <x v="1"/>
  </r>
  <r>
    <x v="844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x v="128"/>
    <b v="1"/>
    <s v="theater/plays"/>
    <n v="100"/>
    <n v="70.88"/>
    <x v="6"/>
    <x v="11"/>
    <x v="844"/>
    <d v="2014-11-27T03:00:00"/>
    <x v="2"/>
  </r>
  <r>
    <x v="845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x v="85"/>
    <b v="1"/>
    <s v="photography/photobooks"/>
    <n v="107"/>
    <n v="65.08"/>
    <x v="2"/>
    <x v="3"/>
    <x v="845"/>
    <d v="2015-06-01T22:42:00"/>
    <x v="4"/>
  </r>
  <r>
    <x v="84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x v="427"/>
    <b v="1"/>
    <s v="theater/plays"/>
    <n v="100"/>
    <n v="421.11"/>
    <x v="6"/>
    <x v="11"/>
    <x v="846"/>
    <d v="2015-04-25T15:49:54"/>
    <x v="4"/>
  </r>
  <r>
    <x v="847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x v="267"/>
    <b v="1"/>
    <s v="film &amp; video/documentary"/>
    <n v="107"/>
    <n v="89.89"/>
    <x v="5"/>
    <x v="8"/>
    <x v="847"/>
    <d v="2012-07-18T21:53:18"/>
    <x v="3"/>
  </r>
  <r>
    <x v="848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x v="267"/>
    <b v="1"/>
    <s v="photography/photobooks"/>
    <n v="114"/>
    <n v="89.67"/>
    <x v="2"/>
    <x v="3"/>
    <x v="848"/>
    <d v="2016-12-22T02:00:00"/>
    <x v="1"/>
  </r>
  <r>
    <x v="849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x v="317"/>
    <b v="1"/>
    <s v="theater/musical"/>
    <n v="113"/>
    <n v="74.22"/>
    <x v="6"/>
    <x v="19"/>
    <x v="849"/>
    <d v="2014-07-30T18:38:02"/>
    <x v="2"/>
  </r>
  <r>
    <x v="850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x v="317"/>
    <b v="1"/>
    <s v="music/pop"/>
    <n v="132"/>
    <n v="74.150000000000006"/>
    <x v="7"/>
    <x v="22"/>
    <x v="850"/>
    <d v="2012-12-18T14:20:00"/>
    <x v="3"/>
  </r>
  <r>
    <x v="851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x v="213"/>
    <b v="1"/>
    <s v="publishing/nonfiction"/>
    <n v="106"/>
    <n v="60.9"/>
    <x v="1"/>
    <x v="17"/>
    <x v="851"/>
    <d v="2011-08-21T20:05:57"/>
    <x v="6"/>
  </r>
  <r>
    <x v="852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x v="380"/>
    <b v="0"/>
    <s v="theater/spaces"/>
    <n v="20"/>
    <n v="272.58999999999997"/>
    <x v="6"/>
    <x v="9"/>
    <x v="852"/>
    <d v="2015-05-11T19:32:31"/>
    <x v="4"/>
  </r>
  <r>
    <x v="853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x v="85"/>
    <b v="1"/>
    <s v="theater/plays"/>
    <n v="113"/>
    <n v="64.27"/>
    <x v="6"/>
    <x v="11"/>
    <x v="853"/>
    <d v="2012-04-01T20:00:58"/>
    <x v="3"/>
  </r>
  <r>
    <x v="854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x v="208"/>
    <b v="1"/>
    <s v="theater/plays"/>
    <n v="131"/>
    <n v="48.33"/>
    <x v="6"/>
    <x v="11"/>
    <x v="854"/>
    <d v="2015-06-12T21:00:00"/>
    <x v="4"/>
  </r>
  <r>
    <x v="855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x v="441"/>
    <b v="1"/>
    <s v="film &amp; video/documentary"/>
    <n v="232"/>
    <n v="106.43"/>
    <x v="5"/>
    <x v="8"/>
    <x v="855"/>
    <d v="2012-09-01T02:00:00"/>
    <x v="3"/>
  </r>
  <r>
    <x v="856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x v="449"/>
    <b v="0"/>
    <s v="technology/wearables"/>
    <n v="22"/>
    <n v="157.46"/>
    <x v="0"/>
    <x v="1"/>
    <x v="856"/>
    <d v="2016-07-02T04:00:00"/>
    <x v="1"/>
  </r>
  <r>
    <x v="857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x v="407"/>
    <b v="1"/>
    <s v="theater/plays"/>
    <n v="101"/>
    <n v="302.31"/>
    <x v="6"/>
    <x v="11"/>
    <x v="857"/>
    <d v="2014-08-19T16:00:00"/>
    <x v="2"/>
  </r>
  <r>
    <x v="858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x v="382"/>
    <b v="1"/>
    <s v="film &amp; video/documentary"/>
    <n v="131"/>
    <n v="45.05"/>
    <x v="5"/>
    <x v="8"/>
    <x v="858"/>
    <d v="2011-09-16T21:20:31"/>
    <x v="6"/>
  </r>
  <r>
    <x v="859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x v="458"/>
    <b v="0"/>
    <s v="music/indie rock"/>
    <n v="39"/>
    <n v="147.81"/>
    <x v="7"/>
    <x v="12"/>
    <x v="859"/>
    <d v="2016-06-05T23:33:30"/>
    <x v="1"/>
  </r>
  <r>
    <x v="860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x v="465"/>
    <b v="1"/>
    <s v="technology/hardware"/>
    <n v="104"/>
    <n v="340.57"/>
    <x v="0"/>
    <x v="0"/>
    <x v="860"/>
    <d v="2015-05-01T05:46:37"/>
    <x v="4"/>
  </r>
  <r>
    <x v="861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x v="221"/>
    <b v="1"/>
    <s v="theater/plays"/>
    <n v="156"/>
    <n v="38.28"/>
    <x v="6"/>
    <x v="11"/>
    <x v="861"/>
    <d v="2015-10-01T15:00:23"/>
    <x v="4"/>
  </r>
  <r>
    <x v="862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x v="466"/>
    <b v="1"/>
    <s v="games/tabletop games"/>
    <n v="780"/>
    <n v="37.119999999999997"/>
    <x v="3"/>
    <x v="5"/>
    <x v="862"/>
    <d v="2017-02-14T17:23:40"/>
    <x v="5"/>
  </r>
  <r>
    <x v="863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x v="418"/>
    <b v="0"/>
    <s v="technology/wearables"/>
    <n v="26"/>
    <n v="90.62"/>
    <x v="0"/>
    <x v="1"/>
    <x v="863"/>
    <d v="2016-07-21T17:30:00"/>
    <x v="1"/>
  </r>
  <r>
    <x v="864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x v="257"/>
    <b v="1"/>
    <s v="music/rock"/>
    <n v="104"/>
    <n v="60.86"/>
    <x v="7"/>
    <x v="15"/>
    <x v="864"/>
    <d v="2013-11-13T05:59:00"/>
    <x v="0"/>
  </r>
  <r>
    <x v="865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x v="418"/>
    <b v="1"/>
    <s v="music/indie rock"/>
    <n v="104"/>
    <n v="90.52"/>
    <x v="7"/>
    <x v="12"/>
    <x v="865"/>
    <d v="2011-10-01T03:00:00"/>
    <x v="6"/>
  </r>
  <r>
    <x v="866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x v="299"/>
    <b v="0"/>
    <s v="film &amp; video/animation"/>
    <n v="19"/>
    <n v="55.46"/>
    <x v="5"/>
    <x v="23"/>
    <x v="866"/>
    <d v="2013-08-09T12:00:15"/>
    <x v="0"/>
  </r>
  <r>
    <x v="867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x v="441"/>
    <b v="1"/>
    <s v="music/rock"/>
    <n v="111"/>
    <n v="104.73"/>
    <x v="7"/>
    <x v="15"/>
    <x v="867"/>
    <d v="2013-07-28T17:50:36"/>
    <x v="0"/>
  </r>
  <r>
    <x v="868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x v="404"/>
    <b v="1"/>
    <s v="music/electronic music"/>
    <n v="103"/>
    <n v="69.67"/>
    <x v="7"/>
    <x v="13"/>
    <x v="868"/>
    <d v="2014-10-23T00:49:07"/>
    <x v="2"/>
  </r>
  <r>
    <x v="869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x v="128"/>
    <b v="1"/>
    <s v="film &amp; video/documentary"/>
    <n v="110"/>
    <n v="68.239999999999995"/>
    <x v="5"/>
    <x v="8"/>
    <x v="869"/>
    <d v="2014-06-21T03:59:00"/>
    <x v="2"/>
  </r>
  <r>
    <x v="870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x v="303"/>
    <b v="1"/>
    <s v="film &amp; video/documentary"/>
    <n v="103"/>
    <n v="79.400000000000006"/>
    <x v="5"/>
    <x v="8"/>
    <x v="870"/>
    <d v="2016-03-16T18:16:33"/>
    <x v="1"/>
  </r>
  <r>
    <x v="871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x v="383"/>
    <b v="1"/>
    <s v="film &amp; video/shorts"/>
    <n v="102"/>
    <n v="111.38"/>
    <x v="5"/>
    <x v="27"/>
    <x v="871"/>
    <d v="2011-04-24T23:34:47"/>
    <x v="6"/>
  </r>
  <r>
    <x v="872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x v="445"/>
    <b v="1"/>
    <s v="theater/plays"/>
    <n v="170"/>
    <n v="84.29"/>
    <x v="6"/>
    <x v="11"/>
    <x v="872"/>
    <d v="2017-03-04T10:12:32"/>
    <x v="5"/>
  </r>
  <r>
    <x v="873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x v="376"/>
    <b v="1"/>
    <s v="film &amp; video/shorts"/>
    <n v="128"/>
    <n v="117.92"/>
    <x v="5"/>
    <x v="27"/>
    <x v="873"/>
    <d v="2010-12-23T03:08:53"/>
    <x v="7"/>
  </r>
  <r>
    <x v="874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x v="434"/>
    <b v="0"/>
    <s v="film &amp; video/science fiction"/>
    <n v="10"/>
    <n v="94.51"/>
    <x v="5"/>
    <x v="21"/>
    <x v="874"/>
    <d v="2014-11-07T20:30:07"/>
    <x v="2"/>
  </r>
  <r>
    <x v="875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x v="467"/>
    <b v="1"/>
    <s v="music/rock"/>
    <n v="102"/>
    <n v="246.29"/>
    <x v="7"/>
    <x v="15"/>
    <x v="875"/>
    <d v="2013-11-13T17:24:19"/>
    <x v="0"/>
  </r>
  <r>
    <x v="876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x v="246"/>
    <b v="1"/>
    <s v="music/classical music"/>
    <n v="102"/>
    <n v="177.21"/>
    <x v="7"/>
    <x v="25"/>
    <x v="876"/>
    <d v="2014-12-21T04:30:00"/>
    <x v="2"/>
  </r>
  <r>
    <x v="877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x v="365"/>
    <b v="1"/>
    <s v="theater/plays"/>
    <n v="109"/>
    <n v="65.099999999999994"/>
    <x v="6"/>
    <x v="11"/>
    <x v="877"/>
    <d v="2016-05-06T14:35:58"/>
    <x v="1"/>
  </r>
  <r>
    <x v="878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x v="241"/>
    <b v="1"/>
    <s v="theater/spaces"/>
    <n v="109"/>
    <n v="73.03"/>
    <x v="6"/>
    <x v="9"/>
    <x v="878"/>
    <d v="2012-12-26T20:04:12"/>
    <x v="3"/>
  </r>
  <r>
    <x v="879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x v="178"/>
    <b v="1"/>
    <s v="technology/space exploration"/>
    <n v="101"/>
    <n v="270.57"/>
    <x v="0"/>
    <x v="4"/>
    <x v="879"/>
    <d v="2012-09-21T19:38:14"/>
    <x v="3"/>
  </r>
  <r>
    <x v="880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x v="468"/>
    <b v="1"/>
    <s v="publishing/nonfiction"/>
    <n v="126"/>
    <n v="28.63"/>
    <x v="1"/>
    <x v="17"/>
    <x v="880"/>
    <d v="2014-06-21T17:12:52"/>
    <x v="2"/>
  </r>
  <r>
    <x v="881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x v="379"/>
    <b v="1"/>
    <s v="theater/spaces"/>
    <n v="302"/>
    <n v="52.1"/>
    <x v="6"/>
    <x v="9"/>
    <x v="881"/>
    <d v="2014-05-30T16:00:00"/>
    <x v="2"/>
  </r>
  <r>
    <x v="882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x v="469"/>
    <b v="0"/>
    <s v="theater/plays"/>
    <n v="75"/>
    <n v="251.33"/>
    <x v="6"/>
    <x v="11"/>
    <x v="882"/>
    <d v="2017-03-19T06:00:00"/>
    <x v="5"/>
  </r>
  <r>
    <x v="8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x v="219"/>
    <b v="0"/>
    <s v="film &amp; video/animation"/>
    <n v="50"/>
    <n v="51.22"/>
    <x v="5"/>
    <x v="23"/>
    <x v="883"/>
    <d v="2013-01-29T04:44:32"/>
    <x v="3"/>
  </r>
  <r>
    <x v="884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x v="330"/>
    <b v="1"/>
    <s v="film &amp; video/shorts"/>
    <n v="108"/>
    <n v="132.05000000000001"/>
    <x v="5"/>
    <x v="27"/>
    <x v="884"/>
    <d v="2014-08-11T05:59:00"/>
    <x v="2"/>
  </r>
  <r>
    <x v="885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x v="286"/>
    <b v="1"/>
    <s v="music/pop"/>
    <n v="100"/>
    <n v="156.77000000000001"/>
    <x v="7"/>
    <x v="22"/>
    <x v="885"/>
    <d v="2012-12-13T22:17:32"/>
    <x v="3"/>
  </r>
  <r>
    <x v="886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x v="161"/>
    <b v="1"/>
    <s v="music/rock"/>
    <n v="100"/>
    <n v="81.739999999999995"/>
    <x v="7"/>
    <x v="15"/>
    <x v="886"/>
    <d v="2015-03-16T16:35:52"/>
    <x v="4"/>
  </r>
  <r>
    <x v="887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x v="257"/>
    <b v="1"/>
    <s v="games/tabletop games"/>
    <n v="107"/>
    <n v="58.63"/>
    <x v="3"/>
    <x v="5"/>
    <x v="887"/>
    <d v="2016-12-14T21:01:18"/>
    <x v="1"/>
  </r>
  <r>
    <x v="888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x v="182"/>
    <b v="0"/>
    <s v="theater/plays"/>
    <n v="20"/>
    <n v="500"/>
    <x v="6"/>
    <x v="11"/>
    <x v="888"/>
    <d v="2017-02-20T18:00:00"/>
    <x v="1"/>
  </r>
  <r>
    <x v="889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x v="27"/>
    <b v="1"/>
    <s v="music/rock"/>
    <n v="107"/>
    <n v="107.07"/>
    <x v="7"/>
    <x v="15"/>
    <x v="889"/>
    <d v="2015-05-07T18:12:22"/>
    <x v="4"/>
  </r>
  <r>
    <x v="890"/>
    <s v="Programmable Capacitor"/>
    <s v="4.29 Billion+ Capacitor Combinations._x000a_No Coding Required."/>
    <x v="121"/>
    <n v="7445.14"/>
    <x v="0"/>
    <s v="US"/>
    <s v="USD"/>
    <n v="1384557303"/>
    <n v="1383257703"/>
    <b v="1"/>
    <x v="157"/>
    <b v="1"/>
    <s v="technology/hardware"/>
    <n v="248"/>
    <n v="27.47"/>
    <x v="0"/>
    <x v="0"/>
    <x v="890"/>
    <d v="2013-11-15T23:15:03"/>
    <x v="0"/>
  </r>
  <r>
    <x v="891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x v="151"/>
    <b v="0"/>
    <s v="photography/photobooks"/>
    <n v="59"/>
    <n v="72.17"/>
    <x v="2"/>
    <x v="3"/>
    <x v="891"/>
    <d v="2014-08-13T23:31:52"/>
    <x v="2"/>
  </r>
  <r>
    <x v="892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x v="465"/>
    <b v="1"/>
    <s v="film &amp; video/shorts"/>
    <n v="148"/>
    <n v="322.39"/>
    <x v="5"/>
    <x v="27"/>
    <x v="892"/>
    <d v="2013-06-06T19:32:37"/>
    <x v="0"/>
  </r>
  <r>
    <x v="893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x v="470"/>
    <b v="1"/>
    <s v="music/indie rock"/>
    <n v="124"/>
    <n v="89.3"/>
    <x v="7"/>
    <x v="12"/>
    <x v="893"/>
    <d v="2012-07-15T20:03:07"/>
    <x v="3"/>
  </r>
  <r>
    <x v="894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x v="182"/>
    <b v="1"/>
    <s v="technology/hardware"/>
    <n v="148"/>
    <n v="493.13"/>
    <x v="0"/>
    <x v="0"/>
    <x v="894"/>
    <d v="2016-11-06T03:26:44"/>
    <x v="1"/>
  </r>
  <r>
    <x v="895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x v="471"/>
    <b v="1"/>
    <s v="publishing/nonfiction"/>
    <n v="105"/>
    <n v="51.63"/>
    <x v="1"/>
    <x v="17"/>
    <x v="895"/>
    <d v="2011-06-30T15:19:23"/>
    <x v="6"/>
  </r>
  <r>
    <x v="896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x v="378"/>
    <b v="1"/>
    <s v="theater/plays"/>
    <n v="105"/>
    <n v="98.2"/>
    <x v="6"/>
    <x v="11"/>
    <x v="896"/>
    <d v="2015-01-08T21:17:41"/>
    <x v="2"/>
  </r>
  <r>
    <x v="89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x v="353"/>
    <b v="0"/>
    <s v="games/video games"/>
    <n v="29"/>
    <n v="43.98"/>
    <x v="3"/>
    <x v="18"/>
    <x v="897"/>
    <d v="2016-01-14T04:00:11"/>
    <x v="4"/>
  </r>
  <r>
    <x v="898"/>
    <s v="Summer Underground // Honeycomb LP"/>
    <s v="Help us fund our second full-length album Honeycomb!"/>
    <x v="40"/>
    <n v="7340"/>
    <x v="0"/>
    <s v="US"/>
    <s v="USD"/>
    <n v="1411505176"/>
    <n v="1408481176"/>
    <b v="0"/>
    <x v="317"/>
    <b v="1"/>
    <s v="music/indie rock"/>
    <n v="105"/>
    <n v="68.599999999999994"/>
    <x v="7"/>
    <x v="12"/>
    <x v="898"/>
    <d v="2014-09-23T20:46:16"/>
    <x v="2"/>
  </r>
  <r>
    <x v="899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x v="472"/>
    <b v="1"/>
    <s v="technology/hardware"/>
    <n v="978"/>
    <n v="21.64"/>
    <x v="0"/>
    <x v="0"/>
    <x v="899"/>
    <d v="2013-03-13T20:00:00"/>
    <x v="0"/>
  </r>
  <r>
    <x v="900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x v="473"/>
    <b v="1"/>
    <s v="technology/hardware"/>
    <n v="297"/>
    <n v="7.19"/>
    <x v="0"/>
    <x v="0"/>
    <x v="900"/>
    <d v="2015-08-15T07:50:59"/>
    <x v="4"/>
  </r>
  <r>
    <x v="901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x v="381"/>
    <b v="1"/>
    <s v="music/rock"/>
    <n v="146"/>
    <n v="65.209999999999994"/>
    <x v="7"/>
    <x v="15"/>
    <x v="901"/>
    <d v="2013-01-20T17:21:20"/>
    <x v="3"/>
  </r>
  <r>
    <x v="90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x v="471"/>
    <b v="1"/>
    <s v="theater/spaces"/>
    <n v="131"/>
    <n v="50.53"/>
    <x v="6"/>
    <x v="9"/>
    <x v="902"/>
    <d v="2013-07-13T18:00:00"/>
    <x v="0"/>
  </r>
  <r>
    <x v="903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x v="330"/>
    <b v="1"/>
    <s v="theater/plays"/>
    <n v="144"/>
    <n v="126.67"/>
    <x v="6"/>
    <x v="11"/>
    <x v="903"/>
    <d v="2014-06-09T17:26:51"/>
    <x v="2"/>
  </r>
  <r>
    <x v="904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x v="361"/>
    <b v="1"/>
    <s v="publishing/nonfiction"/>
    <n v="147"/>
    <n v="48.45"/>
    <x v="1"/>
    <x v="17"/>
    <x v="904"/>
    <d v="2013-06-27T01:49:11"/>
    <x v="0"/>
  </r>
  <r>
    <x v="905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x v="378"/>
    <b v="1"/>
    <s v="music/rock"/>
    <n v="131"/>
    <n v="96.08"/>
    <x v="7"/>
    <x v="15"/>
    <x v="905"/>
    <d v="2013-07-01T03:59:00"/>
    <x v="0"/>
  </r>
  <r>
    <x v="906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x v="360"/>
    <b v="1"/>
    <s v="photography/photobooks"/>
    <n v="103"/>
    <n v="156.16999999999999"/>
    <x v="2"/>
    <x v="3"/>
    <x v="906"/>
    <d v="2015-01-22T18:46:10"/>
    <x v="2"/>
  </r>
  <r>
    <x v="907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x v="365"/>
    <b v="0"/>
    <s v="theater/spaces"/>
    <n v="60"/>
    <n v="61.31"/>
    <x v="6"/>
    <x v="9"/>
    <x v="907"/>
    <d v="2015-04-21T05:59:00"/>
    <x v="4"/>
  </r>
  <r>
    <x v="908"/>
    <s v="Hear Me Roar: A Season of Powerful Women"/>
    <s v="A Season of Powerful Women. A Season of Defiance."/>
    <x v="40"/>
    <n v="7164"/>
    <x v="0"/>
    <s v="US"/>
    <s v="USD"/>
    <n v="1450328340"/>
    <n v="1447606884"/>
    <b v="1"/>
    <x v="239"/>
    <b v="1"/>
    <s v="theater/plays"/>
    <n v="102"/>
    <n v="193.62"/>
    <x v="6"/>
    <x v="11"/>
    <x v="908"/>
    <d v="2015-12-17T04:59:00"/>
    <x v="4"/>
  </r>
  <r>
    <x v="90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x v="353"/>
    <b v="1"/>
    <s v="film &amp; video/documentary"/>
    <n v="110"/>
    <n v="42.87"/>
    <x v="5"/>
    <x v="8"/>
    <x v="909"/>
    <d v="2012-01-15T13:14:29"/>
    <x v="6"/>
  </r>
  <r>
    <x v="910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x v="429"/>
    <b v="1"/>
    <s v="theater/plays"/>
    <n v="119"/>
    <n v="66.11"/>
    <x v="6"/>
    <x v="11"/>
    <x v="910"/>
    <d v="2014-10-29T18:54:03"/>
    <x v="2"/>
  </r>
  <r>
    <x v="911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x v="457"/>
    <b v="1"/>
    <s v="music/rock"/>
    <n v="143"/>
    <n v="162.27000000000001"/>
    <x v="7"/>
    <x v="15"/>
    <x v="911"/>
    <d v="2012-05-11T15:47:00"/>
    <x v="3"/>
  </r>
  <r>
    <x v="91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x v="431"/>
    <b v="1"/>
    <s v="theater/plays"/>
    <n v="101"/>
    <n v="46.77"/>
    <x v="6"/>
    <x v="11"/>
    <x v="912"/>
    <d v="2012-01-31T17:00:00"/>
    <x v="6"/>
  </r>
  <r>
    <x v="91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x v="151"/>
    <b v="1"/>
    <s v="music/indie rock"/>
    <n v="109"/>
    <n v="68.48"/>
    <x v="7"/>
    <x v="12"/>
    <x v="913"/>
    <d v="2011-12-13T03:39:56"/>
    <x v="6"/>
  </r>
  <r>
    <x v="914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x v="332"/>
    <b v="1"/>
    <s v="film &amp; video/shorts"/>
    <n v="141"/>
    <n v="90.38"/>
    <x v="5"/>
    <x v="27"/>
    <x v="914"/>
    <d v="2011-08-06T15:00:00"/>
    <x v="6"/>
  </r>
  <r>
    <x v="915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x v="469"/>
    <b v="1"/>
    <s v="theater/spaces"/>
    <n v="101"/>
    <n v="234.67"/>
    <x v="6"/>
    <x v="9"/>
    <x v="915"/>
    <d v="2015-08-14T20:18:53"/>
    <x v="4"/>
  </r>
  <r>
    <x v="916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x v="376"/>
    <b v="1"/>
    <s v="music/rock"/>
    <n v="102"/>
    <n v="107.98"/>
    <x v="7"/>
    <x v="15"/>
    <x v="916"/>
    <d v="2014-12-17T07:59:00"/>
    <x v="2"/>
  </r>
  <r>
    <x v="91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x v="418"/>
    <b v="1"/>
    <s v="theater/plays"/>
    <n v="117"/>
    <n v="81.569999999999993"/>
    <x v="6"/>
    <x v="11"/>
    <x v="917"/>
    <d v="2015-07-11T03:59:00"/>
    <x v="4"/>
  </r>
  <r>
    <x v="918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x v="343"/>
    <b v="1"/>
    <s v="technology/hardware"/>
    <n v="506"/>
    <n v="36.33"/>
    <x v="0"/>
    <x v="0"/>
    <x v="918"/>
    <d v="2016-12-11T04:59:00"/>
    <x v="1"/>
  </r>
  <r>
    <x v="919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x v="446"/>
    <b v="1"/>
    <s v="publishing/nonfiction"/>
    <n v="100"/>
    <n v="127.33"/>
    <x v="1"/>
    <x v="17"/>
    <x v="919"/>
    <d v="2015-01-15T10:54:00"/>
    <x v="2"/>
  </r>
  <r>
    <x v="920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x v="386"/>
    <b v="1"/>
    <s v="music/electronic music"/>
    <n v="100"/>
    <n v="57.38"/>
    <x v="7"/>
    <x v="13"/>
    <x v="920"/>
    <d v="2016-03-31T08:46:56"/>
    <x v="1"/>
  </r>
  <r>
    <x v="921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x v="455"/>
    <b v="0"/>
    <s v="film &amp; video/animation"/>
    <n v="14"/>
    <n v="102.38"/>
    <x v="5"/>
    <x v="23"/>
    <x v="921"/>
    <d v="2016-08-15T07:00:00"/>
    <x v="1"/>
  </r>
  <r>
    <x v="92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x v="184"/>
    <b v="0"/>
    <s v="technology/wearables"/>
    <n v="35"/>
    <n v="153.88999999999999"/>
    <x v="0"/>
    <x v="1"/>
    <x v="922"/>
    <d v="2014-09-04T06:59:00"/>
    <x v="2"/>
  </r>
  <r>
    <x v="923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x v="331"/>
    <b v="1"/>
    <s v="film &amp; video/shorts"/>
    <n v="115"/>
    <n v="123.29"/>
    <x v="5"/>
    <x v="27"/>
    <x v="923"/>
    <d v="2013-06-02T18:03:12"/>
    <x v="0"/>
  </r>
  <r>
    <x v="924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x v="85"/>
    <b v="1"/>
    <s v="music/electronic music"/>
    <n v="114"/>
    <n v="55.8"/>
    <x v="7"/>
    <x v="13"/>
    <x v="924"/>
    <d v="2013-11-04T01:00:00"/>
    <x v="0"/>
  </r>
  <r>
    <x v="92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x v="463"/>
    <b v="1"/>
    <s v="music/rock"/>
    <n v="171"/>
    <n v="62.87"/>
    <x v="7"/>
    <x v="15"/>
    <x v="925"/>
    <d v="2017-01-15T01:35:19"/>
    <x v="1"/>
  </r>
  <r>
    <x v="926"/>
    <s v="The Gothsicles - I FEEL SICLE"/>
    <s v="Help fund the latest Gothsicles mega-album, I FEEL SICLE!"/>
    <x v="151"/>
    <n v="6842"/>
    <x v="0"/>
    <s v="US"/>
    <s v="USD"/>
    <n v="1473680149"/>
    <n v="1472470549"/>
    <b v="0"/>
    <x v="311"/>
    <b v="1"/>
    <s v="music/electronic music"/>
    <n v="342"/>
    <n v="43.03"/>
    <x v="7"/>
    <x v="13"/>
    <x v="926"/>
    <d v="2016-09-12T11:35:49"/>
    <x v="1"/>
  </r>
  <r>
    <x v="927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x v="427"/>
    <b v="0"/>
    <s v="theater/musical"/>
    <n v="12"/>
    <n v="356.84"/>
    <x v="6"/>
    <x v="19"/>
    <x v="927"/>
    <d v="2015-05-24T08:18:52"/>
    <x v="4"/>
  </r>
  <r>
    <x v="928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x v="299"/>
    <b v="0"/>
    <s v="photography/photobooks"/>
    <n v="68"/>
    <n v="48.25"/>
    <x v="2"/>
    <x v="3"/>
    <x v="928"/>
    <d v="2016-12-15T13:39:49"/>
    <x v="1"/>
  </r>
  <r>
    <x v="929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x v="381"/>
    <b v="1"/>
    <s v="music/rock"/>
    <n v="135"/>
    <n v="60.18"/>
    <x v="7"/>
    <x v="15"/>
    <x v="929"/>
    <d v="2016-10-17T16:14:00"/>
    <x v="1"/>
  </r>
  <r>
    <x v="930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x v="405"/>
    <b v="1"/>
    <s v="film &amp; video/documentary"/>
    <n v="134"/>
    <n v="108.15"/>
    <x v="5"/>
    <x v="8"/>
    <x v="930"/>
    <d v="2010-10-16T03:39:00"/>
    <x v="7"/>
  </r>
  <r>
    <x v="931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x v="474"/>
    <b v="1"/>
    <s v="music/pop"/>
    <n v="112"/>
    <n v="159.52000000000001"/>
    <x v="7"/>
    <x v="22"/>
    <x v="931"/>
    <d v="2016-04-16T05:59:00"/>
    <x v="1"/>
  </r>
  <r>
    <x v="932"/>
    <s v="The Paranormal Idiot"/>
    <s v="Doomsday is here"/>
    <x v="92"/>
    <n v="6691"/>
    <x v="2"/>
    <s v="US"/>
    <s v="USD"/>
    <n v="1424380783"/>
    <n v="1421788783"/>
    <b v="0"/>
    <x v="411"/>
    <b v="0"/>
    <s v="film &amp; video/animation"/>
    <n v="39"/>
    <n v="393.59"/>
    <x v="5"/>
    <x v="23"/>
    <x v="932"/>
    <d v="2015-02-19T21:19:43"/>
    <x v="4"/>
  </r>
  <r>
    <x v="933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x v="254"/>
    <b v="0"/>
    <s v="theater/spaces"/>
    <n v="67"/>
    <n v="99.76"/>
    <x v="6"/>
    <x v="9"/>
    <x v="933"/>
    <d v="2015-09-30T18:00:00"/>
    <x v="4"/>
  </r>
  <r>
    <x v="934"/>
    <s v="Time Crash"/>
    <s v="We are America's first trock band, and we're ready to bring you our first album!"/>
    <x v="1"/>
    <n v="6680.22"/>
    <x v="0"/>
    <s v="US"/>
    <s v="USD"/>
    <n v="1371785496"/>
    <n v="1369193496"/>
    <b v="1"/>
    <x v="334"/>
    <b v="1"/>
    <s v="music/indie rock"/>
    <n v="134"/>
    <n v="31.66"/>
    <x v="7"/>
    <x v="12"/>
    <x v="934"/>
    <d v="2013-06-21T03:31:36"/>
    <x v="0"/>
  </r>
  <r>
    <x v="935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x v="262"/>
    <b v="0"/>
    <s v="technology/wearables"/>
    <n v="13"/>
    <n v="69.41"/>
    <x v="0"/>
    <x v="1"/>
    <x v="935"/>
    <d v="2016-04-18T14:00:00"/>
    <x v="1"/>
  </r>
  <r>
    <x v="93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x v="414"/>
    <b v="1"/>
    <s v="theater/musical"/>
    <n v="111"/>
    <n v="93.77"/>
    <x v="6"/>
    <x v="19"/>
    <x v="936"/>
    <d v="2016-05-27T00:54:35"/>
    <x v="1"/>
  </r>
  <r>
    <x v="937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x v="391"/>
    <b v="1"/>
    <s v="film &amp; video/documentary"/>
    <n v="123"/>
    <n v="114.59"/>
    <x v="5"/>
    <x v="8"/>
    <x v="937"/>
    <d v="2016-12-21T07:59:00"/>
    <x v="1"/>
  </r>
  <r>
    <x v="938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x v="429"/>
    <b v="1"/>
    <s v="photography/photobooks"/>
    <n v="102"/>
    <n v="61.53"/>
    <x v="2"/>
    <x v="3"/>
    <x v="938"/>
    <d v="2017-01-31T18:08:20"/>
    <x v="1"/>
  </r>
  <r>
    <x v="93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x v="362"/>
    <b v="0"/>
    <s v="theater/spaces"/>
    <n v="25"/>
    <n v="58.18"/>
    <x v="6"/>
    <x v="9"/>
    <x v="939"/>
    <d v="2014-08-28T03:00:10"/>
    <x v="2"/>
  </r>
  <r>
    <x v="940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x v="392"/>
    <b v="1"/>
    <s v="film &amp; video/documentary"/>
    <n v="121"/>
    <n v="83.95"/>
    <x v="5"/>
    <x v="8"/>
    <x v="940"/>
    <d v="2009-08-10T19:26:00"/>
    <x v="8"/>
  </r>
  <r>
    <x v="941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x v="475"/>
    <b v="1"/>
    <s v="theater/plays"/>
    <n v="114"/>
    <n v="105.21"/>
    <x v="6"/>
    <x v="11"/>
    <x v="941"/>
    <d v="2016-04-01T01:27:39"/>
    <x v="1"/>
  </r>
  <r>
    <x v="942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x v="476"/>
    <b v="0"/>
    <s v="technology/wearables"/>
    <n v="13"/>
    <n v="161.22"/>
    <x v="0"/>
    <x v="1"/>
    <x v="942"/>
    <d v="2014-06-23T07:04:10"/>
    <x v="2"/>
  </r>
  <r>
    <x v="943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x v="202"/>
    <b v="1"/>
    <s v="music/classical music"/>
    <n v="120"/>
    <n v="49.19"/>
    <x v="7"/>
    <x v="25"/>
    <x v="943"/>
    <d v="2012-04-04T17:33:23"/>
    <x v="3"/>
  </r>
  <r>
    <x v="944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x v="341"/>
    <b v="0"/>
    <s v="technology/wearables"/>
    <n v="13"/>
    <n v="65"/>
    <x v="0"/>
    <x v="1"/>
    <x v="944"/>
    <d v="2016-06-19T14:30:46"/>
    <x v="1"/>
  </r>
  <r>
    <x v="945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x v="316"/>
    <b v="1"/>
    <s v="music/classical music"/>
    <n v="101"/>
    <n v="43.7"/>
    <x v="7"/>
    <x v="25"/>
    <x v="945"/>
    <d v="2015-10-08T03:59:00"/>
    <x v="4"/>
  </r>
  <r>
    <x v="946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x v="164"/>
    <b v="0"/>
    <s v="film &amp; video/animation"/>
    <n v="12"/>
    <n v="38.479999999999997"/>
    <x v="5"/>
    <x v="23"/>
    <x v="946"/>
    <d v="2014-04-19T16:19:39"/>
    <x v="2"/>
  </r>
  <r>
    <x v="947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x v="383"/>
    <b v="1"/>
    <s v="theater/spaces"/>
    <n v="109"/>
    <n v="94.64"/>
    <x v="6"/>
    <x v="9"/>
    <x v="947"/>
    <d v="2016-04-17T23:44:54"/>
    <x v="1"/>
  </r>
  <r>
    <x v="948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x v="27"/>
    <b v="1"/>
    <s v="photography/photobooks"/>
    <n v="118"/>
    <n v="93.07"/>
    <x v="2"/>
    <x v="3"/>
    <x v="948"/>
    <d v="2015-03-08T13:31:17"/>
    <x v="4"/>
  </r>
  <r>
    <x v="949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x v="145"/>
    <b v="0"/>
    <s v="technology/wearables"/>
    <n v="43"/>
    <n v="89.19"/>
    <x v="0"/>
    <x v="1"/>
    <x v="949"/>
    <d v="2015-08-20T20:00:39"/>
    <x v="4"/>
  </r>
  <r>
    <x v="950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x v="277"/>
    <b v="1"/>
    <s v="music/indie rock"/>
    <n v="102"/>
    <n v="35.549999999999997"/>
    <x v="7"/>
    <x v="12"/>
    <x v="950"/>
    <d v="2014-03-04T21:00:00"/>
    <x v="2"/>
  </r>
  <r>
    <x v="951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x v="467"/>
    <b v="1"/>
    <s v="theater/plays"/>
    <n v="100"/>
    <n v="209.84"/>
    <x v="6"/>
    <x v="11"/>
    <x v="951"/>
    <d v="2015-10-06T22:17:05"/>
    <x v="4"/>
  </r>
  <r>
    <x v="952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x v="477"/>
    <b v="1"/>
    <s v="music/electronic music"/>
    <n v="130"/>
    <n v="39.159999999999997"/>
    <x v="7"/>
    <x v="13"/>
    <x v="952"/>
    <d v="2016-08-05T03:59:00"/>
    <x v="1"/>
  </r>
  <r>
    <x v="953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x v="286"/>
    <b v="1"/>
    <s v="music/classical music"/>
    <n v="100"/>
    <n v="135.41999999999999"/>
    <x v="7"/>
    <x v="25"/>
    <x v="953"/>
    <d v="2015-04-20T04:50:00"/>
    <x v="4"/>
  </r>
  <r>
    <x v="954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x v="267"/>
    <b v="1"/>
    <s v="film &amp; video/documentary"/>
    <n v="108"/>
    <n v="72.87"/>
    <x v="5"/>
    <x v="8"/>
    <x v="954"/>
    <d v="2015-04-29T18:14:28"/>
    <x v="4"/>
  </r>
  <r>
    <x v="955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x v="145"/>
    <b v="1"/>
    <s v="music/rock"/>
    <n v="107"/>
    <n v="88.19"/>
    <x v="7"/>
    <x v="15"/>
    <x v="955"/>
    <d v="2015-02-13T23:58:02"/>
    <x v="4"/>
  </r>
  <r>
    <x v="956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x v="317"/>
    <b v="1"/>
    <s v="music/indie rock"/>
    <n v="107"/>
    <n v="59.82"/>
    <x v="7"/>
    <x v="12"/>
    <x v="956"/>
    <d v="2013-03-09T23:42:17"/>
    <x v="0"/>
  </r>
  <r>
    <x v="957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x v="411"/>
    <b v="1"/>
    <s v="film &amp; video/shorts"/>
    <n v="106"/>
    <n v="375.76"/>
    <x v="5"/>
    <x v="27"/>
    <x v="957"/>
    <d v="2015-12-27T14:20:45"/>
    <x v="4"/>
  </r>
  <r>
    <x v="958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x v="81"/>
    <b v="1"/>
    <s v="technology/space exploration"/>
    <n v="128"/>
    <n v="63.87"/>
    <x v="0"/>
    <x v="4"/>
    <x v="958"/>
    <d v="2015-05-14T12:55:22"/>
    <x v="4"/>
  </r>
  <r>
    <x v="959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x v="219"/>
    <b v="0"/>
    <s v="games/video games"/>
    <n v="14"/>
    <n v="43.42"/>
    <x v="3"/>
    <x v="18"/>
    <x v="959"/>
    <d v="2014-04-24T19:11:07"/>
    <x v="2"/>
  </r>
  <r>
    <x v="960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x v="388"/>
    <b v="0"/>
    <s v="publishing/art books"/>
    <n v="21"/>
    <n v="108.05"/>
    <x v="1"/>
    <x v="32"/>
    <x v="960"/>
    <d v="2016-07-27T22:00:00"/>
    <x v="1"/>
  </r>
  <r>
    <x v="961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x v="388"/>
    <b v="1"/>
    <s v="music/rock"/>
    <n v="106"/>
    <n v="108.02"/>
    <x v="7"/>
    <x v="15"/>
    <x v="961"/>
    <d v="2011-03-12T04:00:00"/>
    <x v="6"/>
  </r>
  <r>
    <x v="962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x v="360"/>
    <b v="1"/>
    <s v="photography/photobooks"/>
    <n v="106"/>
    <n v="138.26"/>
    <x v="2"/>
    <x v="3"/>
    <x v="962"/>
    <d v="2017-02-25T20:18:25"/>
    <x v="5"/>
  </r>
  <r>
    <x v="963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x v="445"/>
    <b v="1"/>
    <s v="theater/plays"/>
    <n v="106"/>
    <n v="69.89"/>
    <x v="6"/>
    <x v="11"/>
    <x v="963"/>
    <d v="2014-07-18T16:04:11"/>
    <x v="2"/>
  </r>
  <r>
    <x v="964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x v="414"/>
    <b v="1"/>
    <s v="film &amp; video/documentary"/>
    <n v="126"/>
    <n v="88.85"/>
    <x v="5"/>
    <x v="8"/>
    <x v="964"/>
    <d v="2016-07-28T01:49:40"/>
    <x v="1"/>
  </r>
  <r>
    <x v="965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x v="389"/>
    <b v="0"/>
    <s v="theater/plays"/>
    <n v="42"/>
    <n v="105.03"/>
    <x v="6"/>
    <x v="11"/>
    <x v="965"/>
    <d v="2016-10-05T19:50:54"/>
    <x v="1"/>
  </r>
  <r>
    <x v="96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x v="414"/>
    <b v="1"/>
    <s v="music/rock"/>
    <n v="126"/>
    <n v="88.75"/>
    <x v="7"/>
    <x v="15"/>
    <x v="966"/>
    <d v="2015-05-02T15:11:49"/>
    <x v="4"/>
  </r>
  <r>
    <x v="967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x v="414"/>
    <b v="1"/>
    <s v="publishing/nonfiction"/>
    <n v="126"/>
    <n v="88.73"/>
    <x v="1"/>
    <x v="17"/>
    <x v="967"/>
    <d v="2012-01-22T06:00:00"/>
    <x v="6"/>
  </r>
  <r>
    <x v="968"/>
    <s v="The Commission Theatre Co."/>
    <s v="Bringing Shakespeare back to the Playwrights"/>
    <x v="1"/>
    <n v="6300"/>
    <x v="0"/>
    <s v="US"/>
    <s v="USD"/>
    <n v="1435611438"/>
    <n v="1433019438"/>
    <b v="0"/>
    <x v="363"/>
    <b v="1"/>
    <s v="theater/plays"/>
    <n v="126"/>
    <n v="67.739999999999995"/>
    <x v="6"/>
    <x v="11"/>
    <x v="968"/>
    <d v="2015-06-29T20:57:18"/>
    <x v="4"/>
  </r>
  <r>
    <x v="969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x v="422"/>
    <b v="0"/>
    <s v="theater/spaces"/>
    <n v="39"/>
    <n v="69.53"/>
    <x v="6"/>
    <x v="9"/>
    <x v="969"/>
    <d v="2016-08-23T08:10:18"/>
    <x v="1"/>
  </r>
  <r>
    <x v="970"/>
    <s v="UrbanArias is DC's Contemporary Opera Company"/>
    <s v="Opera. Short. New."/>
    <x v="70"/>
    <n v="6257"/>
    <x v="0"/>
    <s v="US"/>
    <s v="USD"/>
    <n v="1332636975"/>
    <n v="1328752575"/>
    <b v="0"/>
    <x v="285"/>
    <b v="1"/>
    <s v="music/classical music"/>
    <n v="104"/>
    <n v="82.33"/>
    <x v="7"/>
    <x v="25"/>
    <x v="970"/>
    <d v="2012-03-25T00:56:15"/>
    <x v="3"/>
  </r>
  <r>
    <x v="971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x v="128"/>
    <b v="1"/>
    <s v="film &amp; video/documentary"/>
    <n v="156"/>
    <n v="55.22"/>
    <x v="5"/>
    <x v="8"/>
    <x v="971"/>
    <d v="2012-04-05T06:59:00"/>
    <x v="3"/>
  </r>
  <r>
    <x v="972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x v="239"/>
    <b v="1"/>
    <s v="music/pop"/>
    <n v="125"/>
    <n v="168.51"/>
    <x v="7"/>
    <x v="22"/>
    <x v="972"/>
    <d v="2012-09-24T19:46:52"/>
    <x v="3"/>
  </r>
  <r>
    <x v="973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x v="454"/>
    <b v="1"/>
    <s v="music/rock"/>
    <n v="104"/>
    <n v="75.849999999999994"/>
    <x v="7"/>
    <x v="15"/>
    <x v="973"/>
    <d v="2014-02-20T20:48:53"/>
    <x v="2"/>
  </r>
  <r>
    <x v="974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x v="412"/>
    <b v="1"/>
    <s v="publishing/nonfiction"/>
    <n v="183"/>
    <n v="71.44"/>
    <x v="1"/>
    <x v="17"/>
    <x v="974"/>
    <d v="2013-07-05T00:56:00"/>
    <x v="0"/>
  </r>
  <r>
    <x v="975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x v="285"/>
    <b v="1"/>
    <s v="theater/plays"/>
    <n v="104"/>
    <n v="81.78"/>
    <x v="6"/>
    <x v="11"/>
    <x v="975"/>
    <d v="2015-02-05T06:59:00"/>
    <x v="4"/>
  </r>
  <r>
    <x v="976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x v="178"/>
    <b v="1"/>
    <s v="photography/photobooks"/>
    <n v="207"/>
    <n v="221.79"/>
    <x v="2"/>
    <x v="3"/>
    <x v="976"/>
    <d v="2017-02-20T12:01:30"/>
    <x v="5"/>
  </r>
  <r>
    <x v="977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x v="241"/>
    <b v="1"/>
    <s v="theater/plays"/>
    <n v="106"/>
    <n v="59.7"/>
    <x v="6"/>
    <x v="11"/>
    <x v="977"/>
    <d v="2015-10-25T23:59:00"/>
    <x v="4"/>
  </r>
  <r>
    <x v="978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x v="377"/>
    <b v="1"/>
    <s v="music/metal"/>
    <n v="155"/>
    <n v="46.67"/>
    <x v="7"/>
    <x v="20"/>
    <x v="978"/>
    <d v="2016-04-25T04:59:00"/>
    <x v="1"/>
  </r>
  <r>
    <x v="979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x v="371"/>
    <b v="1"/>
    <s v="music/indie rock"/>
    <n v="124"/>
    <n v="80.27"/>
    <x v="7"/>
    <x v="12"/>
    <x v="979"/>
    <d v="2011-12-25T05:00:00"/>
    <x v="6"/>
  </r>
  <r>
    <x v="980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x v="184"/>
    <b v="1"/>
    <s v="theater/plays"/>
    <n v="106"/>
    <n v="136.78"/>
    <x v="6"/>
    <x v="11"/>
    <x v="980"/>
    <d v="2014-11-13T23:37:28"/>
    <x v="2"/>
  </r>
  <r>
    <x v="98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x v="404"/>
    <b v="1"/>
    <s v="photography/photobooks"/>
    <n v="102"/>
    <n v="55.37"/>
    <x v="2"/>
    <x v="3"/>
    <x v="981"/>
    <d v="2016-07-15T14:34:06"/>
    <x v="1"/>
  </r>
  <r>
    <x v="982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x v="295"/>
    <b v="0"/>
    <s v="theater/plays"/>
    <n v="26"/>
    <n v="65.34"/>
    <x v="6"/>
    <x v="11"/>
    <x v="982"/>
    <d v="2016-10-02T09:00:00"/>
    <x v="1"/>
  </r>
  <r>
    <x v="983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x v="308"/>
    <b v="0"/>
    <s v="technology/wearables"/>
    <n v="15"/>
    <n v="45.41"/>
    <x v="0"/>
    <x v="1"/>
    <x v="983"/>
    <d v="2015-01-11T01:02:52"/>
    <x v="2"/>
  </r>
  <r>
    <x v="984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x v="429"/>
    <b v="1"/>
    <s v="publishing/nonfiction"/>
    <n v="122"/>
    <n v="56.67"/>
    <x v="1"/>
    <x v="17"/>
    <x v="984"/>
    <d v="2014-02-14T20:00:00"/>
    <x v="2"/>
  </r>
  <r>
    <x v="985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x v="478"/>
    <b v="0"/>
    <s v="technology/wearables"/>
    <n v="27"/>
    <n v="291.33"/>
    <x v="0"/>
    <x v="1"/>
    <x v="985"/>
    <d v="2014-07-23T15:54:40"/>
    <x v="2"/>
  </r>
  <r>
    <x v="986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x v="239"/>
    <b v="1"/>
    <s v="music/classical music"/>
    <n v="102"/>
    <n v="165.16"/>
    <x v="7"/>
    <x v="25"/>
    <x v="986"/>
    <d v="2016-09-30T04:27:00"/>
    <x v="1"/>
  </r>
  <r>
    <x v="987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x v="441"/>
    <b v="1"/>
    <s v="music/rock"/>
    <n v="102"/>
    <n v="82.54"/>
    <x v="7"/>
    <x v="15"/>
    <x v="987"/>
    <d v="2011-09-25T19:32:47"/>
    <x v="6"/>
  </r>
  <r>
    <x v="988"/>
    <s v="Ragman Rolls"/>
    <s v="This is an American rock album."/>
    <x v="70"/>
    <n v="6100"/>
    <x v="0"/>
    <s v="US"/>
    <s v="USD"/>
    <n v="1397941475"/>
    <n v="1395349475"/>
    <b v="0"/>
    <x v="476"/>
    <b v="1"/>
    <s v="music/rock"/>
    <n v="102"/>
    <n v="148.78"/>
    <x v="7"/>
    <x v="15"/>
    <x v="988"/>
    <d v="2014-04-19T21:04:35"/>
    <x v="2"/>
  </r>
  <r>
    <x v="989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x v="332"/>
    <b v="1"/>
    <s v="theater/plays"/>
    <n v="102"/>
    <n v="78.209999999999994"/>
    <x v="6"/>
    <x v="11"/>
    <x v="989"/>
    <d v="2015-04-01T04:59:00"/>
    <x v="4"/>
  </r>
  <r>
    <x v="990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x v="421"/>
    <b v="1"/>
    <s v="film &amp; video/documentary"/>
    <n v="101"/>
    <n v="160.16"/>
    <x v="5"/>
    <x v="8"/>
    <x v="990"/>
    <d v="2013-11-05T18:39:50"/>
    <x v="0"/>
  </r>
  <r>
    <x v="991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x v="378"/>
    <b v="1"/>
    <s v="music/rock"/>
    <n v="101"/>
    <n v="81.069999999999993"/>
    <x v="7"/>
    <x v="15"/>
    <x v="991"/>
    <d v="2012-09-17T04:05:00"/>
    <x v="3"/>
  </r>
  <r>
    <x v="992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x v="406"/>
    <b v="1"/>
    <s v="theater/plays"/>
    <n v="122"/>
    <n v="129.36000000000001"/>
    <x v="6"/>
    <x v="11"/>
    <x v="992"/>
    <d v="2015-09-02T00:28:25"/>
    <x v="4"/>
  </r>
  <r>
    <x v="993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x v="446"/>
    <b v="1"/>
    <s v="music/indie rock"/>
    <n v="101"/>
    <n v="110.49"/>
    <x v="7"/>
    <x v="12"/>
    <x v="993"/>
    <d v="2011-10-07T16:58:52"/>
    <x v="6"/>
  </r>
  <r>
    <x v="994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x v="463"/>
    <b v="1"/>
    <s v="music/rock"/>
    <n v="202"/>
    <n v="55.7"/>
    <x v="7"/>
    <x v="15"/>
    <x v="994"/>
    <d v="2013-12-01T21:17:32"/>
    <x v="0"/>
  </r>
  <r>
    <x v="995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x v="425"/>
    <b v="0"/>
    <s v="food/food trucks"/>
    <n v="26"/>
    <n v="116.56"/>
    <x v="4"/>
    <x v="29"/>
    <x v="995"/>
    <d v="2015-08-02T22:00:00"/>
    <x v="4"/>
  </r>
  <r>
    <x v="996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x v="239"/>
    <b v="1"/>
    <s v="music/rock"/>
    <n v="121"/>
    <n v="163.78"/>
    <x v="7"/>
    <x v="15"/>
    <x v="996"/>
    <d v="2012-05-28T03:59:00"/>
    <x v="3"/>
  </r>
  <r>
    <x v="997"/>
    <s v="3010 | Sci-fi Series"/>
    <s v="A highly charged post apocalyptic sci fi series that pulls no punches!"/>
    <x v="70"/>
    <n v="6056"/>
    <x v="0"/>
    <s v="AU"/>
    <s v="AUD"/>
    <n v="1405259940"/>
    <n v="1403051888"/>
    <b v="0"/>
    <x v="476"/>
    <b v="1"/>
    <s v="film &amp; video/television"/>
    <n v="101"/>
    <n v="147.71"/>
    <x v="5"/>
    <x v="16"/>
    <x v="997"/>
    <d v="2014-07-13T13:59:00"/>
    <x v="2"/>
  </r>
  <r>
    <x v="99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x v="208"/>
    <b v="1"/>
    <s v="music/indie rock"/>
    <n v="121"/>
    <n v="37.130000000000003"/>
    <x v="7"/>
    <x v="12"/>
    <x v="998"/>
    <d v="2009-09-26T03:59:00"/>
    <x v="8"/>
  </r>
  <r>
    <x v="999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x v="128"/>
    <b v="1"/>
    <s v="music/indie rock"/>
    <n v="101"/>
    <n v="53.47"/>
    <x v="7"/>
    <x v="12"/>
    <x v="999"/>
    <d v="2011-01-01T04:59:00"/>
    <x v="7"/>
  </r>
  <r>
    <x v="1000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x v="457"/>
    <b v="1"/>
    <s v="music/rock"/>
    <n v="101"/>
    <n v="137.31"/>
    <x v="7"/>
    <x v="15"/>
    <x v="1000"/>
    <d v="2011-08-01T07:00:00"/>
    <x v="6"/>
  </r>
  <r>
    <x v="1001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x v="361"/>
    <b v="1"/>
    <s v="music/rock"/>
    <n v="109"/>
    <n v="40.549999999999997"/>
    <x v="7"/>
    <x v="15"/>
    <x v="1001"/>
    <d v="2011-12-16T05:48:41"/>
    <x v="6"/>
  </r>
  <r>
    <x v="1002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x v="436"/>
    <b v="1"/>
    <s v="games/tabletop games"/>
    <n v="503"/>
    <n v="68.63"/>
    <x v="3"/>
    <x v="5"/>
    <x v="1002"/>
    <d v="2016-04-21T22:00:00"/>
    <x v="1"/>
  </r>
  <r>
    <x v="100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x v="272"/>
    <b v="1"/>
    <s v="theater/plays"/>
    <n v="121"/>
    <n v="71.790000000000006"/>
    <x v="6"/>
    <x v="11"/>
    <x v="1003"/>
    <d v="2015-09-21T03:11:16"/>
    <x v="4"/>
  </r>
  <r>
    <x v="1004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x v="151"/>
    <b v="1"/>
    <s v="photography/photobooks"/>
    <n v="126"/>
    <n v="58.53"/>
    <x v="2"/>
    <x v="3"/>
    <x v="1004"/>
    <d v="2015-04-16T11:27:36"/>
    <x v="4"/>
  </r>
  <r>
    <x v="1005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x v="178"/>
    <b v="1"/>
    <s v="theater/musical"/>
    <n v="100"/>
    <n v="215.25"/>
    <x v="6"/>
    <x v="19"/>
    <x v="1005"/>
    <d v="2015-02-10T07:59:00"/>
    <x v="4"/>
  </r>
  <r>
    <x v="1006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x v="254"/>
    <b v="1"/>
    <s v="photography/photobooks"/>
    <n v="100"/>
    <n v="89.93"/>
    <x v="2"/>
    <x v="3"/>
    <x v="1006"/>
    <d v="2016-08-27T03:59:00"/>
    <x v="1"/>
  </r>
  <r>
    <x v="1007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x v="378"/>
    <b v="1"/>
    <s v="film &amp; video/television"/>
    <n v="121"/>
    <n v="80.33"/>
    <x v="5"/>
    <x v="16"/>
    <x v="1007"/>
    <d v="2016-08-22T03:00:00"/>
    <x v="1"/>
  </r>
  <r>
    <x v="100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x v="462"/>
    <b v="1"/>
    <s v="music/indie rock"/>
    <n v="100"/>
    <n v="188.13"/>
    <x v="7"/>
    <x v="12"/>
    <x v="1008"/>
    <d v="2012-03-08T02:43:55"/>
    <x v="3"/>
  </r>
  <r>
    <x v="1009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x v="479"/>
    <b v="1"/>
    <s v="music/metal"/>
    <n v="120"/>
    <n v="34.01"/>
    <x v="7"/>
    <x v="20"/>
    <x v="1009"/>
    <d v="2016-09-05T03:59:00"/>
    <x v="1"/>
  </r>
  <r>
    <x v="1010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x v="480"/>
    <b v="0"/>
    <s v="technology/wearables"/>
    <n v="1"/>
    <n v="859.86"/>
    <x v="0"/>
    <x v="1"/>
    <x v="1010"/>
    <d v="2016-12-23T17:58:57"/>
    <x v="1"/>
  </r>
  <r>
    <x v="1011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x v="406"/>
    <b v="1"/>
    <s v="theater/plays"/>
    <n v="100"/>
    <n v="127.81"/>
    <x v="6"/>
    <x v="11"/>
    <x v="1011"/>
    <d v="2015-07-26T18:19:19"/>
    <x v="4"/>
  </r>
  <r>
    <x v="1012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x v="257"/>
    <b v="1"/>
    <s v="film &amp; video/documentary"/>
    <n v="120"/>
    <n v="46.88"/>
    <x v="5"/>
    <x v="8"/>
    <x v="1012"/>
    <d v="2013-05-01T00:01:00"/>
    <x v="0"/>
  </r>
  <r>
    <x v="1013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x v="481"/>
    <b v="1"/>
    <s v="theater/plays"/>
    <n v="100"/>
    <n v="93.76"/>
    <x v="6"/>
    <x v="11"/>
    <x v="1013"/>
    <d v="2015-11-21T03:00:00"/>
    <x v="4"/>
  </r>
  <r>
    <x v="1014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x v="482"/>
    <b v="1"/>
    <s v="music/indie rock"/>
    <n v="100"/>
    <n v="600"/>
    <x v="7"/>
    <x v="12"/>
    <x v="1014"/>
    <d v="2013-03-29T22:54:52"/>
    <x v="0"/>
  </r>
  <r>
    <x v="1015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x v="295"/>
    <b v="1"/>
    <s v="theater/plays"/>
    <n v="100"/>
    <n v="63.83"/>
    <x v="6"/>
    <x v="11"/>
    <x v="1015"/>
    <d v="2015-03-27T15:24:52"/>
    <x v="4"/>
  </r>
  <r>
    <x v="1016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x v="470"/>
    <b v="1"/>
    <s v="theater/plays"/>
    <n v="100"/>
    <n v="72.290000000000006"/>
    <x v="6"/>
    <x v="11"/>
    <x v="1016"/>
    <d v="2014-07-19T20:38:50"/>
    <x v="2"/>
  </r>
  <r>
    <x v="1017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x v="309"/>
    <b v="1"/>
    <s v="film &amp; video/television"/>
    <n v="120"/>
    <n v="98.36"/>
    <x v="5"/>
    <x v="16"/>
    <x v="1017"/>
    <d v="2016-04-27T14:58:27"/>
    <x v="1"/>
  </r>
  <r>
    <x v="1018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x v="379"/>
    <b v="1"/>
    <s v="film &amp; video/documentary"/>
    <n v="240"/>
    <n v="41.38"/>
    <x v="5"/>
    <x v="8"/>
    <x v="1018"/>
    <d v="2011-02-26T05:57:08"/>
    <x v="6"/>
  </r>
  <r>
    <x v="1019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x v="407"/>
    <b v="1"/>
    <s v="publishing/nonfiction"/>
    <n v="102"/>
    <n v="230.19"/>
    <x v="1"/>
    <x v="17"/>
    <x v="1019"/>
    <d v="2014-12-18T12:08:53"/>
    <x v="2"/>
  </r>
  <r>
    <x v="1020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x v="309"/>
    <b v="1"/>
    <s v="theater/plays"/>
    <n v="119"/>
    <n v="97.38"/>
    <x v="6"/>
    <x v="11"/>
    <x v="1020"/>
    <d v="2017-03-02T19:19:15"/>
    <x v="5"/>
  </r>
  <r>
    <x v="1021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x v="483"/>
    <b v="1"/>
    <s v="technology/hardware"/>
    <n v="148"/>
    <n v="120.86"/>
    <x v="0"/>
    <x v="0"/>
    <x v="1021"/>
    <d v="2016-05-15T17:35:01"/>
    <x v="1"/>
  </r>
  <r>
    <x v="1022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x v="445"/>
    <b v="1"/>
    <s v="film &amp; video/documentary"/>
    <n v="118"/>
    <n v="64.95"/>
    <x v="5"/>
    <x v="8"/>
    <x v="1022"/>
    <d v="2012-05-11T14:53:15"/>
    <x v="3"/>
  </r>
  <r>
    <x v="1023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x v="366"/>
    <b v="1"/>
    <s v="games/tabletop games"/>
    <n v="169"/>
    <n v="32.82"/>
    <x v="3"/>
    <x v="5"/>
    <x v="1023"/>
    <d v="2013-04-02T15:52:45"/>
    <x v="0"/>
  </r>
  <r>
    <x v="1024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x v="405"/>
    <b v="1"/>
    <s v="film &amp; video/documentary"/>
    <n v="148"/>
    <n v="95.23"/>
    <x v="5"/>
    <x v="8"/>
    <x v="1024"/>
    <d v="2012-04-28T00:57:54"/>
    <x v="3"/>
  </r>
  <r>
    <x v="1025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x v="299"/>
    <b v="0"/>
    <s v="photography/photobooks"/>
    <n v="49"/>
    <n v="42.16"/>
    <x v="2"/>
    <x v="3"/>
    <x v="1025"/>
    <d v="2015-02-28T07:32:16"/>
    <x v="4"/>
  </r>
  <r>
    <x v="1026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x v="27"/>
    <b v="0"/>
    <s v="technology/space exploration"/>
    <n v="12"/>
    <n v="83.94"/>
    <x v="0"/>
    <x v="4"/>
    <x v="1026"/>
    <d v="2014-06-13T04:00:00"/>
    <x v="2"/>
  </r>
  <r>
    <x v="1027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x v="444"/>
    <b v="0"/>
    <s v="food/food trucks"/>
    <n v="12"/>
    <n v="69.12"/>
    <x v="4"/>
    <x v="29"/>
    <x v="1027"/>
    <d v="2014-06-28T19:21:54"/>
    <x v="2"/>
  </r>
  <r>
    <x v="1028"/>
    <s v="Phantom Ship / Coastal (Album Preorder)"/>
    <s v="Ideal for living rooms and open spaces."/>
    <x v="175"/>
    <n v="5858.84"/>
    <x v="0"/>
    <s v="US"/>
    <s v="USD"/>
    <n v="1466697625"/>
    <n v="1464105625"/>
    <b v="0"/>
    <x v="262"/>
    <b v="1"/>
    <s v="music/electronic music"/>
    <n v="108"/>
    <n v="61.03"/>
    <x v="7"/>
    <x v="13"/>
    <x v="1028"/>
    <d v="2016-06-23T16:00:25"/>
    <x v="1"/>
  </r>
  <r>
    <x v="102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x v="184"/>
    <b v="0"/>
    <s v="theater/spaces"/>
    <n v="23"/>
    <n v="130.09"/>
    <x v="6"/>
    <x v="9"/>
    <x v="1029"/>
    <d v="2016-07-09T01:59:00"/>
    <x v="1"/>
  </r>
  <r>
    <x v="1030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x v="241"/>
    <b v="1"/>
    <s v="theater/plays"/>
    <n v="106"/>
    <n v="56.2"/>
    <x v="6"/>
    <x v="11"/>
    <x v="1030"/>
    <d v="2015-08-12T00:00:00"/>
    <x v="4"/>
  </r>
  <r>
    <x v="1031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x v="213"/>
    <b v="1"/>
    <s v="theater/plays"/>
    <n v="117"/>
    <n v="44.86"/>
    <x v="6"/>
    <x v="11"/>
    <x v="1031"/>
    <d v="2016-06-17T16:00:00"/>
    <x v="1"/>
  </r>
  <r>
    <x v="1032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x v="262"/>
    <b v="1"/>
    <s v="music/rock"/>
    <n v="117"/>
    <n v="60.74"/>
    <x v="7"/>
    <x v="15"/>
    <x v="1032"/>
    <d v="2012-09-22T18:19:16"/>
    <x v="3"/>
  </r>
  <r>
    <x v="1033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x v="311"/>
    <b v="1"/>
    <s v="music/metal"/>
    <n v="194"/>
    <n v="36.630000000000003"/>
    <x v="7"/>
    <x v="20"/>
    <x v="1033"/>
    <d v="2014-11-01T04:59:00"/>
    <x v="2"/>
  </r>
  <r>
    <x v="1034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x v="392"/>
    <b v="1"/>
    <s v="theater/plays"/>
    <n v="116"/>
    <n v="73.58"/>
    <x v="6"/>
    <x v="11"/>
    <x v="1034"/>
    <d v="2015-07-18T06:59:00"/>
    <x v="4"/>
  </r>
  <r>
    <x v="1035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x v="484"/>
    <b v="1"/>
    <s v="photography/photobooks"/>
    <n v="116"/>
    <n v="414.29"/>
    <x v="2"/>
    <x v="3"/>
    <x v="1035"/>
    <d v="2017-01-28T19:29:00"/>
    <x v="1"/>
  </r>
  <r>
    <x v="1036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x v="436"/>
    <b v="1"/>
    <s v="theater/plays"/>
    <n v="105"/>
    <n v="65.58"/>
    <x v="6"/>
    <x v="11"/>
    <x v="1036"/>
    <d v="2015-06-20T17:55:14"/>
    <x v="4"/>
  </r>
  <r>
    <x v="103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x v="184"/>
    <b v="0"/>
    <s v="technology/wearables"/>
    <n v="12"/>
    <n v="127.93"/>
    <x v="0"/>
    <x v="1"/>
    <x v="1037"/>
    <d v="2016-02-17T12:04:39"/>
    <x v="1"/>
  </r>
  <r>
    <x v="1038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x v="485"/>
    <b v="1"/>
    <s v="theater/plays"/>
    <n v="191"/>
    <n v="358.69"/>
    <x v="6"/>
    <x v="11"/>
    <x v="1038"/>
    <d v="2014-08-01T06:59:00"/>
    <x v="2"/>
  </r>
  <r>
    <x v="1039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x v="422"/>
    <b v="1"/>
    <s v="music/rock"/>
    <n v="114"/>
    <n v="63.48"/>
    <x v="7"/>
    <x v="15"/>
    <x v="1039"/>
    <d v="2015-11-14T01:04:10"/>
    <x v="4"/>
  </r>
  <r>
    <x v="1040"/>
    <s v="Nursery Crimes"/>
    <s v="A 40s crime-noir play using nursery rhyme characters."/>
    <x v="1"/>
    <n v="5700"/>
    <x v="0"/>
    <s v="US"/>
    <s v="USD"/>
    <n v="1374523752"/>
    <n v="1371931752"/>
    <b v="1"/>
    <x v="383"/>
    <b v="1"/>
    <s v="theater/plays"/>
    <n v="114"/>
    <n v="82.61"/>
    <x v="6"/>
    <x v="11"/>
    <x v="1040"/>
    <d v="2013-07-22T20:09:12"/>
    <x v="0"/>
  </r>
  <r>
    <x v="1041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x v="414"/>
    <b v="1"/>
    <s v="theater/plays"/>
    <n v="114"/>
    <n v="80.23"/>
    <x v="6"/>
    <x v="11"/>
    <x v="1041"/>
    <d v="2015-03-09T03:44:52"/>
    <x v="4"/>
  </r>
  <r>
    <x v="104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x v="469"/>
    <b v="0"/>
    <s v="music/jazz"/>
    <n v="21"/>
    <n v="189.33"/>
    <x v="7"/>
    <x v="33"/>
    <x v="1042"/>
    <d v="2014-10-01T12:43:13"/>
    <x v="2"/>
  </r>
  <r>
    <x v="1043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x v="455"/>
    <b v="1"/>
    <s v="theater/plays"/>
    <n v="113"/>
    <n v="83.43"/>
    <x v="6"/>
    <x v="11"/>
    <x v="1043"/>
    <d v="2014-09-01T15:59:00"/>
    <x v="2"/>
  </r>
  <r>
    <x v="104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x v="458"/>
    <b v="1"/>
    <s v="theater/plays"/>
    <n v="113"/>
    <n v="107"/>
    <x v="6"/>
    <x v="11"/>
    <x v="1044"/>
    <d v="2015-02-11T17:00:00"/>
    <x v="4"/>
  </r>
  <r>
    <x v="1045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x v="384"/>
    <b v="1"/>
    <s v="publishing/nonfiction"/>
    <n v="378"/>
    <n v="40.76"/>
    <x v="1"/>
    <x v="17"/>
    <x v="1045"/>
    <d v="2016-06-30T18:57:19"/>
    <x v="1"/>
  </r>
  <r>
    <x v="1046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x v="470"/>
    <b v="1"/>
    <s v="theater/plays"/>
    <n v="113"/>
    <n v="68.25"/>
    <x v="6"/>
    <x v="11"/>
    <x v="1046"/>
    <d v="2015-04-06T04:00:00"/>
    <x v="4"/>
  </r>
  <r>
    <x v="1047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x v="483"/>
    <b v="1"/>
    <s v="film &amp; video/documentary"/>
    <n v="142"/>
    <n v="115.51"/>
    <x v="5"/>
    <x v="8"/>
    <x v="1047"/>
    <d v="2016-01-23T17:16:32"/>
    <x v="4"/>
  </r>
  <r>
    <x v="1048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x v="340"/>
    <b v="1"/>
    <s v="photography/photobooks"/>
    <n v="103"/>
    <n v="47.13"/>
    <x v="2"/>
    <x v="3"/>
    <x v="1048"/>
    <d v="2016-08-29T04:01:09"/>
    <x v="1"/>
  </r>
  <r>
    <x v="1049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x v="447"/>
    <b v="1"/>
    <s v="film &amp; video/shorts"/>
    <n v="113"/>
    <n v="144.91"/>
    <x v="5"/>
    <x v="27"/>
    <x v="1049"/>
    <d v="2011-07-29T01:17:16"/>
    <x v="6"/>
  </r>
  <r>
    <x v="1050"/>
    <s v="Rosaline debut record"/>
    <s v="South Florida roots country/rock outfit's long awaited debut record"/>
    <x v="120"/>
    <n v="5645"/>
    <x v="0"/>
    <s v="US"/>
    <s v="USD"/>
    <n v="1466827140"/>
    <n v="1464196414"/>
    <b v="0"/>
    <x v="470"/>
    <b v="1"/>
    <s v="music/rock"/>
    <n v="103"/>
    <n v="68.010000000000005"/>
    <x v="7"/>
    <x v="15"/>
    <x v="1050"/>
    <d v="2016-06-25T03:59:00"/>
    <x v="1"/>
  </r>
  <r>
    <x v="1051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x v="394"/>
    <b v="1"/>
    <s v="theater/plays"/>
    <n v="113"/>
    <n v="78.260000000000005"/>
    <x v="6"/>
    <x v="11"/>
    <x v="1051"/>
    <d v="2014-05-24T21:00:00"/>
    <x v="2"/>
  </r>
  <r>
    <x v="1052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x v="486"/>
    <b v="1"/>
    <s v="film &amp; video/documentary"/>
    <n v="113"/>
    <n v="110.47"/>
    <x v="5"/>
    <x v="8"/>
    <x v="1052"/>
    <d v="2010-02-02T07:59:00"/>
    <x v="8"/>
  </r>
  <r>
    <x v="1053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x v="444"/>
    <b v="1"/>
    <s v="theater/plays"/>
    <n v="102"/>
    <n v="66.150000000000006"/>
    <x v="6"/>
    <x v="11"/>
    <x v="1053"/>
    <d v="2014-09-07T14:23:42"/>
    <x v="2"/>
  </r>
  <r>
    <x v="1054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x v="388"/>
    <b v="0"/>
    <s v="technology/space exploration"/>
    <n v="19"/>
    <n v="95.28"/>
    <x v="0"/>
    <x v="4"/>
    <x v="1054"/>
    <d v="2016-08-03T01:30:00"/>
    <x v="1"/>
  </r>
  <r>
    <x v="1055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x v="328"/>
    <b v="1"/>
    <s v="music/indie rock"/>
    <n v="107"/>
    <n v="70.209999999999994"/>
    <x v="7"/>
    <x v="12"/>
    <x v="1055"/>
    <d v="2012-01-24T19:26:13"/>
    <x v="3"/>
  </r>
  <r>
    <x v="1056"/>
    <s v="By Morning"/>
    <s v="A new play by Matthew Gasda"/>
    <x v="188"/>
    <n v="5604"/>
    <x v="0"/>
    <s v="US"/>
    <s v="USD"/>
    <n v="1488258000"/>
    <n v="1485556626"/>
    <b v="0"/>
    <x v="434"/>
    <b v="1"/>
    <s v="theater/plays"/>
    <n v="112"/>
    <n v="69.19"/>
    <x v="6"/>
    <x v="11"/>
    <x v="1056"/>
    <d v="2017-02-28T05:00:00"/>
    <x v="5"/>
  </r>
  <r>
    <x v="1057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x v="267"/>
    <b v="1"/>
    <s v="theater/plays"/>
    <n v="102"/>
    <n v="62.92"/>
    <x v="6"/>
    <x v="11"/>
    <x v="1057"/>
    <d v="2012-06-01T22:52:24"/>
    <x v="3"/>
  </r>
  <r>
    <x v="1058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x v="486"/>
    <b v="1"/>
    <s v="film &amp; video/television"/>
    <n v="160"/>
    <n v="109.78"/>
    <x v="5"/>
    <x v="16"/>
    <x v="1058"/>
    <d v="2016-06-23T20:27:00"/>
    <x v="1"/>
  </r>
  <r>
    <x v="1059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x v="296"/>
    <b v="1"/>
    <s v="publishing/nonfiction"/>
    <n v="112"/>
    <n v="53.19"/>
    <x v="1"/>
    <x v="17"/>
    <x v="1059"/>
    <d v="2016-10-16T11:00:00"/>
    <x v="1"/>
  </r>
  <r>
    <x v="1060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x v="483"/>
    <b v="1"/>
    <s v="music/rock"/>
    <n v="101"/>
    <n v="113.88"/>
    <x v="7"/>
    <x v="15"/>
    <x v="1060"/>
    <d v="2012-03-25T23:55:30"/>
    <x v="3"/>
  </r>
  <r>
    <x v="1061"/>
    <s v="Carbon Fiber Collar Stays"/>
    <s v="Ever wanted to own something made out of carbon fiber? Now you can!"/>
    <x v="151"/>
    <n v="5574"/>
    <x v="0"/>
    <s v="US"/>
    <s v="USD"/>
    <n v="1470962274"/>
    <n v="1468370274"/>
    <b v="0"/>
    <x v="233"/>
    <b v="1"/>
    <s v="technology/wearables"/>
    <n v="279"/>
    <n v="23.52"/>
    <x v="0"/>
    <x v="1"/>
    <x v="1061"/>
    <d v="2016-08-12T00:37:54"/>
    <x v="1"/>
  </r>
  <r>
    <x v="1062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x v="404"/>
    <b v="1"/>
    <s v="film &amp; video/documentary"/>
    <n v="111"/>
    <n v="50.18"/>
    <x v="5"/>
    <x v="8"/>
    <x v="1062"/>
    <d v="2011-11-07T04:39:38"/>
    <x v="6"/>
  </r>
  <r>
    <x v="1063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x v="96"/>
    <b v="0"/>
    <s v="food/food trucks"/>
    <n v="25"/>
    <n v="168.39"/>
    <x v="4"/>
    <x v="29"/>
    <x v="1063"/>
    <d v="2015-04-11T06:00:00"/>
    <x v="4"/>
  </r>
  <r>
    <x v="1064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x v="391"/>
    <b v="1"/>
    <s v="film &amp; video/documentary"/>
    <n v="111"/>
    <n v="95.78"/>
    <x v="5"/>
    <x v="8"/>
    <x v="1064"/>
    <d v="2010-05-10T20:16:00"/>
    <x v="7"/>
  </r>
  <r>
    <x v="106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x v="482"/>
    <b v="1"/>
    <s v="music/pop"/>
    <n v="111"/>
    <n v="554"/>
    <x v="7"/>
    <x v="22"/>
    <x v="1065"/>
    <d v="2013-09-18T14:49:00"/>
    <x v="0"/>
  </r>
  <r>
    <x v="1066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x v="412"/>
    <b v="1"/>
    <s v="music/rock"/>
    <n v="111"/>
    <n v="63.62"/>
    <x v="7"/>
    <x v="15"/>
    <x v="1066"/>
    <d v="2015-06-15T04:34:54"/>
    <x v="4"/>
  </r>
  <r>
    <x v="1067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x v="338"/>
    <b v="1"/>
    <s v="games/tabletop games"/>
    <n v="120"/>
    <n v="48.13"/>
    <x v="3"/>
    <x v="5"/>
    <x v="1067"/>
    <d v="2015-08-11T18:31:40"/>
    <x v="4"/>
  </r>
  <r>
    <x v="106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x v="452"/>
    <b v="1"/>
    <s v="theater/plays"/>
    <n v="111"/>
    <n v="40.630000000000003"/>
    <x v="6"/>
    <x v="11"/>
    <x v="1068"/>
    <d v="2016-03-02T19:21:27"/>
    <x v="1"/>
  </r>
  <r>
    <x v="1069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x v="392"/>
    <b v="1"/>
    <s v="theater/plays"/>
    <n v="100"/>
    <n v="69.819999999999993"/>
    <x v="6"/>
    <x v="11"/>
    <x v="1069"/>
    <d v="2016-04-30T03:59:00"/>
    <x v="1"/>
  </r>
  <r>
    <x v="1070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x v="96"/>
    <b v="1"/>
    <s v="theater/musical"/>
    <n v="110"/>
    <n v="166.97"/>
    <x v="6"/>
    <x v="19"/>
    <x v="1070"/>
    <d v="2016-11-29T06:00:00"/>
    <x v="1"/>
  </r>
  <r>
    <x v="1071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x v="328"/>
    <b v="1"/>
    <s v="food/small batch"/>
    <n v="110"/>
    <n v="68.86"/>
    <x v="4"/>
    <x v="7"/>
    <x v="1071"/>
    <d v="2016-06-09T19:00:00"/>
    <x v="1"/>
  </r>
  <r>
    <x v="1072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x v="219"/>
    <b v="1"/>
    <s v="games/tabletop games"/>
    <n v="220"/>
    <n v="37.479999999999997"/>
    <x v="3"/>
    <x v="5"/>
    <x v="1072"/>
    <d v="2017-03-12T12:10:42"/>
    <x v="5"/>
  </r>
  <r>
    <x v="1073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x v="457"/>
    <b v="1"/>
    <s v="theater/plays"/>
    <n v="100"/>
    <n v="125.09"/>
    <x v="6"/>
    <x v="11"/>
    <x v="1073"/>
    <d v="2015-07-27T22:59:00"/>
    <x v="4"/>
  </r>
  <r>
    <x v="1074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x v="285"/>
    <b v="1"/>
    <s v="theater/plays"/>
    <n v="110"/>
    <n v="72.38"/>
    <x v="6"/>
    <x v="11"/>
    <x v="1074"/>
    <d v="2016-01-19T22:59:00"/>
    <x v="4"/>
  </r>
  <r>
    <x v="1075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x v="487"/>
    <b v="1"/>
    <s v="music/rock"/>
    <n v="100"/>
    <n v="305.56"/>
    <x v="7"/>
    <x v="15"/>
    <x v="1075"/>
    <d v="2011-07-23T03:59:00"/>
    <x v="6"/>
  </r>
  <r>
    <x v="1076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x v="392"/>
    <b v="1"/>
    <s v="games/tabletop games"/>
    <n v="137"/>
    <n v="69.569999999999993"/>
    <x v="3"/>
    <x v="5"/>
    <x v="1076"/>
    <d v="2017-03-10T14:55:16"/>
    <x v="5"/>
  </r>
  <r>
    <x v="1077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x v="429"/>
    <b v="1"/>
    <s v="theater/plays"/>
    <n v="110"/>
    <n v="50.75"/>
    <x v="6"/>
    <x v="11"/>
    <x v="1077"/>
    <d v="2015-03-26T04:00:00"/>
    <x v="4"/>
  </r>
  <r>
    <x v="1078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x v="389"/>
    <b v="1"/>
    <s v="theater/plays"/>
    <n v="110"/>
    <n v="91.3"/>
    <x v="6"/>
    <x v="11"/>
    <x v="1078"/>
    <d v="2011-02-17T21:17:07"/>
    <x v="7"/>
  </r>
  <r>
    <x v="1079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x v="81"/>
    <b v="1"/>
    <s v="publishing/nonfiction"/>
    <n v="109"/>
    <n v="54.69"/>
    <x v="1"/>
    <x v="17"/>
    <x v="1079"/>
    <d v="2015-07-30T03:59:00"/>
    <x v="4"/>
  </r>
  <r>
    <x v="1080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x v="332"/>
    <b v="1"/>
    <s v="music/rock"/>
    <n v="137"/>
    <n v="70.06"/>
    <x v="7"/>
    <x v="15"/>
    <x v="1080"/>
    <d v="2015-06-03T04:30:00"/>
    <x v="4"/>
  </r>
  <r>
    <x v="1081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x v="145"/>
    <b v="1"/>
    <s v="theater/plays"/>
    <n v="109"/>
    <n v="74.819999999999993"/>
    <x v="6"/>
    <x v="11"/>
    <x v="1081"/>
    <d v="2015-11-30T17:08:38"/>
    <x v="4"/>
  </r>
  <r>
    <x v="1082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x v="300"/>
    <b v="1"/>
    <s v="film &amp; video/documentary"/>
    <n v="136"/>
    <n v="160.47"/>
    <x v="5"/>
    <x v="8"/>
    <x v="1082"/>
    <d v="2015-03-22T08:00:00"/>
    <x v="4"/>
  </r>
  <r>
    <x v="1083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x v="425"/>
    <b v="0"/>
    <s v="photography/photobooks"/>
    <n v="35"/>
    <n v="104.85"/>
    <x v="2"/>
    <x v="3"/>
    <x v="1083"/>
    <d v="2015-11-14T17:16:44"/>
    <x v="4"/>
  </r>
  <r>
    <x v="1084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x v="361"/>
    <b v="1"/>
    <s v="publishing/nonfiction"/>
    <n v="156"/>
    <n v="36.53"/>
    <x v="1"/>
    <x v="17"/>
    <x v="1084"/>
    <d v="2013-01-14T21:20:00"/>
    <x v="3"/>
  </r>
  <r>
    <x v="1085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x v="381"/>
    <b v="1"/>
    <s v="music/rock"/>
    <n v="272"/>
    <n v="48.54"/>
    <x v="7"/>
    <x v="15"/>
    <x v="1085"/>
    <d v="2012-12-15T22:11:50"/>
    <x v="3"/>
  </r>
  <r>
    <x v="1086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x v="267"/>
    <b v="1"/>
    <s v="music/indie rock"/>
    <n v="109"/>
    <n v="61.04"/>
    <x v="7"/>
    <x v="12"/>
    <x v="1086"/>
    <d v="2014-04-02T18:36:40"/>
    <x v="2"/>
  </r>
  <r>
    <x v="1087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x v="406"/>
    <b v="0"/>
    <s v="publishing/translations"/>
    <n v="32"/>
    <n v="115.55"/>
    <x v="1"/>
    <x v="31"/>
    <x v="1087"/>
    <d v="2015-11-26T06:03:36"/>
    <x v="4"/>
  </r>
  <r>
    <x v="1088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x v="81"/>
    <b v="1"/>
    <s v="theater/plays"/>
    <n v="109"/>
    <n v="54.3"/>
    <x v="6"/>
    <x v="11"/>
    <x v="1088"/>
    <d v="2014-11-18T17:23:26"/>
    <x v="2"/>
  </r>
  <r>
    <x v="1089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x v="285"/>
    <b v="0"/>
    <s v="photography/photobooks"/>
    <n v="15"/>
    <n v="71.34"/>
    <x v="2"/>
    <x v="3"/>
    <x v="1089"/>
    <d v="2016-02-21T13:48:09"/>
    <x v="1"/>
  </r>
  <r>
    <x v="1090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x v="387"/>
    <b v="1"/>
    <s v="games/tabletop games"/>
    <n v="271"/>
    <n v="53.08"/>
    <x v="3"/>
    <x v="5"/>
    <x v="1090"/>
    <d v="2016-01-03T22:59:00"/>
    <x v="4"/>
  </r>
  <r>
    <x v="1091"/>
    <s v="Dundee: A Hip-Hopera"/>
    <s v="A dramatic hip-hopera, inspired from monologues written by the performers."/>
    <x v="1"/>
    <n v="5410"/>
    <x v="0"/>
    <s v="US"/>
    <s v="USD"/>
    <n v="1479175680"/>
    <n v="1476317247"/>
    <b v="0"/>
    <x v="330"/>
    <b v="1"/>
    <s v="theater/musical"/>
    <n v="108"/>
    <n v="94.91"/>
    <x v="6"/>
    <x v="19"/>
    <x v="1091"/>
    <d v="2016-11-15T02:08:00"/>
    <x v="1"/>
  </r>
  <r>
    <x v="1092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x v="458"/>
    <b v="1"/>
    <s v="film &amp; video/shorts"/>
    <n v="155"/>
    <n v="102.08"/>
    <x v="5"/>
    <x v="27"/>
    <x v="1092"/>
    <d v="2015-05-31T07:59:47"/>
    <x v="4"/>
  </r>
  <r>
    <x v="1093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x v="488"/>
    <b v="1"/>
    <s v="music/rock"/>
    <n v="120"/>
    <n v="50.93"/>
    <x v="7"/>
    <x v="15"/>
    <x v="1093"/>
    <d v="2014-06-23T16:01:00"/>
    <x v="2"/>
  </r>
  <r>
    <x v="1094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x v="367"/>
    <b v="1"/>
    <s v="technology/hardware"/>
    <n v="108"/>
    <n v="154.16999999999999"/>
    <x v="0"/>
    <x v="0"/>
    <x v="1094"/>
    <d v="2016-12-31T18:20:54"/>
    <x v="1"/>
  </r>
  <r>
    <x v="1095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x v="378"/>
    <b v="0"/>
    <s v="photography/photobooks"/>
    <n v="31"/>
    <n v="71.87"/>
    <x v="2"/>
    <x v="3"/>
    <x v="1095"/>
    <d v="2015-02-14T01:43:02"/>
    <x v="4"/>
  </r>
  <r>
    <x v="1096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x v="408"/>
    <b v="1"/>
    <s v="film &amp; video/documentary"/>
    <n v="108"/>
    <n v="45.67"/>
    <x v="5"/>
    <x v="8"/>
    <x v="1096"/>
    <d v="2011-07-03T11:57:46"/>
    <x v="6"/>
  </r>
  <r>
    <x v="109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x v="27"/>
    <b v="1"/>
    <s v="film &amp; video/television"/>
    <n v="108"/>
    <n v="76.87"/>
    <x v="5"/>
    <x v="16"/>
    <x v="1097"/>
    <d v="2014-12-19T20:40:07"/>
    <x v="2"/>
  </r>
  <r>
    <x v="1098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x v="239"/>
    <b v="0"/>
    <s v="theater/musical"/>
    <n v="90"/>
    <n v="145.41"/>
    <x v="6"/>
    <x v="19"/>
    <x v="1098"/>
    <d v="2015-04-20T21:09:25"/>
    <x v="4"/>
  </r>
  <r>
    <x v="1099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x v="27"/>
    <b v="1"/>
    <s v="theater/plays"/>
    <n v="108"/>
    <n v="76.8"/>
    <x v="6"/>
    <x v="11"/>
    <x v="1099"/>
    <d v="2016-07-01T23:00:00"/>
    <x v="1"/>
  </r>
  <r>
    <x v="1100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x v="360"/>
    <b v="1"/>
    <s v="theater/plays"/>
    <n v="139"/>
    <n v="116.65"/>
    <x v="6"/>
    <x v="11"/>
    <x v="1100"/>
    <d v="2015-07-30T12:30:22"/>
    <x v="4"/>
  </r>
  <r>
    <x v="1101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x v="481"/>
    <b v="1"/>
    <s v="film &amp; video/television"/>
    <n v="102"/>
    <n v="83.75"/>
    <x v="5"/>
    <x v="16"/>
    <x v="1101"/>
    <d v="2015-11-08T16:51:41"/>
    <x v="4"/>
  </r>
  <r>
    <x v="1102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x v="332"/>
    <b v="1"/>
    <s v="music/rock"/>
    <n v="107"/>
    <n v="68.709999999999994"/>
    <x v="7"/>
    <x v="15"/>
    <x v="1102"/>
    <d v="2015-11-13T17:04:28"/>
    <x v="4"/>
  </r>
  <r>
    <x v="110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x v="377"/>
    <b v="1"/>
    <s v="theater/plays"/>
    <n v="160"/>
    <n v="40.29"/>
    <x v="6"/>
    <x v="11"/>
    <x v="1103"/>
    <d v="2014-07-03T16:03:01"/>
    <x v="2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x v="145"/>
    <b v="1"/>
    <s v="music/rock"/>
    <n v="107"/>
    <n v="73.36"/>
    <x v="7"/>
    <x v="15"/>
    <x v="1104"/>
    <d v="2016-12-29T05:08:45"/>
    <x v="1"/>
  </r>
  <r>
    <x v="110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x v="394"/>
    <b v="1"/>
    <s v="theater/plays"/>
    <n v="107"/>
    <n v="74.209999999999994"/>
    <x v="6"/>
    <x v="11"/>
    <x v="1105"/>
    <d v="2014-11-01T17:18:00"/>
    <x v="2"/>
  </r>
  <r>
    <x v="1106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x v="422"/>
    <b v="1"/>
    <s v="music/rock"/>
    <n v="127"/>
    <n v="59.23"/>
    <x v="7"/>
    <x v="15"/>
    <x v="1106"/>
    <d v="2013-09-10T03:59:00"/>
    <x v="0"/>
  </r>
  <r>
    <x v="1107"/>
    <s v="Death Valley"/>
    <s v="Death Valley will be the first photo book of Andi State"/>
    <x v="1"/>
    <n v="5330"/>
    <x v="0"/>
    <s v="US"/>
    <s v="USD"/>
    <n v="1427309629"/>
    <n v="1425585229"/>
    <b v="0"/>
    <x v="483"/>
    <b v="1"/>
    <s v="photography/photobooks"/>
    <n v="107"/>
    <n v="108.78"/>
    <x v="2"/>
    <x v="3"/>
    <x v="1107"/>
    <d v="2015-03-25T18:53:49"/>
    <x v="4"/>
  </r>
  <r>
    <x v="1108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x v="285"/>
    <b v="0"/>
    <s v="theater/spaces"/>
    <n v="27"/>
    <n v="70.11"/>
    <x v="6"/>
    <x v="9"/>
    <x v="1108"/>
    <d v="2014-10-04T14:17:00"/>
    <x v="2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x v="376"/>
    <b v="1"/>
    <s v="film &amp; video/documentary"/>
    <n v="177"/>
    <n v="81.89"/>
    <x v="5"/>
    <x v="8"/>
    <x v="1109"/>
    <d v="2010-04-28T18:49:00"/>
    <x v="7"/>
  </r>
  <r>
    <x v="1110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x v="296"/>
    <b v="1"/>
    <s v="music/indie rock"/>
    <n v="116"/>
    <n v="50.69"/>
    <x v="7"/>
    <x v="12"/>
    <x v="1110"/>
    <d v="2012-08-10T22:00:00"/>
    <x v="3"/>
  </r>
  <r>
    <x v="1111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x v="481"/>
    <b v="1"/>
    <s v="theater/spaces"/>
    <n v="133"/>
    <n v="82.94"/>
    <x v="6"/>
    <x v="9"/>
    <x v="1111"/>
    <d v="2014-08-22T03:44:15"/>
    <x v="2"/>
  </r>
  <r>
    <x v="111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x v="178"/>
    <b v="1"/>
    <s v="music/rock"/>
    <n v="106"/>
    <n v="189.29"/>
    <x v="7"/>
    <x v="15"/>
    <x v="1112"/>
    <d v="2010-06-15T04:00:00"/>
    <x v="7"/>
  </r>
  <r>
    <x v="1113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x v="192"/>
    <b v="1"/>
    <s v="photography/photobooks"/>
    <n v="132"/>
    <n v="48.15"/>
    <x v="2"/>
    <x v="3"/>
    <x v="1113"/>
    <d v="2016-05-23T22:00:00"/>
    <x v="1"/>
  </r>
  <r>
    <x v="1114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x v="239"/>
    <b v="1"/>
    <s v="theater/plays"/>
    <n v="106"/>
    <n v="143.11000000000001"/>
    <x v="6"/>
    <x v="11"/>
    <x v="1114"/>
    <d v="2014-08-21T16:28:00"/>
    <x v="2"/>
  </r>
  <r>
    <x v="1115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x v="360"/>
    <b v="1"/>
    <s v="theater/plays"/>
    <n v="106"/>
    <n v="115.02"/>
    <x v="6"/>
    <x v="11"/>
    <x v="1115"/>
    <d v="2017-02-01T22:59:00"/>
    <x v="5"/>
  </r>
  <r>
    <x v="1116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x v="294"/>
    <b v="1"/>
    <s v="theater/plays"/>
    <n v="106"/>
    <n v="41.94"/>
    <x v="6"/>
    <x v="11"/>
    <x v="1116"/>
    <d v="2014-05-19T21:00:00"/>
    <x v="2"/>
  </r>
  <r>
    <x v="1117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x v="483"/>
    <b v="1"/>
    <s v="theater/plays"/>
    <n v="105"/>
    <n v="107.57"/>
    <x v="6"/>
    <x v="11"/>
    <x v="1117"/>
    <d v="2015-06-17T01:40:14"/>
    <x v="4"/>
  </r>
  <r>
    <x v="1118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x v="27"/>
    <b v="1"/>
    <s v="film &amp; video/documentary"/>
    <n v="105"/>
    <n v="75.19"/>
    <x v="5"/>
    <x v="8"/>
    <x v="1118"/>
    <d v="2011-08-10T07:08:00"/>
    <x v="6"/>
  </r>
  <r>
    <x v="1119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x v="454"/>
    <b v="1"/>
    <s v="theater/plays"/>
    <n v="105"/>
    <n v="64.16"/>
    <x v="6"/>
    <x v="11"/>
    <x v="1119"/>
    <d v="2014-07-11T16:15:00"/>
    <x v="2"/>
  </r>
  <r>
    <x v="1120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x v="246"/>
    <b v="1"/>
    <s v="film &amp; video/shorts"/>
    <n v="105"/>
    <n v="122.33"/>
    <x v="5"/>
    <x v="27"/>
    <x v="1120"/>
    <d v="2017-02-01T08:00:00"/>
    <x v="1"/>
  </r>
  <r>
    <x v="1121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x v="449"/>
    <b v="1"/>
    <s v="film &amp; video/documentary"/>
    <n v="112"/>
    <n v="105.18"/>
    <x v="5"/>
    <x v="8"/>
    <x v="1121"/>
    <d v="2016-04-17T18:38:02"/>
    <x v="1"/>
  </r>
  <r>
    <x v="1122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x v="81"/>
    <b v="1"/>
    <s v="theater/plays"/>
    <n v="117"/>
    <n v="52.58"/>
    <x v="6"/>
    <x v="11"/>
    <x v="1122"/>
    <d v="2016-04-01T03:59:00"/>
    <x v="1"/>
  </r>
  <r>
    <x v="1123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x v="417"/>
    <b v="0"/>
    <s v="theater/plays"/>
    <n v="11"/>
    <n v="437.5"/>
    <x v="6"/>
    <x v="11"/>
    <x v="1123"/>
    <d v="2017-04-16T15:22:46"/>
    <x v="5"/>
  </r>
  <r>
    <x v="1124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x v="241"/>
    <b v="1"/>
    <s v="theater/plays"/>
    <n v="105"/>
    <n v="50.38"/>
    <x v="6"/>
    <x v="11"/>
    <x v="1124"/>
    <d v="2015-06-14T12:36:49"/>
    <x v="4"/>
  </r>
  <r>
    <x v="1125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x v="360"/>
    <b v="1"/>
    <s v="music/pop"/>
    <n v="105"/>
    <n v="113.83"/>
    <x v="7"/>
    <x v="22"/>
    <x v="1125"/>
    <d v="2012-06-09T09:49:37"/>
    <x v="3"/>
  </r>
  <r>
    <x v="1126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x v="219"/>
    <b v="1"/>
    <s v="music/indie rock"/>
    <n v="105"/>
    <n v="35.61"/>
    <x v="7"/>
    <x v="12"/>
    <x v="1126"/>
    <d v="2010-12-09T04:59:00"/>
    <x v="7"/>
  </r>
  <r>
    <x v="1127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x v="342"/>
    <b v="1"/>
    <s v="theater/plays"/>
    <n v="105"/>
    <n v="36.86"/>
    <x v="6"/>
    <x v="11"/>
    <x v="1127"/>
    <d v="2016-08-05T21:00:00"/>
    <x v="1"/>
  </r>
  <r>
    <x v="1128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x v="411"/>
    <b v="0"/>
    <s v="technology/space exploration"/>
    <n v="2"/>
    <n v="307.82"/>
    <x v="0"/>
    <x v="4"/>
    <x v="1128"/>
    <d v="2015-12-17T19:20:09"/>
    <x v="4"/>
  </r>
  <r>
    <x v="1129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x v="331"/>
    <b v="1"/>
    <s v="theater/plays"/>
    <n v="105"/>
    <n v="93.43"/>
    <x v="6"/>
    <x v="11"/>
    <x v="1129"/>
    <d v="2016-11-01T04:59:00"/>
    <x v="1"/>
  </r>
  <r>
    <x v="1130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x v="376"/>
    <b v="1"/>
    <s v="theater/plays"/>
    <n v="105"/>
    <n v="80.400000000000006"/>
    <x v="6"/>
    <x v="11"/>
    <x v="1130"/>
    <d v="2015-10-06T16:44:46"/>
    <x v="4"/>
  </r>
  <r>
    <x v="1131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x v="340"/>
    <b v="1"/>
    <s v="publishing/nonfiction"/>
    <n v="131"/>
    <n v="43.55"/>
    <x v="1"/>
    <x v="17"/>
    <x v="1131"/>
    <d v="2012-09-19T04:27:41"/>
    <x v="3"/>
  </r>
  <r>
    <x v="1132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x v="434"/>
    <b v="1"/>
    <s v="music/rock"/>
    <n v="104"/>
    <n v="64.47"/>
    <x v="7"/>
    <x v="15"/>
    <x v="1132"/>
    <d v="2012-07-07T17:46:51"/>
    <x v="3"/>
  </r>
  <r>
    <x v="1133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x v="151"/>
    <b v="1"/>
    <s v="theater/spaces"/>
    <n v="116"/>
    <n v="50.69"/>
    <x v="6"/>
    <x v="9"/>
    <x v="1133"/>
    <d v="2016-11-22T05:59:00"/>
    <x v="1"/>
  </r>
  <r>
    <x v="1134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x v="241"/>
    <b v="1"/>
    <s v="theater/plays"/>
    <n v="116"/>
    <n v="50.2"/>
    <x v="6"/>
    <x v="11"/>
    <x v="1134"/>
    <d v="2016-11-04T13:06:24"/>
    <x v="1"/>
  </r>
  <r>
    <x v="1135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x v="392"/>
    <b v="0"/>
    <s v="music/faith"/>
    <n v="26"/>
    <n v="65.97"/>
    <x v="7"/>
    <x v="14"/>
    <x v="1135"/>
    <d v="2017-04-01T04:00:00"/>
    <x v="5"/>
  </r>
  <r>
    <x v="1136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x v="332"/>
    <b v="1"/>
    <s v="publishing/nonfiction"/>
    <n v="104"/>
    <n v="66.7"/>
    <x v="1"/>
    <x v="17"/>
    <x v="1136"/>
    <d v="2015-12-26T00:18:54"/>
    <x v="4"/>
  </r>
  <r>
    <x v="1137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x v="434"/>
    <b v="1"/>
    <s v="film &amp; video/shorts"/>
    <n v="104"/>
    <n v="64.2"/>
    <x v="5"/>
    <x v="27"/>
    <x v="1137"/>
    <d v="2014-04-13T02:00:00"/>
    <x v="2"/>
  </r>
  <r>
    <x v="1138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x v="489"/>
    <b v="0"/>
    <s v="technology/wearables"/>
    <n v="104"/>
    <n v="1300"/>
    <x v="0"/>
    <x v="1"/>
    <x v="1138"/>
    <d v="2017-01-30T17:16:53"/>
    <x v="1"/>
  </r>
  <r>
    <x v="113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x v="461"/>
    <b v="1"/>
    <s v="theater/plays"/>
    <n v="104"/>
    <n v="96.2"/>
    <x v="6"/>
    <x v="11"/>
    <x v="1139"/>
    <d v="2017-01-15T00:59:40"/>
    <x v="1"/>
  </r>
  <r>
    <x v="1140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x v="262"/>
    <b v="1"/>
    <s v="film &amp; video/documentary"/>
    <n v="104"/>
    <n v="54.02"/>
    <x v="5"/>
    <x v="8"/>
    <x v="1140"/>
    <d v="2012-08-16T01:16:25"/>
    <x v="3"/>
  </r>
  <r>
    <x v="1141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x v="425"/>
    <b v="1"/>
    <s v="theater/musical"/>
    <n v="104"/>
    <n v="99.54"/>
    <x v="6"/>
    <x v="19"/>
    <x v="1141"/>
    <d v="2016-02-16T05:59:00"/>
    <x v="1"/>
  </r>
  <r>
    <x v="1142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x v="454"/>
    <b v="1"/>
    <s v="theater/plays"/>
    <n v="104"/>
    <n v="63.11"/>
    <x v="6"/>
    <x v="11"/>
    <x v="1142"/>
    <d v="2014-07-28T14:31:17"/>
    <x v="2"/>
  </r>
  <r>
    <x v="114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x v="469"/>
    <b v="1"/>
    <s v="theater/musical"/>
    <n v="103"/>
    <n v="172.23"/>
    <x v="6"/>
    <x v="19"/>
    <x v="1143"/>
    <d v="2015-06-03T00:00:00"/>
    <x v="4"/>
  </r>
  <r>
    <x v="1144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x v="303"/>
    <b v="1"/>
    <s v="theater/spaces"/>
    <n v="129"/>
    <n v="53.16"/>
    <x v="6"/>
    <x v="9"/>
    <x v="1144"/>
    <d v="2015-09-23T13:25:56"/>
    <x v="4"/>
  </r>
  <r>
    <x v="1145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x v="389"/>
    <b v="1"/>
    <s v="technology/makerspaces"/>
    <n v="103"/>
    <n v="85.75"/>
    <x v="0"/>
    <x v="24"/>
    <x v="1145"/>
    <d v="2013-10-25T23:00:10"/>
    <x v="0"/>
  </r>
  <r>
    <x v="1146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x v="371"/>
    <b v="1"/>
    <s v="music/rock"/>
    <n v="103"/>
    <n v="66.69"/>
    <x v="7"/>
    <x v="15"/>
    <x v="1146"/>
    <d v="2014-08-03T17:00:00"/>
    <x v="2"/>
  </r>
  <r>
    <x v="1147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x v="363"/>
    <b v="1"/>
    <s v="theater/plays"/>
    <n v="102"/>
    <n v="55.01"/>
    <x v="6"/>
    <x v="11"/>
    <x v="1147"/>
    <d v="2016-08-23T03:07:17"/>
    <x v="1"/>
  </r>
  <r>
    <x v="1148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x v="405"/>
    <b v="1"/>
    <s v="publishing/nonfiction"/>
    <n v="102"/>
    <n v="82.52"/>
    <x v="1"/>
    <x v="17"/>
    <x v="1148"/>
    <d v="2012-12-13T22:58:23"/>
    <x v="3"/>
  </r>
  <r>
    <x v="1149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x v="300"/>
    <b v="1"/>
    <s v="theater/plays"/>
    <n v="102"/>
    <n v="150.15"/>
    <x v="6"/>
    <x v="11"/>
    <x v="1149"/>
    <d v="2015-12-10T16:51:01"/>
    <x v="4"/>
  </r>
  <r>
    <x v="1150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x v="388"/>
    <b v="1"/>
    <s v="theater/spaces"/>
    <n v="102"/>
    <n v="86.49"/>
    <x v="6"/>
    <x v="9"/>
    <x v="1150"/>
    <d v="2016-02-11T16:29:03"/>
    <x v="1"/>
  </r>
  <r>
    <x v="1151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x v="412"/>
    <b v="1"/>
    <s v="theater/plays"/>
    <n v="102"/>
    <n v="58.62"/>
    <x v="6"/>
    <x v="11"/>
    <x v="1151"/>
    <d v="2014-09-26T01:35:00"/>
    <x v="2"/>
  </r>
  <r>
    <x v="1152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x v="405"/>
    <b v="1"/>
    <s v="theater/plays"/>
    <n v="128"/>
    <n v="82.26"/>
    <x v="6"/>
    <x v="11"/>
    <x v="1152"/>
    <d v="2015-05-26T15:32:27"/>
    <x v="4"/>
  </r>
  <r>
    <x v="1153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x v="326"/>
    <b v="1"/>
    <s v="publishing/nonfiction"/>
    <n v="102"/>
    <n v="51.47"/>
    <x v="1"/>
    <x v="17"/>
    <x v="1153"/>
    <d v="2014-07-09T07:55:39"/>
    <x v="2"/>
  </r>
  <r>
    <x v="1154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x v="120"/>
    <b v="1"/>
    <s v="games/tabletop games"/>
    <n v="154"/>
    <n v="28.1"/>
    <x v="3"/>
    <x v="5"/>
    <x v="1154"/>
    <d v="2014-11-18T00:00:00"/>
    <x v="2"/>
  </r>
  <r>
    <x v="1155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x v="475"/>
    <b v="1"/>
    <s v="theater/plays"/>
    <n v="127"/>
    <n v="80.73"/>
    <x v="6"/>
    <x v="11"/>
    <x v="1155"/>
    <d v="2014-07-07T02:00:00"/>
    <x v="2"/>
  </r>
  <r>
    <x v="1156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x v="326"/>
    <b v="1"/>
    <s v="music/indie rock"/>
    <n v="254"/>
    <n v="51.31"/>
    <x v="7"/>
    <x v="12"/>
    <x v="1156"/>
    <d v="2014-11-21T04:00:00"/>
    <x v="2"/>
  </r>
  <r>
    <x v="1157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x v="449"/>
    <b v="1"/>
    <s v="technology/hardware"/>
    <n v="508"/>
    <n v="101.56"/>
    <x v="0"/>
    <x v="0"/>
    <x v="1157"/>
    <d v="2015-11-11T23:58:20"/>
    <x v="4"/>
  </r>
  <r>
    <x v="115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x v="384"/>
    <b v="1"/>
    <s v="theater/plays"/>
    <n v="101"/>
    <n v="36.47"/>
    <x v="6"/>
    <x v="11"/>
    <x v="1158"/>
    <d v="2015-07-31T16:00:00"/>
    <x v="4"/>
  </r>
  <r>
    <x v="115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x v="360"/>
    <b v="1"/>
    <s v="theater/plays"/>
    <n v="101"/>
    <n v="110.22"/>
    <x v="6"/>
    <x v="11"/>
    <x v="1159"/>
    <d v="2015-01-06T06:00:00"/>
    <x v="2"/>
  </r>
  <r>
    <x v="1160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x v="295"/>
    <b v="1"/>
    <s v="music/metal"/>
    <n v="101"/>
    <n v="53.89"/>
    <x v="7"/>
    <x v="20"/>
    <x v="1160"/>
    <d v="2014-11-10T21:07:43"/>
    <x v="2"/>
  </r>
  <r>
    <x v="1161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x v="334"/>
    <b v="1"/>
    <s v="music/electronic music"/>
    <n v="112"/>
    <n v="23.96"/>
    <x v="7"/>
    <x v="13"/>
    <x v="1161"/>
    <d v="2013-01-07T08:00:00"/>
    <x v="3"/>
  </r>
  <r>
    <x v="1162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x v="461"/>
    <b v="1"/>
    <s v="theater/plays"/>
    <n v="101"/>
    <n v="93.61"/>
    <x v="6"/>
    <x v="11"/>
    <x v="1162"/>
    <d v="2014-07-23T11:00:00"/>
    <x v="2"/>
  </r>
  <r>
    <x v="1163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x v="391"/>
    <b v="1"/>
    <s v="music/rock"/>
    <n v="112"/>
    <n v="87.1"/>
    <x v="7"/>
    <x v="15"/>
    <x v="1163"/>
    <d v="2014-07-24T18:23:11"/>
    <x v="2"/>
  </r>
  <r>
    <x v="1164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x v="352"/>
    <b v="0"/>
    <s v="games/video games"/>
    <n v="3"/>
    <n v="34.130000000000003"/>
    <x v="3"/>
    <x v="18"/>
    <x v="1164"/>
    <d v="2013-08-04T23:06:22"/>
    <x v="0"/>
  </r>
  <r>
    <x v="1165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x v="349"/>
    <b v="1"/>
    <s v="technology/hardware"/>
    <n v="101"/>
    <n v="41.74"/>
    <x v="0"/>
    <x v="0"/>
    <x v="1165"/>
    <d v="2015-11-25T15:49:11"/>
    <x v="4"/>
  </r>
  <r>
    <x v="1166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x v="445"/>
    <b v="1"/>
    <s v="theater/musical"/>
    <n v="101"/>
    <n v="55.5"/>
    <x v="6"/>
    <x v="19"/>
    <x v="1166"/>
    <d v="2014-05-05T12:36:26"/>
    <x v="2"/>
  </r>
  <r>
    <x v="1167"/>
    <s v="Campo Maldito"/>
    <s v="Help us bring our production of Campo Maldito to New York AND San Francisco!"/>
    <x v="38"/>
    <n v="5050"/>
    <x v="0"/>
    <s v="US"/>
    <s v="USD"/>
    <n v="1407524751"/>
    <n v="1404932751"/>
    <b v="1"/>
    <x v="295"/>
    <b v="1"/>
    <s v="theater/plays"/>
    <n v="126"/>
    <n v="53.72"/>
    <x v="6"/>
    <x v="11"/>
    <x v="1167"/>
    <d v="2014-08-08T19:05:51"/>
    <x v="2"/>
  </r>
  <r>
    <x v="1168"/>
    <s v="DESMADRE Full Album + Press Kit"/>
    <s v="An album you can bring home to mom."/>
    <x v="1"/>
    <n v="5046.5200000000004"/>
    <x v="0"/>
    <s v="US"/>
    <s v="USD"/>
    <n v="1381108918"/>
    <n v="1378516918"/>
    <b v="0"/>
    <x v="360"/>
    <b v="1"/>
    <s v="music/rock"/>
    <n v="101"/>
    <n v="109.71"/>
    <x v="7"/>
    <x v="15"/>
    <x v="1168"/>
    <d v="2013-10-07T01:21:58"/>
    <x v="0"/>
  </r>
  <r>
    <x v="1169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x v="389"/>
    <b v="1"/>
    <s v="music/classical music"/>
    <n v="126"/>
    <n v="84.08"/>
    <x v="7"/>
    <x v="25"/>
    <x v="1169"/>
    <d v="2012-08-16T20:22:46"/>
    <x v="3"/>
  </r>
  <r>
    <x v="1170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x v="330"/>
    <b v="1"/>
    <s v="music/classical music"/>
    <n v="101"/>
    <n v="88.44"/>
    <x v="7"/>
    <x v="25"/>
    <x v="1170"/>
    <d v="2012-07-08T12:29:29"/>
    <x v="3"/>
  </r>
  <r>
    <x v="117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x v="457"/>
    <b v="1"/>
    <s v="theater/plays"/>
    <n v="101"/>
    <n v="114.55"/>
    <x v="6"/>
    <x v="11"/>
    <x v="1171"/>
    <d v="2014-11-05T23:28:04"/>
    <x v="2"/>
  </r>
  <r>
    <x v="1172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x v="324"/>
    <b v="1"/>
    <s v="theater/plays"/>
    <n v="101"/>
    <n v="25.69"/>
    <x v="6"/>
    <x v="11"/>
    <x v="1172"/>
    <d v="2014-08-06T21:32:00"/>
    <x v="2"/>
  </r>
  <r>
    <x v="1173"/>
    <s v="LOST WEEKEND"/>
    <s v="A Boy. A Girl. A Car. A Serial Killer."/>
    <x v="1"/>
    <n v="5025"/>
    <x v="0"/>
    <s v="US"/>
    <s v="USD"/>
    <n v="1333391901"/>
    <n v="1332182301"/>
    <b v="0"/>
    <x v="174"/>
    <b v="1"/>
    <s v="film &amp; video/shorts"/>
    <n v="101"/>
    <n v="186.11"/>
    <x v="5"/>
    <x v="27"/>
    <x v="1173"/>
    <d v="2012-04-02T18:38:21"/>
    <x v="3"/>
  </r>
  <r>
    <x v="1174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x v="476"/>
    <b v="1"/>
    <s v="theater/plays"/>
    <n v="100"/>
    <n v="122.54"/>
    <x v="6"/>
    <x v="11"/>
    <x v="1174"/>
    <d v="2015-01-08T16:31:36"/>
    <x v="2"/>
  </r>
  <r>
    <x v="117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x v="475"/>
    <b v="1"/>
    <s v="theater/plays"/>
    <n v="100"/>
    <n v="79.62"/>
    <x v="6"/>
    <x v="11"/>
    <x v="1175"/>
    <d v="2014-08-03T23:00:00"/>
    <x v="2"/>
  </r>
  <r>
    <x v="1176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x v="460"/>
    <b v="1"/>
    <s v="theater/plays"/>
    <n v="100"/>
    <n v="200.49"/>
    <x v="6"/>
    <x v="11"/>
    <x v="1176"/>
    <d v="2014-06-27T05:14:15"/>
    <x v="2"/>
  </r>
  <r>
    <x v="117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x v="178"/>
    <b v="0"/>
    <s v="technology/wearables"/>
    <n v="10"/>
    <n v="178.93"/>
    <x v="0"/>
    <x v="1"/>
    <x v="1177"/>
    <d v="2016-10-29T08:57:43"/>
    <x v="1"/>
  </r>
  <r>
    <x v="1178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x v="145"/>
    <b v="1"/>
    <s v="theater/plays"/>
    <n v="100"/>
    <n v="68.53"/>
    <x v="6"/>
    <x v="11"/>
    <x v="1178"/>
    <d v="2014-10-20T08:00:34"/>
    <x v="2"/>
  </r>
  <r>
    <x v="117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x v="178"/>
    <b v="1"/>
    <s v="music/rock"/>
    <n v="100"/>
    <n v="178.61"/>
    <x v="7"/>
    <x v="15"/>
    <x v="1179"/>
    <d v="2012-04-27T16:00:46"/>
    <x v="3"/>
  </r>
  <r>
    <x v="1180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x v="421"/>
    <b v="1"/>
    <s v="music/indie rock"/>
    <n v="100"/>
    <n v="131.58000000000001"/>
    <x v="7"/>
    <x v="12"/>
    <x v="1180"/>
    <d v="2010-10-11T00:16:16"/>
    <x v="7"/>
  </r>
  <r>
    <x v="1181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x v="407"/>
    <b v="1"/>
    <s v="film &amp; video/shorts"/>
    <n v="100"/>
    <n v="192.31"/>
    <x v="5"/>
    <x v="27"/>
    <x v="1181"/>
    <d v="2012-11-04T19:04:46"/>
    <x v="3"/>
  </r>
  <r>
    <x v="1182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x v="449"/>
    <b v="1"/>
    <s v="film &amp; video/documentary"/>
    <n v="100"/>
    <n v="100"/>
    <x v="5"/>
    <x v="8"/>
    <x v="1182"/>
    <d v="2010-07-19T16:00:00"/>
    <x v="7"/>
  </r>
  <r>
    <x v="1183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x v="174"/>
    <b v="1"/>
    <s v="music/classical music"/>
    <n v="100"/>
    <n v="185.19"/>
    <x v="7"/>
    <x v="25"/>
    <x v="1183"/>
    <d v="2016-04-22T14:52:00"/>
    <x v="1"/>
  </r>
  <r>
    <x v="1184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x v="371"/>
    <b v="1"/>
    <s v="theater/musical"/>
    <n v="100"/>
    <n v="64.94"/>
    <x v="6"/>
    <x v="19"/>
    <x v="1184"/>
    <d v="2015-04-01T17:00:26"/>
    <x v="4"/>
  </r>
  <r>
    <x v="1185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x v="178"/>
    <b v="1"/>
    <s v="theater/plays"/>
    <n v="100"/>
    <n v="178.57"/>
    <x v="6"/>
    <x v="11"/>
    <x v="1185"/>
    <d v="2014-12-31T13:39:47"/>
    <x v="2"/>
  </r>
  <r>
    <x v="1186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x v="285"/>
    <b v="1"/>
    <s v="music/electronic music"/>
    <n v="108"/>
    <n v="65.16"/>
    <x v="7"/>
    <x v="13"/>
    <x v="1186"/>
    <d v="2015-02-11T15:23:40"/>
    <x v="4"/>
  </r>
  <r>
    <x v="1187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x v="485"/>
    <b v="0"/>
    <s v="technology/wearables"/>
    <n v="20"/>
    <n v="308.75"/>
    <x v="0"/>
    <x v="1"/>
    <x v="1187"/>
    <d v="2015-12-05T22:28:22"/>
    <x v="4"/>
  </r>
  <r>
    <x v="1188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x v="421"/>
    <b v="0"/>
    <s v="technology/gadgets"/>
    <n v="14"/>
    <n v="129.97"/>
    <x v="0"/>
    <x v="6"/>
    <x v="1188"/>
    <d v="2014-10-23T10:17:59"/>
    <x v="2"/>
  </r>
  <r>
    <x v="1189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x v="425"/>
    <b v="1"/>
    <s v="theater/musical"/>
    <n v="110"/>
    <n v="94.9"/>
    <x v="6"/>
    <x v="19"/>
    <x v="1189"/>
    <d v="2014-09-08T21:11:25"/>
    <x v="2"/>
  </r>
  <r>
    <x v="1190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x v="422"/>
    <b v="0"/>
    <s v="technology/wearables"/>
    <n v="10"/>
    <n v="54.67"/>
    <x v="0"/>
    <x v="1"/>
    <x v="1190"/>
    <d v="2016-10-13T15:12:32"/>
    <x v="1"/>
  </r>
  <r>
    <x v="1191"/>
    <s v="Sight Word Music Videos"/>
    <s v="Animated Music Videos that teach kids how to read."/>
    <x v="197"/>
    <n v="4906.59"/>
    <x v="2"/>
    <s v="US"/>
    <s v="USD"/>
    <n v="1401767940"/>
    <n v="1398727441"/>
    <b v="0"/>
    <x v="310"/>
    <b v="0"/>
    <s v="film &amp; video/animation"/>
    <n v="2"/>
    <n v="39.57"/>
    <x v="5"/>
    <x v="23"/>
    <x v="1191"/>
    <d v="2014-06-03T03:59:00"/>
    <x v="2"/>
  </r>
  <r>
    <x v="1192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x v="96"/>
    <b v="1"/>
    <s v="theater/plays"/>
    <n v="100"/>
    <n v="148.47999999999999"/>
    <x v="6"/>
    <x v="11"/>
    <x v="1192"/>
    <d v="2015-03-20T20:27:00"/>
    <x v="4"/>
  </r>
  <r>
    <x v="1193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x v="340"/>
    <b v="1"/>
    <s v="music/electronic music"/>
    <n v="196"/>
    <n v="40.75"/>
    <x v="7"/>
    <x v="13"/>
    <x v="1193"/>
    <d v="2014-04-10T06:59:00"/>
    <x v="2"/>
  </r>
  <r>
    <x v="1194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x v="446"/>
    <b v="0"/>
    <s v="film &amp; video/animation"/>
    <n v="33"/>
    <n v="88.8"/>
    <x v="5"/>
    <x v="23"/>
    <x v="1194"/>
    <d v="2014-11-21T10:47:15"/>
    <x v="2"/>
  </r>
  <r>
    <x v="1195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x v="378"/>
    <b v="1"/>
    <s v="games/tabletop games"/>
    <n v="106"/>
    <n v="64.75"/>
    <x v="3"/>
    <x v="5"/>
    <x v="1195"/>
    <d v="2014-01-05T15:38:09"/>
    <x v="0"/>
  </r>
  <r>
    <x v="1196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x v="429"/>
    <b v="0"/>
    <s v="photography/photobooks"/>
    <n v="20"/>
    <n v="44.94"/>
    <x v="2"/>
    <x v="3"/>
    <x v="1196"/>
    <d v="2014-10-16T00:00:00"/>
    <x v="2"/>
  </r>
  <r>
    <x v="1197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x v="376"/>
    <b v="1"/>
    <s v="music/rock"/>
    <n v="110"/>
    <n v="74.25"/>
    <x v="7"/>
    <x v="15"/>
    <x v="1197"/>
    <d v="2016-07-05T20:58:54"/>
    <x v="1"/>
  </r>
  <r>
    <x v="1198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x v="350"/>
    <b v="1"/>
    <s v="music/rock"/>
    <n v="138"/>
    <n v="34.17"/>
    <x v="7"/>
    <x v="15"/>
    <x v="1198"/>
    <d v="2013-10-24T23:42:49"/>
    <x v="0"/>
  </r>
  <r>
    <x v="1199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x v="264"/>
    <b v="1"/>
    <s v="games/tabletop games"/>
    <n v="320"/>
    <n v="24.76"/>
    <x v="3"/>
    <x v="5"/>
    <x v="1199"/>
    <d v="2016-04-27T02:00:00"/>
    <x v="1"/>
  </r>
  <r>
    <x v="120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x v="437"/>
    <b v="1"/>
    <s v="film &amp; video/documentary"/>
    <n v="107"/>
    <n v="28.58"/>
    <x v="5"/>
    <x v="8"/>
    <x v="1200"/>
    <d v="2011-02-02T07:59:00"/>
    <x v="7"/>
  </r>
  <r>
    <x v="1201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x v="338"/>
    <b v="1"/>
    <s v="music/metal"/>
    <n v="120"/>
    <n v="41.7"/>
    <x v="7"/>
    <x v="20"/>
    <x v="1201"/>
    <d v="2015-03-16T02:34:24"/>
    <x v="4"/>
  </r>
  <r>
    <x v="1202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x v="405"/>
    <b v="1"/>
    <s v="theater/plays"/>
    <n v="114"/>
    <n v="77.34"/>
    <x v="6"/>
    <x v="11"/>
    <x v="1202"/>
    <d v="2013-05-06T16:51:11"/>
    <x v="0"/>
  </r>
  <r>
    <x v="1203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x v="469"/>
    <b v="1"/>
    <s v="theater/plays"/>
    <n v="120"/>
    <n v="159.47"/>
    <x v="6"/>
    <x v="11"/>
    <x v="1203"/>
    <d v="2015-04-23T18:30:00"/>
    <x v="4"/>
  </r>
  <r>
    <x v="1204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x v="283"/>
    <b v="1"/>
    <s v="music/electronic music"/>
    <n v="237"/>
    <n v="36.21"/>
    <x v="7"/>
    <x v="13"/>
    <x v="1204"/>
    <d v="2015-06-20T22:04:21"/>
    <x v="4"/>
  </r>
  <r>
    <x v="1205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x v="391"/>
    <b v="0"/>
    <s v="film &amp; video/science fiction"/>
    <n v="3"/>
    <n v="81.239999999999995"/>
    <x v="5"/>
    <x v="21"/>
    <x v="1205"/>
    <d v="2015-08-01T04:59:00"/>
    <x v="4"/>
  </r>
  <r>
    <x v="1206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x v="446"/>
    <b v="1"/>
    <s v="theater/spaces"/>
    <n v="117"/>
    <n v="85.18"/>
    <x v="6"/>
    <x v="9"/>
    <x v="1206"/>
    <d v="2015-02-10T16:52:10"/>
    <x v="4"/>
  </r>
  <r>
    <x v="1207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x v="378"/>
    <b v="1"/>
    <s v="music/indie rock"/>
    <n v="134"/>
    <n v="62.38"/>
    <x v="7"/>
    <x v="12"/>
    <x v="1207"/>
    <d v="2013-05-09T16:33:59"/>
    <x v="0"/>
  </r>
  <r>
    <x v="1208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x v="363"/>
    <b v="1"/>
    <s v="music/rock"/>
    <n v="212"/>
    <n v="50.25"/>
    <x v="7"/>
    <x v="15"/>
    <x v="1208"/>
    <d v="2016-12-23T01:47:58"/>
    <x v="1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x v="397"/>
    <b v="0"/>
    <s v="technology/wearables"/>
    <n v="2"/>
    <n v="424.45"/>
    <x v="0"/>
    <x v="1"/>
    <x v="1209"/>
    <d v="2014-11-30T22:59:00"/>
    <x v="2"/>
  </r>
  <r>
    <x v="1210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x v="327"/>
    <b v="0"/>
    <s v="games/mobile games"/>
    <n v="72"/>
    <n v="49.12"/>
    <x v="3"/>
    <x v="28"/>
    <x v="1210"/>
    <d v="2014-11-20T19:48:21"/>
    <x v="2"/>
  </r>
  <r>
    <x v="1211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x v="412"/>
    <b v="1"/>
    <s v="music/rock"/>
    <n v="104"/>
    <n v="53.56"/>
    <x v="7"/>
    <x v="15"/>
    <x v="1211"/>
    <d v="2011-06-12T04:00:00"/>
    <x v="6"/>
  </r>
  <r>
    <x v="1212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x v="331"/>
    <b v="1"/>
    <s v="theater/plays"/>
    <n v="155"/>
    <n v="83.14"/>
    <x v="6"/>
    <x v="11"/>
    <x v="1212"/>
    <d v="2015-06-03T06:59:00"/>
    <x v="4"/>
  </r>
  <r>
    <x v="1213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x v="429"/>
    <b v="1"/>
    <s v="film &amp; video/shorts"/>
    <n v="103"/>
    <n v="43.04"/>
    <x v="5"/>
    <x v="27"/>
    <x v="1213"/>
    <d v="2014-03-23T00:00:00"/>
    <x v="2"/>
  </r>
  <r>
    <x v="1214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x v="286"/>
    <b v="1"/>
    <s v="film &amp; video/shorts"/>
    <n v="155"/>
    <n v="96.71"/>
    <x v="5"/>
    <x v="27"/>
    <x v="1214"/>
    <d v="2013-03-03T19:11:18"/>
    <x v="0"/>
  </r>
  <r>
    <x v="1215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x v="254"/>
    <b v="1"/>
    <s v="food/small batch"/>
    <n v="155"/>
    <n v="69.27"/>
    <x v="4"/>
    <x v="7"/>
    <x v="1215"/>
    <d v="2017-02-02T16:36:49"/>
    <x v="5"/>
  </r>
  <r>
    <x v="1216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x v="239"/>
    <b v="0"/>
    <s v="theater/spaces"/>
    <n v="4"/>
    <n v="125.27"/>
    <x v="6"/>
    <x v="9"/>
    <x v="1216"/>
    <d v="2015-04-17T17:33:02"/>
    <x v="4"/>
  </r>
  <r>
    <x v="1217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x v="490"/>
    <b v="0"/>
    <s v="music/jazz"/>
    <n v="31"/>
    <n v="231.75"/>
    <x v="7"/>
    <x v="33"/>
    <x v="1217"/>
    <d v="2011-12-12T05:06:16"/>
    <x v="6"/>
  </r>
  <r>
    <x v="1218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x v="239"/>
    <b v="0"/>
    <s v="technology/wearables"/>
    <n v="31"/>
    <n v="124.92"/>
    <x v="0"/>
    <x v="1"/>
    <x v="1218"/>
    <d v="2016-11-24T18:26:27"/>
    <x v="1"/>
  </r>
  <r>
    <x v="1219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x v="360"/>
    <b v="1"/>
    <s v="theater/plays"/>
    <n v="107"/>
    <n v="100.22"/>
    <x v="6"/>
    <x v="11"/>
    <x v="1219"/>
    <d v="2014-07-01T23:50:31"/>
    <x v="2"/>
  </r>
  <r>
    <x v="1220"/>
    <s v="Beauty and the Beast"/>
    <s v="Saltmine Theatre Company present Beauty and the Beast:"/>
    <x v="169"/>
    <n v="4592"/>
    <x v="0"/>
    <s v="GB"/>
    <s v="GBP"/>
    <n v="1417374262"/>
    <n v="1414778662"/>
    <b v="0"/>
    <x v="475"/>
    <b v="1"/>
    <s v="theater/plays"/>
    <n v="102"/>
    <n v="72.89"/>
    <x v="6"/>
    <x v="11"/>
    <x v="1220"/>
    <d v="2014-11-30T19:04:22"/>
    <x v="2"/>
  </r>
  <r>
    <x v="1221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x v="376"/>
    <b v="1"/>
    <s v="theater/plays"/>
    <n v="153"/>
    <n v="70.459999999999994"/>
    <x v="6"/>
    <x v="11"/>
    <x v="1221"/>
    <d v="2015-03-27T00:00:00"/>
    <x v="4"/>
  </r>
  <r>
    <x v="1222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x v="330"/>
    <b v="1"/>
    <s v="theater/plays"/>
    <n v="102"/>
    <n v="80.16"/>
    <x v="6"/>
    <x v="11"/>
    <x v="1222"/>
    <d v="2014-08-13T04:59:00"/>
    <x v="2"/>
  </r>
  <r>
    <x v="1223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x v="267"/>
    <b v="0"/>
    <s v="games/video games"/>
    <n v="30"/>
    <n v="51.29"/>
    <x v="3"/>
    <x v="18"/>
    <x v="1223"/>
    <d v="2013-11-27T06:41:54"/>
    <x v="0"/>
  </r>
  <r>
    <x v="122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x v="424"/>
    <b v="1"/>
    <s v="theater/plays"/>
    <n v="101"/>
    <n v="114.13"/>
    <x v="6"/>
    <x v="11"/>
    <x v="1224"/>
    <d v="2014-08-30T04:48:13"/>
    <x v="2"/>
  </r>
  <r>
    <x v="1225"/>
    <s v="Forward Arena Theatre Company: Summer Season"/>
    <s v="Groundbreaking queer theatre."/>
    <x v="113"/>
    <n v="4559.13"/>
    <x v="0"/>
    <s v="GB"/>
    <s v="GBP"/>
    <n v="1469962800"/>
    <n v="1468578920"/>
    <b v="0"/>
    <x v="429"/>
    <b v="1"/>
    <s v="theater/plays"/>
    <n v="130"/>
    <n v="42.21"/>
    <x v="6"/>
    <x v="11"/>
    <x v="1225"/>
    <d v="2016-07-31T11:00:00"/>
    <x v="1"/>
  </r>
  <r>
    <x v="1226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x v="388"/>
    <b v="1"/>
    <s v="publishing/nonfiction"/>
    <n v="103"/>
    <n v="77.27"/>
    <x v="1"/>
    <x v="17"/>
    <x v="1226"/>
    <d v="2013-02-24T21:04:32"/>
    <x v="0"/>
  </r>
  <r>
    <x v="1227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x v="411"/>
    <b v="1"/>
    <s v="theater/musical"/>
    <n v="101"/>
    <n v="267.64999999999998"/>
    <x v="6"/>
    <x v="19"/>
    <x v="1227"/>
    <d v="2014-06-11T19:33:18"/>
    <x v="2"/>
  </r>
  <r>
    <x v="1228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x v="328"/>
    <b v="1"/>
    <s v="theater/plays"/>
    <n v="114"/>
    <n v="56.83"/>
    <x v="6"/>
    <x v="11"/>
    <x v="1228"/>
    <d v="2016-09-25T23:00:00"/>
    <x v="1"/>
  </r>
  <r>
    <x v="1229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x v="362"/>
    <b v="1"/>
    <s v="theater/plays"/>
    <n v="114"/>
    <n v="39.869999999999997"/>
    <x v="6"/>
    <x v="11"/>
    <x v="1229"/>
    <d v="2014-11-05T12:52:00"/>
    <x v="2"/>
  </r>
  <r>
    <x v="1230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x v="27"/>
    <b v="1"/>
    <s v="music/pop"/>
    <n v="101"/>
    <n v="64.709999999999994"/>
    <x v="7"/>
    <x v="22"/>
    <x v="1230"/>
    <d v="2013-11-24T12:49:53"/>
    <x v="0"/>
  </r>
  <r>
    <x v="1231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x v="299"/>
    <b v="1"/>
    <s v="photography/photobooks"/>
    <n v="174"/>
    <n v="32.32"/>
    <x v="2"/>
    <x v="3"/>
    <x v="1231"/>
    <d v="2016-08-18T16:52:18"/>
    <x v="1"/>
  </r>
  <r>
    <x v="1232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x v="174"/>
    <b v="1"/>
    <s v="film &amp; video/shorts"/>
    <n v="100"/>
    <n v="167.49"/>
    <x v="5"/>
    <x v="27"/>
    <x v="1232"/>
    <d v="2010-06-09T19:00:00"/>
    <x v="7"/>
  </r>
  <r>
    <x v="1233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x v="309"/>
    <b v="1"/>
    <s v="music/classical music"/>
    <n v="100"/>
    <n v="74.069999999999993"/>
    <x v="7"/>
    <x v="25"/>
    <x v="1233"/>
    <d v="2015-08-15T03:59:00"/>
    <x v="4"/>
  </r>
  <r>
    <x v="1234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x v="96"/>
    <b v="1"/>
    <s v="music/classical music"/>
    <n v="113"/>
    <n v="136.91"/>
    <x v="7"/>
    <x v="25"/>
    <x v="1234"/>
    <d v="2014-12-08T04:59:00"/>
    <x v="2"/>
  </r>
  <r>
    <x v="1235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x v="327"/>
    <b v="1"/>
    <s v="music/indie rock"/>
    <n v="113"/>
    <n v="47.54"/>
    <x v="7"/>
    <x v="12"/>
    <x v="1235"/>
    <d v="2012-04-30T15:30:08"/>
    <x v="3"/>
  </r>
  <r>
    <x v="1236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x v="383"/>
    <b v="1"/>
    <s v="theater/plays"/>
    <n v="100"/>
    <n v="65.38"/>
    <x v="6"/>
    <x v="11"/>
    <x v="1236"/>
    <d v="2015-08-22T20:18:55"/>
    <x v="4"/>
  </r>
  <r>
    <x v="123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x v="331"/>
    <b v="1"/>
    <s v="music/indie rock"/>
    <n v="113"/>
    <n v="80.55"/>
    <x v="7"/>
    <x v="12"/>
    <x v="1237"/>
    <d v="2011-08-05T21:05:38"/>
    <x v="6"/>
  </r>
  <r>
    <x v="123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x v="246"/>
    <b v="1"/>
    <s v="music/rock"/>
    <n v="100"/>
    <n v="104.65"/>
    <x v="7"/>
    <x v="15"/>
    <x v="1238"/>
    <d v="2014-12-22T04:59:00"/>
    <x v="2"/>
  </r>
  <r>
    <x v="1239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x v="467"/>
    <b v="1"/>
    <s v="theater/plays"/>
    <n v="100"/>
    <n v="145.16"/>
    <x v="6"/>
    <x v="11"/>
    <x v="1239"/>
    <d v="2016-09-03T20:57:09"/>
    <x v="1"/>
  </r>
  <r>
    <x v="1240"/>
    <s v="Three Little Words"/>
    <s v="Don't kill me until I meet my Dad"/>
    <x v="66"/>
    <n v="4482"/>
    <x v="2"/>
    <s v="GB"/>
    <s v="GBP"/>
    <n v="1417033610"/>
    <n v="1414438010"/>
    <b v="0"/>
    <x v="417"/>
    <b v="0"/>
    <s v="film &amp; video/drama"/>
    <n v="36"/>
    <n v="373.5"/>
    <x v="5"/>
    <x v="10"/>
    <x v="1240"/>
    <d v="2014-11-26T20:26:50"/>
    <x v="2"/>
  </r>
  <r>
    <x v="1241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x v="394"/>
    <b v="1"/>
    <s v="music/electronic music"/>
    <n v="111"/>
    <n v="61.9"/>
    <x v="7"/>
    <x v="13"/>
    <x v="1241"/>
    <d v="2012-04-14T17:36:00"/>
    <x v="3"/>
  </r>
  <r>
    <x v="1242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x v="309"/>
    <b v="1"/>
    <s v="theater/plays"/>
    <n v="127"/>
    <n v="72.95"/>
    <x v="6"/>
    <x v="11"/>
    <x v="1242"/>
    <d v="2016-04-19T23:27:30"/>
    <x v="1"/>
  </r>
  <r>
    <x v="1243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x v="376"/>
    <b v="1"/>
    <s v="theater/plays"/>
    <n v="111"/>
    <n v="68.349999999999994"/>
    <x v="6"/>
    <x v="11"/>
    <x v="1243"/>
    <d v="2014-11-21T17:00:00"/>
    <x v="2"/>
  </r>
  <r>
    <x v="1244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x v="475"/>
    <b v="1"/>
    <s v="theater/plays"/>
    <n v="164"/>
    <n v="70.290000000000006"/>
    <x v="6"/>
    <x v="11"/>
    <x v="1244"/>
    <d v="2015-12-03T17:00:00"/>
    <x v="4"/>
  </r>
  <r>
    <x v="1245"/>
    <s v="Pared Down Productions"/>
    <s v="A production company specializing in small-scale musicals"/>
    <x v="38"/>
    <n v="4409.7700000000004"/>
    <x v="0"/>
    <s v="US"/>
    <s v="USD"/>
    <n v="1440556553"/>
    <n v="1435372553"/>
    <b v="0"/>
    <x v="436"/>
    <b v="1"/>
    <s v="theater/musical"/>
    <n v="110"/>
    <n v="50.11"/>
    <x v="6"/>
    <x v="19"/>
    <x v="1245"/>
    <d v="2015-08-26T02:35:53"/>
    <x v="4"/>
  </r>
  <r>
    <x v="1246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x v="267"/>
    <b v="1"/>
    <s v="theater/plays"/>
    <n v="103"/>
    <n v="49.55"/>
    <x v="6"/>
    <x v="11"/>
    <x v="1246"/>
    <d v="2016-05-04T23:00:00"/>
    <x v="1"/>
  </r>
  <r>
    <x v="1247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x v="267"/>
    <b v="1"/>
    <s v="theater/plays"/>
    <n v="110"/>
    <n v="49.44"/>
    <x v="6"/>
    <x v="11"/>
    <x v="1247"/>
    <d v="2016-05-06T07:17:21"/>
    <x v="1"/>
  </r>
  <r>
    <x v="1248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x v="465"/>
    <b v="1"/>
    <s v="theater/spaces"/>
    <n v="147"/>
    <n v="191.13"/>
    <x v="6"/>
    <x v="9"/>
    <x v="1248"/>
    <d v="2016-08-18T02:38:45"/>
    <x v="1"/>
  </r>
  <r>
    <x v="1249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x v="371"/>
    <b v="1"/>
    <s v="film &amp; video/documentary"/>
    <n v="126"/>
    <n v="57.08"/>
    <x v="5"/>
    <x v="8"/>
    <x v="1249"/>
    <d v="2012-05-16T19:00:00"/>
    <x v="3"/>
  </r>
  <r>
    <x v="1250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x v="406"/>
    <b v="1"/>
    <s v="film &amp; video/television"/>
    <n v="110"/>
    <n v="93.4"/>
    <x v="5"/>
    <x v="16"/>
    <x v="1250"/>
    <d v="2016-07-29T05:35:00"/>
    <x v="1"/>
  </r>
  <r>
    <x v="1251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x v="311"/>
    <b v="1"/>
    <s v="technology/space exploration"/>
    <n v="878"/>
    <n v="27.6"/>
    <x v="0"/>
    <x v="4"/>
    <x v="1251"/>
    <d v="2014-10-20T20:59:11"/>
    <x v="2"/>
  </r>
  <r>
    <x v="1252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x v="376"/>
    <b v="1"/>
    <s v="technology/hardware"/>
    <n v="219"/>
    <n v="67.260000000000005"/>
    <x v="0"/>
    <x v="0"/>
    <x v="1252"/>
    <d v="2014-08-23T18:31:23"/>
    <x v="2"/>
  </r>
  <r>
    <x v="1253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x v="474"/>
    <b v="1"/>
    <s v="theater/plays"/>
    <n v="146"/>
    <n v="104.07"/>
    <x v="6"/>
    <x v="11"/>
    <x v="1253"/>
    <d v="2015-04-07T07:00:00"/>
    <x v="4"/>
  </r>
  <r>
    <x v="1254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x v="447"/>
    <b v="0"/>
    <s v="technology/web"/>
    <n v="17"/>
    <n v="111.41"/>
    <x v="0"/>
    <x v="26"/>
    <x v="1254"/>
    <d v="2015-08-15T13:22:00"/>
    <x v="4"/>
  </r>
  <r>
    <x v="1255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x v="475"/>
    <b v="1"/>
    <s v="music/rock"/>
    <n v="124"/>
    <n v="68.94"/>
    <x v="7"/>
    <x v="15"/>
    <x v="1255"/>
    <d v="2015-07-05T17:38:42"/>
    <x v="4"/>
  </r>
  <r>
    <x v="1256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x v="316"/>
    <b v="1"/>
    <s v="publishing/radio &amp; podcasts"/>
    <n v="109"/>
    <n v="28.94"/>
    <x v="1"/>
    <x v="2"/>
    <x v="1256"/>
    <d v="2013-04-10T15:54:31"/>
    <x v="0"/>
  </r>
  <r>
    <x v="1257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x v="462"/>
    <b v="1"/>
    <s v="theater/plays"/>
    <n v="124"/>
    <n v="135.63"/>
    <x v="6"/>
    <x v="11"/>
    <x v="1257"/>
    <d v="2015-07-14T19:32:39"/>
    <x v="4"/>
  </r>
  <r>
    <x v="1258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x v="246"/>
    <b v="1"/>
    <s v="music/rock"/>
    <n v="173"/>
    <n v="100.47"/>
    <x v="7"/>
    <x v="15"/>
    <x v="1258"/>
    <d v="2012-04-23T04:00:00"/>
    <x v="3"/>
  </r>
  <r>
    <x v="1259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x v="447"/>
    <b v="0"/>
    <s v="film &amp; video/animation"/>
    <n v="22"/>
    <n v="110.64"/>
    <x v="5"/>
    <x v="23"/>
    <x v="1259"/>
    <d v="2012-09-28T16:18:54"/>
    <x v="3"/>
  </r>
  <r>
    <x v="1260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x v="454"/>
    <b v="1"/>
    <s v="music/pop"/>
    <n v="127"/>
    <n v="52.6"/>
    <x v="7"/>
    <x v="22"/>
    <x v="1260"/>
    <d v="2014-03-11T06:59:00"/>
    <x v="2"/>
  </r>
  <r>
    <x v="1261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x v="360"/>
    <b v="1"/>
    <s v="technology/makerspaces"/>
    <n v="123"/>
    <n v="93.7"/>
    <x v="0"/>
    <x v="24"/>
    <x v="1261"/>
    <d v="2015-05-04T21:29:34"/>
    <x v="4"/>
  </r>
  <r>
    <x v="1262"/>
    <s v="Raspberry Pi Debug Clip"/>
    <s v="Making using the serial terminal on the Raspberry Pi as easy as Pi!"/>
    <x v="208"/>
    <n v="4308"/>
    <x v="0"/>
    <s v="GB"/>
    <s v="GBP"/>
    <n v="1425326400"/>
    <n v="1421916830"/>
    <b v="0"/>
    <x v="491"/>
    <b v="1"/>
    <s v="technology/hardware"/>
    <n v="168"/>
    <n v="10.51"/>
    <x v="0"/>
    <x v="0"/>
    <x v="1262"/>
    <d v="2015-03-02T20:00:00"/>
    <x v="4"/>
  </r>
  <r>
    <x v="1263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x v="391"/>
    <b v="1"/>
    <s v="theater/musical"/>
    <n v="108"/>
    <n v="74.239999999999995"/>
    <x v="6"/>
    <x v="19"/>
    <x v="1263"/>
    <d v="2014-06-12T17:28:10"/>
    <x v="2"/>
  </r>
  <r>
    <x v="1264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x v="296"/>
    <b v="0"/>
    <s v="technology/gadgets"/>
    <n v="43"/>
    <n v="40.98"/>
    <x v="0"/>
    <x v="6"/>
    <x v="1264"/>
    <d v="2015-10-21T23:00:00"/>
    <x v="4"/>
  </r>
  <r>
    <x v="1265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x v="478"/>
    <b v="1"/>
    <s v="theater/plays"/>
    <n v="107"/>
    <n v="204.57"/>
    <x v="6"/>
    <x v="11"/>
    <x v="1265"/>
    <d v="2016-09-14T19:00:00"/>
    <x v="1"/>
  </r>
  <r>
    <x v="1266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x v="434"/>
    <b v="1"/>
    <s v="music/classical music"/>
    <n v="107"/>
    <n v="52.96"/>
    <x v="7"/>
    <x v="25"/>
    <x v="1266"/>
    <d v="2015-08-20T11:00:00"/>
    <x v="4"/>
  </r>
  <r>
    <x v="1267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x v="246"/>
    <b v="1"/>
    <s v="music/rock"/>
    <n v="107"/>
    <n v="99.53"/>
    <x v="7"/>
    <x v="15"/>
    <x v="1267"/>
    <d v="2014-11-01T22:01:43"/>
    <x v="2"/>
  </r>
  <r>
    <x v="126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x v="330"/>
    <b v="1"/>
    <s v="theater/plays"/>
    <n v="122"/>
    <n v="75.09"/>
    <x v="6"/>
    <x v="11"/>
    <x v="1268"/>
    <d v="2016-04-13T21:02:45"/>
    <x v="1"/>
  </r>
  <r>
    <x v="1269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x v="449"/>
    <b v="1"/>
    <s v="music/rock"/>
    <n v="122"/>
    <n v="85.5"/>
    <x v="7"/>
    <x v="15"/>
    <x v="1269"/>
    <d v="2013-05-06T07:00:55"/>
    <x v="0"/>
  </r>
  <r>
    <x v="1270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x v="424"/>
    <b v="1"/>
    <s v="music/indie rock"/>
    <n v="107"/>
    <n v="106.53"/>
    <x v="7"/>
    <x v="12"/>
    <x v="1270"/>
    <d v="2015-07-05T17:00:17"/>
    <x v="4"/>
  </r>
  <r>
    <x v="1271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x v="465"/>
    <b v="1"/>
    <s v="theater/plays"/>
    <n v="106"/>
    <n v="184.78"/>
    <x v="6"/>
    <x v="11"/>
    <x v="1271"/>
    <d v="2017-02-25T01:22:14"/>
    <x v="5"/>
  </r>
  <r>
    <x v="1272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x v="344"/>
    <b v="1"/>
    <s v="theater/plays"/>
    <n v="142"/>
    <n v="25.13"/>
    <x v="6"/>
    <x v="11"/>
    <x v="1272"/>
    <d v="2015-08-02T16:00:00"/>
    <x v="4"/>
  </r>
  <r>
    <x v="1273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x v="406"/>
    <b v="1"/>
    <s v="music/rock"/>
    <n v="106"/>
    <n v="90.28"/>
    <x v="7"/>
    <x v="15"/>
    <x v="1273"/>
    <d v="2015-06-22T05:00:00"/>
    <x v="4"/>
  </r>
  <r>
    <x v="1274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x v="476"/>
    <b v="1"/>
    <s v="theater/spaces"/>
    <n v="101"/>
    <n v="103.17"/>
    <x v="6"/>
    <x v="9"/>
    <x v="1274"/>
    <d v="2015-07-20T22:00:00"/>
    <x v="4"/>
  </r>
  <r>
    <x v="1275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x v="206"/>
    <b v="1"/>
    <s v="technology/hardware"/>
    <n v="384"/>
    <n v="22.12"/>
    <x v="0"/>
    <x v="0"/>
    <x v="1275"/>
    <d v="2014-05-05T21:18:37"/>
    <x v="2"/>
  </r>
  <r>
    <x v="1276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x v="394"/>
    <b v="1"/>
    <s v="music/indie rock"/>
    <n v="121"/>
    <n v="58.6"/>
    <x v="7"/>
    <x v="12"/>
    <x v="1276"/>
    <d v="2012-03-05T03:00:00"/>
    <x v="3"/>
  </r>
  <r>
    <x v="1277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x v="467"/>
    <b v="1"/>
    <s v="theater/plays"/>
    <n v="105"/>
    <n v="136"/>
    <x v="6"/>
    <x v="11"/>
    <x v="1277"/>
    <d v="2016-03-16T03:59:00"/>
    <x v="1"/>
  </r>
  <r>
    <x v="1278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x v="330"/>
    <b v="1"/>
    <s v="music/rock"/>
    <n v="105"/>
    <n v="73.77"/>
    <x v="7"/>
    <x v="15"/>
    <x v="1278"/>
    <d v="2017-03-01T02:00:00"/>
    <x v="5"/>
  </r>
  <r>
    <x v="1279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x v="418"/>
    <b v="0"/>
    <s v="photography/photobooks"/>
    <n v="22"/>
    <n v="48.72"/>
    <x v="2"/>
    <x v="3"/>
    <x v="1279"/>
    <d v="2016-07-24T10:32:46"/>
    <x v="1"/>
  </r>
  <r>
    <x v="1280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x v="359"/>
    <b v="1"/>
    <s v="music/metal"/>
    <n v="105"/>
    <n v="42.72"/>
    <x v="7"/>
    <x v="20"/>
    <x v="1280"/>
    <d v="2015-06-04T00:00:00"/>
    <x v="4"/>
  </r>
  <r>
    <x v="1281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x v="363"/>
    <b v="1"/>
    <s v="music/pop"/>
    <n v="119"/>
    <n v="44.96"/>
    <x v="7"/>
    <x v="22"/>
    <x v="1281"/>
    <d v="2011-02-22T03:00:00"/>
    <x v="6"/>
  </r>
  <r>
    <x v="1282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x v="422"/>
    <b v="1"/>
    <s v="music/indie rock"/>
    <n v="119"/>
    <n v="46.4"/>
    <x v="7"/>
    <x v="12"/>
    <x v="1282"/>
    <d v="2011-09-15T22:00:03"/>
    <x v="6"/>
  </r>
  <r>
    <x v="128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x v="492"/>
    <b v="0"/>
    <s v="theater/musical"/>
    <n v="60"/>
    <n v="174"/>
    <x v="6"/>
    <x v="19"/>
    <x v="1283"/>
    <d v="2014-12-16T22:32:09"/>
    <x v="2"/>
  </r>
  <r>
    <x v="1284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x v="254"/>
    <b v="1"/>
    <s v="theater/plays"/>
    <n v="139"/>
    <n v="62.33"/>
    <x v="6"/>
    <x v="11"/>
    <x v="1284"/>
    <d v="2014-06-16T06:59:00"/>
    <x v="2"/>
  </r>
  <r>
    <x v="128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x v="433"/>
    <b v="1"/>
    <s v="music/rock"/>
    <n v="119"/>
    <n v="63.18"/>
    <x v="7"/>
    <x v="15"/>
    <x v="1285"/>
    <d v="2010-11-30T15:43:35"/>
    <x v="7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x v="267"/>
    <b v="1"/>
    <s v="music/indie rock"/>
    <n v="166"/>
    <n v="46.65"/>
    <x v="7"/>
    <x v="12"/>
    <x v="1286"/>
    <d v="2010-06-01T04:59:00"/>
    <x v="7"/>
  </r>
  <r>
    <x v="1287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x v="425"/>
    <b v="1"/>
    <s v="music/rock"/>
    <n v="104"/>
    <n v="79.83"/>
    <x v="7"/>
    <x v="15"/>
    <x v="1287"/>
    <d v="2014-01-19T20:00:30"/>
    <x v="0"/>
  </r>
  <r>
    <x v="1288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x v="328"/>
    <b v="1"/>
    <s v="theater/plays"/>
    <n v="138"/>
    <n v="51.88"/>
    <x v="6"/>
    <x v="11"/>
    <x v="1288"/>
    <d v="2014-07-06T18:31:06"/>
    <x v="2"/>
  </r>
  <r>
    <x v="1289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x v="421"/>
    <b v="1"/>
    <s v="theater/plays"/>
    <n v="138"/>
    <n v="109.08"/>
    <x v="6"/>
    <x v="11"/>
    <x v="1289"/>
    <d v="2016-12-06T23:22:34"/>
    <x v="1"/>
  </r>
  <r>
    <x v="1290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x v="461"/>
    <b v="1"/>
    <s v="music/rock"/>
    <n v="104"/>
    <n v="76.67"/>
    <x v="7"/>
    <x v="15"/>
    <x v="1290"/>
    <d v="2014-08-31T17:31:31"/>
    <x v="2"/>
  </r>
  <r>
    <x v="129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x v="128"/>
    <b v="1"/>
    <s v="theater/plays"/>
    <n v="103"/>
    <n v="36.61"/>
    <x v="6"/>
    <x v="11"/>
    <x v="1291"/>
    <d v="2015-07-05T16:43:23"/>
    <x v="4"/>
  </r>
  <r>
    <x v="1292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x v="145"/>
    <b v="1"/>
    <s v="photography/photobooks"/>
    <n v="176"/>
    <n v="56.64"/>
    <x v="2"/>
    <x v="3"/>
    <x v="1292"/>
    <d v="2014-12-01T03:00:00"/>
    <x v="2"/>
  </r>
  <r>
    <x v="1293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x v="481"/>
    <b v="0"/>
    <s v="food/small batch"/>
    <n v="39"/>
    <n v="64.53"/>
    <x v="4"/>
    <x v="7"/>
    <x v="1293"/>
    <d v="2017-04-04T05:15:01"/>
    <x v="5"/>
  </r>
  <r>
    <x v="1294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x v="454"/>
    <b v="1"/>
    <s v="film &amp; video/documentary"/>
    <n v="137"/>
    <n v="50.29"/>
    <x v="5"/>
    <x v="8"/>
    <x v="1294"/>
    <d v="2012-06-02T01:42:26"/>
    <x v="3"/>
  </r>
  <r>
    <x v="1295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x v="475"/>
    <b v="1"/>
    <s v="music/rock"/>
    <n v="103"/>
    <n v="65.38"/>
    <x v="7"/>
    <x v="15"/>
    <x v="1295"/>
    <d v="2016-05-05T13:01:47"/>
    <x v="1"/>
  </r>
  <r>
    <x v="1296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x v="433"/>
    <b v="1"/>
    <s v="music/rock"/>
    <n v="103"/>
    <n v="62.17"/>
    <x v="7"/>
    <x v="15"/>
    <x v="1296"/>
    <d v="2013-07-26T01:30:35"/>
    <x v="0"/>
  </r>
  <r>
    <x v="1297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x v="161"/>
    <b v="0"/>
    <s v="photography/places"/>
    <n v="29"/>
    <n v="44.48"/>
    <x v="2"/>
    <x v="34"/>
    <x v="1297"/>
    <d v="2016-04-03T16:25:41"/>
    <x v="1"/>
  </r>
  <r>
    <x v="1298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x v="286"/>
    <b v="1"/>
    <s v="theater/plays"/>
    <n v="102"/>
    <n v="85.21"/>
    <x v="6"/>
    <x v="11"/>
    <x v="1298"/>
    <d v="2015-03-11T03:26:23"/>
    <x v="4"/>
  </r>
  <r>
    <x v="1299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x v="414"/>
    <b v="1"/>
    <s v="music/classical music"/>
    <n v="102"/>
    <n v="57.54"/>
    <x v="7"/>
    <x v="25"/>
    <x v="1299"/>
    <d v="2013-10-18T03:59:00"/>
    <x v="0"/>
  </r>
  <r>
    <x v="1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x v="436"/>
    <b v="1"/>
    <s v="theater/plays"/>
    <n v="136"/>
    <n v="46.42"/>
    <x v="6"/>
    <x v="11"/>
    <x v="1300"/>
    <d v="2015-04-29T17:51:02"/>
    <x v="4"/>
  </r>
  <r>
    <x v="1301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x v="490"/>
    <b v="1"/>
    <s v="theater/plays"/>
    <n v="102"/>
    <n v="204.05"/>
    <x v="6"/>
    <x v="11"/>
    <x v="1301"/>
    <d v="2015-07-31T20:32:28"/>
    <x v="4"/>
  </r>
  <r>
    <x v="1302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x v="254"/>
    <b v="1"/>
    <s v="food/small batch"/>
    <n v="102"/>
    <n v="60.87"/>
    <x v="4"/>
    <x v="7"/>
    <x v="1302"/>
    <d v="2014-11-05T17:34:00"/>
    <x v="2"/>
  </r>
  <r>
    <x v="1303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x v="286"/>
    <b v="1"/>
    <s v="theater/plays"/>
    <n v="102"/>
    <n v="84.85"/>
    <x v="6"/>
    <x v="11"/>
    <x v="1303"/>
    <d v="2014-08-16T16:00:57"/>
    <x v="2"/>
  </r>
  <r>
    <x v="1304"/>
    <s v="SIX BY SEVEN"/>
    <s v="A psychedelic post rock masterpiece!"/>
    <x v="151"/>
    <n v="4067"/>
    <x v="0"/>
    <s v="GB"/>
    <s v="GBP"/>
    <n v="1470075210"/>
    <n v="1468779210"/>
    <b v="0"/>
    <x v="377"/>
    <b v="1"/>
    <s v="music/rock"/>
    <n v="203"/>
    <n v="30.58"/>
    <x v="7"/>
    <x v="15"/>
    <x v="1304"/>
    <d v="2016-08-01T18:13:30"/>
    <x v="1"/>
  </r>
  <r>
    <x v="1305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x v="449"/>
    <b v="0"/>
    <s v="theater/plays"/>
    <n v="41"/>
    <n v="81.319999999999993"/>
    <x v="6"/>
    <x v="11"/>
    <x v="1305"/>
    <d v="2014-06-03T06:59:00"/>
    <x v="2"/>
  </r>
  <r>
    <x v="1306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x v="406"/>
    <b v="1"/>
    <s v="music/rock"/>
    <n v="102"/>
    <n v="86.49"/>
    <x v="7"/>
    <x v="15"/>
    <x v="1306"/>
    <d v="2011-09-24T08:10:54"/>
    <x v="6"/>
  </r>
  <r>
    <x v="1307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x v="462"/>
    <b v="1"/>
    <s v="theater/musical"/>
    <n v="101"/>
    <n v="126.72"/>
    <x v="6"/>
    <x v="19"/>
    <x v="1307"/>
    <d v="2015-01-30T16:53:34"/>
    <x v="2"/>
  </r>
  <r>
    <x v="1308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x v="412"/>
    <b v="1"/>
    <s v="theater/plays"/>
    <n v="108"/>
    <n v="46.61"/>
    <x v="6"/>
    <x v="11"/>
    <x v="1308"/>
    <d v="2014-09-21T02:00:00"/>
    <x v="2"/>
  </r>
  <r>
    <x v="1309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x v="458"/>
    <b v="1"/>
    <s v="film &amp; video/television"/>
    <n v="101"/>
    <n v="76.45"/>
    <x v="5"/>
    <x v="16"/>
    <x v="1309"/>
    <d v="2014-08-21T07:01:55"/>
    <x v="2"/>
  </r>
  <r>
    <x v="1310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x v="465"/>
    <b v="1"/>
    <s v="theater/plays"/>
    <n v="119"/>
    <n v="176.09"/>
    <x v="6"/>
    <x v="11"/>
    <x v="1310"/>
    <d v="2014-12-21T17:11:30"/>
    <x v="2"/>
  </r>
  <r>
    <x v="1311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x v="492"/>
    <b v="1"/>
    <s v="theater/plays"/>
    <n v="135"/>
    <n v="168.75"/>
    <x v="6"/>
    <x v="11"/>
    <x v="1311"/>
    <d v="2016-06-01T18:57:00"/>
    <x v="1"/>
  </r>
  <r>
    <x v="1312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x v="414"/>
    <b v="1"/>
    <s v="photography/photobooks"/>
    <n v="108"/>
    <n v="56.98"/>
    <x v="2"/>
    <x v="3"/>
    <x v="1312"/>
    <d v="2016-10-23T08:20:01"/>
    <x v="1"/>
  </r>
  <r>
    <x v="1313"/>
    <s v="Summer FourPlay"/>
    <s v="Four Directors.  Four One Acts.  Four Genres.  For You."/>
    <x v="38"/>
    <n v="4040"/>
    <x v="0"/>
    <s v="US"/>
    <s v="USD"/>
    <n v="1405746000"/>
    <n v="1404932105"/>
    <b v="1"/>
    <x v="476"/>
    <b v="1"/>
    <s v="theater/plays"/>
    <n v="101"/>
    <n v="98.54"/>
    <x v="6"/>
    <x v="11"/>
    <x v="1313"/>
    <d v="2014-07-19T05:00:00"/>
    <x v="2"/>
  </r>
  <r>
    <x v="1314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x v="406"/>
    <b v="1"/>
    <s v="film &amp; video/shorts"/>
    <n v="115"/>
    <n v="85.96"/>
    <x v="5"/>
    <x v="27"/>
    <x v="1314"/>
    <d v="2013-04-23T05:01:12"/>
    <x v="0"/>
  </r>
  <r>
    <x v="1315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x v="436"/>
    <b v="1"/>
    <s v="music/rock"/>
    <n v="101"/>
    <n v="45.88"/>
    <x v="7"/>
    <x v="15"/>
    <x v="1315"/>
    <d v="2014-06-17T17:41:22"/>
    <x v="2"/>
  </r>
  <r>
    <x v="1316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x v="331"/>
    <b v="1"/>
    <s v="theater/plays"/>
    <n v="101"/>
    <n v="72.05"/>
    <x v="6"/>
    <x v="11"/>
    <x v="1316"/>
    <d v="2014-05-23T20:01:47"/>
    <x v="2"/>
  </r>
  <r>
    <x v="13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x v="493"/>
    <b v="1"/>
    <s v="theater/plays"/>
    <n v="101"/>
    <n v="310"/>
    <x v="6"/>
    <x v="11"/>
    <x v="1317"/>
    <d v="2015-05-09T20:47:29"/>
    <x v="4"/>
  </r>
  <r>
    <x v="1318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x v="367"/>
    <b v="1"/>
    <s v="music/indie rock"/>
    <n v="101"/>
    <n v="115.09"/>
    <x v="7"/>
    <x v="12"/>
    <x v="1318"/>
    <d v="2011-12-14T04:59:00"/>
    <x v="6"/>
  </r>
  <r>
    <x v="1319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x v="359"/>
    <b v="1"/>
    <s v="music/pop"/>
    <n v="161"/>
    <n v="41.04"/>
    <x v="7"/>
    <x v="22"/>
    <x v="1319"/>
    <d v="2013-03-28T05:04:33"/>
    <x v="0"/>
  </r>
  <r>
    <x v="1320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x v="412"/>
    <b v="1"/>
    <s v="music/rock"/>
    <n v="115"/>
    <n v="46.22"/>
    <x v="7"/>
    <x v="15"/>
    <x v="1320"/>
    <d v="2014-09-30T14:09:47"/>
    <x v="2"/>
  </r>
  <r>
    <x v="1321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x v="309"/>
    <b v="1"/>
    <s v="theater/plays"/>
    <n v="100"/>
    <n v="65.87"/>
    <x v="6"/>
    <x v="11"/>
    <x v="1321"/>
    <d v="2016-08-10T04:00:00"/>
    <x v="1"/>
  </r>
  <r>
    <x v="1322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x v="338"/>
    <b v="1"/>
    <s v="theater/plays"/>
    <n v="100"/>
    <n v="34.92"/>
    <x v="6"/>
    <x v="11"/>
    <x v="1322"/>
    <d v="2017-02-01T23:31:00"/>
    <x v="1"/>
  </r>
  <r>
    <x v="1323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x v="446"/>
    <b v="1"/>
    <s v="music/indie rock"/>
    <n v="115"/>
    <n v="72.91"/>
    <x v="7"/>
    <x v="12"/>
    <x v="1323"/>
    <d v="2012-05-16T04:59:00"/>
    <x v="3"/>
  </r>
  <r>
    <x v="1324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x v="96"/>
    <b v="1"/>
    <s v="theater/plays"/>
    <n v="100"/>
    <n v="121.36"/>
    <x v="6"/>
    <x v="11"/>
    <x v="1324"/>
    <d v="2015-01-11T20:53:30"/>
    <x v="2"/>
  </r>
  <r>
    <x v="1325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x v="27"/>
    <b v="1"/>
    <s v="theater/plays"/>
    <n v="133"/>
    <n v="57.2"/>
    <x v="6"/>
    <x v="11"/>
    <x v="1325"/>
    <d v="2016-08-01T06:59:00"/>
    <x v="1"/>
  </r>
  <r>
    <x v="1326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x v="483"/>
    <b v="1"/>
    <s v="theater/plays"/>
    <n v="100"/>
    <n v="81.67"/>
    <x v="6"/>
    <x v="11"/>
    <x v="1326"/>
    <d v="2016-05-17T21:27:59"/>
    <x v="1"/>
  </r>
  <r>
    <x v="1327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x v="81"/>
    <b v="1"/>
    <s v="film &amp; video/shorts"/>
    <n v="100"/>
    <n v="40.01"/>
    <x v="5"/>
    <x v="27"/>
    <x v="1327"/>
    <d v="2011-10-09T19:41:01"/>
    <x v="6"/>
  </r>
  <r>
    <x v="1328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x v="367"/>
    <b v="1"/>
    <s v="theater/plays"/>
    <n v="105"/>
    <n v="114.29"/>
    <x v="6"/>
    <x v="11"/>
    <x v="1328"/>
    <d v="2015-10-26T00:13:17"/>
    <x v="4"/>
  </r>
  <r>
    <x v="1329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x v="467"/>
    <b v="1"/>
    <s v="theater/plays"/>
    <n v="100"/>
    <n v="129.03"/>
    <x v="6"/>
    <x v="11"/>
    <x v="1329"/>
    <d v="2016-12-17T06:59:00"/>
    <x v="1"/>
  </r>
  <r>
    <x v="1330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x v="493"/>
    <b v="1"/>
    <s v="theater/plays"/>
    <n v="100"/>
    <n v="307.69"/>
    <x v="6"/>
    <x v="11"/>
    <x v="1330"/>
    <d v="2014-07-04T11:00:00"/>
    <x v="2"/>
  </r>
  <r>
    <x v="1331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x v="461"/>
    <b v="1"/>
    <s v="theater/spaces"/>
    <n v="107"/>
    <n v="74.069999999999993"/>
    <x v="6"/>
    <x v="9"/>
    <x v="1331"/>
    <d v="2015-06-14T00:20:55"/>
    <x v="4"/>
  </r>
  <r>
    <x v="1332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x v="421"/>
    <b v="0"/>
    <s v="photography/photobooks"/>
    <n v="36"/>
    <n v="104.89"/>
    <x v="2"/>
    <x v="3"/>
    <x v="1332"/>
    <d v="2016-09-02T16:36:20"/>
    <x v="1"/>
  </r>
  <r>
    <x v="1333"/>
    <n v="39756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x v="272"/>
    <b v="1"/>
    <s v="film &amp; video/documentary"/>
    <n v="114"/>
    <n v="47.4"/>
    <x v="5"/>
    <x v="8"/>
    <x v="1333"/>
    <d v="2010-03-16T07:06:00"/>
    <x v="7"/>
  </r>
  <r>
    <x v="1334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x v="330"/>
    <b v="1"/>
    <s v="film &amp; video/shorts"/>
    <n v="114"/>
    <n v="69.790000000000006"/>
    <x v="5"/>
    <x v="27"/>
    <x v="1334"/>
    <d v="2011-04-08T10:55:55"/>
    <x v="6"/>
  </r>
  <r>
    <x v="133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x v="441"/>
    <b v="1"/>
    <s v="publishing/nonfiction"/>
    <n v="179"/>
    <n v="53.73"/>
    <x v="1"/>
    <x v="17"/>
    <x v="1335"/>
    <d v="2013-05-03T13:44:05"/>
    <x v="0"/>
  </r>
  <r>
    <x v="1336"/>
    <s v="Roosevelt Died."/>
    <s v="Our tour van died, we need help!"/>
    <x v="121"/>
    <n v="3971"/>
    <x v="0"/>
    <s v="US"/>
    <s v="USD"/>
    <n v="1435808400"/>
    <n v="1434650084"/>
    <b v="0"/>
    <x v="475"/>
    <b v="1"/>
    <s v="music/indie rock"/>
    <n v="132"/>
    <n v="63.03"/>
    <x v="7"/>
    <x v="12"/>
    <x v="1336"/>
    <d v="2015-07-02T03:40:00"/>
    <x v="4"/>
  </r>
  <r>
    <x v="1337"/>
    <s v="Queen Kwong Tour to London and Paris"/>
    <s v="Queen Kwong is going ON TOUR to London and Paris!"/>
    <x v="121"/>
    <n v="3955"/>
    <x v="0"/>
    <s v="US"/>
    <s v="USD"/>
    <n v="1316716129"/>
    <n v="1314124129"/>
    <b v="0"/>
    <x v="331"/>
    <b v="1"/>
    <s v="music/rock"/>
    <n v="132"/>
    <n v="70.63"/>
    <x v="7"/>
    <x v="15"/>
    <x v="1337"/>
    <d v="2011-09-22T18:28:49"/>
    <x v="6"/>
  </r>
  <r>
    <x v="1338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x v="145"/>
    <b v="1"/>
    <s v="theater/spaces"/>
    <n v="101"/>
    <n v="53.95"/>
    <x v="6"/>
    <x v="9"/>
    <x v="1338"/>
    <d v="2014-06-20T22:01:00"/>
    <x v="2"/>
  </r>
  <r>
    <x v="1339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x v="444"/>
    <b v="1"/>
    <s v="music/indie rock"/>
    <n v="171"/>
    <n v="46.18"/>
    <x v="7"/>
    <x v="12"/>
    <x v="1339"/>
    <d v="2013-12-31T07:00:00"/>
    <x v="0"/>
  </r>
  <r>
    <x v="1340"/>
    <s v="Quiet Oaks Full Length Album"/>
    <s v="Help Quiet Oaks record their debut album!!!"/>
    <x v="113"/>
    <n v="3916"/>
    <x v="0"/>
    <s v="US"/>
    <s v="USD"/>
    <n v="1484430481"/>
    <n v="1481838481"/>
    <b v="0"/>
    <x v="454"/>
    <b v="1"/>
    <s v="music/rock"/>
    <n v="112"/>
    <n v="47.76"/>
    <x v="7"/>
    <x v="15"/>
    <x v="1340"/>
    <d v="2017-01-14T21:48:01"/>
    <x v="1"/>
  </r>
  <r>
    <x v="1341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x v="376"/>
    <b v="1"/>
    <s v="music/classical music"/>
    <n v="112"/>
    <n v="60.15"/>
    <x v="7"/>
    <x v="25"/>
    <x v="1341"/>
    <d v="2013-10-05T05:00:00"/>
    <x v="0"/>
  </r>
  <r>
    <x v="1342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x v="481"/>
    <b v="1"/>
    <s v="theater/plays"/>
    <n v="130"/>
    <n v="61.06"/>
    <x v="6"/>
    <x v="11"/>
    <x v="1342"/>
    <d v="2016-08-14T14:30:57"/>
    <x v="1"/>
  </r>
  <r>
    <x v="1343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x v="309"/>
    <b v="1"/>
    <s v="music/classical music"/>
    <n v="195"/>
    <n v="64.03"/>
    <x v="7"/>
    <x v="25"/>
    <x v="1343"/>
    <d v="2015-02-27T00:30:00"/>
    <x v="4"/>
  </r>
  <r>
    <x v="1344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x v="239"/>
    <b v="0"/>
    <s v="theater/plays"/>
    <n v="78"/>
    <n v="105.54"/>
    <x v="6"/>
    <x v="11"/>
    <x v="1344"/>
    <d v="2016-05-09T04:00:00"/>
    <x v="1"/>
  </r>
  <r>
    <x v="1345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x v="447"/>
    <b v="1"/>
    <s v="theater/plays"/>
    <n v="118"/>
    <n v="100.06"/>
    <x v="6"/>
    <x v="11"/>
    <x v="1345"/>
    <d v="2015-08-03T18:00:00"/>
    <x v="4"/>
  </r>
  <r>
    <x v="1346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x v="467"/>
    <b v="1"/>
    <s v="theater/plays"/>
    <n v="111"/>
    <n v="125.81"/>
    <x v="6"/>
    <x v="11"/>
    <x v="1346"/>
    <d v="2014-08-25T04:59:00"/>
    <x v="2"/>
  </r>
  <r>
    <x v="1347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x v="433"/>
    <b v="1"/>
    <s v="theater/plays"/>
    <n v="111"/>
    <n v="58.79"/>
    <x v="6"/>
    <x v="11"/>
    <x v="1347"/>
    <d v="2016-10-20T02:48:16"/>
    <x v="1"/>
  </r>
  <r>
    <x v="1348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x v="360"/>
    <b v="0"/>
    <s v="theater/plays"/>
    <n v="35"/>
    <n v="84.28"/>
    <x v="6"/>
    <x v="11"/>
    <x v="1348"/>
    <d v="2014-05-20T06:59:00"/>
    <x v="2"/>
  </r>
  <r>
    <x v="1349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x v="27"/>
    <b v="1"/>
    <s v="photography/photobooks"/>
    <n v="110"/>
    <n v="55.22"/>
    <x v="2"/>
    <x v="3"/>
    <x v="1349"/>
    <d v="2017-03-14T13:24:46"/>
    <x v="5"/>
  </r>
  <r>
    <x v="1350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x v="340"/>
    <b v="1"/>
    <s v="film &amp; video/documentary"/>
    <n v="385"/>
    <n v="32.1"/>
    <x v="5"/>
    <x v="8"/>
    <x v="1350"/>
    <d v="2013-03-01T19:59:48"/>
    <x v="0"/>
  </r>
  <r>
    <x v="1351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x v="434"/>
    <b v="1"/>
    <s v="music/pop"/>
    <n v="101"/>
    <n v="47.19"/>
    <x v="7"/>
    <x v="22"/>
    <x v="1351"/>
    <d v="2014-05-23T16:25:55"/>
    <x v="2"/>
  </r>
  <r>
    <x v="1352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x v="213"/>
    <b v="1"/>
    <s v="theater/plays"/>
    <n v="109"/>
    <n v="29.26"/>
    <x v="6"/>
    <x v="11"/>
    <x v="1352"/>
    <d v="2016-06-01T17:12:49"/>
    <x v="1"/>
  </r>
  <r>
    <x v="1353"/>
    <s v="I Died... I Came Back, ... Whatever"/>
    <s v="Sometimes your Heart has to STOP for your Life to START."/>
    <x v="113"/>
    <n v="3800"/>
    <x v="0"/>
    <s v="US"/>
    <s v="USD"/>
    <n v="1429772340"/>
    <n v="1427121931"/>
    <b v="0"/>
    <x v="418"/>
    <b v="1"/>
    <s v="theater/plays"/>
    <n v="109"/>
    <n v="44.19"/>
    <x v="6"/>
    <x v="11"/>
    <x v="1353"/>
    <d v="2015-04-23T06:59:00"/>
    <x v="4"/>
  </r>
  <r>
    <x v="1354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x v="449"/>
    <b v="1"/>
    <s v="theater/musical"/>
    <n v="109"/>
    <n v="75.959999999999994"/>
    <x v="6"/>
    <x v="19"/>
    <x v="1354"/>
    <d v="2014-12-01T20:25:15"/>
    <x v="2"/>
  </r>
  <r>
    <x v="1355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x v="388"/>
    <b v="1"/>
    <s v="music/rock"/>
    <n v="152"/>
    <n v="64.25"/>
    <x v="7"/>
    <x v="15"/>
    <x v="1355"/>
    <d v="2014-06-13T06:59:00"/>
    <x v="2"/>
  </r>
  <r>
    <x v="1356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x v="392"/>
    <b v="1"/>
    <s v="technology/hardware"/>
    <n v="126"/>
    <n v="47.91"/>
    <x v="0"/>
    <x v="0"/>
    <x v="1356"/>
    <d v="2010-03-15T21:55:00"/>
    <x v="7"/>
  </r>
  <r>
    <x v="1357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x v="178"/>
    <b v="0"/>
    <s v="technology/web"/>
    <n v="5"/>
    <n v="135.04"/>
    <x v="0"/>
    <x v="26"/>
    <x v="1357"/>
    <d v="2015-08-01T17:53:00"/>
    <x v="4"/>
  </r>
  <r>
    <x v="1358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x v="331"/>
    <b v="1"/>
    <s v="music/classical music"/>
    <n v="103"/>
    <n v="67.42"/>
    <x v="7"/>
    <x v="25"/>
    <x v="1358"/>
    <d v="2012-03-21T20:48:00"/>
    <x v="3"/>
  </r>
  <r>
    <x v="1359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x v="389"/>
    <b v="1"/>
    <s v="theater/plays"/>
    <n v="126"/>
    <n v="62.88"/>
    <x v="6"/>
    <x v="11"/>
    <x v="1359"/>
    <d v="2012-06-01T03:59:00"/>
    <x v="3"/>
  </r>
  <r>
    <x v="1360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x v="389"/>
    <b v="1"/>
    <s v="theater/plays"/>
    <n v="107"/>
    <n v="62.67"/>
    <x v="6"/>
    <x v="11"/>
    <x v="1360"/>
    <d v="2016-06-06T02:00:00"/>
    <x v="1"/>
  </r>
  <r>
    <x v="1361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x v="441"/>
    <b v="1"/>
    <s v="music/rock"/>
    <n v="114"/>
    <n v="50.69"/>
    <x v="7"/>
    <x v="15"/>
    <x v="1361"/>
    <d v="2014-02-26T20:13:40"/>
    <x v="2"/>
  </r>
  <r>
    <x v="1362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x v="449"/>
    <b v="1"/>
    <s v="theater/musical"/>
    <n v="125"/>
    <n v="75"/>
    <x v="6"/>
    <x v="19"/>
    <x v="1362"/>
    <d v="2015-02-23T18:22:59"/>
    <x v="4"/>
  </r>
  <r>
    <x v="1363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x v="475"/>
    <b v="1"/>
    <s v="music/classical music"/>
    <n v="107"/>
    <n v="59.46"/>
    <x v="7"/>
    <x v="25"/>
    <x v="1363"/>
    <d v="2013-09-26T10:46:58"/>
    <x v="0"/>
  </r>
  <r>
    <x v="1364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x v="145"/>
    <b v="1"/>
    <s v="music/indie rock"/>
    <n v="107"/>
    <n v="51.19"/>
    <x v="7"/>
    <x v="12"/>
    <x v="1364"/>
    <d v="2012-03-10T04:02:09"/>
    <x v="3"/>
  </r>
  <r>
    <x v="1365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x v="446"/>
    <b v="1"/>
    <s v="film &amp; video/documentary"/>
    <n v="107"/>
    <n v="67.91"/>
    <x v="5"/>
    <x v="8"/>
    <x v="1365"/>
    <d v="2014-10-01T03:59:00"/>
    <x v="2"/>
  </r>
  <r>
    <x v="136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x v="332"/>
    <b v="1"/>
    <s v="theater/plays"/>
    <n v="124"/>
    <n v="47.85"/>
    <x v="6"/>
    <x v="11"/>
    <x v="1366"/>
    <d v="2016-09-11T20:19:26"/>
    <x v="1"/>
  </r>
  <r>
    <x v="1367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x v="425"/>
    <b v="1"/>
    <s v="theater/plays"/>
    <n v="107"/>
    <n v="71.73"/>
    <x v="6"/>
    <x v="11"/>
    <x v="1367"/>
    <d v="2015-10-28T17:33:36"/>
    <x v="4"/>
  </r>
  <r>
    <x v="13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x v="406"/>
    <b v="1"/>
    <s v="theater/plays"/>
    <n v="106"/>
    <n v="78.94"/>
    <x v="6"/>
    <x v="11"/>
    <x v="1368"/>
    <d v="2016-08-17T03:59:00"/>
    <x v="1"/>
  </r>
  <r>
    <x v="136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x v="365"/>
    <b v="1"/>
    <s v="film &amp; video/television"/>
    <n v="123"/>
    <n v="31.62"/>
    <x v="5"/>
    <x v="16"/>
    <x v="1369"/>
    <d v="2014-07-22T16:09:28"/>
    <x v="2"/>
  </r>
  <r>
    <x v="1370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x v="406"/>
    <b v="1"/>
    <s v="film &amp; video/shorts"/>
    <n v="247"/>
    <n v="78.72"/>
    <x v="5"/>
    <x v="27"/>
    <x v="1370"/>
    <d v="2013-05-31T14:42:50"/>
    <x v="0"/>
  </r>
  <r>
    <x v="1371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x v="460"/>
    <b v="0"/>
    <s v="theater/plays"/>
    <n v="37"/>
    <n v="147.4"/>
    <x v="6"/>
    <x v="11"/>
    <x v="1371"/>
    <d v="2014-10-21T21:11:27"/>
    <x v="2"/>
  </r>
  <r>
    <x v="1372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x v="254"/>
    <b v="1"/>
    <s v="music/classical music"/>
    <n v="123"/>
    <n v="54.99"/>
    <x v="7"/>
    <x v="25"/>
    <x v="1372"/>
    <d v="2015-06-01T03:59:00"/>
    <x v="4"/>
  </r>
  <r>
    <x v="1373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x v="405"/>
    <b v="1"/>
    <s v="music/metal"/>
    <n v="105"/>
    <n v="59.26"/>
    <x v="7"/>
    <x v="20"/>
    <x v="1373"/>
    <d v="2016-10-24T21:00:00"/>
    <x v="1"/>
  </r>
  <r>
    <x v="1374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x v="380"/>
    <b v="1"/>
    <s v="theater/plays"/>
    <n v="108"/>
    <n v="126.55"/>
    <x v="6"/>
    <x v="11"/>
    <x v="1374"/>
    <d v="2015-06-24T02:00:00"/>
    <x v="4"/>
  </r>
  <r>
    <x v="1375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x v="404"/>
    <b v="1"/>
    <s v="theater/plays"/>
    <n v="105"/>
    <n v="32.97"/>
    <x v="6"/>
    <x v="11"/>
    <x v="1375"/>
    <d v="2015-06-15T16:14:40"/>
    <x v="4"/>
  </r>
  <r>
    <x v="1376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x v="360"/>
    <b v="1"/>
    <s v="theater/plays"/>
    <n v="105"/>
    <n v="79.540000000000006"/>
    <x v="6"/>
    <x v="11"/>
    <x v="1376"/>
    <d v="2016-01-04T04:20:07"/>
    <x v="4"/>
  </r>
  <r>
    <x v="1377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x v="486"/>
    <b v="1"/>
    <s v="theater/plays"/>
    <n v="104"/>
    <n v="71.67"/>
    <x v="6"/>
    <x v="11"/>
    <x v="1377"/>
    <d v="2015-11-29T23:00:00"/>
    <x v="4"/>
  </r>
  <r>
    <x v="1378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x v="392"/>
    <b v="1"/>
    <s v="music/rock"/>
    <n v="121"/>
    <n v="46.09"/>
    <x v="7"/>
    <x v="15"/>
    <x v="1378"/>
    <d v="2012-06-29T04:27:23"/>
    <x v="3"/>
  </r>
  <r>
    <x v="1379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x v="380"/>
    <b v="1"/>
    <s v="film &amp; video/documentary"/>
    <n v="104"/>
    <n v="125.45"/>
    <x v="5"/>
    <x v="8"/>
    <x v="1379"/>
    <d v="2016-04-08T18:52:01"/>
    <x v="1"/>
  </r>
  <r>
    <x v="1380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x v="380"/>
    <b v="1"/>
    <s v="theater/plays"/>
    <n v="121"/>
    <n v="125.38"/>
    <x v="6"/>
    <x v="11"/>
    <x v="1380"/>
    <d v="2015-04-17T16:00:00"/>
    <x v="4"/>
  </r>
  <r>
    <x v="1381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x v="389"/>
    <b v="1"/>
    <s v="film &amp; video/shorts"/>
    <n v="103"/>
    <n v="60"/>
    <x v="5"/>
    <x v="27"/>
    <x v="1381"/>
    <d v="2014-06-22T15:48:51"/>
    <x v="2"/>
  </r>
  <r>
    <x v="1382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x v="360"/>
    <b v="1"/>
    <s v="film &amp; video/shorts"/>
    <n v="120"/>
    <n v="78.260000000000005"/>
    <x v="5"/>
    <x v="27"/>
    <x v="1382"/>
    <d v="2011-05-17T09:39:24"/>
    <x v="6"/>
  </r>
  <r>
    <x v="1383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x v="330"/>
    <b v="0"/>
    <s v="publishing/fiction"/>
    <n v="51"/>
    <n v="63.12"/>
    <x v="1"/>
    <x v="35"/>
    <x v="1383"/>
    <d v="2015-10-11T05:00:00"/>
    <x v="4"/>
  </r>
  <r>
    <x v="1384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x v="174"/>
    <b v="1"/>
    <s v="theater/plays"/>
    <n v="103"/>
    <n v="132.96"/>
    <x v="6"/>
    <x v="11"/>
    <x v="1384"/>
    <d v="2015-03-31T12:52:00"/>
    <x v="4"/>
  </r>
  <r>
    <x v="1385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x v="383"/>
    <b v="1"/>
    <s v="music/rock"/>
    <n v="119"/>
    <n v="51.81"/>
    <x v="7"/>
    <x v="15"/>
    <x v="1385"/>
    <d v="2012-10-05T22:44:10"/>
    <x v="3"/>
  </r>
  <r>
    <x v="1386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x v="262"/>
    <b v="1"/>
    <s v="theater/plays"/>
    <n v="128"/>
    <n v="37.21"/>
    <x v="6"/>
    <x v="11"/>
    <x v="1386"/>
    <d v="2016-12-14T17:49:21"/>
    <x v="1"/>
  </r>
  <r>
    <x v="138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x v="434"/>
    <b v="0"/>
    <s v="technology/wearables"/>
    <n v="18"/>
    <n v="43.98"/>
    <x v="0"/>
    <x v="1"/>
    <x v="1387"/>
    <d v="2016-04-22T05:06:14"/>
    <x v="1"/>
  </r>
  <r>
    <x v="1388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x v="405"/>
    <b v="1"/>
    <s v="publishing/nonfiction"/>
    <n v="119"/>
    <n v="57.34"/>
    <x v="1"/>
    <x v="17"/>
    <x v="1388"/>
    <d v="2011-08-04T15:07:55"/>
    <x v="6"/>
  </r>
  <r>
    <x v="1389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x v="345"/>
    <b v="0"/>
    <s v="technology/wearables"/>
    <n v="4"/>
    <n v="591.66999999999996"/>
    <x v="0"/>
    <x v="1"/>
    <x v="1389"/>
    <d v="2017-02-05T18:00:53"/>
    <x v="1"/>
  </r>
  <r>
    <x v="1390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x v="405"/>
    <b v="1"/>
    <s v="theater/plays"/>
    <n v="118"/>
    <n v="57.26"/>
    <x v="6"/>
    <x v="11"/>
    <x v="1390"/>
    <d v="2015-06-21T22:25:00"/>
    <x v="4"/>
  </r>
  <r>
    <x v="1391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x v="383"/>
    <b v="1"/>
    <s v="music/electronic music"/>
    <n v="101"/>
    <n v="51.3"/>
    <x v="7"/>
    <x v="13"/>
    <x v="1391"/>
    <d v="2013-07-27T01:27:16"/>
    <x v="0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x v="241"/>
    <b v="1"/>
    <s v="theater/plays"/>
    <n v="101"/>
    <n v="33.99"/>
    <x v="6"/>
    <x v="11"/>
    <x v="1392"/>
    <d v="2011-01-25T04:00:00"/>
    <x v="7"/>
  </r>
  <r>
    <x v="1393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x v="447"/>
    <b v="1"/>
    <s v="theater/musical"/>
    <n v="101"/>
    <n v="90.54"/>
    <x v="6"/>
    <x v="19"/>
    <x v="1393"/>
    <d v="2016-08-29T17:00:00"/>
    <x v="1"/>
  </r>
  <r>
    <x v="1394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x v="96"/>
    <b v="0"/>
    <s v="theater/plays"/>
    <n v="71"/>
    <n v="106.97"/>
    <x v="6"/>
    <x v="11"/>
    <x v="1394"/>
    <d v="2015-04-02T01:00:00"/>
    <x v="4"/>
  </r>
  <r>
    <x v="1395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x v="424"/>
    <b v="1"/>
    <s v="theater/plays"/>
    <n v="101"/>
    <n v="88.25"/>
    <x v="6"/>
    <x v="11"/>
    <x v="1395"/>
    <d v="2014-07-21T03:59:00"/>
    <x v="2"/>
  </r>
  <r>
    <x v="1396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x v="360"/>
    <b v="1"/>
    <s v="theater/plays"/>
    <n v="101"/>
    <n v="76.650000000000006"/>
    <x v="6"/>
    <x v="11"/>
    <x v="1396"/>
    <d v="2016-08-01T22:59:00"/>
    <x v="1"/>
  </r>
  <r>
    <x v="1397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x v="300"/>
    <b v="1"/>
    <s v="theater/plays"/>
    <n v="100"/>
    <n v="103.35"/>
    <x v="6"/>
    <x v="11"/>
    <x v="1397"/>
    <d v="2014-09-10T20:09:34"/>
    <x v="2"/>
  </r>
  <r>
    <x v="1398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x v="309"/>
    <b v="1"/>
    <s v="film &amp; video/documentary"/>
    <n v="153"/>
    <n v="57.54"/>
    <x v="5"/>
    <x v="8"/>
    <x v="1398"/>
    <d v="2011-05-25T04:00:00"/>
    <x v="6"/>
  </r>
  <r>
    <x v="1399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x v="424"/>
    <b v="1"/>
    <s v="theater/spaces"/>
    <n v="103"/>
    <n v="87.7"/>
    <x v="6"/>
    <x v="9"/>
    <x v="1399"/>
    <d v="2014-06-11T04:00:00"/>
    <x v="2"/>
  </r>
  <r>
    <x v="1400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x v="367"/>
    <b v="1"/>
    <s v="theater/plays"/>
    <n v="117"/>
    <n v="100.17"/>
    <x v="6"/>
    <x v="11"/>
    <x v="1400"/>
    <d v="2014-12-14T18:18:08"/>
    <x v="2"/>
  </r>
  <r>
    <x v="1401"/>
    <s v="Sizzling in the Kitchen Flynn Style"/>
    <s v="Help us raise the funds to film our pilot episode!"/>
    <x v="113"/>
    <n v="3501.52"/>
    <x v="0"/>
    <s v="US"/>
    <s v="USD"/>
    <n v="1460754000"/>
    <n v="1460155212"/>
    <b v="0"/>
    <x v="417"/>
    <b v="1"/>
    <s v="film &amp; video/television"/>
    <n v="100"/>
    <n v="291.79000000000002"/>
    <x v="5"/>
    <x v="16"/>
    <x v="1401"/>
    <d v="2016-04-15T21:00:00"/>
    <x v="1"/>
  </r>
  <r>
    <x v="1402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x v="367"/>
    <b v="1"/>
    <s v="film &amp; video/shorts"/>
    <n v="100"/>
    <n v="100"/>
    <x v="5"/>
    <x v="27"/>
    <x v="1402"/>
    <d v="2013-01-24T18:38:30"/>
    <x v="3"/>
  </r>
  <r>
    <x v="1403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x v="331"/>
    <b v="1"/>
    <s v="music/pop"/>
    <n v="175"/>
    <n v="62.5"/>
    <x v="7"/>
    <x v="22"/>
    <x v="1403"/>
    <d v="2011-07-22T01:39:05"/>
    <x v="6"/>
  </r>
  <r>
    <x v="1404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x v="490"/>
    <b v="1"/>
    <s v="music/rock"/>
    <n v="233"/>
    <n v="175"/>
    <x v="7"/>
    <x v="15"/>
    <x v="1404"/>
    <d v="2012-04-27T15:31:34"/>
    <x v="3"/>
  </r>
  <r>
    <x v="1405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x v="454"/>
    <b v="1"/>
    <s v="technology/wearables"/>
    <n v="140"/>
    <n v="42.67"/>
    <x v="0"/>
    <x v="1"/>
    <x v="1405"/>
    <d v="2014-09-16T21:53:33"/>
    <x v="2"/>
  </r>
  <r>
    <x v="1406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x v="475"/>
    <b v="1"/>
    <s v="theater/plays"/>
    <n v="116"/>
    <n v="55.33"/>
    <x v="6"/>
    <x v="11"/>
    <x v="1406"/>
    <d v="2015-10-14T22:01:03"/>
    <x v="4"/>
  </r>
  <r>
    <x v="140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x v="446"/>
    <b v="1"/>
    <s v="theater/plays"/>
    <n v="116"/>
    <n v="63.36"/>
    <x v="6"/>
    <x v="11"/>
    <x v="1407"/>
    <d v="2014-08-02T04:13:01"/>
    <x v="2"/>
  </r>
  <r>
    <x v="1408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x v="441"/>
    <b v="1"/>
    <s v="theater/plays"/>
    <n v="108"/>
    <n v="46.89"/>
    <x v="6"/>
    <x v="11"/>
    <x v="1408"/>
    <d v="2015-05-27T02:45:00"/>
    <x v="4"/>
  </r>
  <r>
    <x v="1409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x v="469"/>
    <b v="0"/>
    <s v="food/food trucks"/>
    <n v="7"/>
    <n v="115.53"/>
    <x v="4"/>
    <x v="29"/>
    <x v="1409"/>
    <d v="2016-03-25T20:36:40"/>
    <x v="1"/>
  </r>
  <r>
    <x v="1410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x v="365"/>
    <b v="1"/>
    <s v="music/rock"/>
    <n v="139"/>
    <n v="29.62"/>
    <x v="7"/>
    <x v="15"/>
    <x v="1410"/>
    <d v="2016-04-08T15:00:35"/>
    <x v="1"/>
  </r>
  <r>
    <x v="1411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x v="378"/>
    <b v="1"/>
    <s v="music/indie rock"/>
    <n v="116"/>
    <n v="46.2"/>
    <x v="7"/>
    <x v="12"/>
    <x v="1411"/>
    <d v="2010-09-11T03:59:00"/>
    <x v="7"/>
  </r>
  <r>
    <x v="1412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x v="381"/>
    <b v="1"/>
    <s v="theater/plays"/>
    <n v="116"/>
    <n v="30.94"/>
    <x v="6"/>
    <x v="11"/>
    <x v="1412"/>
    <d v="2015-07-13T07:35:44"/>
    <x v="4"/>
  </r>
  <r>
    <x v="1413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x v="474"/>
    <b v="1"/>
    <s v="music/pop"/>
    <n v="115"/>
    <n v="82.38"/>
    <x v="7"/>
    <x v="22"/>
    <x v="1413"/>
    <d v="2012-04-21T03:59:00"/>
    <x v="3"/>
  </r>
  <r>
    <x v="1414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x v="27"/>
    <b v="1"/>
    <s v="music/indie rock"/>
    <n v="173"/>
    <n v="49.34"/>
    <x v="7"/>
    <x v="12"/>
    <x v="1414"/>
    <d v="2015-03-10T02:39:49"/>
    <x v="4"/>
  </r>
  <r>
    <x v="1415"/>
    <s v="Lakotas and the American Theatre"/>
    <s v="Breaking the American Indian stereotype in the American Theatre."/>
    <x v="196"/>
    <n v="3449"/>
    <x v="0"/>
    <s v="US"/>
    <s v="USD"/>
    <n v="1435881006"/>
    <n v="1433980206"/>
    <b v="0"/>
    <x v="424"/>
    <b v="1"/>
    <s v="theater/plays"/>
    <n v="105"/>
    <n v="86.23"/>
    <x v="6"/>
    <x v="11"/>
    <x v="1415"/>
    <d v="2015-07-02T23:50:06"/>
    <x v="4"/>
  </r>
  <r>
    <x v="1416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x v="407"/>
    <b v="0"/>
    <s v="theater/spaces"/>
    <n v="34"/>
    <n v="132.35"/>
    <x v="6"/>
    <x v="9"/>
    <x v="1416"/>
    <d v="2017-04-05T18:14:37"/>
    <x v="5"/>
  </r>
  <r>
    <x v="1417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x v="467"/>
    <b v="1"/>
    <s v="theater/plays"/>
    <n v="115"/>
    <n v="110.97"/>
    <x v="6"/>
    <x v="11"/>
    <x v="1417"/>
    <d v="2016-03-20T23:58:45"/>
    <x v="1"/>
  </r>
  <r>
    <x v="1418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x v="96"/>
    <b v="1"/>
    <s v="music/indie rock"/>
    <n v="114"/>
    <n v="104"/>
    <x v="7"/>
    <x v="12"/>
    <x v="1418"/>
    <d v="2014-01-15T19:33:00"/>
    <x v="0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x v="27"/>
    <b v="1"/>
    <s v="music/rock"/>
    <n v="122"/>
    <n v="48.84"/>
    <x v="7"/>
    <x v="15"/>
    <x v="1419"/>
    <d v="2012-03-17T19:17:15"/>
    <x v="3"/>
  </r>
  <r>
    <x v="1420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x v="300"/>
    <b v="0"/>
    <s v="technology/wearables"/>
    <n v="1"/>
    <n v="100.5"/>
    <x v="0"/>
    <x v="1"/>
    <x v="1420"/>
    <d v="2016-08-17T12:05:54"/>
    <x v="1"/>
  </r>
  <r>
    <x v="1421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x v="174"/>
    <b v="0"/>
    <s v="technology/makerspaces"/>
    <n v="18"/>
    <n v="126.48"/>
    <x v="0"/>
    <x v="24"/>
    <x v="1421"/>
    <d v="2014-07-03T00:42:23"/>
    <x v="2"/>
  </r>
  <r>
    <x v="1422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x v="494"/>
    <b v="0"/>
    <s v="publishing/art books"/>
    <n v="14"/>
    <n v="155"/>
    <x v="1"/>
    <x v="32"/>
    <x v="1422"/>
    <d v="2014-12-24T01:29:45"/>
    <x v="2"/>
  </r>
  <r>
    <x v="1423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x v="469"/>
    <b v="0"/>
    <s v="games/video games"/>
    <n v="6"/>
    <n v="113.57"/>
    <x v="3"/>
    <x v="18"/>
    <x v="1423"/>
    <d v="2014-01-04T04:09:05"/>
    <x v="0"/>
  </r>
  <r>
    <x v="1424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x v="469"/>
    <b v="1"/>
    <s v="theater/plays"/>
    <n v="114"/>
    <n v="113.57"/>
    <x v="6"/>
    <x v="11"/>
    <x v="1424"/>
    <d v="2015-03-23T02:14:00"/>
    <x v="4"/>
  </r>
  <r>
    <x v="1425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x v="480"/>
    <b v="0"/>
    <s v="theater/plays"/>
    <n v="62"/>
    <n v="486.43"/>
    <x v="6"/>
    <x v="11"/>
    <x v="1425"/>
    <d v="2014-08-09T05:37:12"/>
    <x v="2"/>
  </r>
  <r>
    <x v="1426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x v="389"/>
    <b v="1"/>
    <s v="film &amp; video/shorts"/>
    <n v="106"/>
    <n v="56.67"/>
    <x v="5"/>
    <x v="27"/>
    <x v="1426"/>
    <d v="2012-12-07T23:30:00"/>
    <x v="3"/>
  </r>
  <r>
    <x v="1427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x v="486"/>
    <b v="1"/>
    <s v="theater/plays"/>
    <n v="136"/>
    <n v="66.67"/>
    <x v="6"/>
    <x v="11"/>
    <x v="1427"/>
    <d v="2015-04-08T08:53:21"/>
    <x v="4"/>
  </r>
  <r>
    <x v="1428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x v="239"/>
    <b v="1"/>
    <s v="film &amp; video/shorts"/>
    <n v="105"/>
    <n v="91.84"/>
    <x v="5"/>
    <x v="27"/>
    <x v="1428"/>
    <d v="2011-08-13T23:00:00"/>
    <x v="6"/>
  </r>
  <r>
    <x v="1429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x v="394"/>
    <b v="1"/>
    <s v="technology/space exploration"/>
    <n v="170"/>
    <n v="47.18"/>
    <x v="0"/>
    <x v="4"/>
    <x v="1429"/>
    <d v="2016-04-30T12:00:00"/>
    <x v="1"/>
  </r>
  <r>
    <x v="1430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x v="441"/>
    <b v="1"/>
    <s v="theater/plays"/>
    <n v="110"/>
    <n v="45.88"/>
    <x v="6"/>
    <x v="11"/>
    <x v="1430"/>
    <d v="2015-08-20T20:02:56"/>
    <x v="4"/>
  </r>
  <r>
    <x v="1431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x v="455"/>
    <b v="1"/>
    <s v="film &amp; video/television"/>
    <n v="130"/>
    <n v="49.88"/>
    <x v="5"/>
    <x v="16"/>
    <x v="1431"/>
    <d v="2014-08-05T07:43:21"/>
    <x v="2"/>
  </r>
  <r>
    <x v="1432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x v="421"/>
    <b v="0"/>
    <s v="food/food trucks"/>
    <n v="6"/>
    <n v="89.21"/>
    <x v="4"/>
    <x v="29"/>
    <x v="1432"/>
    <d v="2014-12-25T20:16:00"/>
    <x v="2"/>
  </r>
  <r>
    <x v="1433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x v="383"/>
    <b v="1"/>
    <s v="theater/plays"/>
    <n v="113"/>
    <n v="49.06"/>
    <x v="6"/>
    <x v="11"/>
    <x v="1433"/>
    <d v="2016-04-29T06:59:00"/>
    <x v="1"/>
  </r>
  <r>
    <x v="1434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x v="393"/>
    <b v="1"/>
    <s v="music/indie rock"/>
    <n v="226"/>
    <n v="94.03"/>
    <x v="7"/>
    <x v="12"/>
    <x v="1434"/>
    <d v="2011-02-20T01:56:41"/>
    <x v="6"/>
  </r>
  <r>
    <x v="1435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x v="300"/>
    <b v="1"/>
    <s v="theater/plays"/>
    <n v="113"/>
    <n v="99.5"/>
    <x v="6"/>
    <x v="11"/>
    <x v="1435"/>
    <d v="2016-10-05T10:53:54"/>
    <x v="1"/>
  </r>
  <r>
    <x v="1436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x v="434"/>
    <b v="1"/>
    <s v="music/indie rock"/>
    <n v="101"/>
    <n v="41.73"/>
    <x v="7"/>
    <x v="12"/>
    <x v="1436"/>
    <d v="2012-07-10T23:48:00"/>
    <x v="3"/>
  </r>
  <r>
    <x v="1437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x v="330"/>
    <b v="1"/>
    <s v="music/rock"/>
    <n v="135"/>
    <n v="59.16"/>
    <x v="7"/>
    <x v="15"/>
    <x v="1437"/>
    <d v="2012-03-03T07:39:27"/>
    <x v="3"/>
  </r>
  <r>
    <x v="1438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x v="285"/>
    <b v="1"/>
    <s v="publishing/radio &amp; podcasts"/>
    <n v="112"/>
    <n v="44.32"/>
    <x v="1"/>
    <x v="2"/>
    <x v="1438"/>
    <d v="2013-09-13T17:28:12"/>
    <x v="0"/>
  </r>
  <r>
    <x v="1439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x v="300"/>
    <b v="1"/>
    <s v="theater/plays"/>
    <n v="102"/>
    <n v="99"/>
    <x v="6"/>
    <x v="11"/>
    <x v="1439"/>
    <d v="2016-04-28T05:59:00"/>
    <x v="1"/>
  </r>
  <r>
    <x v="1440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x v="285"/>
    <b v="1"/>
    <s v="theater/plays"/>
    <n v="112"/>
    <n v="44.25"/>
    <x v="6"/>
    <x v="11"/>
    <x v="1440"/>
    <d v="2015-08-05T11:00:00"/>
    <x v="4"/>
  </r>
  <r>
    <x v="1441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x v="446"/>
    <b v="1"/>
    <s v="music/indie rock"/>
    <n v="105"/>
    <n v="61.1"/>
    <x v="7"/>
    <x v="12"/>
    <x v="1441"/>
    <d v="2014-11-03T08:52:50"/>
    <x v="2"/>
  </r>
  <r>
    <x v="1442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x v="470"/>
    <b v="1"/>
    <s v="film &amp; video/documentary"/>
    <n v="112"/>
    <n v="40.4"/>
    <x v="5"/>
    <x v="8"/>
    <x v="1442"/>
    <d v="2016-01-25T23:52:00"/>
    <x v="1"/>
  </r>
  <r>
    <x v="1443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x v="178"/>
    <b v="1"/>
    <s v="theater/plays"/>
    <n v="100"/>
    <n v="119.64"/>
    <x v="6"/>
    <x v="11"/>
    <x v="1443"/>
    <d v="2016-06-12T17:00:00"/>
    <x v="1"/>
  </r>
  <r>
    <x v="1444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x v="465"/>
    <b v="1"/>
    <s v="theater/plays"/>
    <n v="102"/>
    <n v="145.65"/>
    <x v="6"/>
    <x v="11"/>
    <x v="1444"/>
    <d v="2016-06-22T03:55:00"/>
    <x v="1"/>
  </r>
  <r>
    <x v="1445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x v="483"/>
    <b v="1"/>
    <s v="publishing/nonfiction"/>
    <n v="112"/>
    <n v="68.37"/>
    <x v="1"/>
    <x v="17"/>
    <x v="1445"/>
    <d v="2011-06-25T13:42:03"/>
    <x v="6"/>
  </r>
  <r>
    <x v="1446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x v="495"/>
    <b v="1"/>
    <s v="music/indie rock"/>
    <n v="111"/>
    <n v="416.88"/>
    <x v="7"/>
    <x v="12"/>
    <x v="1446"/>
    <d v="2015-12-03T21:30:00"/>
    <x v="4"/>
  </r>
  <r>
    <x v="1447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x v="393"/>
    <b v="1"/>
    <s v="theater/plays"/>
    <n v="111"/>
    <n v="92.5"/>
    <x v="6"/>
    <x v="11"/>
    <x v="1447"/>
    <d v="2016-04-10T04:00:00"/>
    <x v="1"/>
  </r>
  <r>
    <x v="1448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x v="338"/>
    <b v="1"/>
    <s v="music/indie rock"/>
    <n v="111"/>
    <n v="28.88"/>
    <x v="7"/>
    <x v="12"/>
    <x v="1448"/>
    <d v="2012-07-19T04:28:16"/>
    <x v="3"/>
  </r>
  <r>
    <x v="1449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x v="425"/>
    <b v="1"/>
    <s v="theater/plays"/>
    <n v="111"/>
    <n v="63.85"/>
    <x v="6"/>
    <x v="11"/>
    <x v="1449"/>
    <d v="2015-07-16T19:47:50"/>
    <x v="4"/>
  </r>
  <r>
    <x v="1450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x v="406"/>
    <b v="0"/>
    <s v="technology/makerspaces"/>
    <n v="33"/>
    <n v="70.62"/>
    <x v="0"/>
    <x v="24"/>
    <x v="1450"/>
    <d v="2015-12-28T06:00:00"/>
    <x v="4"/>
  </r>
  <r>
    <x v="1451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x v="246"/>
    <b v="1"/>
    <s v="theater/plays"/>
    <n v="111"/>
    <n v="77.19"/>
    <x v="6"/>
    <x v="11"/>
    <x v="1451"/>
    <d v="2015-01-05T20:26:00"/>
    <x v="2"/>
  </r>
  <r>
    <x v="1452"/>
    <s v="Attention: People With Body Parts"/>
    <s v="This is a book of letters. Letters to our body parts."/>
    <x v="225"/>
    <n v="3318"/>
    <x v="0"/>
    <s v="US"/>
    <s v="USD"/>
    <n v="1348372740"/>
    <n v="1346806909"/>
    <b v="0"/>
    <x v="303"/>
    <b v="1"/>
    <s v="publishing/nonfiction"/>
    <n v="111"/>
    <n v="34.21"/>
    <x v="1"/>
    <x v="17"/>
    <x v="1452"/>
    <d v="2012-09-23T03:59:00"/>
    <x v="3"/>
  </r>
  <r>
    <x v="1453"/>
    <s v="Linkoo (Canceled)"/>
    <s v="World's Smallest customizable Phone &amp; GPS Watch for kids !"/>
    <x v="6"/>
    <n v="3317"/>
    <x v="1"/>
    <s v="US"/>
    <s v="USD"/>
    <n v="1418056315"/>
    <n v="1414164715"/>
    <b v="0"/>
    <x v="239"/>
    <b v="0"/>
    <s v="technology/wearables"/>
    <n v="7"/>
    <n v="89.65"/>
    <x v="0"/>
    <x v="1"/>
    <x v="1453"/>
    <d v="2014-12-08T16:31:55"/>
    <x v="2"/>
  </r>
  <r>
    <x v="1454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x v="483"/>
    <b v="1"/>
    <s v="theater/plays"/>
    <n v="100"/>
    <n v="67.650000000000006"/>
    <x v="6"/>
    <x v="11"/>
    <x v="1454"/>
    <d v="2015-07-16T17:24:36"/>
    <x v="4"/>
  </r>
  <r>
    <x v="1455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x v="457"/>
    <b v="1"/>
    <s v="theater/plays"/>
    <n v="118"/>
    <n v="75.34"/>
    <x v="6"/>
    <x v="11"/>
    <x v="1455"/>
    <d v="2014-06-04T04:59:00"/>
    <x v="2"/>
  </r>
  <r>
    <x v="1456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x v="431"/>
    <b v="1"/>
    <s v="technology/space exploration"/>
    <n v="661"/>
    <n v="21.9"/>
    <x v="0"/>
    <x v="4"/>
    <x v="1456"/>
    <d v="2012-09-13T03:59:00"/>
    <x v="3"/>
  </r>
  <r>
    <x v="1457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x v="457"/>
    <b v="1"/>
    <s v="music/rock"/>
    <n v="132"/>
    <n v="75.11"/>
    <x v="7"/>
    <x v="15"/>
    <x v="1457"/>
    <d v="2015-06-08T03:50:00"/>
    <x v="4"/>
  </r>
  <r>
    <x v="1458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x v="174"/>
    <b v="0"/>
    <s v="games/video games"/>
    <n v="18"/>
    <n v="122"/>
    <x v="3"/>
    <x v="18"/>
    <x v="1458"/>
    <d v="2011-10-09T17:07:13"/>
    <x v="6"/>
  </r>
  <r>
    <x v="1459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x v="27"/>
    <b v="1"/>
    <s v="theater/plays"/>
    <n v="110"/>
    <n v="47.03"/>
    <x v="6"/>
    <x v="11"/>
    <x v="1459"/>
    <d v="2016-09-30T21:00:00"/>
    <x v="1"/>
  </r>
  <r>
    <x v="1460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x v="365"/>
    <b v="1"/>
    <s v="film &amp; video/television"/>
    <n v="110"/>
    <n v="28.11"/>
    <x v="5"/>
    <x v="16"/>
    <x v="1460"/>
    <d v="2014-04-04T22:00:00"/>
    <x v="2"/>
  </r>
  <r>
    <x v="1461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x v="492"/>
    <b v="1"/>
    <s v="theater/plays"/>
    <n v="109"/>
    <n v="136.46"/>
    <x v="6"/>
    <x v="11"/>
    <x v="1461"/>
    <d v="2015-08-24T02:00:00"/>
    <x v="4"/>
  </r>
  <r>
    <x v="1462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x v="447"/>
    <b v="1"/>
    <s v="theater/plays"/>
    <n v="109"/>
    <n v="83.97"/>
    <x v="6"/>
    <x v="11"/>
    <x v="1462"/>
    <d v="2014-08-08T18:53:24"/>
    <x v="2"/>
  </r>
  <r>
    <x v="1463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x v="478"/>
    <b v="1"/>
    <s v="theater/plays"/>
    <n v="109"/>
    <n v="155.94999999999999"/>
    <x v="6"/>
    <x v="11"/>
    <x v="1463"/>
    <d v="2016-07-10T22:59:00"/>
    <x v="1"/>
  </r>
  <r>
    <x v="1464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x v="360"/>
    <b v="1"/>
    <s v="theater/plays"/>
    <n v="109"/>
    <n v="71.150000000000006"/>
    <x v="6"/>
    <x v="11"/>
    <x v="1464"/>
    <d v="2015-12-14T00:00:00"/>
    <x v="4"/>
  </r>
  <r>
    <x v="1465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x v="330"/>
    <b v="1"/>
    <s v="theater/plays"/>
    <n v="109"/>
    <n v="57.39"/>
    <x v="6"/>
    <x v="11"/>
    <x v="1465"/>
    <d v="2015-06-18T10:41:07"/>
    <x v="4"/>
  </r>
  <r>
    <x v="146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x v="27"/>
    <b v="1"/>
    <s v="theater/plays"/>
    <n v="102"/>
    <n v="46.71"/>
    <x v="6"/>
    <x v="11"/>
    <x v="1466"/>
    <d v="2014-09-16T21:00:00"/>
    <x v="2"/>
  </r>
  <r>
    <x v="1467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x v="421"/>
    <b v="1"/>
    <s v="theater/musical"/>
    <n v="105"/>
    <n v="85.74"/>
    <x v="6"/>
    <x v="19"/>
    <x v="1467"/>
    <d v="2015-02-21T11:00:00"/>
    <x v="4"/>
  </r>
  <r>
    <x v="1468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x v="309"/>
    <b v="1"/>
    <s v="food/small batch"/>
    <n v="109"/>
    <n v="53.41"/>
    <x v="4"/>
    <x v="7"/>
    <x v="1468"/>
    <d v="2016-05-25T18:06:31"/>
    <x v="1"/>
  </r>
  <r>
    <x v="1469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x v="424"/>
    <b v="1"/>
    <s v="theater/plays"/>
    <n v="109"/>
    <n v="81.38"/>
    <x v="6"/>
    <x v="11"/>
    <x v="1469"/>
    <d v="2016-06-06T07:00:00"/>
    <x v="1"/>
  </r>
  <r>
    <x v="1470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x v="492"/>
    <b v="1"/>
    <s v="theater/plays"/>
    <n v="109"/>
    <n v="135.63"/>
    <x v="6"/>
    <x v="11"/>
    <x v="1470"/>
    <d v="2016-04-18T09:13:25"/>
    <x v="1"/>
  </r>
  <r>
    <x v="1471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x v="360"/>
    <b v="1"/>
    <s v="music/indie rock"/>
    <n v="108"/>
    <n v="70.650000000000006"/>
    <x v="7"/>
    <x v="12"/>
    <x v="1471"/>
    <d v="2014-05-04T06:59:00"/>
    <x v="2"/>
  </r>
  <r>
    <x v="147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x v="392"/>
    <b v="1"/>
    <s v="music/indie rock"/>
    <n v="108"/>
    <n v="40.96"/>
    <x v="7"/>
    <x v="12"/>
    <x v="1472"/>
    <d v="2014-04-18T23:00:00"/>
    <x v="2"/>
  </r>
  <r>
    <x v="1473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x v="371"/>
    <b v="1"/>
    <s v="music/indie rock"/>
    <n v="108"/>
    <n v="41.96"/>
    <x v="7"/>
    <x v="12"/>
    <x v="1473"/>
    <d v="2013-12-15T01:58:05"/>
    <x v="0"/>
  </r>
  <r>
    <x v="1474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x v="414"/>
    <b v="1"/>
    <s v="music/rock"/>
    <n v="108"/>
    <n v="45.44"/>
    <x v="7"/>
    <x v="15"/>
    <x v="1474"/>
    <d v="2012-04-29T04:00:00"/>
    <x v="3"/>
  </r>
  <r>
    <x v="1475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x v="470"/>
    <b v="1"/>
    <s v="photography/photobooks"/>
    <n v="129"/>
    <n v="38.869999999999997"/>
    <x v="2"/>
    <x v="3"/>
    <x v="1475"/>
    <d v="2015-11-27T01:00:00"/>
    <x v="4"/>
  </r>
  <r>
    <x v="1476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x v="474"/>
    <b v="1"/>
    <s v="theater/spaces"/>
    <n v="108"/>
    <n v="76.790000000000006"/>
    <x v="6"/>
    <x v="9"/>
    <x v="1476"/>
    <d v="2015-06-26T23:00:00"/>
    <x v="4"/>
  </r>
  <r>
    <x v="1477"/>
    <s v="A Sundered World"/>
    <s v="A Dungeon World campaign setting that takes place after the end of the worlds."/>
    <x v="200"/>
    <n v="3223"/>
    <x v="0"/>
    <s v="US"/>
    <s v="USD"/>
    <n v="1434045687"/>
    <n v="1431453687"/>
    <b v="0"/>
    <x v="307"/>
    <b v="1"/>
    <s v="games/tabletop games"/>
    <n v="147"/>
    <n v="15.72"/>
    <x v="3"/>
    <x v="5"/>
    <x v="1477"/>
    <d v="2015-06-11T18:01:27"/>
    <x v="4"/>
  </r>
  <r>
    <x v="1478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x v="427"/>
    <b v="1"/>
    <s v="publishing/nonfiction"/>
    <n v="107"/>
    <n v="169.58"/>
    <x v="1"/>
    <x v="17"/>
    <x v="1478"/>
    <d v="2015-06-21T03:31:22"/>
    <x v="4"/>
  </r>
  <r>
    <x v="1479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x v="492"/>
    <b v="1"/>
    <s v="music/rock"/>
    <n v="107"/>
    <n v="134.21"/>
    <x v="7"/>
    <x v="15"/>
    <x v="1479"/>
    <d v="2011-07-31T06:59:00"/>
    <x v="6"/>
  </r>
  <r>
    <x v="1480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x v="182"/>
    <b v="0"/>
    <s v="technology/wearables"/>
    <n v="16"/>
    <n v="214.07"/>
    <x v="0"/>
    <x v="1"/>
    <x v="1480"/>
    <d v="2017-03-16T16:01:01"/>
    <x v="5"/>
  </r>
  <r>
    <x v="1481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x v="444"/>
    <b v="1"/>
    <s v="photography/photobooks"/>
    <n v="161"/>
    <n v="37.78"/>
    <x v="2"/>
    <x v="3"/>
    <x v="1481"/>
    <d v="2016-12-28T16:49:00"/>
    <x v="1"/>
  </r>
  <r>
    <x v="1482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x v="378"/>
    <b v="1"/>
    <s v="music/indie rock"/>
    <n v="100"/>
    <n v="42.8"/>
    <x v="7"/>
    <x v="12"/>
    <x v="1482"/>
    <d v="2011-07-05T00:31:06"/>
    <x v="6"/>
  </r>
  <r>
    <x v="1483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x v="246"/>
    <b v="1"/>
    <s v="theater/plays"/>
    <n v="100"/>
    <n v="74.53"/>
    <x v="6"/>
    <x v="11"/>
    <x v="1483"/>
    <d v="2014-08-31T15:47:58"/>
    <x v="2"/>
  </r>
  <r>
    <x v="1484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x v="376"/>
    <b v="1"/>
    <s v="music/indie rock"/>
    <n v="107"/>
    <n v="49.25"/>
    <x v="7"/>
    <x v="12"/>
    <x v="1484"/>
    <d v="2011-11-16T16:11:48"/>
    <x v="6"/>
  </r>
  <r>
    <x v="1485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x v="496"/>
    <b v="0"/>
    <s v="food/food trucks"/>
    <n v="5"/>
    <n v="640"/>
    <x v="4"/>
    <x v="29"/>
    <x v="1485"/>
    <d v="2015-10-28T17:17:07"/>
    <x v="4"/>
  </r>
  <r>
    <x v="148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x v="394"/>
    <b v="0"/>
    <s v="music/indie rock"/>
    <n v="40"/>
    <n v="44.44"/>
    <x v="7"/>
    <x v="12"/>
    <x v="1486"/>
    <d v="2015-08-28T04:00:00"/>
    <x v="4"/>
  </r>
  <r>
    <x v="1487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x v="487"/>
    <b v="1"/>
    <s v="music/classical music"/>
    <n v="107"/>
    <n v="177.5"/>
    <x v="7"/>
    <x v="25"/>
    <x v="1487"/>
    <d v="2017-03-05T19:26:21"/>
    <x v="5"/>
  </r>
  <r>
    <x v="1488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x v="96"/>
    <b v="1"/>
    <s v="theater/plays"/>
    <n v="106"/>
    <n v="96.67"/>
    <x v="6"/>
    <x v="11"/>
    <x v="1488"/>
    <d v="2014-11-21T04:55:00"/>
    <x v="2"/>
  </r>
  <r>
    <x v="1489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x v="469"/>
    <b v="1"/>
    <s v="music/electronic music"/>
    <n v="206"/>
    <n v="106.2"/>
    <x v="7"/>
    <x v="13"/>
    <x v="1489"/>
    <d v="2015-06-02T00:47:00"/>
    <x v="4"/>
  </r>
  <r>
    <x v="1490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x v="487"/>
    <b v="0"/>
    <s v="theater/musical"/>
    <n v="4"/>
    <n v="176.94"/>
    <x v="6"/>
    <x v="19"/>
    <x v="1490"/>
    <d v="2017-01-14T03:59:00"/>
    <x v="1"/>
  </r>
  <r>
    <x v="1491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x v="394"/>
    <b v="1"/>
    <s v="theater/plays"/>
    <n v="106"/>
    <n v="44.14"/>
    <x v="6"/>
    <x v="11"/>
    <x v="1491"/>
    <d v="2016-03-15T21:00:00"/>
    <x v="1"/>
  </r>
  <r>
    <x v="1492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x v="475"/>
    <b v="1"/>
    <s v="theater/plays"/>
    <n v="113"/>
    <n v="50.4"/>
    <x v="6"/>
    <x v="11"/>
    <x v="1492"/>
    <d v="2016-04-28T15:24:05"/>
    <x v="1"/>
  </r>
  <r>
    <x v="1493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x v="480"/>
    <b v="0"/>
    <s v="photography/people"/>
    <n v="21"/>
    <n v="453.14"/>
    <x v="2"/>
    <x v="36"/>
    <x v="1493"/>
    <d v="2014-11-30T19:58:01"/>
    <x v="2"/>
  </r>
  <r>
    <x v="1494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x v="446"/>
    <b v="1"/>
    <s v="film &amp; video/documentary"/>
    <n v="127"/>
    <n v="57.65"/>
    <x v="5"/>
    <x v="8"/>
    <x v="1494"/>
    <d v="2012-07-25T17:49:38"/>
    <x v="3"/>
  </r>
  <r>
    <x v="1495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x v="383"/>
    <b v="1"/>
    <s v="technology/space exploration"/>
    <n v="106"/>
    <n v="45.94"/>
    <x v="0"/>
    <x v="4"/>
    <x v="1495"/>
    <d v="2015-06-08T03:51:14"/>
    <x v="4"/>
  </r>
  <r>
    <x v="1496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x v="433"/>
    <b v="1"/>
    <s v="theater/plays"/>
    <n v="105"/>
    <n v="47.88"/>
    <x v="6"/>
    <x v="11"/>
    <x v="1496"/>
    <d v="2015-02-11T22:31:43"/>
    <x v="4"/>
  </r>
  <r>
    <x v="1497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x v="434"/>
    <b v="1"/>
    <s v="technology/space exploration"/>
    <n v="158"/>
    <n v="38.99"/>
    <x v="0"/>
    <x v="4"/>
    <x v="1497"/>
    <d v="2016-06-30T10:00:00"/>
    <x v="1"/>
  </r>
  <r>
    <x v="1498"/>
    <s v="Balloons (Canceled)"/>
    <s v="Thank you for your support!"/>
    <x v="51"/>
    <n v="3155"/>
    <x v="1"/>
    <s v="US"/>
    <s v="USD"/>
    <n v="1455048000"/>
    <n v="1452631647"/>
    <b v="0"/>
    <x v="246"/>
    <b v="0"/>
    <s v="technology/space exploration"/>
    <n v="21"/>
    <n v="73.37"/>
    <x v="0"/>
    <x v="4"/>
    <x v="1498"/>
    <d v="2016-02-09T20:00:00"/>
    <x v="1"/>
  </r>
  <r>
    <x v="1499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x v="461"/>
    <b v="1"/>
    <s v="music/rock"/>
    <n v="105"/>
    <n v="58.33"/>
    <x v="7"/>
    <x v="15"/>
    <x v="1499"/>
    <d v="2011-07-16T23:00:00"/>
    <x v="6"/>
  </r>
  <r>
    <x v="1500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x v="447"/>
    <b v="1"/>
    <s v="theater/plays"/>
    <n v="105"/>
    <n v="80.72"/>
    <x v="6"/>
    <x v="11"/>
    <x v="1500"/>
    <d v="2016-08-23T18:34:50"/>
    <x v="1"/>
  </r>
  <r>
    <x v="1501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x v="392"/>
    <b v="1"/>
    <s v="theater/plays"/>
    <n v="112"/>
    <n v="39.81"/>
    <x v="6"/>
    <x v="11"/>
    <x v="1501"/>
    <d v="2015-07-01T12:14:58"/>
    <x v="4"/>
  </r>
  <r>
    <x v="150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x v="481"/>
    <b v="1"/>
    <s v="theater/spaces"/>
    <n v="105"/>
    <n v="48.98"/>
    <x v="6"/>
    <x v="9"/>
    <x v="1502"/>
    <d v="2016-10-09T18:25:10"/>
    <x v="1"/>
  </r>
  <r>
    <x v="1503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x v="178"/>
    <b v="1"/>
    <s v="theater/plays"/>
    <n v="104"/>
    <n v="111.89"/>
    <x v="6"/>
    <x v="11"/>
    <x v="1503"/>
    <d v="2014-11-29T23:52:58"/>
    <x v="2"/>
  </r>
  <r>
    <x v="1504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x v="455"/>
    <b v="1"/>
    <s v="music/rock"/>
    <n v="104"/>
    <n v="46.07"/>
    <x v="7"/>
    <x v="15"/>
    <x v="1504"/>
    <d v="2009-09-01T04:00:00"/>
    <x v="8"/>
  </r>
  <r>
    <x v="1505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x v="447"/>
    <b v="0"/>
    <s v="music/faith"/>
    <n v="31"/>
    <n v="80.13"/>
    <x v="7"/>
    <x v="14"/>
    <x v="1505"/>
    <d v="2017-04-10T20:15:00"/>
    <x v="5"/>
  </r>
  <r>
    <x v="1506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x v="422"/>
    <b v="1"/>
    <s v="photography/photobooks"/>
    <n v="260"/>
    <n v="34.69"/>
    <x v="2"/>
    <x v="3"/>
    <x v="1506"/>
    <d v="2016-10-14T06:04:42"/>
    <x v="1"/>
  </r>
  <r>
    <x v="1507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x v="272"/>
    <b v="1"/>
    <s v="theater/plays"/>
    <n v="125"/>
    <n v="37.14"/>
    <x v="6"/>
    <x v="11"/>
    <x v="1507"/>
    <d v="2015-10-24T21:29:00"/>
    <x v="4"/>
  </r>
  <r>
    <x v="1508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x v="184"/>
    <b v="1"/>
    <s v="theater/plays"/>
    <n v="125"/>
    <n v="69.33"/>
    <x v="6"/>
    <x v="11"/>
    <x v="1508"/>
    <d v="2015-03-19T21:47:44"/>
    <x v="4"/>
  </r>
  <r>
    <x v="1509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x v="457"/>
    <b v="1"/>
    <s v="theater/plays"/>
    <n v="104"/>
    <n v="70.569999999999993"/>
    <x v="6"/>
    <x v="11"/>
    <x v="1509"/>
    <d v="2016-12-01T07:59:00"/>
    <x v="1"/>
  </r>
  <r>
    <x v="1510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x v="309"/>
    <b v="1"/>
    <s v="theater/plays"/>
    <n v="124"/>
    <n v="50.9"/>
    <x v="6"/>
    <x v="11"/>
    <x v="1510"/>
    <d v="2014-06-13T22:00:00"/>
    <x v="2"/>
  </r>
  <r>
    <x v="1511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x v="492"/>
    <b v="0"/>
    <s v="technology/wearables"/>
    <n v="16"/>
    <n v="129.16999999999999"/>
    <x v="0"/>
    <x v="1"/>
    <x v="1511"/>
    <d v="2016-08-19T16:00:50"/>
    <x v="1"/>
  </r>
  <r>
    <x v="1512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x v="367"/>
    <b v="1"/>
    <s v="film &amp; video/shorts"/>
    <n v="103"/>
    <n v="88.57"/>
    <x v="5"/>
    <x v="27"/>
    <x v="1512"/>
    <d v="2012-01-13T06:34:48"/>
    <x v="6"/>
  </r>
  <r>
    <x v="1513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x v="486"/>
    <b v="1"/>
    <s v="theater/plays"/>
    <n v="103"/>
    <n v="60.78"/>
    <x v="6"/>
    <x v="11"/>
    <x v="1513"/>
    <d v="2015-12-04T19:01:26"/>
    <x v="4"/>
  </r>
  <r>
    <x v="1514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x v="332"/>
    <b v="1"/>
    <s v="theater/plays"/>
    <n v="155"/>
    <n v="39.74"/>
    <x v="6"/>
    <x v="11"/>
    <x v="1514"/>
    <d v="2015-02-13T14:48:36"/>
    <x v="2"/>
  </r>
  <r>
    <x v="1515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x v="391"/>
    <b v="1"/>
    <s v="theater/plays"/>
    <n v="103"/>
    <n v="53.36"/>
    <x v="6"/>
    <x v="11"/>
    <x v="1515"/>
    <d v="2015-07-18T23:16:59"/>
    <x v="4"/>
  </r>
  <r>
    <x v="1516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x v="332"/>
    <b v="1"/>
    <s v="theater/plays"/>
    <n v="103"/>
    <n v="39.54"/>
    <x v="6"/>
    <x v="11"/>
    <x v="1516"/>
    <d v="2014-11-08T10:00:46"/>
    <x v="2"/>
  </r>
  <r>
    <x v="1517"/>
    <s v="The Flu Season"/>
    <s v="A new theatre company staging Will Eno's The Flu Season in Seattle"/>
    <x v="204"/>
    <n v="3081"/>
    <x v="0"/>
    <s v="US"/>
    <s v="USD"/>
    <n v="1426229940"/>
    <n v="1423959123"/>
    <b v="0"/>
    <x v="405"/>
    <b v="1"/>
    <s v="theater/plays"/>
    <n v="119"/>
    <n v="49.69"/>
    <x v="6"/>
    <x v="11"/>
    <x v="1517"/>
    <d v="2015-03-13T06:59:00"/>
    <x v="4"/>
  </r>
  <r>
    <x v="1518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x v="360"/>
    <b v="1"/>
    <s v="theater/plays"/>
    <n v="103"/>
    <n v="66.959999999999994"/>
    <x v="6"/>
    <x v="11"/>
    <x v="1518"/>
    <d v="2015-05-31T18:32:51"/>
    <x v="4"/>
  </r>
  <r>
    <x v="1519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x v="332"/>
    <b v="1"/>
    <s v="theater/plays"/>
    <n v="103"/>
    <n v="39.49"/>
    <x v="6"/>
    <x v="11"/>
    <x v="1519"/>
    <d v="2015-07-02T15:39:37"/>
    <x v="4"/>
  </r>
  <r>
    <x v="1520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x v="349"/>
    <b v="1"/>
    <s v="publishing/nonfiction"/>
    <n v="123"/>
    <n v="25.35"/>
    <x v="1"/>
    <x v="17"/>
    <x v="1520"/>
    <d v="2012-11-30T10:00:00"/>
    <x v="3"/>
  </r>
  <r>
    <x v="152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x v="458"/>
    <b v="1"/>
    <s v="games/tabletop games"/>
    <n v="153"/>
    <n v="57.77"/>
    <x v="3"/>
    <x v="5"/>
    <x v="1521"/>
    <d v="2017-02-21T00:07:33"/>
    <x v="5"/>
  </r>
  <r>
    <x v="1522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x v="493"/>
    <b v="1"/>
    <s v="theater/plays"/>
    <n v="102"/>
    <n v="235.46"/>
    <x v="6"/>
    <x v="11"/>
    <x v="1522"/>
    <d v="2015-03-19T14:39:00"/>
    <x v="4"/>
  </r>
  <r>
    <x v="1523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x v="267"/>
    <b v="1"/>
    <s v="music/pop"/>
    <n v="122"/>
    <n v="34.380000000000003"/>
    <x v="7"/>
    <x v="22"/>
    <x v="1523"/>
    <d v="2012-03-16T03:59:00"/>
    <x v="3"/>
  </r>
  <r>
    <x v="152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x v="485"/>
    <b v="0"/>
    <s v="technology/wearables"/>
    <n v="31"/>
    <n v="191.25"/>
    <x v="0"/>
    <x v="1"/>
    <x v="1524"/>
    <d v="2015-01-01T00:03:35"/>
    <x v="2"/>
  </r>
  <r>
    <x v="1525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x v="446"/>
    <b v="1"/>
    <s v="theater/plays"/>
    <n v="102"/>
    <n v="55.6"/>
    <x v="6"/>
    <x v="11"/>
    <x v="1525"/>
    <d v="2015-10-29T04:01:00"/>
    <x v="4"/>
  </r>
  <r>
    <x v="1526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x v="422"/>
    <b v="1"/>
    <s v="theater/plays"/>
    <n v="102"/>
    <n v="33.94"/>
    <x v="6"/>
    <x v="11"/>
    <x v="1526"/>
    <d v="2015-08-06T15:31:47"/>
    <x v="4"/>
  </r>
  <r>
    <x v="1527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x v="427"/>
    <b v="1"/>
    <s v="music/rock"/>
    <n v="109"/>
    <n v="160.79"/>
    <x v="7"/>
    <x v="15"/>
    <x v="1527"/>
    <d v="2015-04-27T17:12:00"/>
    <x v="4"/>
  </r>
  <r>
    <x v="1528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x v="182"/>
    <b v="1"/>
    <s v="theater/plays"/>
    <n v="102"/>
    <n v="203.2"/>
    <x v="6"/>
    <x v="11"/>
    <x v="1528"/>
    <d v="2016-01-29T05:59:00"/>
    <x v="1"/>
  </r>
  <r>
    <x v="1529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x v="330"/>
    <b v="1"/>
    <s v="theater/plays"/>
    <n v="102"/>
    <n v="53.44"/>
    <x v="6"/>
    <x v="11"/>
    <x v="1529"/>
    <d v="2014-09-26T22:43:04"/>
    <x v="2"/>
  </r>
  <r>
    <x v="1530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x v="411"/>
    <b v="0"/>
    <s v="theater/plays"/>
    <n v="61"/>
    <n v="179.12"/>
    <x v="6"/>
    <x v="11"/>
    <x v="1530"/>
    <d v="2015-09-28T02:49:10"/>
    <x v="4"/>
  </r>
  <r>
    <x v="1531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x v="380"/>
    <b v="1"/>
    <s v="theater/plays"/>
    <n v="102"/>
    <n v="105"/>
    <x v="6"/>
    <x v="11"/>
    <x v="1531"/>
    <d v="2014-08-23T17:37:20"/>
    <x v="2"/>
  </r>
  <r>
    <x v="1532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x v="405"/>
    <b v="1"/>
    <s v="music/rock"/>
    <n v="122"/>
    <n v="49.11"/>
    <x v="7"/>
    <x v="15"/>
    <x v="1532"/>
    <d v="2014-05-01T23:57:42"/>
    <x v="2"/>
  </r>
  <r>
    <x v="1533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x v="446"/>
    <b v="1"/>
    <s v="film &amp; video/documentary"/>
    <n v="108"/>
    <n v="55.2"/>
    <x v="5"/>
    <x v="8"/>
    <x v="1533"/>
    <d v="2014-03-06T02:02:19"/>
    <x v="2"/>
  </r>
  <r>
    <x v="1534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x v="467"/>
    <b v="1"/>
    <s v="film &amp; video/documentary"/>
    <n v="101"/>
    <n v="97.9"/>
    <x v="5"/>
    <x v="8"/>
    <x v="1534"/>
    <d v="2015-03-14T02:05:08"/>
    <x v="4"/>
  </r>
  <r>
    <x v="1535"/>
    <s v="The Adventurers Club"/>
    <s v="BNT's Biggest Adventure So Far: Our 2015 full length production!"/>
    <x v="121"/>
    <n v="3035"/>
    <x v="0"/>
    <s v="US"/>
    <s v="USD"/>
    <n v="1426132800"/>
    <n v="1424477934"/>
    <b v="0"/>
    <x v="492"/>
    <b v="1"/>
    <s v="theater/plays"/>
    <n v="101"/>
    <n v="126.46"/>
    <x v="6"/>
    <x v="11"/>
    <x v="1535"/>
    <d v="2015-03-12T04:00:00"/>
    <x v="4"/>
  </r>
  <r>
    <x v="1536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x v="411"/>
    <b v="1"/>
    <s v="theater/spaces"/>
    <n v="101"/>
    <n v="178.53"/>
    <x v="6"/>
    <x v="9"/>
    <x v="1536"/>
    <d v="2016-03-01T05:59:00"/>
    <x v="1"/>
  </r>
  <r>
    <x v="1537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x v="407"/>
    <b v="1"/>
    <s v="theater/spaces"/>
    <n v="101"/>
    <n v="116.73"/>
    <x v="6"/>
    <x v="9"/>
    <x v="1537"/>
    <d v="2016-01-21T05:05:19"/>
    <x v="4"/>
  </r>
  <r>
    <x v="1538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x v="465"/>
    <b v="1"/>
    <s v="theater/plays"/>
    <n v="101"/>
    <n v="131.91"/>
    <x v="6"/>
    <x v="11"/>
    <x v="1538"/>
    <d v="2014-08-25T20:45:08"/>
    <x v="2"/>
  </r>
  <r>
    <x v="1539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x v="96"/>
    <b v="0"/>
    <s v="film &amp; video/drama"/>
    <n v="25"/>
    <n v="91.82"/>
    <x v="5"/>
    <x v="10"/>
    <x v="1539"/>
    <d v="2015-10-01T05:00:00"/>
    <x v="4"/>
  </r>
  <r>
    <x v="1540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x v="393"/>
    <b v="1"/>
    <s v="theater/plays"/>
    <n v="101"/>
    <n v="84.17"/>
    <x v="6"/>
    <x v="11"/>
    <x v="1540"/>
    <d v="2015-08-19T17:03:40"/>
    <x v="4"/>
  </r>
  <r>
    <x v="1541"/>
    <s v="Venus in Fur, Los Angeles."/>
    <s v="Venus in Fur, By David Ives."/>
    <x v="121"/>
    <n v="3030"/>
    <x v="0"/>
    <s v="US"/>
    <s v="USD"/>
    <n v="1426864032"/>
    <n v="1424275632"/>
    <b v="0"/>
    <x v="406"/>
    <b v="1"/>
    <s v="theater/plays"/>
    <n v="101"/>
    <n v="64.47"/>
    <x v="6"/>
    <x v="11"/>
    <x v="1541"/>
    <d v="2015-03-20T15:07:12"/>
    <x v="4"/>
  </r>
  <r>
    <x v="1542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x v="286"/>
    <b v="1"/>
    <s v="music/rock"/>
    <n v="101"/>
    <n v="63.03"/>
    <x v="7"/>
    <x v="15"/>
    <x v="1542"/>
    <d v="2012-05-09T02:00:04"/>
    <x v="3"/>
  </r>
  <r>
    <x v="1543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x v="421"/>
    <b v="1"/>
    <s v="music/rock"/>
    <n v="121"/>
    <n v="79.53"/>
    <x v="7"/>
    <x v="15"/>
    <x v="1543"/>
    <d v="2015-04-21T05:40:32"/>
    <x v="4"/>
  </r>
  <r>
    <x v="1544"/>
    <s v="Lulu Watch Designs - Apple Watch"/>
    <s v="Sync up your lifestyle"/>
    <x v="121"/>
    <n v="3017"/>
    <x v="0"/>
    <s v="US"/>
    <s v="USD"/>
    <n v="1440339295"/>
    <n v="1437747295"/>
    <b v="0"/>
    <x v="478"/>
    <b v="1"/>
    <s v="technology/wearables"/>
    <n v="101"/>
    <n v="143.66999999999999"/>
    <x v="0"/>
    <x v="1"/>
    <x v="1544"/>
    <d v="2015-08-23T14:14:55"/>
    <x v="4"/>
  </r>
  <r>
    <x v="1545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x v="300"/>
    <b v="1"/>
    <s v="theater/plays"/>
    <n v="101"/>
    <n v="88.74"/>
    <x v="6"/>
    <x v="11"/>
    <x v="1545"/>
    <d v="2017-02-16T23:00:00"/>
    <x v="5"/>
  </r>
  <r>
    <x v="154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x v="367"/>
    <b v="1"/>
    <s v="film &amp; video/documentary"/>
    <n v="108"/>
    <n v="86.16"/>
    <x v="5"/>
    <x v="8"/>
    <x v="1546"/>
    <d v="2011-05-09T05:59:00"/>
    <x v="6"/>
  </r>
  <r>
    <x v="1547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x v="427"/>
    <b v="1"/>
    <s v="film &amp; video/television"/>
    <n v="101"/>
    <n v="158.68"/>
    <x v="5"/>
    <x v="16"/>
    <x v="1547"/>
    <d v="2014-06-25T01:37:59"/>
    <x v="2"/>
  </r>
  <r>
    <x v="1548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x v="469"/>
    <b v="1"/>
    <s v="theater/musical"/>
    <n v="151"/>
    <n v="100.5"/>
    <x v="6"/>
    <x v="19"/>
    <x v="1548"/>
    <d v="2016-08-02T10:03:00"/>
    <x v="1"/>
  </r>
  <r>
    <x v="1549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x v="178"/>
    <b v="1"/>
    <s v="technology/wearables"/>
    <n v="100"/>
    <n v="107.64"/>
    <x v="0"/>
    <x v="1"/>
    <x v="1549"/>
    <d v="2016-12-01T17:34:10"/>
    <x v="1"/>
  </r>
  <r>
    <x v="1550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x v="344"/>
    <b v="1"/>
    <s v="publishing/nonfiction"/>
    <n v="120"/>
    <n v="17.82"/>
    <x v="1"/>
    <x v="17"/>
    <x v="1550"/>
    <d v="2013-12-20T10:04:52"/>
    <x v="0"/>
  </r>
  <r>
    <x v="1551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x v="405"/>
    <b v="1"/>
    <s v="music/indie rock"/>
    <n v="120"/>
    <n v="48.55"/>
    <x v="7"/>
    <x v="12"/>
    <x v="1551"/>
    <d v="2013-08-02T01:49:54"/>
    <x v="0"/>
  </r>
  <r>
    <x v="1552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x v="478"/>
    <b v="1"/>
    <s v="theater/plays"/>
    <n v="153"/>
    <n v="143.1"/>
    <x v="6"/>
    <x v="11"/>
    <x v="1552"/>
    <d v="2016-03-30T22:48:05"/>
    <x v="1"/>
  </r>
  <r>
    <x v="1553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x v="478"/>
    <b v="1"/>
    <s v="music/classical music"/>
    <n v="100"/>
    <n v="143"/>
    <x v="7"/>
    <x v="25"/>
    <x v="1553"/>
    <d v="2015-03-06T22:49:34"/>
    <x v="4"/>
  </r>
  <r>
    <x v="1554"/>
    <s v="Tin Man's Broken Wisdom Fund"/>
    <s v="cd fund raiser"/>
    <x v="121"/>
    <n v="3002"/>
    <x v="0"/>
    <s v="US"/>
    <s v="USD"/>
    <n v="1389146880"/>
    <n v="1387403967"/>
    <b v="0"/>
    <x v="424"/>
    <b v="1"/>
    <s v="music/rock"/>
    <n v="100"/>
    <n v="75.05"/>
    <x v="7"/>
    <x v="15"/>
    <x v="1554"/>
    <d v="2014-01-08T02:08:00"/>
    <x v="0"/>
  </r>
  <r>
    <x v="1555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x v="445"/>
    <b v="0"/>
    <s v="theater/plays"/>
    <n v="18"/>
    <n v="32.979999999999997"/>
    <x v="6"/>
    <x v="11"/>
    <x v="1555"/>
    <d v="2016-04-11T11:13:07"/>
    <x v="1"/>
  </r>
  <r>
    <x v="155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x v="497"/>
    <b v="0"/>
    <s v="film &amp; video/drama"/>
    <n v="60"/>
    <n v="3000"/>
    <x v="5"/>
    <x v="10"/>
    <x v="1556"/>
    <d v="2017-01-16T01:49:22"/>
    <x v="1"/>
  </r>
  <r>
    <x v="15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x v="494"/>
    <b v="1"/>
    <s v="music/rock"/>
    <n v="100"/>
    <n v="136.36000000000001"/>
    <x v="7"/>
    <x v="15"/>
    <x v="1557"/>
    <d v="2014-09-12T18:26:53"/>
    <x v="2"/>
  </r>
  <r>
    <x v="1558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x v="421"/>
    <b v="1"/>
    <s v="music/indie rock"/>
    <n v="100"/>
    <n v="78.95"/>
    <x v="7"/>
    <x v="12"/>
    <x v="1558"/>
    <d v="2011-12-01T15:02:15"/>
    <x v="6"/>
  </r>
  <r>
    <x v="1559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x v="397"/>
    <b v="1"/>
    <s v="theater/plays"/>
    <n v="100"/>
    <n v="272.73"/>
    <x v="6"/>
    <x v="11"/>
    <x v="1559"/>
    <d v="2014-05-12T03:59:00"/>
    <x v="2"/>
  </r>
  <r>
    <x v="1560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x v="411"/>
    <b v="1"/>
    <s v="theater/plays"/>
    <n v="100"/>
    <n v="176.47"/>
    <x v="6"/>
    <x v="11"/>
    <x v="1560"/>
    <d v="2014-05-18T14:39:33"/>
    <x v="2"/>
  </r>
  <r>
    <x v="1561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x v="407"/>
    <b v="1"/>
    <s v="theater/plays"/>
    <n v="100"/>
    <n v="115.38"/>
    <x v="6"/>
    <x v="11"/>
    <x v="1561"/>
    <d v="2014-09-27T23:01:02"/>
    <x v="2"/>
  </r>
  <r>
    <x v="1562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x v="300"/>
    <b v="1"/>
    <s v="theater/plays"/>
    <n v="120"/>
    <n v="88.24"/>
    <x v="6"/>
    <x v="11"/>
    <x v="1562"/>
    <d v="2014-07-26T07:00:00"/>
    <x v="2"/>
  </r>
  <r>
    <x v="1563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x v="174"/>
    <b v="1"/>
    <s v="theater/musical"/>
    <n v="120"/>
    <n v="111.11"/>
    <x v="6"/>
    <x v="19"/>
    <x v="1563"/>
    <d v="2014-07-26T04:59:00"/>
    <x v="2"/>
  </r>
  <r>
    <x v="1564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x v="469"/>
    <b v="1"/>
    <s v="theater/musical"/>
    <n v="120"/>
    <n v="100"/>
    <x v="6"/>
    <x v="19"/>
    <x v="1564"/>
    <d v="2015-07-13T20:06:00"/>
    <x v="4"/>
  </r>
  <r>
    <x v="1565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x v="494"/>
    <b v="0"/>
    <s v="film &amp; video/animation"/>
    <n v="5"/>
    <n v="136.09"/>
    <x v="5"/>
    <x v="23"/>
    <x v="1565"/>
    <d v="2011-12-23T18:17:29"/>
    <x v="6"/>
  </r>
  <r>
    <x v="1566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x v="393"/>
    <b v="0"/>
    <s v="theater/plays"/>
    <n v="37"/>
    <n v="83.14"/>
    <x v="6"/>
    <x v="11"/>
    <x v="1566"/>
    <d v="2014-11-26T20:29:37"/>
    <x v="2"/>
  </r>
  <r>
    <x v="1567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x v="326"/>
    <b v="1"/>
    <s v="games/tabletop games"/>
    <n v="120"/>
    <n v="30.2"/>
    <x v="3"/>
    <x v="5"/>
    <x v="1567"/>
    <d v="2014-02-23T12:00:57"/>
    <x v="2"/>
  </r>
  <r>
    <x v="1568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x v="239"/>
    <b v="0"/>
    <s v="games/video games"/>
    <n v="5"/>
    <n v="80.3"/>
    <x v="3"/>
    <x v="18"/>
    <x v="1568"/>
    <d v="2014-06-11T09:50:21"/>
    <x v="2"/>
  </r>
  <r>
    <x v="1569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x v="474"/>
    <b v="0"/>
    <s v="technology/gadgets"/>
    <n v="59"/>
    <n v="70.599999999999994"/>
    <x v="0"/>
    <x v="6"/>
    <x v="1569"/>
    <d v="2015-06-04T05:26:00"/>
    <x v="4"/>
  </r>
  <r>
    <x v="1570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x v="494"/>
    <b v="0"/>
    <s v="technology/wearables"/>
    <n v="30"/>
    <n v="134.55000000000001"/>
    <x v="0"/>
    <x v="1"/>
    <x v="1570"/>
    <d v="2015-12-17T05:59:00"/>
    <x v="4"/>
  </r>
  <r>
    <x v="157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x v="433"/>
    <b v="1"/>
    <s v="theater/plays"/>
    <n v="102"/>
    <n v="44.76"/>
    <x v="6"/>
    <x v="11"/>
    <x v="1571"/>
    <d v="2015-08-07T17:22:26"/>
    <x v="4"/>
  </r>
  <r>
    <x v="1572"/>
    <s v="Fierce"/>
    <s v="A heart-melting farce about sex, art and the lovelorn lay-abouts of London-town."/>
    <x v="60"/>
    <n v="2946"/>
    <x v="0"/>
    <s v="GB"/>
    <s v="GBP"/>
    <n v="1404913180"/>
    <n v="1403703580"/>
    <b v="0"/>
    <x v="441"/>
    <b v="1"/>
    <s v="theater/plays"/>
    <n v="118"/>
    <n v="39.81"/>
    <x v="6"/>
    <x v="11"/>
    <x v="1572"/>
    <d v="2014-07-09T13:39:40"/>
    <x v="2"/>
  </r>
  <r>
    <x v="1573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x v="96"/>
    <b v="1"/>
    <s v="photography/photobooks"/>
    <n v="109"/>
    <n v="89.24"/>
    <x v="2"/>
    <x v="3"/>
    <x v="1573"/>
    <d v="2016-03-20T13:29:20"/>
    <x v="1"/>
  </r>
  <r>
    <x v="1574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x v="486"/>
    <b v="1"/>
    <s v="theater/plays"/>
    <n v="117"/>
    <n v="57.55"/>
    <x v="6"/>
    <x v="11"/>
    <x v="1574"/>
    <d v="2014-06-21T16:00:09"/>
    <x v="2"/>
  </r>
  <r>
    <x v="1575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x v="462"/>
    <b v="1"/>
    <s v="music/rock"/>
    <n v="147"/>
    <n v="91.63"/>
    <x v="7"/>
    <x v="15"/>
    <x v="1575"/>
    <d v="2014-12-05T21:06:58"/>
    <x v="2"/>
  </r>
  <r>
    <x v="157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x v="317"/>
    <b v="1"/>
    <s v="music/indie rock"/>
    <n v="195"/>
    <n v="27.39"/>
    <x v="7"/>
    <x v="12"/>
    <x v="1576"/>
    <d v="2010-11-02T00:26:00"/>
    <x v="7"/>
  </r>
  <r>
    <x v="1577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x v="360"/>
    <b v="1"/>
    <s v="theater/plays"/>
    <n v="107"/>
    <n v="63.7"/>
    <x v="6"/>
    <x v="11"/>
    <x v="1577"/>
    <d v="2016-04-06T21:30:00"/>
    <x v="1"/>
  </r>
  <r>
    <x v="1578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x v="328"/>
    <b v="1"/>
    <s v="film &amp; video/documentary"/>
    <n v="293"/>
    <n v="36.61"/>
    <x v="5"/>
    <x v="8"/>
    <x v="1578"/>
    <d v="2013-03-20T19:05:33"/>
    <x v="0"/>
  </r>
  <r>
    <x v="1579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x v="367"/>
    <b v="1"/>
    <s v="theater/plays"/>
    <n v="103"/>
    <n v="83.57"/>
    <x v="6"/>
    <x v="11"/>
    <x v="1579"/>
    <d v="2014-06-23T18:00:00"/>
    <x v="2"/>
  </r>
  <r>
    <x v="1580"/>
    <s v="Star Man Rocket Man"/>
    <s v="A new play about exploring outer space"/>
    <x v="205"/>
    <n v="2923"/>
    <x v="0"/>
    <s v="US"/>
    <s v="USD"/>
    <n v="1444528800"/>
    <n v="1442804633"/>
    <b v="0"/>
    <x v="367"/>
    <b v="1"/>
    <s v="theater/plays"/>
    <n v="108"/>
    <n v="83.51"/>
    <x v="6"/>
    <x v="11"/>
    <x v="1580"/>
    <d v="2015-10-11T02:00:00"/>
    <x v="4"/>
  </r>
  <r>
    <x v="1581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x v="309"/>
    <b v="1"/>
    <s v="music/rock"/>
    <n v="145"/>
    <n v="47.67"/>
    <x v="7"/>
    <x v="15"/>
    <x v="1581"/>
    <d v="2012-01-17T21:33:05"/>
    <x v="6"/>
  </r>
  <r>
    <x v="1582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x v="487"/>
    <b v="0"/>
    <s v="technology/wearables"/>
    <n v="2"/>
    <n v="160.5"/>
    <x v="0"/>
    <x v="1"/>
    <x v="1582"/>
    <d v="2015-08-14T01:24:57"/>
    <x v="4"/>
  </r>
  <r>
    <x v="1583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x v="386"/>
    <b v="1"/>
    <s v="technology/hardware"/>
    <n v="192"/>
    <n v="23.65"/>
    <x v="0"/>
    <x v="0"/>
    <x v="1583"/>
    <d v="2014-05-14T23:04:00"/>
    <x v="2"/>
  </r>
  <r>
    <x v="1584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x v="422"/>
    <b v="1"/>
    <s v="music/pop"/>
    <n v="125"/>
    <n v="32.01"/>
    <x v="7"/>
    <x v="22"/>
    <x v="1584"/>
    <d v="2011-03-20T15:54:42"/>
    <x v="6"/>
  </r>
  <r>
    <x v="1585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x v="360"/>
    <b v="1"/>
    <s v="theater/plays"/>
    <n v="339"/>
    <n v="62.59"/>
    <x v="6"/>
    <x v="11"/>
    <x v="1585"/>
    <d v="2016-04-29T21:00:00"/>
    <x v="1"/>
  </r>
  <r>
    <x v="1586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x v="449"/>
    <b v="1"/>
    <s v="theater/plays"/>
    <n v="128"/>
    <n v="57.52"/>
    <x v="6"/>
    <x v="11"/>
    <x v="1586"/>
    <d v="2016-09-07T11:20:40"/>
    <x v="1"/>
  </r>
  <r>
    <x v="1587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x v="495"/>
    <b v="0"/>
    <s v="food/food trucks"/>
    <n v="19"/>
    <n v="358.88"/>
    <x v="4"/>
    <x v="29"/>
    <x v="1587"/>
    <d v="2015-06-26T04:00:00"/>
    <x v="4"/>
  </r>
  <r>
    <x v="1588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x v="483"/>
    <b v="1"/>
    <s v="theater/plays"/>
    <n v="287"/>
    <n v="58.57"/>
    <x v="6"/>
    <x v="11"/>
    <x v="1588"/>
    <d v="2016-04-05T02:18:02"/>
    <x v="1"/>
  </r>
  <r>
    <x v="1589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x v="327"/>
    <b v="1"/>
    <s v="theater/plays"/>
    <n v="115"/>
    <n v="30.19"/>
    <x v="6"/>
    <x v="11"/>
    <x v="1589"/>
    <d v="2014-11-23T22:00:00"/>
    <x v="2"/>
  </r>
  <r>
    <x v="1590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x v="388"/>
    <b v="1"/>
    <s v="theater/musical"/>
    <n v="143"/>
    <n v="48.54"/>
    <x v="6"/>
    <x v="19"/>
    <x v="1590"/>
    <d v="2014-09-27T04:00:00"/>
    <x v="2"/>
  </r>
  <r>
    <x v="1591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x v="239"/>
    <b v="1"/>
    <s v="theater/plays"/>
    <n v="110"/>
    <n v="77.22"/>
    <x v="6"/>
    <x v="11"/>
    <x v="1591"/>
    <d v="2014-10-01T03:59:00"/>
    <x v="2"/>
  </r>
  <r>
    <x v="1592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x v="457"/>
    <b v="1"/>
    <s v="theater/plays"/>
    <n v="114"/>
    <n v="64.91"/>
    <x v="6"/>
    <x v="11"/>
    <x v="1592"/>
    <d v="2016-06-15T18:14:59"/>
    <x v="1"/>
  </r>
  <r>
    <x v="1593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x v="421"/>
    <b v="0"/>
    <s v="technology/wearables"/>
    <n v="3"/>
    <n v="74.790000000000006"/>
    <x v="0"/>
    <x v="1"/>
    <x v="1593"/>
    <d v="2016-04-07T01:34:16"/>
    <x v="1"/>
  </r>
  <r>
    <x v="159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x v="433"/>
    <b v="1"/>
    <s v="music/rock"/>
    <n v="189"/>
    <n v="43.06"/>
    <x v="7"/>
    <x v="15"/>
    <x v="1594"/>
    <d v="2016-03-25T02:53:08"/>
    <x v="1"/>
  </r>
  <r>
    <x v="1595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x v="241"/>
    <b v="1"/>
    <s v="music/rock"/>
    <n v="114"/>
    <n v="27.32"/>
    <x v="7"/>
    <x v="15"/>
    <x v="1595"/>
    <d v="2016-03-03T03:43:06"/>
    <x v="1"/>
  </r>
  <r>
    <x v="1596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x v="272"/>
    <b v="0"/>
    <s v="technology/makerspaces"/>
    <n v="11"/>
    <n v="33.76"/>
    <x v="0"/>
    <x v="24"/>
    <x v="1596"/>
    <d v="2014-12-19T19:38:00"/>
    <x v="2"/>
  </r>
  <r>
    <x v="1597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x v="421"/>
    <b v="1"/>
    <s v="music/rock"/>
    <n v="123"/>
    <n v="74.61"/>
    <x v="7"/>
    <x v="15"/>
    <x v="1597"/>
    <d v="2011-05-29T01:00:00"/>
    <x v="6"/>
  </r>
  <r>
    <x v="1598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x v="246"/>
    <b v="1"/>
    <s v="film &amp; video/documentary"/>
    <n v="142"/>
    <n v="65.88"/>
    <x v="5"/>
    <x v="8"/>
    <x v="1598"/>
    <d v="2015-11-05T13:56:57"/>
    <x v="4"/>
  </r>
  <r>
    <x v="1599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x v="462"/>
    <b v="1"/>
    <s v="music/pop"/>
    <n v="142"/>
    <n v="88.47"/>
    <x v="7"/>
    <x v="22"/>
    <x v="1599"/>
    <d v="2013-10-09T10:27:17"/>
    <x v="0"/>
  </r>
  <r>
    <x v="1600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x v="462"/>
    <b v="1"/>
    <s v="music/rock"/>
    <n v="103"/>
    <n v="88.33"/>
    <x v="7"/>
    <x v="15"/>
    <x v="1600"/>
    <d v="2013-07-03T04:59:00"/>
    <x v="0"/>
  </r>
  <r>
    <x v="1601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x v="411"/>
    <b v="0"/>
    <s v="theater/plays"/>
    <n v="47"/>
    <n v="166.06"/>
    <x v="6"/>
    <x v="11"/>
    <x v="1601"/>
    <d v="2014-07-01T22:30:00"/>
    <x v="2"/>
  </r>
  <r>
    <x v="1602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x v="455"/>
    <b v="1"/>
    <s v="theater/plays"/>
    <n v="112"/>
    <n v="41.24"/>
    <x v="6"/>
    <x v="11"/>
    <x v="1602"/>
    <d v="2015-10-30T21:00:00"/>
    <x v="4"/>
  </r>
  <r>
    <x v="1603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x v="446"/>
    <b v="1"/>
    <s v="theater/plays"/>
    <n v="140"/>
    <n v="50.98"/>
    <x v="6"/>
    <x v="11"/>
    <x v="1603"/>
    <d v="2015-02-12T05:59:00"/>
    <x v="4"/>
  </r>
  <r>
    <x v="1604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x v="380"/>
    <b v="0"/>
    <s v="theater/plays"/>
    <n v="23"/>
    <n v="96.55"/>
    <x v="6"/>
    <x v="11"/>
    <x v="1604"/>
    <d v="2015-08-20T17:05:00"/>
    <x v="4"/>
  </r>
  <r>
    <x v="1605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x v="449"/>
    <b v="1"/>
    <s v="technology/space exploration"/>
    <n v="112"/>
    <n v="56"/>
    <x v="0"/>
    <x v="4"/>
    <x v="1605"/>
    <d v="2015-06-03T15:04:29"/>
    <x v="4"/>
  </r>
  <r>
    <x v="1606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x v="425"/>
    <b v="1"/>
    <s v="music/pop"/>
    <n v="140"/>
    <n v="53.75"/>
    <x v="7"/>
    <x v="22"/>
    <x v="1606"/>
    <d v="2016-05-31T21:14:36"/>
    <x v="1"/>
  </r>
  <r>
    <x v="1607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x v="286"/>
    <b v="0"/>
    <s v="games/mobile games"/>
    <n v="43"/>
    <n v="58.08"/>
    <x v="3"/>
    <x v="28"/>
    <x v="1607"/>
    <d v="2014-05-04T17:11:40"/>
    <x v="2"/>
  </r>
  <r>
    <x v="1608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x v="300"/>
    <b v="1"/>
    <s v="theater/plays"/>
    <n v="110"/>
    <n v="81.03"/>
    <x v="6"/>
    <x v="11"/>
    <x v="1608"/>
    <d v="2014-10-10T21:00:00"/>
    <x v="2"/>
  </r>
  <r>
    <x v="1609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x v="433"/>
    <b v="1"/>
    <s v="film &amp; video/television"/>
    <n v="110"/>
    <n v="41.68"/>
    <x v="5"/>
    <x v="16"/>
    <x v="1609"/>
    <d v="2013-05-11T01:22:24"/>
    <x v="0"/>
  </r>
  <r>
    <x v="161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x v="494"/>
    <b v="1"/>
    <s v="theater/plays"/>
    <n v="100"/>
    <n v="125"/>
    <x v="6"/>
    <x v="11"/>
    <x v="1610"/>
    <d v="2016-04-10T20:00:00"/>
    <x v="1"/>
  </r>
  <r>
    <x v="1611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x v="27"/>
    <b v="0"/>
    <s v="film &amp; video/animation"/>
    <n v="23"/>
    <n v="39.229999999999997"/>
    <x v="5"/>
    <x v="23"/>
    <x v="1611"/>
    <d v="2012-12-05T09:23:41"/>
    <x v="3"/>
  </r>
  <r>
    <x v="1612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x v="184"/>
    <b v="1"/>
    <s v="theater/plays"/>
    <n v="110"/>
    <n v="61.02"/>
    <x v="6"/>
    <x v="11"/>
    <x v="1612"/>
    <d v="2015-10-17T07:00:10"/>
    <x v="4"/>
  </r>
  <r>
    <x v="1613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x v="476"/>
    <b v="1"/>
    <s v="publishing/nonfiction"/>
    <n v="144"/>
    <n v="66.709999999999994"/>
    <x v="1"/>
    <x v="17"/>
    <x v="1613"/>
    <d v="2012-01-29T15:34:51"/>
    <x v="3"/>
  </r>
  <r>
    <x v="1614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x v="461"/>
    <b v="1"/>
    <s v="music/indie rock"/>
    <n v="109"/>
    <n v="50.63"/>
    <x v="7"/>
    <x v="12"/>
    <x v="1614"/>
    <d v="2012-10-06T09:59:00"/>
    <x v="3"/>
  </r>
  <r>
    <x v="1615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x v="128"/>
    <b v="1"/>
    <s v="music/rock"/>
    <n v="109"/>
    <n v="24.15"/>
    <x v="7"/>
    <x v="15"/>
    <x v="1615"/>
    <d v="2015-05-01T00:16:51"/>
    <x v="4"/>
  </r>
  <r>
    <x v="1616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x v="460"/>
    <b v="0"/>
    <s v="theater/musical"/>
    <n v="55"/>
    <n v="109.04"/>
    <x v="6"/>
    <x v="19"/>
    <x v="1616"/>
    <d v="2015-12-14T05:59:00"/>
    <x v="4"/>
  </r>
  <r>
    <x v="161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x v="480"/>
    <b v="0"/>
    <s v="technology/web"/>
    <n v="9"/>
    <n v="389.29"/>
    <x v="0"/>
    <x v="26"/>
    <x v="1617"/>
    <d v="2015-04-16T18:10:33"/>
    <x v="4"/>
  </r>
  <r>
    <x v="1618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x v="455"/>
    <b v="1"/>
    <s v="theater/plays"/>
    <n v="109"/>
    <n v="40.07"/>
    <x v="6"/>
    <x v="11"/>
    <x v="1618"/>
    <d v="2013-08-23T19:04:29"/>
    <x v="0"/>
  </r>
  <r>
    <x v="1619"/>
    <s v="Johnny Rocketfingers 3"/>
    <s v="A Point and Click Adventure on Steroids."/>
    <x v="21"/>
    <n v="2716"/>
    <x v="2"/>
    <s v="US"/>
    <s v="USD"/>
    <n v="1416125148"/>
    <n v="1413356748"/>
    <b v="0"/>
    <x v="446"/>
    <b v="0"/>
    <s v="games/video games"/>
    <n v="1"/>
    <n v="49.38"/>
    <x v="3"/>
    <x v="18"/>
    <x v="1619"/>
    <d v="2014-11-16T08:05:48"/>
    <x v="2"/>
  </r>
  <r>
    <x v="1620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x v="254"/>
    <b v="1"/>
    <s v="food/small batch"/>
    <n v="181"/>
    <n v="40.49"/>
    <x v="4"/>
    <x v="7"/>
    <x v="1620"/>
    <d v="2017-02-25T23:03:59"/>
    <x v="5"/>
  </r>
  <r>
    <x v="1621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x v="449"/>
    <b v="1"/>
    <s v="music/indie rock"/>
    <n v="108"/>
    <n v="54.2"/>
    <x v="7"/>
    <x v="12"/>
    <x v="1621"/>
    <d v="2014-06-21T04:59:00"/>
    <x v="2"/>
  </r>
  <r>
    <x v="1622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x v="331"/>
    <b v="1"/>
    <s v="music/rock"/>
    <n v="108"/>
    <n v="48.33"/>
    <x v="7"/>
    <x v="15"/>
    <x v="1622"/>
    <d v="2011-05-05T02:13:53"/>
    <x v="6"/>
  </r>
  <r>
    <x v="1623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x v="330"/>
    <b v="1"/>
    <s v="theater/plays"/>
    <n v="108"/>
    <n v="47.46"/>
    <x v="6"/>
    <x v="11"/>
    <x v="1623"/>
    <d v="2014-06-01T03:59:00"/>
    <x v="2"/>
  </r>
  <r>
    <x v="1624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x v="345"/>
    <b v="0"/>
    <s v="theater/plays"/>
    <n v="5"/>
    <n v="450"/>
    <x v="6"/>
    <x v="11"/>
    <x v="1624"/>
    <d v="2017-03-25T04:33:00"/>
    <x v="5"/>
  </r>
  <r>
    <x v="1625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x v="392"/>
    <b v="0"/>
    <s v="music/jazz"/>
    <n v="42"/>
    <n v="34.18"/>
    <x v="7"/>
    <x v="33"/>
    <x v="1625"/>
    <d v="2013-10-16T09:59:00"/>
    <x v="0"/>
  </r>
  <r>
    <x v="1626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x v="239"/>
    <b v="1"/>
    <s v="theater/musical"/>
    <n v="108"/>
    <n v="72.97"/>
    <x v="6"/>
    <x v="19"/>
    <x v="1626"/>
    <d v="2014-06-15T15:16:04"/>
    <x v="2"/>
  </r>
  <r>
    <x v="1627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x v="428"/>
    <b v="1"/>
    <s v="photography/photobooks"/>
    <n v="101"/>
    <n v="299.22000000000003"/>
    <x v="2"/>
    <x v="3"/>
    <x v="1627"/>
    <d v="2015-07-08T18:30:00"/>
    <x v="4"/>
  </r>
  <r>
    <x v="1628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x v="388"/>
    <b v="1"/>
    <s v="music/pop"/>
    <n v="128"/>
    <n v="45.59"/>
    <x v="7"/>
    <x v="22"/>
    <x v="1628"/>
    <d v="2015-03-06T21:04:52"/>
    <x v="4"/>
  </r>
  <r>
    <x v="1629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x v="421"/>
    <b v="1"/>
    <s v="theater/plays"/>
    <n v="108"/>
    <n v="70.760000000000005"/>
    <x v="6"/>
    <x v="11"/>
    <x v="1629"/>
    <d v="2016-07-24T11:28:48"/>
    <x v="1"/>
  </r>
  <r>
    <x v="163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x v="96"/>
    <b v="1"/>
    <s v="theater/musical"/>
    <n v="107"/>
    <n v="81.239999999999995"/>
    <x v="6"/>
    <x v="19"/>
    <x v="1630"/>
    <d v="2015-01-18T18:33:38"/>
    <x v="2"/>
  </r>
  <r>
    <x v="1631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x v="421"/>
    <b v="1"/>
    <s v="music/rock"/>
    <n v="134"/>
    <n v="70.55"/>
    <x v="7"/>
    <x v="15"/>
    <x v="1631"/>
    <d v="2014-06-09T05:00:00"/>
    <x v="2"/>
  </r>
  <r>
    <x v="1632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x v="460"/>
    <b v="0"/>
    <s v="technology/gadgets"/>
    <n v="3"/>
    <n v="106.8"/>
    <x v="0"/>
    <x v="6"/>
    <x v="1632"/>
    <d v="2015-05-22T13:00:00"/>
    <x v="4"/>
  </r>
  <r>
    <x v="1633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x v="394"/>
    <b v="1"/>
    <s v="theater/plays"/>
    <n v="107"/>
    <n v="37.08"/>
    <x v="6"/>
    <x v="11"/>
    <x v="1633"/>
    <d v="2015-12-10T14:14:56"/>
    <x v="4"/>
  </r>
  <r>
    <x v="163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x v="414"/>
    <b v="1"/>
    <s v="theater/plays"/>
    <n v="107"/>
    <n v="37.590000000000003"/>
    <x v="6"/>
    <x v="11"/>
    <x v="1634"/>
    <d v="2014-06-09T19:20:15"/>
    <x v="2"/>
  </r>
  <r>
    <x v="1635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x v="285"/>
    <b v="1"/>
    <s v="theater/plays"/>
    <n v="107"/>
    <n v="35.04"/>
    <x v="6"/>
    <x v="11"/>
    <x v="1635"/>
    <d v="2016-06-02T10:25:18"/>
    <x v="1"/>
  </r>
  <r>
    <x v="1636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x v="392"/>
    <b v="1"/>
    <s v="games/tabletop games"/>
    <n v="408"/>
    <n v="33.549999999999997"/>
    <x v="3"/>
    <x v="5"/>
    <x v="1636"/>
    <d v="2014-12-22T14:47:59"/>
    <x v="2"/>
  </r>
  <r>
    <x v="1637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x v="476"/>
    <b v="1"/>
    <s v="theater/plays"/>
    <n v="106"/>
    <n v="64.63"/>
    <x v="6"/>
    <x v="11"/>
    <x v="1637"/>
    <d v="2015-07-20T03:59:00"/>
    <x v="4"/>
  </r>
  <r>
    <x v="1638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x v="330"/>
    <b v="1"/>
    <s v="theater/plays"/>
    <n v="106"/>
    <n v="46.43"/>
    <x v="6"/>
    <x v="11"/>
    <x v="1638"/>
    <d v="2015-07-12T10:25:12"/>
    <x v="4"/>
  </r>
  <r>
    <x v="1639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x v="460"/>
    <b v="1"/>
    <s v="photography/photobooks"/>
    <n v="132"/>
    <n v="105.44"/>
    <x v="2"/>
    <x v="3"/>
    <x v="1639"/>
    <d v="2015-06-09T20:10:05"/>
    <x v="4"/>
  </r>
  <r>
    <x v="1640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x v="428"/>
    <b v="1"/>
    <s v="theater/plays"/>
    <n v="146"/>
    <n v="292.77999999999997"/>
    <x v="6"/>
    <x v="11"/>
    <x v="1640"/>
    <d v="2014-07-05T01:00:00"/>
    <x v="2"/>
  </r>
  <r>
    <x v="1641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x v="174"/>
    <b v="0"/>
    <s v="technology/web"/>
    <n v="11"/>
    <n v="97.41"/>
    <x v="0"/>
    <x v="26"/>
    <x v="1641"/>
    <d v="2015-10-21T12:45:33"/>
    <x v="4"/>
  </r>
  <r>
    <x v="1642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x v="300"/>
    <b v="1"/>
    <s v="music/indie rock"/>
    <n v="103"/>
    <n v="77.349999999999994"/>
    <x v="7"/>
    <x v="12"/>
    <x v="1642"/>
    <d v="2013-05-07T15:33:14"/>
    <x v="0"/>
  </r>
  <r>
    <x v="1643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x v="461"/>
    <b v="1"/>
    <s v="theater/plays"/>
    <n v="175"/>
    <n v="48.7"/>
    <x v="6"/>
    <x v="11"/>
    <x v="1643"/>
    <d v="2016-06-10T03:00:00"/>
    <x v="1"/>
  </r>
  <r>
    <x v="1644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x v="481"/>
    <b v="1"/>
    <s v="theater/plays"/>
    <n v="105"/>
    <n v="40.94"/>
    <x v="6"/>
    <x v="11"/>
    <x v="1644"/>
    <d v="2016-05-02T21:26:38"/>
    <x v="1"/>
  </r>
  <r>
    <x v="164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x v="434"/>
    <b v="1"/>
    <s v="music/indie rock"/>
    <n v="105"/>
    <n v="32.32"/>
    <x v="7"/>
    <x v="12"/>
    <x v="1645"/>
    <d v="2010-07-10T22:00:00"/>
    <x v="7"/>
  </r>
  <r>
    <x v="1646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x v="421"/>
    <b v="1"/>
    <s v="theater/plays"/>
    <n v="174"/>
    <n v="68.84"/>
    <x v="6"/>
    <x v="11"/>
    <x v="1646"/>
    <d v="2016-04-03T17:00:00"/>
    <x v="1"/>
  </r>
  <r>
    <x v="164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x v="460"/>
    <b v="1"/>
    <s v="film &amp; video/shorts"/>
    <n v="105"/>
    <n v="104.6"/>
    <x v="5"/>
    <x v="27"/>
    <x v="1647"/>
    <d v="2010-06-03T01:41:00"/>
    <x v="7"/>
  </r>
  <r>
    <x v="1648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x v="27"/>
    <b v="1"/>
    <s v="music/metal"/>
    <n v="130"/>
    <n v="37.270000000000003"/>
    <x v="7"/>
    <x v="20"/>
    <x v="1648"/>
    <d v="2016-07-31T19:45:00"/>
    <x v="1"/>
  </r>
  <r>
    <x v="164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x v="458"/>
    <b v="0"/>
    <s v="theater/musical"/>
    <n v="52"/>
    <n v="49.21"/>
    <x v="6"/>
    <x v="19"/>
    <x v="1649"/>
    <d v="2014-09-06T21:00:00"/>
    <x v="2"/>
  </r>
  <r>
    <x v="1650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x v="447"/>
    <b v="1"/>
    <s v="music/metal"/>
    <n v="104"/>
    <n v="66.87"/>
    <x v="7"/>
    <x v="20"/>
    <x v="1650"/>
    <d v="2013-10-14T03:59:00"/>
    <x v="0"/>
  </r>
  <r>
    <x v="1651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x v="492"/>
    <b v="0"/>
    <s v="technology/wearables"/>
    <n v="3"/>
    <n v="108.63"/>
    <x v="0"/>
    <x v="1"/>
    <x v="1651"/>
    <d v="2016-06-28T16:43:05"/>
    <x v="1"/>
  </r>
  <r>
    <x v="1652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x v="262"/>
    <b v="1"/>
    <s v="music/rock"/>
    <n v="104"/>
    <n v="27.15"/>
    <x v="7"/>
    <x v="15"/>
    <x v="1652"/>
    <d v="2014-06-09T03:59:00"/>
    <x v="2"/>
  </r>
  <r>
    <x v="1653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x v="484"/>
    <b v="1"/>
    <s v="theater/plays"/>
    <n v="104"/>
    <n v="186.07"/>
    <x v="6"/>
    <x v="11"/>
    <x v="1653"/>
    <d v="2015-05-02T21:00:00"/>
    <x v="4"/>
  </r>
  <r>
    <x v="1654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x v="184"/>
    <b v="1"/>
    <s v="music/indie rock"/>
    <n v="104"/>
    <n v="57.78"/>
    <x v="7"/>
    <x v="12"/>
    <x v="1654"/>
    <d v="2011-04-16T03:59:00"/>
    <x v="6"/>
  </r>
  <r>
    <x v="1655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x v="401"/>
    <b v="1"/>
    <s v="theater/plays"/>
    <n v="104"/>
    <n v="19.7"/>
    <x v="6"/>
    <x v="11"/>
    <x v="1655"/>
    <d v="2015-03-18T17:00:00"/>
    <x v="4"/>
  </r>
  <r>
    <x v="1656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x v="498"/>
    <b v="1"/>
    <s v="theater/plays"/>
    <n v="104"/>
    <n v="866.67"/>
    <x v="6"/>
    <x v="11"/>
    <x v="1656"/>
    <d v="2015-12-13T02:26:32"/>
    <x v="4"/>
  </r>
  <r>
    <x v="1657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x v="434"/>
    <b v="1"/>
    <s v="publishing/nonfiction"/>
    <n v="173"/>
    <n v="32.07"/>
    <x v="1"/>
    <x v="17"/>
    <x v="1657"/>
    <d v="2012-08-02T21:37:00"/>
    <x v="3"/>
  </r>
  <r>
    <x v="1658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x v="286"/>
    <b v="1"/>
    <s v="film &amp; video/documentary"/>
    <n v="106"/>
    <n v="54.08"/>
    <x v="5"/>
    <x v="8"/>
    <x v="1658"/>
    <d v="2016-08-25T10:51:56"/>
    <x v="1"/>
  </r>
  <r>
    <x v="1659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x v="447"/>
    <b v="1"/>
    <s v="theater/plays"/>
    <n v="104"/>
    <n v="66.510000000000005"/>
    <x v="6"/>
    <x v="11"/>
    <x v="1659"/>
    <d v="2014-05-13T04:00:00"/>
    <x v="2"/>
  </r>
  <r>
    <x v="166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x v="174"/>
    <b v="1"/>
    <s v="music/classical music"/>
    <n v="103"/>
    <n v="95.74"/>
    <x v="7"/>
    <x v="25"/>
    <x v="1660"/>
    <d v="2011-10-29T16:12:01"/>
    <x v="6"/>
  </r>
  <r>
    <x v="1661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x v="300"/>
    <b v="1"/>
    <s v="theater/plays"/>
    <n v="103"/>
    <n v="76.03"/>
    <x v="6"/>
    <x v="11"/>
    <x v="1661"/>
    <d v="2015-05-30T20:21:43"/>
    <x v="4"/>
  </r>
  <r>
    <x v="1662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x v="96"/>
    <b v="1"/>
    <s v="photography/photobooks"/>
    <n v="215"/>
    <n v="78.180000000000007"/>
    <x v="2"/>
    <x v="3"/>
    <x v="1662"/>
    <d v="2010-05-15T08:10:00"/>
    <x v="7"/>
  </r>
  <r>
    <x v="1663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x v="332"/>
    <b v="1"/>
    <s v="theater/plays"/>
    <n v="172"/>
    <n v="33.03"/>
    <x v="6"/>
    <x v="11"/>
    <x v="1663"/>
    <d v="2014-07-16T14:31:15"/>
    <x v="2"/>
  </r>
  <r>
    <x v="16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x v="483"/>
    <b v="1"/>
    <s v="theater/plays"/>
    <n v="103"/>
    <n v="52.55"/>
    <x v="6"/>
    <x v="11"/>
    <x v="1664"/>
    <d v="2015-01-28T22:00:00"/>
    <x v="4"/>
  </r>
  <r>
    <x v="1665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x v="461"/>
    <b v="1"/>
    <s v="theater/musical"/>
    <n v="103"/>
    <n v="47.57"/>
    <x v="6"/>
    <x v="19"/>
    <x v="1665"/>
    <d v="2016-06-04T22:57:33"/>
    <x v="1"/>
  </r>
  <r>
    <x v="1666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x v="470"/>
    <b v="1"/>
    <s v="theater/plays"/>
    <n v="128"/>
    <n v="30.95"/>
    <x v="6"/>
    <x v="11"/>
    <x v="1666"/>
    <d v="2016-08-17T10:05:40"/>
    <x v="1"/>
  </r>
  <r>
    <x v="1667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x v="481"/>
    <b v="1"/>
    <s v="music/indie rock"/>
    <n v="103"/>
    <n v="40.08"/>
    <x v="7"/>
    <x v="12"/>
    <x v="1667"/>
    <d v="2012-05-05T17:25:43"/>
    <x v="3"/>
  </r>
  <r>
    <x v="1668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x v="246"/>
    <b v="1"/>
    <s v="theater/plays"/>
    <n v="103"/>
    <n v="59.65"/>
    <x v="6"/>
    <x v="11"/>
    <x v="1668"/>
    <d v="2015-11-13T20:17:00"/>
    <x v="4"/>
  </r>
  <r>
    <x v="1669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x v="96"/>
    <b v="1"/>
    <s v="theater/plays"/>
    <n v="103"/>
    <n v="77.73"/>
    <x v="6"/>
    <x v="11"/>
    <x v="1669"/>
    <d v="2016-03-03T05:59:00"/>
    <x v="1"/>
  </r>
  <r>
    <x v="1670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x v="478"/>
    <b v="1"/>
    <s v="theater/plays"/>
    <n v="102"/>
    <n v="121.9"/>
    <x v="6"/>
    <x v="11"/>
    <x v="1670"/>
    <d v="2016-03-30T14:39:00"/>
    <x v="1"/>
  </r>
  <r>
    <x v="167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x v="461"/>
    <b v="1"/>
    <s v="theater/plays"/>
    <n v="102"/>
    <n v="47.41"/>
    <x v="6"/>
    <x v="11"/>
    <x v="1671"/>
    <d v="2015-08-05T18:36:00"/>
    <x v="4"/>
  </r>
  <r>
    <x v="1672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x v="474"/>
    <b v="1"/>
    <s v="theater/plays"/>
    <n v="128"/>
    <n v="60.95"/>
    <x v="6"/>
    <x v="11"/>
    <x v="1672"/>
    <d v="2016-08-24T21:42:08"/>
    <x v="1"/>
  </r>
  <r>
    <x v="167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x v="330"/>
    <b v="1"/>
    <s v="theater/plays"/>
    <n v="171"/>
    <n v="44.91"/>
    <x v="6"/>
    <x v="11"/>
    <x v="1673"/>
    <d v="2015-11-05T21:44:40"/>
    <x v="4"/>
  </r>
  <r>
    <x v="1674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x v="467"/>
    <b v="1"/>
    <s v="publishing/nonfiction"/>
    <n v="102"/>
    <n v="82.42"/>
    <x v="1"/>
    <x v="17"/>
    <x v="1674"/>
    <d v="2015-03-07T15:18:45"/>
    <x v="4"/>
  </r>
  <r>
    <x v="1675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x v="433"/>
    <b v="1"/>
    <s v="theater/plays"/>
    <n v="128"/>
    <n v="38.71"/>
    <x v="6"/>
    <x v="11"/>
    <x v="1675"/>
    <d v="2015-06-24T22:34:12"/>
    <x v="4"/>
  </r>
  <r>
    <x v="167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x v="465"/>
    <b v="0"/>
    <s v="technology/wearables"/>
    <n v="13"/>
    <n v="110.87"/>
    <x v="0"/>
    <x v="1"/>
    <x v="1676"/>
    <d v="2016-01-10T00:00:00"/>
    <x v="4"/>
  </r>
  <r>
    <x v="167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x v="393"/>
    <b v="0"/>
    <s v="theater/musical"/>
    <n v="46"/>
    <n v="70.83"/>
    <x v="6"/>
    <x v="19"/>
    <x v="1677"/>
    <d v="2015-04-23T05:40:07"/>
    <x v="4"/>
  </r>
  <r>
    <x v="167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x v="427"/>
    <b v="1"/>
    <s v="publishing/nonfiction"/>
    <n v="102"/>
    <n v="134.21"/>
    <x v="1"/>
    <x v="17"/>
    <x v="1678"/>
    <d v="2010-10-08T20:04:28"/>
    <x v="7"/>
  </r>
  <r>
    <x v="1679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x v="481"/>
    <b v="1"/>
    <s v="theater/plays"/>
    <n v="102"/>
    <n v="39.83"/>
    <x v="6"/>
    <x v="11"/>
    <x v="1679"/>
    <d v="2015-07-29T17:00:00"/>
    <x v="4"/>
  </r>
  <r>
    <x v="1680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x v="455"/>
    <b v="1"/>
    <s v="publishing/nonfiction"/>
    <n v="102"/>
    <n v="37.47"/>
    <x v="1"/>
    <x v="17"/>
    <x v="1680"/>
    <d v="2013-05-20T00:41:00"/>
    <x v="0"/>
  </r>
  <r>
    <x v="1681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x v="367"/>
    <b v="1"/>
    <s v="theater/plays"/>
    <n v="127"/>
    <n v="72.709999999999994"/>
    <x v="6"/>
    <x v="11"/>
    <x v="1681"/>
    <d v="2015-02-11T04:59:00"/>
    <x v="2"/>
  </r>
  <r>
    <x v="1682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x v="286"/>
    <b v="0"/>
    <s v="music/jazz"/>
    <n v="18"/>
    <n v="52.92"/>
    <x v="7"/>
    <x v="33"/>
    <x v="1682"/>
    <d v="2013-11-22T12:35:13"/>
    <x v="0"/>
  </r>
  <r>
    <x v="1683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x v="300"/>
    <b v="0"/>
    <s v="music/world music"/>
    <n v="51"/>
    <n v="74.62"/>
    <x v="7"/>
    <x v="37"/>
    <x v="1683"/>
    <d v="2014-11-03T05:59:00"/>
    <x v="2"/>
  </r>
  <r>
    <x v="1684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x v="367"/>
    <b v="1"/>
    <s v="publishing/nonfiction"/>
    <n v="101"/>
    <n v="72.430000000000007"/>
    <x v="1"/>
    <x v="17"/>
    <x v="1684"/>
    <d v="2013-04-12T01:01:27"/>
    <x v="0"/>
  </r>
  <r>
    <x v="1685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x v="407"/>
    <b v="1"/>
    <s v="music/pop"/>
    <n v="101"/>
    <n v="97.5"/>
    <x v="7"/>
    <x v="22"/>
    <x v="1685"/>
    <d v="2014-12-19T14:19:04"/>
    <x v="2"/>
  </r>
  <r>
    <x v="16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x v="331"/>
    <b v="1"/>
    <s v="theater/spaces"/>
    <n v="106"/>
    <n v="45.21"/>
    <x v="6"/>
    <x v="9"/>
    <x v="1686"/>
    <d v="2016-05-01T11:00:06"/>
    <x v="1"/>
  </r>
  <r>
    <x v="168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x v="494"/>
    <b v="0"/>
    <s v="music/faith"/>
    <n v="20"/>
    <n v="114.82"/>
    <x v="7"/>
    <x v="14"/>
    <x v="1687"/>
    <d v="2017-04-09T23:47:28"/>
    <x v="5"/>
  </r>
  <r>
    <x v="1688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x v="421"/>
    <b v="1"/>
    <s v="theater/plays"/>
    <n v="101"/>
    <n v="66.45"/>
    <x v="6"/>
    <x v="11"/>
    <x v="1688"/>
    <d v="2016-06-22T01:05:57"/>
    <x v="1"/>
  </r>
  <r>
    <x v="1689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x v="495"/>
    <b v="0"/>
    <s v="theater/plays"/>
    <n v="17"/>
    <n v="315.5"/>
    <x v="6"/>
    <x v="11"/>
    <x v="1689"/>
    <d v="2015-08-15T18:12:24"/>
    <x v="4"/>
  </r>
  <r>
    <x v="1690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x v="457"/>
    <b v="0"/>
    <s v="publishing/fiction"/>
    <n v="36"/>
    <n v="57.3"/>
    <x v="1"/>
    <x v="35"/>
    <x v="1690"/>
    <d v="2014-10-19T13:01:24"/>
    <x v="2"/>
  </r>
  <r>
    <x v="1691"/>
    <s v="Give a Puppet a Hand"/>
    <s v="Sponsor an AVENUE Q puppet for The Barn Players April 2015 production."/>
    <x v="243"/>
    <n v="2521"/>
    <x v="0"/>
    <s v="US"/>
    <s v="USD"/>
    <n v="1423942780"/>
    <n v="1418758780"/>
    <b v="0"/>
    <x v="393"/>
    <b v="1"/>
    <s v="theater/musical"/>
    <n v="105"/>
    <n v="70.03"/>
    <x v="6"/>
    <x v="19"/>
    <x v="1691"/>
    <d v="2015-02-14T19:39:40"/>
    <x v="2"/>
  </r>
  <r>
    <x v="1692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x v="414"/>
    <b v="1"/>
    <s v="theater/plays"/>
    <n v="101"/>
    <n v="35.49"/>
    <x v="6"/>
    <x v="11"/>
    <x v="1692"/>
    <d v="2015-06-19T01:00:16"/>
    <x v="4"/>
  </r>
  <r>
    <x v="1693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x v="424"/>
    <b v="1"/>
    <s v="theater/plays"/>
    <n v="101"/>
    <n v="63"/>
    <x v="6"/>
    <x v="11"/>
    <x v="1693"/>
    <d v="2014-10-15T14:26:56"/>
    <x v="2"/>
  </r>
  <r>
    <x v="1694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x v="462"/>
    <b v="1"/>
    <s v="theater/plays"/>
    <n v="126"/>
    <n v="78.5"/>
    <x v="6"/>
    <x v="11"/>
    <x v="1694"/>
    <d v="2016-04-11T02:30:00"/>
    <x v="1"/>
  </r>
  <r>
    <x v="1695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x v="389"/>
    <b v="1"/>
    <s v="music/rock"/>
    <n v="100"/>
    <n v="41.85"/>
    <x v="7"/>
    <x v="15"/>
    <x v="1695"/>
    <d v="2013-11-07T21:58:03"/>
    <x v="0"/>
  </r>
  <r>
    <x v="1696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x v="376"/>
    <b v="1"/>
    <s v="publishing/nonfiction"/>
    <n v="125"/>
    <n v="38.549999999999997"/>
    <x v="1"/>
    <x v="17"/>
    <x v="1696"/>
    <d v="2013-03-01T05:59:00"/>
    <x v="0"/>
  </r>
  <r>
    <x v="1697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x v="239"/>
    <b v="1"/>
    <s v="music/rock"/>
    <n v="125"/>
    <n v="67.73"/>
    <x v="7"/>
    <x v="15"/>
    <x v="1697"/>
    <d v="2016-07-11T20:51:01"/>
    <x v="1"/>
  </r>
  <r>
    <x v="1698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x v="478"/>
    <b v="1"/>
    <s v="music/rock"/>
    <n v="125"/>
    <n v="119.29"/>
    <x v="7"/>
    <x v="15"/>
    <x v="1698"/>
    <d v="2015-03-02T05:59:00"/>
    <x v="4"/>
  </r>
  <r>
    <x v="1699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x v="421"/>
    <b v="1"/>
    <s v="music/rock"/>
    <n v="100"/>
    <n v="65.87"/>
    <x v="7"/>
    <x v="15"/>
    <x v="1699"/>
    <d v="2016-06-06T06:01:07"/>
    <x v="1"/>
  </r>
  <r>
    <x v="1700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x v="330"/>
    <b v="1"/>
    <s v="games/tabletop games"/>
    <n v="100"/>
    <n v="43.91"/>
    <x v="3"/>
    <x v="5"/>
    <x v="1700"/>
    <d v="2015-09-04T19:00:10"/>
    <x v="4"/>
  </r>
  <r>
    <x v="1701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x v="393"/>
    <b v="0"/>
    <s v="food/food trucks"/>
    <n v="15"/>
    <n v="69.47"/>
    <x v="4"/>
    <x v="29"/>
    <x v="1701"/>
    <d v="2014-11-10T01:41:35"/>
    <x v="2"/>
  </r>
  <r>
    <x v="170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x v="476"/>
    <b v="1"/>
    <s v="theater/plays"/>
    <n v="100"/>
    <n v="61"/>
    <x v="6"/>
    <x v="11"/>
    <x v="1702"/>
    <d v="2016-11-11T22:00:00"/>
    <x v="1"/>
  </r>
  <r>
    <x v="1703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x v="96"/>
    <b v="1"/>
    <s v="music/rock"/>
    <n v="167"/>
    <n v="75.77"/>
    <x v="7"/>
    <x v="15"/>
    <x v="1703"/>
    <d v="2011-01-21T22:00:00"/>
    <x v="7"/>
  </r>
  <r>
    <x v="1704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x v="499"/>
    <b v="0"/>
    <s v="theater/plays"/>
    <n v="31"/>
    <n v="1250"/>
    <x v="6"/>
    <x v="11"/>
    <x v="1704"/>
    <d v="2015-07-18T03:00:00"/>
    <x v="4"/>
  </r>
  <r>
    <x v="1705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x v="449"/>
    <b v="1"/>
    <s v="theater/plays"/>
    <n v="100"/>
    <n v="50"/>
    <x v="6"/>
    <x v="11"/>
    <x v="1705"/>
    <d v="2016-12-01T02:23:31"/>
    <x v="1"/>
  </r>
  <r>
    <x v="1706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x v="494"/>
    <b v="1"/>
    <s v="music/indie rock"/>
    <n v="100"/>
    <n v="113.64"/>
    <x v="7"/>
    <x v="12"/>
    <x v="1706"/>
    <d v="2011-10-02T17:36:13"/>
    <x v="6"/>
  </r>
  <r>
    <x v="1707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x v="425"/>
    <b v="1"/>
    <s v="music/indie rock"/>
    <n v="100"/>
    <n v="48.08"/>
    <x v="7"/>
    <x v="12"/>
    <x v="1707"/>
    <d v="2013-05-09T02:27:33"/>
    <x v="0"/>
  </r>
  <r>
    <x v="1708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x v="300"/>
    <b v="1"/>
    <s v="theater/plays"/>
    <n v="100"/>
    <n v="73.53"/>
    <x v="6"/>
    <x v="11"/>
    <x v="1708"/>
    <d v="2015-11-28T18:00:28"/>
    <x v="4"/>
  </r>
  <r>
    <x v="1709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x v="397"/>
    <b v="1"/>
    <s v="theater/plays"/>
    <n v="100"/>
    <n v="227.27"/>
    <x v="6"/>
    <x v="11"/>
    <x v="1709"/>
    <d v="2014-09-08T03:00:00"/>
    <x v="2"/>
  </r>
  <r>
    <x v="1710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x v="492"/>
    <b v="1"/>
    <s v="theater/plays"/>
    <n v="100"/>
    <n v="104.17"/>
    <x v="6"/>
    <x v="11"/>
    <x v="1710"/>
    <d v="2015-03-07T19:57:37"/>
    <x v="4"/>
  </r>
  <r>
    <x v="1711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x v="460"/>
    <b v="1"/>
    <s v="theater/musical"/>
    <n v="100"/>
    <n v="100"/>
    <x v="6"/>
    <x v="19"/>
    <x v="1711"/>
    <d v="2015-04-09T19:00:55"/>
    <x v="4"/>
  </r>
  <r>
    <x v="1712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x v="389"/>
    <b v="0"/>
    <s v="technology/makerspaces"/>
    <n v="6"/>
    <n v="41.58"/>
    <x v="0"/>
    <x v="24"/>
    <x v="1712"/>
    <d v="2014-07-29T00:29:40"/>
    <x v="2"/>
  </r>
  <r>
    <x v="1713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x v="482"/>
    <b v="0"/>
    <s v="theater/plays"/>
    <n v="86"/>
    <n v="248.5"/>
    <x v="6"/>
    <x v="11"/>
    <x v="1713"/>
    <d v="2016-07-11T15:09:20"/>
    <x v="1"/>
  </r>
  <r>
    <x v="1714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x v="485"/>
    <b v="0"/>
    <s v="technology/wearables"/>
    <n v="2"/>
    <n v="155.25"/>
    <x v="0"/>
    <x v="1"/>
    <x v="1714"/>
    <d v="2017-02-18T23:59:00"/>
    <x v="1"/>
  </r>
  <r>
    <x v="1715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x v="425"/>
    <b v="0"/>
    <s v="publishing/art books"/>
    <n v="41"/>
    <n v="47.77"/>
    <x v="1"/>
    <x v="32"/>
    <x v="1715"/>
    <d v="2016-04-08T18:31:22"/>
    <x v="1"/>
  </r>
  <r>
    <x v="1716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x v="467"/>
    <b v="0"/>
    <s v="theater/spaces"/>
    <n v="42"/>
    <n v="79.87"/>
    <x v="6"/>
    <x v="9"/>
    <x v="1716"/>
    <d v="2014-10-19T05:00:00"/>
    <x v="2"/>
  </r>
  <r>
    <x v="1717"/>
    <s v="BLOXSHIELD"/>
    <s v="A radiation shield for your fitness tracker, smartwatch or other wearable smart device"/>
    <x v="16"/>
    <n v="2468"/>
    <x v="2"/>
    <s v="US"/>
    <s v="USD"/>
    <n v="1473400800"/>
    <n v="1469718841"/>
    <b v="0"/>
    <x v="300"/>
    <b v="0"/>
    <s v="technology/wearables"/>
    <n v="12"/>
    <n v="72.59"/>
    <x v="0"/>
    <x v="1"/>
    <x v="1717"/>
    <d v="2016-09-09T06:00:00"/>
    <x v="1"/>
  </r>
  <r>
    <x v="17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x v="285"/>
    <b v="1"/>
    <s v="music/electronic music"/>
    <n v="123"/>
    <n v="32.32"/>
    <x v="7"/>
    <x v="13"/>
    <x v="1718"/>
    <d v="2012-08-29T00:00:00"/>
    <x v="3"/>
  </r>
  <r>
    <x v="1719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x v="151"/>
    <b v="1"/>
    <s v="photography/photobooks"/>
    <n v="111"/>
    <n v="23.8"/>
    <x v="2"/>
    <x v="3"/>
    <x v="1719"/>
    <d v="2016-12-04T00:00:00"/>
    <x v="1"/>
  </r>
  <r>
    <x v="1720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x v="411"/>
    <b v="0"/>
    <s v="music/indie rock"/>
    <n v="41"/>
    <n v="143.82"/>
    <x v="7"/>
    <x v="12"/>
    <x v="1720"/>
    <d v="2010-08-01T04:00:00"/>
    <x v="7"/>
  </r>
  <r>
    <x v="1721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x v="394"/>
    <b v="1"/>
    <s v="theater/plays"/>
    <n v="121"/>
    <n v="33.67"/>
    <x v="6"/>
    <x v="11"/>
    <x v="1721"/>
    <d v="2017-03-11T12:21:31"/>
    <x v="5"/>
  </r>
  <r>
    <x v="1722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x v="449"/>
    <b v="1"/>
    <s v="music/indie rock"/>
    <n v="121"/>
    <n v="48.24"/>
    <x v="7"/>
    <x v="12"/>
    <x v="1722"/>
    <d v="2012-05-22T03:30:00"/>
    <x v="3"/>
  </r>
  <r>
    <x v="1723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x v="388"/>
    <b v="1"/>
    <s v="theater/plays"/>
    <n v="121"/>
    <n v="40.85"/>
    <x v="6"/>
    <x v="11"/>
    <x v="1723"/>
    <d v="2015-11-04T19:26:31"/>
    <x v="4"/>
  </r>
  <r>
    <x v="1724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x v="411"/>
    <b v="1"/>
    <s v="music/rock"/>
    <n v="120"/>
    <n v="141.47"/>
    <x v="7"/>
    <x v="15"/>
    <x v="1724"/>
    <d v="2014-06-14T14:23:54"/>
    <x v="2"/>
  </r>
  <r>
    <x v="1725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x v="465"/>
    <b v="1"/>
    <s v="theater/plays"/>
    <n v="120"/>
    <n v="104.57"/>
    <x v="6"/>
    <x v="11"/>
    <x v="1725"/>
    <d v="2016-06-03T16:30:00"/>
    <x v="1"/>
  </r>
  <r>
    <x v="1726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x v="461"/>
    <b v="1"/>
    <s v="theater/plays"/>
    <n v="120"/>
    <n v="44.54"/>
    <x v="6"/>
    <x v="11"/>
    <x v="1726"/>
    <d v="2014-08-13T22:00:00"/>
    <x v="2"/>
  </r>
  <r>
    <x v="1727"/>
    <s v="Fly Away"/>
    <s v="Praising the Living God in the second half of life."/>
    <x v="243"/>
    <n v="2400"/>
    <x v="3"/>
    <s v="US"/>
    <s v="USD"/>
    <n v="1489700230"/>
    <n v="1487111830"/>
    <b v="0"/>
    <x v="484"/>
    <b v="0"/>
    <s v="music/faith"/>
    <n v="100"/>
    <n v="171.43"/>
    <x v="7"/>
    <x v="14"/>
    <x v="1727"/>
    <d v="2017-03-16T21:37:10"/>
    <x v="5"/>
  </r>
  <r>
    <x v="1728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x v="484"/>
    <b v="1"/>
    <s v="theater/plays"/>
    <n v="100"/>
    <n v="171.43"/>
    <x v="6"/>
    <x v="11"/>
    <x v="1728"/>
    <d v="2016-11-17T11:36:34"/>
    <x v="1"/>
  </r>
  <r>
    <x v="1729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x v="262"/>
    <b v="1"/>
    <s v="music/rock"/>
    <n v="160"/>
    <n v="25"/>
    <x v="7"/>
    <x v="15"/>
    <x v="1729"/>
    <d v="2012-07-20T23:02:45"/>
    <x v="3"/>
  </r>
  <r>
    <x v="1730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x v="182"/>
    <b v="0"/>
    <s v="music/faith"/>
    <n v="48"/>
    <n v="159.33000000000001"/>
    <x v="7"/>
    <x v="14"/>
    <x v="1730"/>
    <d v="2017-03-26T23:59:00"/>
    <x v="5"/>
  </r>
  <r>
    <x v="1731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x v="494"/>
    <b v="1"/>
    <s v="theater/plays"/>
    <n v="119"/>
    <n v="108.59"/>
    <x v="6"/>
    <x v="11"/>
    <x v="1731"/>
    <d v="2016-05-08T21:00:00"/>
    <x v="1"/>
  </r>
  <r>
    <x v="173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x v="476"/>
    <b v="1"/>
    <s v="film &amp; video/shorts"/>
    <n v="108"/>
    <n v="58.17"/>
    <x v="5"/>
    <x v="27"/>
    <x v="1732"/>
    <d v="2012-11-15T00:00:00"/>
    <x v="3"/>
  </r>
  <r>
    <x v="1733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x v="407"/>
    <b v="1"/>
    <s v="film &amp; video/shorts"/>
    <n v="119"/>
    <n v="91.23"/>
    <x v="5"/>
    <x v="27"/>
    <x v="1733"/>
    <d v="2016-07-18T20:23:40"/>
    <x v="1"/>
  </r>
  <r>
    <x v="1734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x v="465"/>
    <b v="1"/>
    <s v="film &amp; video/television"/>
    <n v="119"/>
    <n v="103.04"/>
    <x v="5"/>
    <x v="16"/>
    <x v="1734"/>
    <d v="2015-04-30T15:20:00"/>
    <x v="4"/>
  </r>
  <r>
    <x v="1735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x v="182"/>
    <b v="1"/>
    <s v="theater/spaces"/>
    <n v="158"/>
    <n v="158"/>
    <x v="6"/>
    <x v="9"/>
    <x v="1735"/>
    <d v="2015-02-21T19:58:39"/>
    <x v="2"/>
  </r>
  <r>
    <x v="1736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x v="447"/>
    <b v="0"/>
    <s v="theater/plays"/>
    <n v="32"/>
    <n v="60.67"/>
    <x v="6"/>
    <x v="11"/>
    <x v="1736"/>
    <d v="2015-06-08T00:23:53"/>
    <x v="4"/>
  </r>
  <r>
    <x v="1737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x v="389"/>
    <b v="1"/>
    <s v="film &amp; video/shorts"/>
    <n v="107"/>
    <n v="39.380000000000003"/>
    <x v="5"/>
    <x v="27"/>
    <x v="1737"/>
    <d v="2016-05-14T00:00:00"/>
    <x v="1"/>
  </r>
  <r>
    <x v="173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x v="330"/>
    <b v="1"/>
    <s v="theater/plays"/>
    <n v="131"/>
    <n v="41.42"/>
    <x v="6"/>
    <x v="11"/>
    <x v="1738"/>
    <d v="2014-10-01T04:00:00"/>
    <x v="2"/>
  </r>
  <r>
    <x v="173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x v="462"/>
    <b v="0"/>
    <s v="music/indie rock"/>
    <n v="9"/>
    <n v="73.760000000000005"/>
    <x v="7"/>
    <x v="12"/>
    <x v="1739"/>
    <d v="2014-10-05T18:49:03"/>
    <x v="2"/>
  </r>
  <r>
    <x v="1740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x v="424"/>
    <b v="0"/>
    <s v="theater/musical"/>
    <n v="20"/>
    <n v="58.95"/>
    <x v="6"/>
    <x v="19"/>
    <x v="1740"/>
    <d v="2016-03-04T23:19:28"/>
    <x v="1"/>
  </r>
  <r>
    <x v="174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x v="239"/>
    <b v="0"/>
    <s v="photography/photobooks"/>
    <n v="14"/>
    <n v="63.65"/>
    <x v="2"/>
    <x v="3"/>
    <x v="1741"/>
    <d v="2015-12-15T12:10:00"/>
    <x v="4"/>
  </r>
  <r>
    <x v="1742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x v="457"/>
    <b v="1"/>
    <s v="music/indie rock"/>
    <n v="107"/>
    <n v="53.52"/>
    <x v="7"/>
    <x v="12"/>
    <x v="1742"/>
    <d v="2013-01-26T05:09:34"/>
    <x v="3"/>
  </r>
  <r>
    <x v="1743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x v="478"/>
    <b v="1"/>
    <s v="theater/musical"/>
    <n v="131"/>
    <n v="112.14"/>
    <x v="6"/>
    <x v="19"/>
    <x v="1743"/>
    <d v="2014-07-15T05:00:00"/>
    <x v="2"/>
  </r>
  <r>
    <x v="1744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x v="424"/>
    <b v="1"/>
    <s v="music/rock"/>
    <n v="117"/>
    <n v="58.63"/>
    <x v="7"/>
    <x v="15"/>
    <x v="1744"/>
    <d v="2012-05-19T03:00:00"/>
    <x v="3"/>
  </r>
  <r>
    <x v="1745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x v="467"/>
    <b v="1"/>
    <s v="music/rock"/>
    <n v="117"/>
    <n v="75.48"/>
    <x v="7"/>
    <x v="15"/>
    <x v="1745"/>
    <d v="2011-12-06T02:02:29"/>
    <x v="6"/>
  </r>
  <r>
    <x v="1746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x v="421"/>
    <b v="1"/>
    <s v="music/rock"/>
    <n v="117"/>
    <n v="61.58"/>
    <x v="7"/>
    <x v="15"/>
    <x v="1746"/>
    <d v="2012-11-26T04:59:00"/>
    <x v="3"/>
  </r>
  <r>
    <x v="1747"/>
    <s v="Ethiopia: Beheld"/>
    <s v="A collection of images that depicts the beauty and diversity within Ethiopia"/>
    <x v="120"/>
    <n v="2336"/>
    <x v="2"/>
    <s v="GB"/>
    <s v="GBP"/>
    <n v="1425223276"/>
    <n v="1422631276"/>
    <b v="0"/>
    <x v="178"/>
    <b v="0"/>
    <s v="photography/people"/>
    <n v="42"/>
    <n v="83.43"/>
    <x v="2"/>
    <x v="36"/>
    <x v="1747"/>
    <d v="2015-03-01T15:21:16"/>
    <x v="4"/>
  </r>
  <r>
    <x v="1748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x v="331"/>
    <b v="1"/>
    <s v="theater/musical"/>
    <n v="117"/>
    <n v="41.7"/>
    <x v="6"/>
    <x v="19"/>
    <x v="1748"/>
    <d v="2015-03-01T04:59:00"/>
    <x v="4"/>
  </r>
  <r>
    <x v="1749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x v="389"/>
    <b v="1"/>
    <s v="music/classical music"/>
    <n v="156"/>
    <n v="38.880000000000003"/>
    <x v="7"/>
    <x v="25"/>
    <x v="1749"/>
    <d v="2012-09-21T04:46:47"/>
    <x v="3"/>
  </r>
  <r>
    <x v="1750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x v="254"/>
    <b v="1"/>
    <s v="theater/plays"/>
    <n v="106"/>
    <n v="34.79"/>
    <x v="6"/>
    <x v="11"/>
    <x v="1750"/>
    <d v="2013-11-02T20:49:27"/>
    <x v="0"/>
  </r>
  <r>
    <x v="1751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x v="490"/>
    <b v="1"/>
    <s v="film &amp; video/shorts"/>
    <n v="116"/>
    <n v="116.25"/>
    <x v="5"/>
    <x v="27"/>
    <x v="1751"/>
    <d v="2012-07-15T14:00:04"/>
    <x v="3"/>
  </r>
  <r>
    <x v="1752"/>
    <s v="Emma Ate the Lion &quot;Songs Two Count Too&quot;"/>
    <s v="Emma Ate The Lion's debut full length album"/>
    <x v="151"/>
    <n v="2325"/>
    <x v="0"/>
    <s v="US"/>
    <s v="USD"/>
    <n v="1366138800"/>
    <n v="1362710425"/>
    <b v="0"/>
    <x v="378"/>
    <b v="1"/>
    <s v="music/indie rock"/>
    <n v="116"/>
    <n v="31"/>
    <x v="7"/>
    <x v="12"/>
    <x v="1752"/>
    <d v="2013-04-16T19:00:00"/>
    <x v="0"/>
  </r>
  <r>
    <x v="175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x v="380"/>
    <b v="1"/>
    <s v="theater/plays"/>
    <n v="116"/>
    <n v="80.03"/>
    <x v="6"/>
    <x v="11"/>
    <x v="1753"/>
    <d v="2016-01-27T01:00:00"/>
    <x v="1"/>
  </r>
  <r>
    <x v="1754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x v="362"/>
    <b v="0"/>
    <s v="technology/wearables"/>
    <n v="46"/>
    <n v="20.34"/>
    <x v="0"/>
    <x v="1"/>
    <x v="1754"/>
    <d v="2016-02-03T12:33:09"/>
    <x v="1"/>
  </r>
  <r>
    <x v="1755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x v="481"/>
    <b v="1"/>
    <s v="music/indie rock"/>
    <n v="116"/>
    <n v="36.11"/>
    <x v="7"/>
    <x v="12"/>
    <x v="1755"/>
    <d v="2013-12-12T06:08:27"/>
    <x v="0"/>
  </r>
  <r>
    <x v="1756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x v="184"/>
    <b v="1"/>
    <s v="theater/plays"/>
    <n v="110"/>
    <n v="51.22"/>
    <x v="6"/>
    <x v="11"/>
    <x v="1756"/>
    <d v="2014-12-17T02:51:29"/>
    <x v="2"/>
  </r>
  <r>
    <x v="1757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x v="345"/>
    <b v="0"/>
    <s v="theater/plays"/>
    <n v="7"/>
    <n v="383.33"/>
    <x v="6"/>
    <x v="11"/>
    <x v="1757"/>
    <d v="2016-12-26T00:15:09"/>
    <x v="1"/>
  </r>
  <r>
    <x v="1758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x v="380"/>
    <b v="1"/>
    <s v="theater/plays"/>
    <n v="115"/>
    <n v="79.31"/>
    <x v="6"/>
    <x v="11"/>
    <x v="1758"/>
    <d v="2012-02-14T17:31:08"/>
    <x v="3"/>
  </r>
  <r>
    <x v="1759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x v="409"/>
    <b v="1"/>
    <s v="games/tabletop games"/>
    <n v="460"/>
    <n v="11.67"/>
    <x v="3"/>
    <x v="5"/>
    <x v="1759"/>
    <d v="2017-01-24T15:32:48"/>
    <x v="5"/>
  </r>
  <r>
    <x v="1760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x v="441"/>
    <b v="1"/>
    <s v="music/electronic music"/>
    <n v="115"/>
    <n v="31.05"/>
    <x v="7"/>
    <x v="13"/>
    <x v="1760"/>
    <d v="2015-05-17T15:31:17"/>
    <x v="4"/>
  </r>
  <r>
    <x v="1761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x v="484"/>
    <b v="0"/>
    <s v="technology/wearables"/>
    <n v="46"/>
    <n v="164"/>
    <x v="0"/>
    <x v="1"/>
    <x v="1761"/>
    <d v="2017-01-23T04:59:00"/>
    <x v="1"/>
  </r>
  <r>
    <x v="1762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x v="367"/>
    <b v="0"/>
    <s v="publishing/art books"/>
    <n v="23"/>
    <n v="65.459999999999994"/>
    <x v="1"/>
    <x v="32"/>
    <x v="1762"/>
    <d v="2014-07-09T12:34:56"/>
    <x v="2"/>
  </r>
  <r>
    <x v="1763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x v="424"/>
    <b v="0"/>
    <s v="theater/plays"/>
    <n v="15"/>
    <n v="57.25"/>
    <x v="6"/>
    <x v="11"/>
    <x v="1763"/>
    <d v="2014-06-26T23:02:02"/>
    <x v="2"/>
  </r>
  <r>
    <x v="1764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x v="407"/>
    <b v="1"/>
    <s v="theater/plays"/>
    <n v="114"/>
    <n v="87.96"/>
    <x v="6"/>
    <x v="11"/>
    <x v="1764"/>
    <d v="2014-12-31T07:00:00"/>
    <x v="2"/>
  </r>
  <r>
    <x v="1765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x v="447"/>
    <b v="0"/>
    <s v="photography/photobooks"/>
    <n v="46"/>
    <n v="58.62"/>
    <x v="2"/>
    <x v="3"/>
    <x v="1765"/>
    <d v="2014-08-03T15:48:04"/>
    <x v="2"/>
  </r>
  <r>
    <x v="1766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x v="331"/>
    <b v="1"/>
    <s v="music/rock"/>
    <n v="152"/>
    <n v="40.75"/>
    <x v="7"/>
    <x v="15"/>
    <x v="1766"/>
    <d v="2014-09-11T10:24:14"/>
    <x v="2"/>
  </r>
  <r>
    <x v="1767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x v="405"/>
    <b v="1"/>
    <s v="technology/space exploration"/>
    <n v="114"/>
    <n v="36.770000000000003"/>
    <x v="0"/>
    <x v="4"/>
    <x v="1767"/>
    <d v="2016-12-02T06:09:26"/>
    <x v="1"/>
  </r>
  <r>
    <x v="1768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x v="481"/>
    <b v="1"/>
    <s v="film &amp; video/shorts"/>
    <n v="114"/>
    <n v="35.47"/>
    <x v="5"/>
    <x v="27"/>
    <x v="1768"/>
    <d v="2013-12-28T04:59:00"/>
    <x v="0"/>
  </r>
  <r>
    <x v="1769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x v="457"/>
    <b v="1"/>
    <s v="music/indie rock"/>
    <n v="113"/>
    <n v="51.48"/>
    <x v="7"/>
    <x v="12"/>
    <x v="1769"/>
    <d v="2012-02-13T03:35:14"/>
    <x v="6"/>
  </r>
  <r>
    <x v="1770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x v="330"/>
    <b v="1"/>
    <s v="theater/plays"/>
    <n v="113"/>
    <n v="39.6"/>
    <x v="6"/>
    <x v="11"/>
    <x v="1770"/>
    <d v="2015-03-16T21:00:00"/>
    <x v="4"/>
  </r>
  <r>
    <x v="1771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x v="178"/>
    <b v="0"/>
    <s v="technology/wearables"/>
    <n v="15"/>
    <n v="80.319999999999993"/>
    <x v="0"/>
    <x v="1"/>
    <x v="1771"/>
    <d v="2017-02-28T18:54:42"/>
    <x v="1"/>
  </r>
  <r>
    <x v="1772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x v="414"/>
    <b v="1"/>
    <s v="theater/plays"/>
    <n v="112"/>
    <n v="31.62"/>
    <x v="6"/>
    <x v="11"/>
    <x v="1772"/>
    <d v="2014-07-02T04:00:00"/>
    <x v="2"/>
  </r>
  <r>
    <x v="1773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x v="462"/>
    <b v="1"/>
    <s v="film &amp; video/shorts"/>
    <n v="124"/>
    <n v="69.72"/>
    <x v="5"/>
    <x v="27"/>
    <x v="1773"/>
    <d v="2012-05-28T06:30:57"/>
    <x v="3"/>
  </r>
  <r>
    <x v="1774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x v="486"/>
    <b v="1"/>
    <s v="music/rock"/>
    <n v="112"/>
    <n v="43.73"/>
    <x v="7"/>
    <x v="15"/>
    <x v="1774"/>
    <d v="2011-07-01T19:05:20"/>
    <x v="6"/>
  </r>
  <r>
    <x v="1775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x v="417"/>
    <b v="0"/>
    <s v="film &amp; video/drama"/>
    <n v="45"/>
    <n v="185.83"/>
    <x v="5"/>
    <x v="10"/>
    <x v="1775"/>
    <d v="2015-09-19T03:50:17"/>
    <x v="4"/>
  </r>
  <r>
    <x v="1776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x v="246"/>
    <b v="1"/>
    <s v="music/indie rock"/>
    <n v="111"/>
    <n v="51.67"/>
    <x v="7"/>
    <x v="12"/>
    <x v="1776"/>
    <d v="2015-09-30T19:29:00"/>
    <x v="4"/>
  </r>
  <r>
    <x v="1777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x v="367"/>
    <b v="1"/>
    <s v="music/rock"/>
    <n v="148"/>
    <n v="63.49"/>
    <x v="7"/>
    <x v="15"/>
    <x v="1777"/>
    <d v="2012-04-27T22:00:00"/>
    <x v="3"/>
  </r>
  <r>
    <x v="1778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x v="490"/>
    <b v="1"/>
    <s v="theater/plays"/>
    <n v="111"/>
    <n v="110.75"/>
    <x v="6"/>
    <x v="11"/>
    <x v="1778"/>
    <d v="2016-06-01T21:42:00"/>
    <x v="1"/>
  </r>
  <r>
    <x v="1779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x v="490"/>
    <b v="1"/>
    <s v="theater/plays"/>
    <n v="100"/>
    <n v="110.5"/>
    <x v="6"/>
    <x v="11"/>
    <x v="1779"/>
    <d v="2014-08-17T15:35:24"/>
    <x v="2"/>
  </r>
  <r>
    <x v="1780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x v="182"/>
    <b v="1"/>
    <s v="theater/plays"/>
    <n v="126"/>
    <n v="147.33000000000001"/>
    <x v="6"/>
    <x v="11"/>
    <x v="1780"/>
    <d v="2016-05-10T11:17:00"/>
    <x v="1"/>
  </r>
  <r>
    <x v="1781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x v="470"/>
    <b v="1"/>
    <s v="music/pop"/>
    <n v="110"/>
    <n v="26.55"/>
    <x v="7"/>
    <x v="22"/>
    <x v="1781"/>
    <d v="2014-08-14T18:11:00"/>
    <x v="2"/>
  </r>
  <r>
    <x v="1782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x v="469"/>
    <b v="1"/>
    <s v="theater/plays"/>
    <n v="110"/>
    <n v="73.400000000000006"/>
    <x v="6"/>
    <x v="11"/>
    <x v="1782"/>
    <d v="2014-07-01T04:59:00"/>
    <x v="2"/>
  </r>
  <r>
    <x v="1783"/>
    <s v="BLANK Short Movie"/>
    <s v="Love has no boundaries!"/>
    <x v="13"/>
    <n v="2200"/>
    <x v="2"/>
    <s v="NO"/>
    <s v="NOK"/>
    <n v="1471557139"/>
    <n v="1468965139"/>
    <b v="0"/>
    <x v="482"/>
    <b v="0"/>
    <s v="film &amp; video/drama"/>
    <n v="6"/>
    <n v="220"/>
    <x v="5"/>
    <x v="10"/>
    <x v="1783"/>
    <d v="2016-08-18T21:52:19"/>
    <x v="1"/>
  </r>
  <r>
    <x v="1784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x v="414"/>
    <b v="1"/>
    <s v="publishing/radio &amp; podcasts"/>
    <n v="137"/>
    <n v="30.96"/>
    <x v="1"/>
    <x v="2"/>
    <x v="1784"/>
    <d v="2014-05-10T03:59:00"/>
    <x v="2"/>
  </r>
  <r>
    <x v="1785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x v="485"/>
    <b v="0"/>
    <s v="music/faith"/>
    <n v="34"/>
    <n v="137.25"/>
    <x v="7"/>
    <x v="14"/>
    <x v="1785"/>
    <d v="2014-06-27T22:04:24"/>
    <x v="2"/>
  </r>
  <r>
    <x v="1786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x v="406"/>
    <b v="1"/>
    <s v="film &amp; video/shorts"/>
    <n v="220"/>
    <n v="46.7"/>
    <x v="5"/>
    <x v="27"/>
    <x v="1786"/>
    <d v="2011-02-26T00:37:10"/>
    <x v="6"/>
  </r>
  <r>
    <x v="1787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x v="474"/>
    <b v="1"/>
    <s v="theater/plays"/>
    <n v="110"/>
    <n v="52.21"/>
    <x v="6"/>
    <x v="11"/>
    <x v="1787"/>
    <d v="2016-02-05T22:00:00"/>
    <x v="1"/>
  </r>
  <r>
    <x v="1788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x v="449"/>
    <b v="1"/>
    <s v="music/electronic music"/>
    <n v="110"/>
    <n v="43.82"/>
    <x v="7"/>
    <x v="13"/>
    <x v="1788"/>
    <d v="2015-09-24T20:38:02"/>
    <x v="4"/>
  </r>
  <r>
    <x v="1789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x v="397"/>
    <b v="1"/>
    <s v="theater/plays"/>
    <n v="110"/>
    <n v="199.18"/>
    <x v="6"/>
    <x v="11"/>
    <x v="1789"/>
    <d v="2015-06-01T03:59:00"/>
    <x v="4"/>
  </r>
  <r>
    <x v="1790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x v="239"/>
    <b v="0"/>
    <s v="photography/photobooks"/>
    <n v="14"/>
    <n v="58.97"/>
    <x v="2"/>
    <x v="3"/>
    <x v="1790"/>
    <d v="2016-02-04T07:50:33"/>
    <x v="4"/>
  </r>
  <r>
    <x v="1791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x v="446"/>
    <b v="1"/>
    <s v="theater/plays"/>
    <n v="115"/>
    <n v="39.67"/>
    <x v="6"/>
    <x v="11"/>
    <x v="1791"/>
    <d v="2013-08-18T15:00:00"/>
    <x v="0"/>
  </r>
  <r>
    <x v="1792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x v="309"/>
    <b v="1"/>
    <s v="music/electronic music"/>
    <n v="145"/>
    <n v="35.74"/>
    <x v="7"/>
    <x v="13"/>
    <x v="1792"/>
    <d v="2016-03-19T04:33:43"/>
    <x v="1"/>
  </r>
  <r>
    <x v="1793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x v="300"/>
    <b v="1"/>
    <s v="photography/photobooks"/>
    <n v="109"/>
    <n v="63.97"/>
    <x v="2"/>
    <x v="3"/>
    <x v="1793"/>
    <d v="2017-01-07T21:00:00"/>
    <x v="1"/>
  </r>
  <r>
    <x v="1794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x v="394"/>
    <b v="1"/>
    <s v="theater/plays"/>
    <n v="109"/>
    <n v="30.15"/>
    <x v="6"/>
    <x v="11"/>
    <x v="1794"/>
    <d v="2014-07-30T22:41:41"/>
    <x v="2"/>
  </r>
  <r>
    <x v="1795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x v="406"/>
    <b v="1"/>
    <s v="theater/plays"/>
    <n v="144"/>
    <n v="45.98"/>
    <x v="6"/>
    <x v="11"/>
    <x v="1795"/>
    <d v="2015-11-22T22:00:00"/>
    <x v="4"/>
  </r>
  <r>
    <x v="1796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x v="469"/>
    <b v="1"/>
    <s v="theater/plays"/>
    <n v="108"/>
    <n v="72"/>
    <x v="6"/>
    <x v="11"/>
    <x v="1796"/>
    <d v="2016-05-10T11:10:48"/>
    <x v="1"/>
  </r>
  <r>
    <x v="1797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x v="421"/>
    <b v="1"/>
    <s v="film &amp; video/television"/>
    <n v="108"/>
    <n v="56.82"/>
    <x v="5"/>
    <x v="16"/>
    <x v="1797"/>
    <d v="2015-03-01T12:00:00"/>
    <x v="4"/>
  </r>
  <r>
    <x v="1798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x v="447"/>
    <b v="0"/>
    <s v="photography/photobooks"/>
    <n v="20"/>
    <n v="55.28"/>
    <x v="2"/>
    <x v="3"/>
    <x v="1798"/>
    <d v="2014-08-03T11:39:39"/>
    <x v="2"/>
  </r>
  <r>
    <x v="1799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x v="427"/>
    <b v="1"/>
    <s v="theater/plays"/>
    <n v="108"/>
    <n v="113.42"/>
    <x v="6"/>
    <x v="11"/>
    <x v="1799"/>
    <d v="2015-07-10T07:00:00"/>
    <x v="4"/>
  </r>
  <r>
    <x v="1800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x v="391"/>
    <b v="1"/>
    <s v="music/indie rock"/>
    <n v="108"/>
    <n v="37.15"/>
    <x v="7"/>
    <x v="12"/>
    <x v="1800"/>
    <d v="2014-11-12T18:03:13"/>
    <x v="2"/>
  </r>
  <r>
    <x v="1801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x v="380"/>
    <b v="0"/>
    <s v="games/video games"/>
    <n v="18"/>
    <n v="74.209999999999994"/>
    <x v="3"/>
    <x v="18"/>
    <x v="1801"/>
    <d v="2014-10-04T03:30:00"/>
    <x v="2"/>
  </r>
  <r>
    <x v="180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x v="492"/>
    <b v="1"/>
    <s v="theater/plays"/>
    <n v="108"/>
    <n v="89.67"/>
    <x v="6"/>
    <x v="11"/>
    <x v="1802"/>
    <d v="2015-08-12T05:32:39"/>
    <x v="4"/>
  </r>
  <r>
    <x v="1803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x v="461"/>
    <b v="1"/>
    <s v="music/rock"/>
    <n v="134"/>
    <n v="39.82"/>
    <x v="7"/>
    <x v="15"/>
    <x v="1803"/>
    <d v="2010-04-18T06:59:00"/>
    <x v="7"/>
  </r>
  <r>
    <x v="1804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x v="367"/>
    <b v="1"/>
    <s v="music/classical music"/>
    <n v="107"/>
    <n v="61.34"/>
    <x v="7"/>
    <x v="25"/>
    <x v="1804"/>
    <d v="2012-05-28T15:43:13"/>
    <x v="3"/>
  </r>
  <r>
    <x v="1805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x v="360"/>
    <b v="1"/>
    <s v="music/rock"/>
    <n v="107"/>
    <n v="46.63"/>
    <x v="7"/>
    <x v="15"/>
    <x v="1805"/>
    <d v="2012-04-18T16:44:36"/>
    <x v="3"/>
  </r>
  <r>
    <x v="1806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x v="490"/>
    <b v="1"/>
    <s v="theater/plays"/>
    <n v="107"/>
    <n v="107.25"/>
    <x v="6"/>
    <x v="11"/>
    <x v="1806"/>
    <d v="2015-10-24T03:59:00"/>
    <x v="4"/>
  </r>
  <r>
    <x v="1807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x v="391"/>
    <b v="1"/>
    <s v="music/indie rock"/>
    <n v="107"/>
    <n v="36.97"/>
    <x v="7"/>
    <x v="12"/>
    <x v="1807"/>
    <d v="2012-10-28T05:00:00"/>
    <x v="3"/>
  </r>
  <r>
    <x v="1808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x v="286"/>
    <b v="1"/>
    <s v="music/pop"/>
    <n v="143"/>
    <n v="44.65"/>
    <x v="7"/>
    <x v="22"/>
    <x v="1808"/>
    <d v="2012-04-05T18:00:20"/>
    <x v="3"/>
  </r>
  <r>
    <x v="1809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x v="254"/>
    <b v="1"/>
    <s v="theater/plays"/>
    <n v="107"/>
    <n v="31.97"/>
    <x v="6"/>
    <x v="11"/>
    <x v="1809"/>
    <d v="2014-07-06T10:08:09"/>
    <x v="2"/>
  </r>
  <r>
    <x v="1810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x v="411"/>
    <b v="1"/>
    <s v="technology/wearables"/>
    <n v="107"/>
    <n v="125.94"/>
    <x v="0"/>
    <x v="1"/>
    <x v="1810"/>
    <d v="2016-03-17T17:25:49"/>
    <x v="1"/>
  </r>
  <r>
    <x v="1811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x v="493"/>
    <b v="1"/>
    <s v="theater/plays"/>
    <n v="102"/>
    <n v="164.62"/>
    <x v="6"/>
    <x v="11"/>
    <x v="1811"/>
    <d v="2016-03-05T01:00:00"/>
    <x v="1"/>
  </r>
  <r>
    <x v="1812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x v="493"/>
    <b v="1"/>
    <s v="theater/plays"/>
    <n v="143"/>
    <n v="164.62"/>
    <x v="6"/>
    <x v="11"/>
    <x v="1812"/>
    <d v="2015-07-10T21:00:00"/>
    <x v="4"/>
  </r>
  <r>
    <x v="1813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x v="359"/>
    <b v="1"/>
    <s v="film &amp; video/television"/>
    <n v="107"/>
    <n v="21.76"/>
    <x v="5"/>
    <x v="16"/>
    <x v="1813"/>
    <d v="2015-09-27T20:14:00"/>
    <x v="4"/>
  </r>
  <r>
    <x v="1814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x v="457"/>
    <b v="1"/>
    <s v="music/indie rock"/>
    <n v="107"/>
    <n v="48.45"/>
    <x v="7"/>
    <x v="12"/>
    <x v="1814"/>
    <d v="2013-03-11T18:02:26"/>
    <x v="0"/>
  </r>
  <r>
    <x v="1815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x v="493"/>
    <b v="0"/>
    <s v="film &amp; video/drama"/>
    <n v="15"/>
    <n v="163.85"/>
    <x v="5"/>
    <x v="10"/>
    <x v="1815"/>
    <d v="2015-01-04T04:43:58"/>
    <x v="2"/>
  </r>
  <r>
    <x v="1816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x v="447"/>
    <b v="1"/>
    <s v="music/indie rock"/>
    <n v="107"/>
    <n v="54.62"/>
    <x v="7"/>
    <x v="12"/>
    <x v="1816"/>
    <d v="2011-08-15T01:00:00"/>
    <x v="6"/>
  </r>
  <r>
    <x v="1817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x v="246"/>
    <b v="0"/>
    <s v="theater/plays"/>
    <n v="16"/>
    <n v="49.51"/>
    <x v="6"/>
    <x v="11"/>
    <x v="1817"/>
    <d v="2015-10-18T19:36:29"/>
    <x v="4"/>
  </r>
  <r>
    <x v="1818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x v="476"/>
    <b v="1"/>
    <s v="theater/plays"/>
    <n v="106"/>
    <n v="51.85"/>
    <x v="6"/>
    <x v="11"/>
    <x v="1818"/>
    <d v="2017-02-22T13:25:52"/>
    <x v="5"/>
  </r>
  <r>
    <x v="1819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x v="174"/>
    <b v="1"/>
    <s v="theater/plays"/>
    <n v="101"/>
    <n v="78.52"/>
    <x v="6"/>
    <x v="11"/>
    <x v="1819"/>
    <d v="2016-06-14T21:43:00"/>
    <x v="1"/>
  </r>
  <r>
    <x v="1820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x v="485"/>
    <b v="0"/>
    <s v="photography/nature"/>
    <n v="49"/>
    <n v="132.19"/>
    <x v="2"/>
    <x v="38"/>
    <x v="1820"/>
    <d v="2014-10-01T03:59:00"/>
    <x v="2"/>
  </r>
  <r>
    <x v="1821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x v="178"/>
    <b v="0"/>
    <s v="theater/plays"/>
    <n v="7"/>
    <n v="75.459999999999994"/>
    <x v="6"/>
    <x v="11"/>
    <x v="1821"/>
    <d v="2015-06-11T18:24:44"/>
    <x v="4"/>
  </r>
  <r>
    <x v="182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x v="326"/>
    <b v="0"/>
    <s v="games/video games"/>
    <n v="2"/>
    <n v="21.34"/>
    <x v="3"/>
    <x v="18"/>
    <x v="1822"/>
    <d v="2014-02-03T11:41:32"/>
    <x v="2"/>
  </r>
  <r>
    <x v="182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x v="494"/>
    <b v="1"/>
    <s v="music/rock"/>
    <n v="211"/>
    <n v="95.93"/>
    <x v="7"/>
    <x v="15"/>
    <x v="1823"/>
    <d v="2013-03-11T04:00:00"/>
    <x v="0"/>
  </r>
  <r>
    <x v="1824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x v="367"/>
    <b v="1"/>
    <s v="theater/plays"/>
    <n v="106"/>
    <n v="60.29"/>
    <x v="6"/>
    <x v="11"/>
    <x v="1824"/>
    <d v="2015-07-01T06:59:00"/>
    <x v="4"/>
  </r>
  <r>
    <x v="1825"/>
    <s v="A Bad Plan"/>
    <s v="A group of artists. A mythical art piece. A harrowing quest. And some margaritas."/>
    <x v="151"/>
    <n v="2107"/>
    <x v="0"/>
    <s v="US"/>
    <s v="USD"/>
    <n v="1480899600"/>
    <n v="1479609520"/>
    <b v="0"/>
    <x v="411"/>
    <b v="1"/>
    <s v="theater/plays"/>
    <n v="105"/>
    <n v="123.94"/>
    <x v="6"/>
    <x v="11"/>
    <x v="1825"/>
    <d v="2016-12-05T01:00:00"/>
    <x v="1"/>
  </r>
  <r>
    <x v="1826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x v="496"/>
    <b v="0"/>
    <s v="theater/spaces"/>
    <n v="0"/>
    <n v="420.6"/>
    <x v="6"/>
    <x v="9"/>
    <x v="1826"/>
    <d v="2015-09-20T04:21:31"/>
    <x v="4"/>
  </r>
  <r>
    <x v="1827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x v="441"/>
    <b v="1"/>
    <s v="theater/plays"/>
    <n v="105"/>
    <n v="28.41"/>
    <x v="6"/>
    <x v="11"/>
    <x v="1827"/>
    <d v="2014-10-15T12:52:02"/>
    <x v="2"/>
  </r>
  <r>
    <x v="1828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x v="300"/>
    <b v="1"/>
    <s v="theater/plays"/>
    <n v="140"/>
    <n v="61.82"/>
    <x v="6"/>
    <x v="11"/>
    <x v="1828"/>
    <d v="2015-04-01T03:59:00"/>
    <x v="4"/>
  </r>
  <r>
    <x v="1829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x v="449"/>
    <b v="1"/>
    <s v="music/rock"/>
    <n v="105"/>
    <n v="42.02"/>
    <x v="7"/>
    <x v="15"/>
    <x v="1829"/>
    <d v="2013-07-11T20:01:43"/>
    <x v="0"/>
  </r>
  <r>
    <x v="1830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x v="465"/>
    <b v="0"/>
    <s v="technology/space exploration"/>
    <n v="11"/>
    <n v="91.3"/>
    <x v="0"/>
    <x v="4"/>
    <x v="1830"/>
    <d v="2014-11-08T21:13:23"/>
    <x v="2"/>
  </r>
  <r>
    <x v="183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x v="484"/>
    <b v="1"/>
    <s v="music/classical music"/>
    <n v="105"/>
    <n v="150"/>
    <x v="7"/>
    <x v="25"/>
    <x v="1831"/>
    <d v="2010-01-01T06:00:00"/>
    <x v="8"/>
  </r>
  <r>
    <x v="1832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x v="476"/>
    <b v="1"/>
    <s v="theater/plays"/>
    <n v="105"/>
    <n v="51.22"/>
    <x v="6"/>
    <x v="11"/>
    <x v="1832"/>
    <d v="2014-12-03T15:28:26"/>
    <x v="2"/>
  </r>
  <r>
    <x v="1833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x v="447"/>
    <b v="1"/>
    <s v="theater/plays"/>
    <n v="300"/>
    <n v="53.85"/>
    <x v="6"/>
    <x v="11"/>
    <x v="1833"/>
    <d v="2014-07-04T03:24:46"/>
    <x v="2"/>
  </r>
  <r>
    <x v="1834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x v="378"/>
    <b v="1"/>
    <s v="music/indie rock"/>
    <n v="107"/>
    <n v="27.94"/>
    <x v="7"/>
    <x v="12"/>
    <x v="1834"/>
    <d v="2012-05-05T19:15:28"/>
    <x v="3"/>
  </r>
  <r>
    <x v="1835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x v="421"/>
    <b v="1"/>
    <s v="theater/plays"/>
    <n v="105"/>
    <n v="55.13"/>
    <x v="6"/>
    <x v="11"/>
    <x v="1835"/>
    <d v="2015-01-23T12:11:23"/>
    <x v="2"/>
  </r>
  <r>
    <x v="1836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x v="96"/>
    <b v="1"/>
    <s v="theater/plays"/>
    <n v="105"/>
    <n v="63.42"/>
    <x v="6"/>
    <x v="11"/>
    <x v="1836"/>
    <d v="2016-04-28T16:20:32"/>
    <x v="1"/>
  </r>
  <r>
    <x v="1837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x v="458"/>
    <b v="1"/>
    <s v="theater/plays"/>
    <n v="104"/>
    <n v="39.380000000000003"/>
    <x v="6"/>
    <x v="11"/>
    <x v="1837"/>
    <d v="2015-01-16T23:58:02"/>
    <x v="2"/>
  </r>
  <r>
    <x v="1838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x v="367"/>
    <b v="1"/>
    <s v="theater/plays"/>
    <n v="116"/>
    <n v="59.6"/>
    <x v="6"/>
    <x v="11"/>
    <x v="1838"/>
    <d v="2015-03-28T14:38:04"/>
    <x v="4"/>
  </r>
  <r>
    <x v="1839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x v="96"/>
    <b v="0"/>
    <s v="publishing/children's books"/>
    <n v="10"/>
    <n v="63.1"/>
    <x v="1"/>
    <x v="39"/>
    <x v="1839"/>
    <d v="2014-03-18T15:55:30"/>
    <x v="2"/>
  </r>
  <r>
    <x v="1840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x v="492"/>
    <b v="1"/>
    <s v="film &amp; video/shorts"/>
    <n v="173"/>
    <n v="86.67"/>
    <x v="5"/>
    <x v="27"/>
    <x v="1840"/>
    <d v="2013-07-08T00:26:21"/>
    <x v="0"/>
  </r>
  <r>
    <x v="1841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x v="184"/>
    <b v="1"/>
    <s v="music/rock"/>
    <n v="104"/>
    <n v="46.13"/>
    <x v="7"/>
    <x v="15"/>
    <x v="1841"/>
    <d v="2013-04-22T21:00:00"/>
    <x v="0"/>
  </r>
  <r>
    <x v="1842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x v="447"/>
    <b v="1"/>
    <s v="theater/plays"/>
    <n v="115"/>
    <n v="53.23"/>
    <x v="6"/>
    <x v="11"/>
    <x v="1842"/>
    <d v="2015-05-17T03:00:00"/>
    <x v="4"/>
  </r>
  <r>
    <x v="1843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x v="483"/>
    <b v="1"/>
    <s v="publishing/nonfiction"/>
    <n v="104"/>
    <n v="42.35"/>
    <x v="1"/>
    <x v="17"/>
    <x v="1843"/>
    <d v="2013-01-05T17:58:41"/>
    <x v="3"/>
  </r>
  <r>
    <x v="1844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x v="421"/>
    <b v="1"/>
    <s v="theater/plays"/>
    <n v="104"/>
    <n v="54.55"/>
    <x v="6"/>
    <x v="11"/>
    <x v="1844"/>
    <d v="2015-08-26T23:00:00"/>
    <x v="4"/>
  </r>
  <r>
    <x v="184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x v="460"/>
    <b v="0"/>
    <s v="food/food trucks"/>
    <n v="21"/>
    <n v="82.82"/>
    <x v="4"/>
    <x v="29"/>
    <x v="1845"/>
    <d v="2014-07-06T05:08:50"/>
    <x v="2"/>
  </r>
  <r>
    <x v="1846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x v="239"/>
    <b v="0"/>
    <s v="film &amp; video/science fiction"/>
    <n v="28"/>
    <n v="55.95"/>
    <x v="5"/>
    <x v="21"/>
    <x v="1846"/>
    <d v="2015-04-13T17:17:52"/>
    <x v="4"/>
  </r>
  <r>
    <x v="1847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x v="447"/>
    <b v="0"/>
    <s v="theater/musical"/>
    <n v="59"/>
    <n v="53.08"/>
    <x v="6"/>
    <x v="19"/>
    <x v="1847"/>
    <d v="2015-02-12T14:15:42"/>
    <x v="4"/>
  </r>
  <r>
    <x v="1848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x v="476"/>
    <b v="1"/>
    <s v="music/indie rock"/>
    <n v="103"/>
    <n v="50.37"/>
    <x v="7"/>
    <x v="12"/>
    <x v="1848"/>
    <d v="2011-10-12T23:57:59"/>
    <x v="6"/>
  </r>
  <r>
    <x v="1849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x v="286"/>
    <b v="1"/>
    <s v="film &amp; video/documentary"/>
    <n v="207"/>
    <n v="43.02"/>
    <x v="5"/>
    <x v="8"/>
    <x v="1849"/>
    <d v="2014-05-19T02:49:19"/>
    <x v="2"/>
  </r>
  <r>
    <x v="1850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x v="360"/>
    <b v="1"/>
    <s v="theater/plays"/>
    <n v="103"/>
    <n v="44.85"/>
    <x v="6"/>
    <x v="11"/>
    <x v="1850"/>
    <d v="2015-10-02T18:00:00"/>
    <x v="4"/>
  </r>
  <r>
    <x v="1851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x v="469"/>
    <b v="1"/>
    <s v="theater/plays"/>
    <n v="103"/>
    <n v="68.67"/>
    <x v="6"/>
    <x v="11"/>
    <x v="1851"/>
    <d v="2015-06-01T05:00:00"/>
    <x v="4"/>
  </r>
  <r>
    <x v="1852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x v="393"/>
    <b v="1"/>
    <s v="theater/plays"/>
    <n v="103"/>
    <n v="57.22"/>
    <x v="6"/>
    <x v="11"/>
    <x v="1852"/>
    <d v="2015-08-09T16:00:00"/>
    <x v="4"/>
  </r>
  <r>
    <x v="1853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x v="360"/>
    <b v="0"/>
    <s v="theater/musical"/>
    <n v="53"/>
    <n v="44.76"/>
    <x v="6"/>
    <x v="19"/>
    <x v="1853"/>
    <d v="2016-02-02T14:58:48"/>
    <x v="1"/>
  </r>
  <r>
    <x v="1854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x v="465"/>
    <b v="1"/>
    <s v="music/rock"/>
    <n v="137"/>
    <n v="89.42"/>
    <x v="7"/>
    <x v="15"/>
    <x v="1854"/>
    <d v="2012-03-11T04:59:00"/>
    <x v="3"/>
  </r>
  <r>
    <x v="1855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x v="380"/>
    <b v="1"/>
    <s v="theater/plays"/>
    <n v="103"/>
    <n v="70.86"/>
    <x v="6"/>
    <x v="11"/>
    <x v="1855"/>
    <d v="2015-07-21T03:00:00"/>
    <x v="4"/>
  </r>
  <r>
    <x v="1856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x v="486"/>
    <b v="1"/>
    <s v="theater/plays"/>
    <n v="103"/>
    <n v="40.29"/>
    <x v="6"/>
    <x v="11"/>
    <x v="1856"/>
    <d v="2015-02-28T17:00:00"/>
    <x v="4"/>
  </r>
  <r>
    <x v="1857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x v="425"/>
    <b v="0"/>
    <s v="technology/space exploration"/>
    <n v="2"/>
    <n v="39.479999999999997"/>
    <x v="0"/>
    <x v="4"/>
    <x v="1857"/>
    <d v="2017-03-10T19:00:35"/>
    <x v="5"/>
  </r>
  <r>
    <x v="1858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x v="184"/>
    <b v="1"/>
    <s v="music/rock"/>
    <n v="205"/>
    <n v="45.62"/>
    <x v="7"/>
    <x v="15"/>
    <x v="1858"/>
    <d v="2016-10-01T17:19:42"/>
    <x v="1"/>
  </r>
  <r>
    <x v="1859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x v="421"/>
    <b v="1"/>
    <s v="music/indie rock"/>
    <n v="137"/>
    <n v="54"/>
    <x v="7"/>
    <x v="12"/>
    <x v="1859"/>
    <d v="2012-07-14T05:19:03"/>
    <x v="3"/>
  </r>
  <r>
    <x v="1860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x v="388"/>
    <b v="1"/>
    <s v="theater/plays"/>
    <n v="103"/>
    <n v="34.75"/>
    <x v="6"/>
    <x v="11"/>
    <x v="1860"/>
    <d v="2017-01-06T13:05:05"/>
    <x v="1"/>
  </r>
  <r>
    <x v="1861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x v="490"/>
    <b v="1"/>
    <s v="theater/plays"/>
    <n v="103"/>
    <n v="102.5"/>
    <x v="6"/>
    <x v="11"/>
    <x v="1861"/>
    <d v="2016-07-29T16:50:43"/>
    <x v="1"/>
  </r>
  <r>
    <x v="1862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x v="178"/>
    <b v="1"/>
    <s v="theater/plays"/>
    <n v="103"/>
    <n v="73.209999999999994"/>
    <x v="6"/>
    <x v="11"/>
    <x v="1862"/>
    <d v="2016-09-09T04:00:00"/>
    <x v="1"/>
  </r>
  <r>
    <x v="1863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x v="467"/>
    <b v="1"/>
    <s v="theater/plays"/>
    <n v="103"/>
    <n v="66.13"/>
    <x v="6"/>
    <x v="11"/>
    <x v="1863"/>
    <d v="2015-05-31T12:44:58"/>
    <x v="4"/>
  </r>
  <r>
    <x v="1864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x v="447"/>
    <b v="1"/>
    <s v="theater/plays"/>
    <n v="102"/>
    <n v="52.49"/>
    <x v="6"/>
    <x v="11"/>
    <x v="1864"/>
    <d v="2016-06-03T21:00:00"/>
    <x v="1"/>
  </r>
  <r>
    <x v="1865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x v="411"/>
    <b v="1"/>
    <s v="theater/plays"/>
    <n v="102"/>
    <n v="120.12"/>
    <x v="6"/>
    <x v="11"/>
    <x v="1865"/>
    <d v="2015-07-03T18:22:38"/>
    <x v="4"/>
  </r>
  <r>
    <x v="1866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x v="465"/>
    <b v="1"/>
    <s v="theater/plays"/>
    <n v="102"/>
    <n v="88.74"/>
    <x v="6"/>
    <x v="11"/>
    <x v="1866"/>
    <d v="2014-11-06T05:59:00"/>
    <x v="2"/>
  </r>
  <r>
    <x v="1867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x v="300"/>
    <b v="1"/>
    <s v="music/rock"/>
    <n v="204"/>
    <n v="59.85"/>
    <x v="7"/>
    <x v="15"/>
    <x v="1867"/>
    <d v="2012-07-07T03:59:00"/>
    <x v="3"/>
  </r>
  <r>
    <x v="1868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x v="424"/>
    <b v="1"/>
    <s v="music/rock"/>
    <n v="102"/>
    <n v="50.88"/>
    <x v="7"/>
    <x v="15"/>
    <x v="1868"/>
    <d v="2014-05-20T04:59:00"/>
    <x v="2"/>
  </r>
  <r>
    <x v="1869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x v="174"/>
    <b v="1"/>
    <s v="theater/musical"/>
    <n v="102"/>
    <n v="75.37"/>
    <x v="6"/>
    <x v="19"/>
    <x v="1869"/>
    <d v="2016-07-24T23:00:00"/>
    <x v="1"/>
  </r>
  <r>
    <x v="1870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x v="475"/>
    <b v="1"/>
    <s v="theater/plays"/>
    <n v="102"/>
    <n v="32.270000000000003"/>
    <x v="6"/>
    <x v="11"/>
    <x v="1870"/>
    <d v="2015-06-20T13:59:35"/>
    <x v="4"/>
  </r>
  <r>
    <x v="1871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x v="494"/>
    <b v="1"/>
    <s v="film &amp; video/documentary"/>
    <n v="102"/>
    <n v="92.32"/>
    <x v="5"/>
    <x v="8"/>
    <x v="1871"/>
    <d v="2011-11-19T21:54:10"/>
    <x v="6"/>
  </r>
  <r>
    <x v="187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x v="407"/>
    <b v="0"/>
    <s v="theater/plays"/>
    <n v="14"/>
    <n v="78.08"/>
    <x v="6"/>
    <x v="11"/>
    <x v="1872"/>
    <d v="2016-01-15T03:09:34"/>
    <x v="4"/>
  </r>
  <r>
    <x v="187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x v="427"/>
    <b v="1"/>
    <s v="theater/plays"/>
    <n v="102"/>
    <n v="106.84"/>
    <x v="6"/>
    <x v="11"/>
    <x v="1873"/>
    <d v="2016-06-04T17:42:46"/>
    <x v="1"/>
  </r>
  <r>
    <x v="187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x v="397"/>
    <b v="0"/>
    <s v="technology/wearables"/>
    <n v="1"/>
    <n v="184.36"/>
    <x v="0"/>
    <x v="1"/>
    <x v="1874"/>
    <d v="2016-10-21T16:04:20"/>
    <x v="1"/>
  </r>
  <r>
    <x v="1875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x v="485"/>
    <b v="1"/>
    <s v="film &amp; video/television"/>
    <n v="101"/>
    <n v="126.69"/>
    <x v="5"/>
    <x v="16"/>
    <x v="1875"/>
    <d v="2014-06-19T04:00:00"/>
    <x v="2"/>
  </r>
  <r>
    <x v="1876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x v="178"/>
    <b v="1"/>
    <s v="theater/plays"/>
    <n v="101"/>
    <n v="72.39"/>
    <x v="6"/>
    <x v="11"/>
    <x v="1876"/>
    <d v="2015-03-04T14:22:30"/>
    <x v="4"/>
  </r>
  <r>
    <x v="1877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x v="425"/>
    <b v="1"/>
    <s v="music/rock"/>
    <n v="101"/>
    <n v="38.94"/>
    <x v="7"/>
    <x v="15"/>
    <x v="1877"/>
    <d v="2014-01-29T08:13:47"/>
    <x v="0"/>
  </r>
  <r>
    <x v="1878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x v="421"/>
    <b v="1"/>
    <s v="music/rock"/>
    <n v="101"/>
    <n v="53.29"/>
    <x v="7"/>
    <x v="15"/>
    <x v="1878"/>
    <d v="2014-07-18T20:31:12"/>
    <x v="2"/>
  </r>
  <r>
    <x v="187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x v="421"/>
    <b v="1"/>
    <s v="theater/plays"/>
    <n v="101"/>
    <n v="53.29"/>
    <x v="6"/>
    <x v="11"/>
    <x v="1879"/>
    <d v="2014-07-30T23:00:00"/>
    <x v="2"/>
  </r>
  <r>
    <x v="1880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x v="462"/>
    <b v="1"/>
    <s v="theater/plays"/>
    <n v="101"/>
    <n v="63.28"/>
    <x v="6"/>
    <x v="11"/>
    <x v="1880"/>
    <d v="2015-07-30T03:25:24"/>
    <x v="4"/>
  </r>
  <r>
    <x v="188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x v="498"/>
    <b v="0"/>
    <s v="publishing/translations"/>
    <n v="1"/>
    <n v="673.33"/>
    <x v="1"/>
    <x v="31"/>
    <x v="1881"/>
    <d v="2015-09-11T18:22:49"/>
    <x v="4"/>
  </r>
  <r>
    <x v="1882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x v="467"/>
    <b v="1"/>
    <s v="theater/plays"/>
    <n v="101"/>
    <n v="65.16"/>
    <x v="6"/>
    <x v="11"/>
    <x v="1882"/>
    <d v="2016-12-31T16:59:00"/>
    <x v="1"/>
  </r>
  <r>
    <x v="1883"/>
    <s v="BEAR GHOST! Professional Recording! Yay!"/>
    <s v="Hear your favorite Bear Ghost in eargasmic quality!"/>
    <x v="151"/>
    <n v="2020"/>
    <x v="0"/>
    <s v="US"/>
    <s v="USD"/>
    <n v="1392675017"/>
    <n v="1390083017"/>
    <b v="0"/>
    <x v="421"/>
    <b v="1"/>
    <s v="music/rock"/>
    <n v="101"/>
    <n v="53.16"/>
    <x v="7"/>
    <x v="15"/>
    <x v="1883"/>
    <d v="2014-02-17T22:10:17"/>
    <x v="2"/>
  </r>
  <r>
    <x v="1884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x v="478"/>
    <b v="1"/>
    <s v="theater/plays"/>
    <n v="101"/>
    <n v="96.19"/>
    <x v="6"/>
    <x v="11"/>
    <x v="1884"/>
    <d v="2014-08-01T10:01:50"/>
    <x v="2"/>
  </r>
  <r>
    <x v="1885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x v="447"/>
    <b v="1"/>
    <s v="theater/plays"/>
    <n v="101"/>
    <n v="51.79"/>
    <x v="6"/>
    <x v="11"/>
    <x v="1885"/>
    <d v="2016-07-20T12:02:11"/>
    <x v="1"/>
  </r>
  <r>
    <x v="1886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x v="331"/>
    <b v="1"/>
    <s v="theater/plays"/>
    <n v="101"/>
    <n v="36.07"/>
    <x v="6"/>
    <x v="11"/>
    <x v="1886"/>
    <d v="2015-06-03T15:04:10"/>
    <x v="4"/>
  </r>
  <r>
    <x v="1887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x v="490"/>
    <b v="1"/>
    <s v="music/pop"/>
    <n v="101"/>
    <n v="100.75"/>
    <x v="7"/>
    <x v="22"/>
    <x v="1887"/>
    <d v="2011-04-26T06:59:00"/>
    <x v="6"/>
  </r>
  <r>
    <x v="1888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x v="494"/>
    <b v="1"/>
    <s v="music/indie rock"/>
    <n v="101"/>
    <n v="91.59"/>
    <x v="7"/>
    <x v="12"/>
    <x v="1888"/>
    <d v="2012-08-16T03:07:25"/>
    <x v="3"/>
  </r>
  <r>
    <x v="1889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x v="478"/>
    <b v="1"/>
    <s v="theater/plays"/>
    <n v="101"/>
    <n v="95.95"/>
    <x v="6"/>
    <x v="11"/>
    <x v="1889"/>
    <d v="2015-09-06T13:47:00"/>
    <x v="4"/>
  </r>
  <r>
    <x v="1890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x v="96"/>
    <b v="1"/>
    <s v="theater/plays"/>
    <n v="101"/>
    <n v="61.06"/>
    <x v="6"/>
    <x v="11"/>
    <x v="1890"/>
    <d v="2016-10-20T04:55:00"/>
    <x v="1"/>
  </r>
  <r>
    <x v="1891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x v="393"/>
    <b v="1"/>
    <s v="theater/plays"/>
    <n v="126"/>
    <n v="55.97"/>
    <x v="6"/>
    <x v="11"/>
    <x v="1891"/>
    <d v="2016-09-04T01:36:22"/>
    <x v="1"/>
  </r>
  <r>
    <x v="1892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x v="371"/>
    <b v="1"/>
    <s v="music/pop"/>
    <n v="101"/>
    <n v="26.15"/>
    <x v="7"/>
    <x v="22"/>
    <x v="1892"/>
    <d v="2016-08-01T13:03:34"/>
    <x v="1"/>
  </r>
  <r>
    <x v="1893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x v="462"/>
    <b v="1"/>
    <s v="music/rock"/>
    <n v="101"/>
    <n v="62.81"/>
    <x v="7"/>
    <x v="15"/>
    <x v="1893"/>
    <d v="2011-06-02T05:59:00"/>
    <x v="6"/>
  </r>
  <r>
    <x v="1894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x v="96"/>
    <b v="1"/>
    <s v="theater/plays"/>
    <n v="101"/>
    <n v="60.91"/>
    <x v="6"/>
    <x v="11"/>
    <x v="1894"/>
    <d v="2015-08-05T08:43:27"/>
    <x v="4"/>
  </r>
  <r>
    <x v="1895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x v="421"/>
    <b v="1"/>
    <s v="music/indie rock"/>
    <n v="100"/>
    <n v="52.82"/>
    <x v="7"/>
    <x v="12"/>
    <x v="1895"/>
    <d v="2014-05-28T04:59:00"/>
    <x v="2"/>
  </r>
  <r>
    <x v="1896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x v="489"/>
    <b v="0"/>
    <s v="food/food trucks"/>
    <n v="1"/>
    <n v="501.25"/>
    <x v="4"/>
    <x v="29"/>
    <x v="1896"/>
    <d v="2017-02-05T16:44:00"/>
    <x v="1"/>
  </r>
  <r>
    <x v="1897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x v="457"/>
    <b v="1"/>
    <s v="publishing/nonfiction"/>
    <n v="100"/>
    <n v="45.57"/>
    <x v="1"/>
    <x v="17"/>
    <x v="1897"/>
    <d v="2014-08-10T20:19:26"/>
    <x v="2"/>
  </r>
  <r>
    <x v="1898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x v="469"/>
    <b v="1"/>
    <s v="theater/plays"/>
    <n v="100"/>
    <n v="66.83"/>
    <x v="6"/>
    <x v="11"/>
    <x v="1898"/>
    <d v="2015-07-18T16:00:00"/>
    <x v="4"/>
  </r>
  <r>
    <x v="1899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x v="484"/>
    <b v="1"/>
    <s v="theater/musical"/>
    <n v="100"/>
    <n v="143.21"/>
    <x v="6"/>
    <x v="19"/>
    <x v="1899"/>
    <d v="2015-04-09T04:00:00"/>
    <x v="4"/>
  </r>
  <r>
    <x v="190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x v="460"/>
    <b v="1"/>
    <s v="film &amp; video/television"/>
    <n v="100"/>
    <n v="80.16"/>
    <x v="5"/>
    <x v="16"/>
    <x v="1900"/>
    <d v="2015-09-13T18:11:52"/>
    <x v="4"/>
  </r>
  <r>
    <x v="1901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x v="411"/>
    <b v="1"/>
    <s v="theater/plays"/>
    <n v="100"/>
    <n v="117.88"/>
    <x v="6"/>
    <x v="11"/>
    <x v="1901"/>
    <d v="2016-05-16T10:26:05"/>
    <x v="1"/>
  </r>
  <r>
    <x v="1902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x v="425"/>
    <b v="1"/>
    <s v="theater/plays"/>
    <n v="133"/>
    <n v="38.5"/>
    <x v="6"/>
    <x v="11"/>
    <x v="1902"/>
    <d v="2012-01-18T23:00:00"/>
    <x v="6"/>
  </r>
  <r>
    <x v="190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x v="492"/>
    <b v="0"/>
    <s v="music/indie rock"/>
    <n v="40"/>
    <n v="83.38"/>
    <x v="7"/>
    <x v="12"/>
    <x v="1903"/>
    <d v="2016-03-02T22:27:15"/>
    <x v="1"/>
  </r>
  <r>
    <x v="1904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x v="367"/>
    <b v="1"/>
    <s v="theater/plays"/>
    <n v="100"/>
    <n v="57.17"/>
    <x v="6"/>
    <x v="11"/>
    <x v="1904"/>
    <d v="2015-07-11T14:30:00"/>
    <x v="4"/>
  </r>
  <r>
    <x v="1905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x v="469"/>
    <b v="1"/>
    <s v="music/rock"/>
    <n v="100"/>
    <n v="66.69"/>
    <x v="7"/>
    <x v="15"/>
    <x v="1905"/>
    <d v="2012-01-28T04:04:19"/>
    <x v="6"/>
  </r>
  <r>
    <x v="1906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x v="427"/>
    <b v="1"/>
    <s v="film &amp; video/television"/>
    <n v="100"/>
    <n v="105.26"/>
    <x v="5"/>
    <x v="16"/>
    <x v="1906"/>
    <d v="2014-10-05T13:39:14"/>
    <x v="2"/>
  </r>
  <r>
    <x v="1907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x v="182"/>
    <b v="1"/>
    <s v="film &amp; video/television"/>
    <n v="100"/>
    <n v="133.33000000000001"/>
    <x v="5"/>
    <x v="16"/>
    <x v="1907"/>
    <d v="2014-10-07T02:22:17"/>
    <x v="2"/>
  </r>
  <r>
    <x v="1908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x v="480"/>
    <b v="1"/>
    <s v="music/electronic music"/>
    <n v="100"/>
    <n v="285.70999999999998"/>
    <x v="7"/>
    <x v="13"/>
    <x v="1908"/>
    <d v="2013-11-16T05:39:33"/>
    <x v="0"/>
  </r>
  <r>
    <x v="1909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x v="406"/>
    <b v="1"/>
    <s v="music/indie rock"/>
    <n v="100"/>
    <n v="42.55"/>
    <x v="7"/>
    <x v="12"/>
    <x v="1909"/>
    <d v="2012-11-10T18:57:49"/>
    <x v="3"/>
  </r>
  <r>
    <x v="191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x v="495"/>
    <b v="1"/>
    <s v="music/indie rock"/>
    <n v="100"/>
    <n v="250"/>
    <x v="7"/>
    <x v="12"/>
    <x v="1910"/>
    <d v="2015-10-10T22:28:04"/>
    <x v="4"/>
  </r>
  <r>
    <x v="1911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x v="182"/>
    <b v="1"/>
    <s v="theater/plays"/>
    <n v="100"/>
    <n v="133.33000000000001"/>
    <x v="6"/>
    <x v="11"/>
    <x v="1911"/>
    <d v="2014-12-10T20:49:12"/>
    <x v="2"/>
  </r>
  <r>
    <x v="1912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x v="411"/>
    <b v="1"/>
    <s v="theater/plays"/>
    <n v="100"/>
    <n v="117.65"/>
    <x v="6"/>
    <x v="11"/>
    <x v="1912"/>
    <d v="2015-06-25T11:05:24"/>
    <x v="4"/>
  </r>
  <r>
    <x v="1913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x v="478"/>
    <b v="1"/>
    <s v="theater/plays"/>
    <n v="100"/>
    <n v="95.24"/>
    <x v="6"/>
    <x v="11"/>
    <x v="1913"/>
    <d v="2014-08-18T17:32:33"/>
    <x v="2"/>
  </r>
  <r>
    <x v="1914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x v="467"/>
    <b v="1"/>
    <s v="theater/plays"/>
    <n v="100"/>
    <n v="64.52"/>
    <x v="6"/>
    <x v="11"/>
    <x v="1914"/>
    <d v="2015-10-23T12:43:56"/>
    <x v="4"/>
  </r>
  <r>
    <x v="1915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x v="380"/>
    <b v="1"/>
    <s v="theater/plays"/>
    <n v="100"/>
    <n v="68.97"/>
    <x v="6"/>
    <x v="11"/>
    <x v="1915"/>
    <d v="2016-05-21T03:59:00"/>
    <x v="1"/>
  </r>
  <r>
    <x v="1916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x v="490"/>
    <b v="1"/>
    <s v="theater/musical"/>
    <n v="100"/>
    <n v="100"/>
    <x v="6"/>
    <x v="19"/>
    <x v="1916"/>
    <d v="2015-06-13T22:20:10"/>
    <x v="4"/>
  </r>
  <r>
    <x v="1917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x v="465"/>
    <b v="1"/>
    <s v="music/rock"/>
    <n v="133"/>
    <n v="86.96"/>
    <x v="7"/>
    <x v="15"/>
    <x v="1917"/>
    <d v="2014-09-15T04:28:06"/>
    <x v="2"/>
  </r>
  <r>
    <x v="1918"/>
    <s v="UCAS"/>
    <s v="UCAS is a new British musical premiering at the Edinburgh Fringe Festival 2014."/>
    <x v="186"/>
    <n v="2000"/>
    <x v="0"/>
    <s v="GB"/>
    <s v="GBP"/>
    <n v="1405249113"/>
    <n v="1402657113"/>
    <b v="0"/>
    <x v="446"/>
    <b v="1"/>
    <s v="theater/musical"/>
    <n v="133"/>
    <n v="36.36"/>
    <x v="6"/>
    <x v="19"/>
    <x v="1918"/>
    <d v="2014-07-13T10:58:33"/>
    <x v="2"/>
  </r>
  <r>
    <x v="1919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x v="145"/>
    <b v="1"/>
    <s v="music/electronic music"/>
    <n v="133"/>
    <n v="27.3"/>
    <x v="7"/>
    <x v="13"/>
    <x v="1919"/>
    <d v="2013-03-09T07:28:39"/>
    <x v="0"/>
  </r>
  <r>
    <x v="1920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x v="96"/>
    <b v="0"/>
    <s v="photography/photobooks"/>
    <n v="40"/>
    <n v="60.24"/>
    <x v="2"/>
    <x v="3"/>
    <x v="1920"/>
    <d v="2015-01-31T03:25:00"/>
    <x v="2"/>
  </r>
  <r>
    <x v="1921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x v="492"/>
    <b v="0"/>
    <s v="music/jazz"/>
    <n v="7"/>
    <n v="82.58"/>
    <x v="7"/>
    <x v="33"/>
    <x v="1921"/>
    <d v="2012-05-05T03:20:19"/>
    <x v="3"/>
  </r>
  <r>
    <x v="19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x v="441"/>
    <b v="1"/>
    <s v="technology/space exploration"/>
    <n v="131"/>
    <n v="26.59"/>
    <x v="0"/>
    <x v="4"/>
    <x v="1922"/>
    <d v="2016-12-30T17:50:16"/>
    <x v="1"/>
  </r>
  <r>
    <x v="1923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x v="411"/>
    <b v="0"/>
    <s v="music/faith"/>
    <n v="8"/>
    <n v="115.71"/>
    <x v="7"/>
    <x v="14"/>
    <x v="1923"/>
    <d v="2015-05-01T22:02:41"/>
    <x v="4"/>
  </r>
  <r>
    <x v="1924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x v="469"/>
    <b v="1"/>
    <s v="theater/plays"/>
    <n v="112"/>
    <n v="65.17"/>
    <x v="6"/>
    <x v="11"/>
    <x v="1924"/>
    <d v="2016-06-23T18:47:00"/>
    <x v="1"/>
  </r>
  <r>
    <x v="1925"/>
    <s v="Saxon Court at Southwark Playhouse"/>
    <s v="A razor sharp satire to darken your Christmas."/>
    <x v="186"/>
    <n v="1950"/>
    <x v="0"/>
    <s v="GB"/>
    <s v="GBP"/>
    <n v="1414927775"/>
    <n v="1412332175"/>
    <b v="1"/>
    <x v="486"/>
    <b v="1"/>
    <s v="theater/plays"/>
    <n v="130"/>
    <n v="38.24"/>
    <x v="6"/>
    <x v="11"/>
    <x v="1925"/>
    <d v="2014-11-02T11:29:35"/>
    <x v="2"/>
  </r>
  <r>
    <x v="1926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x v="462"/>
    <b v="1"/>
    <s v="music/rock"/>
    <n v="108"/>
    <n v="60.66"/>
    <x v="7"/>
    <x v="15"/>
    <x v="1926"/>
    <d v="2013-03-22T11:37:05"/>
    <x v="0"/>
  </r>
  <r>
    <x v="1927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x v="427"/>
    <b v="1"/>
    <s v="film &amp; video/television"/>
    <n v="155"/>
    <n v="102.11"/>
    <x v="5"/>
    <x v="16"/>
    <x v="1927"/>
    <d v="2014-08-17T12:22:24"/>
    <x v="2"/>
  </r>
  <r>
    <x v="1928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x v="424"/>
    <b v="0"/>
    <s v="music/world music"/>
    <n v="4"/>
    <n v="48.43"/>
    <x v="7"/>
    <x v="37"/>
    <x v="1928"/>
    <d v="2014-04-21T01:00:00"/>
    <x v="2"/>
  </r>
  <r>
    <x v="1929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x v="483"/>
    <b v="1"/>
    <s v="music/pop"/>
    <n v="113"/>
    <n v="39.18"/>
    <x v="7"/>
    <x v="22"/>
    <x v="1929"/>
    <d v="2012-06-04T15:45:30"/>
    <x v="3"/>
  </r>
  <r>
    <x v="1930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x v="239"/>
    <b v="1"/>
    <s v="theater/spaces"/>
    <n v="128"/>
    <n v="51.89"/>
    <x v="6"/>
    <x v="9"/>
    <x v="1930"/>
    <d v="2015-10-06T16:30:47"/>
    <x v="4"/>
  </r>
  <r>
    <x v="1931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x v="331"/>
    <b v="1"/>
    <s v="theater/plays"/>
    <n v="128"/>
    <n v="34.25"/>
    <x v="6"/>
    <x v="11"/>
    <x v="1931"/>
    <d v="2014-06-21T20:31:20"/>
    <x v="2"/>
  </r>
  <r>
    <x v="1932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x v="474"/>
    <b v="1"/>
    <s v="music/indie rock"/>
    <n v="128"/>
    <n v="45.55"/>
    <x v="7"/>
    <x v="12"/>
    <x v="1932"/>
    <d v="2012-06-06T22:42:55"/>
    <x v="3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x v="407"/>
    <b v="0"/>
    <s v="film &amp; video/animation"/>
    <n v="10"/>
    <n v="73.459999999999994"/>
    <x v="5"/>
    <x v="23"/>
    <x v="1933"/>
    <d v="2009-10-12T20:59:00"/>
    <x v="8"/>
  </r>
  <r>
    <x v="1934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x v="496"/>
    <b v="0"/>
    <s v="theater/plays"/>
    <n v="19"/>
    <n v="381.6"/>
    <x v="6"/>
    <x v="11"/>
    <x v="1934"/>
    <d v="2016-02-06T04:59:00"/>
    <x v="1"/>
  </r>
  <r>
    <x v="193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x v="380"/>
    <b v="0"/>
    <s v="technology/makerspaces"/>
    <n v="8"/>
    <n v="65.41"/>
    <x v="0"/>
    <x v="24"/>
    <x v="1935"/>
    <d v="2014-11-10T21:34:49"/>
    <x v="2"/>
  </r>
  <r>
    <x v="1936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x v="465"/>
    <b v="0"/>
    <s v="technology/wearables"/>
    <n v="6"/>
    <n v="82.09"/>
    <x v="0"/>
    <x v="1"/>
    <x v="1936"/>
    <d v="2015-12-31T23:00:00"/>
    <x v="4"/>
  </r>
  <r>
    <x v="1937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x v="458"/>
    <b v="1"/>
    <s v="technology/space exploration"/>
    <n v="188"/>
    <n v="35.549999999999997"/>
    <x v="0"/>
    <x v="4"/>
    <x v="1937"/>
    <d v="2015-10-23T11:00:00"/>
    <x v="4"/>
  </r>
  <r>
    <x v="1938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x v="449"/>
    <b v="1"/>
    <s v="music/indie rock"/>
    <n v="157"/>
    <n v="37.67"/>
    <x v="7"/>
    <x v="12"/>
    <x v="1938"/>
    <d v="2012-06-07T13:14:17"/>
    <x v="3"/>
  </r>
  <r>
    <x v="1939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x v="427"/>
    <b v="0"/>
    <s v="photography/photobooks"/>
    <n v="6"/>
    <n v="98.79"/>
    <x v="2"/>
    <x v="3"/>
    <x v="1939"/>
    <d v="2015-01-19T18:14:58"/>
    <x v="2"/>
  </r>
  <r>
    <x v="194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x v="434"/>
    <b v="1"/>
    <s v="publishing/radio &amp; podcasts"/>
    <n v="125"/>
    <n v="23.17"/>
    <x v="1"/>
    <x v="2"/>
    <x v="1940"/>
    <d v="2012-12-28T19:51:03"/>
    <x v="3"/>
  </r>
  <r>
    <x v="1941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x v="397"/>
    <b v="0"/>
    <s v="film &amp; video/animation"/>
    <n v="9"/>
    <n v="170.55"/>
    <x v="5"/>
    <x v="23"/>
    <x v="1941"/>
    <d v="2015-11-18T07:15:58"/>
    <x v="4"/>
  </r>
  <r>
    <x v="1942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x v="425"/>
    <b v="1"/>
    <s v="theater/plays"/>
    <n v="125"/>
    <n v="36.08"/>
    <x v="6"/>
    <x v="11"/>
    <x v="1942"/>
    <d v="2017-01-04T03:14:05"/>
    <x v="1"/>
  </r>
  <r>
    <x v="1943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x v="449"/>
    <b v="1"/>
    <s v="technology/space exploration"/>
    <n v="187"/>
    <n v="37.46"/>
    <x v="0"/>
    <x v="4"/>
    <x v="1943"/>
    <d v="2016-10-16T01:00:00"/>
    <x v="1"/>
  </r>
  <r>
    <x v="1944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x v="363"/>
    <b v="1"/>
    <s v="theater/plays"/>
    <n v="187"/>
    <n v="20.12"/>
    <x v="6"/>
    <x v="11"/>
    <x v="1944"/>
    <d v="2015-12-05T00:00:00"/>
    <x v="4"/>
  </r>
  <r>
    <x v="1945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x v="425"/>
    <b v="1"/>
    <s v="theater/plays"/>
    <n v="110"/>
    <n v="35.96"/>
    <x v="6"/>
    <x v="11"/>
    <x v="1945"/>
    <d v="2015-10-06T22:59:00"/>
    <x v="4"/>
  </r>
  <r>
    <x v="1946"/>
    <s v="Ralphi3 (Canceled)"/>
    <s v="A Science Fiction film filled with entertainment and Excitement"/>
    <x v="4"/>
    <n v="1867"/>
    <x v="1"/>
    <s v="US"/>
    <s v="USD"/>
    <n v="1476941293"/>
    <n v="1473917293"/>
    <b v="0"/>
    <x v="345"/>
    <b v="0"/>
    <s v="film &amp; video/science fiction"/>
    <n v="2"/>
    <n v="311.17"/>
    <x v="5"/>
    <x v="21"/>
    <x v="1946"/>
    <d v="2016-10-20T05:28:13"/>
    <x v="1"/>
  </r>
  <r>
    <x v="1947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x v="476"/>
    <b v="1"/>
    <s v="theater/spaces"/>
    <n v="107"/>
    <n v="45.54"/>
    <x v="6"/>
    <x v="9"/>
    <x v="1947"/>
    <d v="2015-09-16T17:56:11"/>
    <x v="4"/>
  </r>
  <r>
    <x v="1948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x v="417"/>
    <b v="0"/>
    <s v="technology/wearables"/>
    <n v="19"/>
    <n v="155.33000000000001"/>
    <x v="0"/>
    <x v="1"/>
    <x v="1948"/>
    <d v="2017-01-13T17:04:21"/>
    <x v="1"/>
  </r>
  <r>
    <x v="1949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x v="467"/>
    <b v="0"/>
    <s v="theater/plays"/>
    <n v="9"/>
    <n v="60.06"/>
    <x v="6"/>
    <x v="11"/>
    <x v="1949"/>
    <d v="2015-08-19T04:06:16"/>
    <x v="4"/>
  </r>
  <r>
    <x v="1950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x v="484"/>
    <b v="1"/>
    <s v="music/rock"/>
    <n v="109"/>
    <n v="132.86000000000001"/>
    <x v="7"/>
    <x v="15"/>
    <x v="1950"/>
    <d v="2013-01-21T07:59:00"/>
    <x v="0"/>
  </r>
  <r>
    <x v="1951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x v="465"/>
    <b v="1"/>
    <s v="theater/plays"/>
    <n v="186"/>
    <n v="80.87"/>
    <x v="6"/>
    <x v="11"/>
    <x v="1951"/>
    <d v="2016-07-22T05:26:00"/>
    <x v="1"/>
  </r>
  <r>
    <x v="1952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x v="184"/>
    <b v="1"/>
    <s v="theater/plays"/>
    <n v="186"/>
    <n v="41.22"/>
    <x v="6"/>
    <x v="11"/>
    <x v="1952"/>
    <d v="2014-09-09T12:35:46"/>
    <x v="2"/>
  </r>
  <r>
    <x v="1953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x v="469"/>
    <b v="1"/>
    <s v="music/rock"/>
    <n v="307"/>
    <n v="61.37"/>
    <x v="7"/>
    <x v="15"/>
    <x v="1953"/>
    <d v="2012-03-18T00:08:55"/>
    <x v="3"/>
  </r>
  <r>
    <x v="1954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x v="476"/>
    <b v="1"/>
    <s v="technology/hardware"/>
    <n v="117"/>
    <n v="44.85"/>
    <x v="0"/>
    <x v="0"/>
    <x v="1954"/>
    <d v="2011-09-19T14:30:22"/>
    <x v="6"/>
  </r>
  <r>
    <x v="1955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x v="174"/>
    <b v="1"/>
    <s v="theater/plays"/>
    <n v="141"/>
    <n v="67.959999999999994"/>
    <x v="6"/>
    <x v="11"/>
    <x v="1955"/>
    <d v="2015-04-03T13:49:48"/>
    <x v="4"/>
  </r>
  <r>
    <x v="1956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x v="460"/>
    <b v="1"/>
    <s v="theater/plays"/>
    <n v="122"/>
    <n v="73.239999999999995"/>
    <x v="6"/>
    <x v="11"/>
    <x v="1956"/>
    <d v="2014-10-30T20:36:53"/>
    <x v="2"/>
  </r>
  <r>
    <x v="1957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x v="478"/>
    <b v="0"/>
    <s v="film &amp; video/animation"/>
    <n v="6"/>
    <n v="87.14"/>
    <x v="5"/>
    <x v="23"/>
    <x v="1957"/>
    <d v="2012-10-10T16:08:09"/>
    <x v="3"/>
  </r>
  <r>
    <x v="1958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x v="469"/>
    <b v="1"/>
    <s v="theater/plays"/>
    <n v="102"/>
    <n v="61"/>
    <x v="6"/>
    <x v="11"/>
    <x v="1958"/>
    <d v="2015-07-12T12:47:45"/>
    <x v="4"/>
  </r>
  <r>
    <x v="1959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x v="493"/>
    <b v="0"/>
    <s v="theater/spaces"/>
    <n v="15"/>
    <n v="140.54"/>
    <x v="6"/>
    <x v="9"/>
    <x v="1959"/>
    <d v="2014-10-20T14:56:15"/>
    <x v="2"/>
  </r>
  <r>
    <x v="196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x v="407"/>
    <b v="1"/>
    <s v="theater/plays"/>
    <n v="122"/>
    <n v="70.23"/>
    <x v="6"/>
    <x v="11"/>
    <x v="1960"/>
    <d v="2015-03-21T19:22:38"/>
    <x v="4"/>
  </r>
  <r>
    <x v="1961"/>
    <s v="Food Truck for Little Fox Bakery"/>
    <s v="Looking to put the best baked goods in Bowling Green on wheels"/>
    <x v="51"/>
    <n v="1825"/>
    <x v="2"/>
    <s v="US"/>
    <s v="USD"/>
    <n v="1487915500"/>
    <n v="1485323500"/>
    <b v="0"/>
    <x v="427"/>
    <b v="0"/>
    <s v="food/food trucks"/>
    <n v="12"/>
    <n v="96.05"/>
    <x v="4"/>
    <x v="29"/>
    <x v="1961"/>
    <d v="2017-02-24T05:51:40"/>
    <x v="5"/>
  </r>
  <r>
    <x v="1962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x v="359"/>
    <b v="0"/>
    <s v="games/video games"/>
    <n v="9"/>
    <n v="18.579999999999998"/>
    <x v="3"/>
    <x v="18"/>
    <x v="1962"/>
    <d v="2014-05-11T03:18:53"/>
    <x v="2"/>
  </r>
  <r>
    <x v="1963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x v="493"/>
    <b v="1"/>
    <s v="theater/plays"/>
    <n v="121"/>
    <n v="140"/>
    <x v="6"/>
    <x v="11"/>
    <x v="1963"/>
    <d v="2014-09-12T21:55:49"/>
    <x v="2"/>
  </r>
  <r>
    <x v="1964"/>
    <s v="ONE LOVES ONLY FORM"/>
    <s v="Public Radio Project"/>
    <x v="186"/>
    <n v="1807.74"/>
    <x v="0"/>
    <s v="US"/>
    <s v="USD"/>
    <n v="1330644639"/>
    <n v="1328052639"/>
    <b v="1"/>
    <x v="406"/>
    <b v="1"/>
    <s v="publishing/radio &amp; podcasts"/>
    <n v="121"/>
    <n v="38.46"/>
    <x v="1"/>
    <x v="2"/>
    <x v="1964"/>
    <d v="2012-03-01T23:30:39"/>
    <x v="3"/>
  </r>
  <r>
    <x v="196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x v="417"/>
    <b v="1"/>
    <s v="theater/plays"/>
    <n v="100"/>
    <n v="150.41999999999999"/>
    <x v="6"/>
    <x v="11"/>
    <x v="1965"/>
    <d v="2015-02-09T04:30:00"/>
    <x v="4"/>
  </r>
  <r>
    <x v="1966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x v="494"/>
    <b v="0"/>
    <s v="games/video games"/>
    <n v="7"/>
    <n v="81.95"/>
    <x v="3"/>
    <x v="18"/>
    <x v="1966"/>
    <d v="2014-04-13T18:18:15"/>
    <x v="2"/>
  </r>
  <r>
    <x v="1967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x v="345"/>
    <b v="0"/>
    <s v="theater/musical"/>
    <n v="0"/>
    <n v="300"/>
    <x v="6"/>
    <x v="19"/>
    <x v="1967"/>
    <d v="2015-08-01T14:00:00"/>
    <x v="4"/>
  </r>
  <r>
    <x v="1968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x v="427"/>
    <b v="1"/>
    <s v="music/rock"/>
    <n v="100"/>
    <n v="94.74"/>
    <x v="7"/>
    <x v="15"/>
    <x v="1968"/>
    <d v="2012-03-03T15:39:25"/>
    <x v="3"/>
  </r>
  <r>
    <x v="1969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x v="467"/>
    <b v="1"/>
    <s v="theater/plays"/>
    <n v="120"/>
    <n v="58.06"/>
    <x v="6"/>
    <x v="11"/>
    <x v="1969"/>
    <d v="2014-11-27T15:21:23"/>
    <x v="2"/>
  </r>
  <r>
    <x v="1970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x v="239"/>
    <b v="1"/>
    <s v="theater/plays"/>
    <n v="119"/>
    <n v="48.34"/>
    <x v="6"/>
    <x v="11"/>
    <x v="1970"/>
    <d v="2014-07-17T16:33:43"/>
    <x v="2"/>
  </r>
  <r>
    <x v="1971"/>
    <s v="The Case Of Soghomon Tehlirian"/>
    <s v="A play dedicated to the 100th anniversary of the Armenian Genocide."/>
    <x v="14"/>
    <n v="1788"/>
    <x v="2"/>
    <s v="US"/>
    <s v="USD"/>
    <n v="1431206058"/>
    <n v="1428614058"/>
    <b v="0"/>
    <x v="490"/>
    <b v="0"/>
    <s v="theater/plays"/>
    <n v="16"/>
    <n v="89.4"/>
    <x v="6"/>
    <x v="11"/>
    <x v="1971"/>
    <d v="2015-05-09T21:14:18"/>
    <x v="4"/>
  </r>
  <r>
    <x v="1972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x v="182"/>
    <b v="0"/>
    <s v="film &amp; video/science fiction"/>
    <n v="5"/>
    <n v="119"/>
    <x v="5"/>
    <x v="21"/>
    <x v="1972"/>
    <d v="2014-08-03T02:59:56"/>
    <x v="2"/>
  </r>
  <r>
    <x v="197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x v="476"/>
    <b v="1"/>
    <s v="music/rock"/>
    <n v="119"/>
    <n v="43.54"/>
    <x v="7"/>
    <x v="15"/>
    <x v="1973"/>
    <d v="2014-03-29T01:00:00"/>
    <x v="2"/>
  </r>
  <r>
    <x v="1974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x v="493"/>
    <b v="0"/>
    <s v="theater/plays"/>
    <n v="36"/>
    <n v="137.08000000000001"/>
    <x v="6"/>
    <x v="11"/>
    <x v="1974"/>
    <d v="2015-11-02T16:50:00"/>
    <x v="4"/>
  </r>
  <r>
    <x v="1975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x v="469"/>
    <b v="0"/>
    <s v="technology/wearables"/>
    <n v="15"/>
    <n v="59.2"/>
    <x v="0"/>
    <x v="1"/>
    <x v="1975"/>
    <d v="2016-10-06T15:15:32"/>
    <x v="1"/>
  </r>
  <r>
    <x v="1976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x v="449"/>
    <b v="1"/>
    <s v="technology/space exploration"/>
    <n v="101"/>
    <n v="35.520000000000003"/>
    <x v="0"/>
    <x v="4"/>
    <x v="1976"/>
    <d v="2013-12-23T21:54:14"/>
    <x v="0"/>
  </r>
  <r>
    <x v="1977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x v="483"/>
    <b v="1"/>
    <s v="music/pop"/>
    <n v="118"/>
    <n v="36.24"/>
    <x v="7"/>
    <x v="22"/>
    <x v="1977"/>
    <d v="2014-02-06T20:31:11"/>
    <x v="2"/>
  </r>
  <r>
    <x v="1978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x v="489"/>
    <b v="1"/>
    <s v="music/rock"/>
    <n v="118"/>
    <n v="443.75"/>
    <x v="7"/>
    <x v="15"/>
    <x v="1978"/>
    <d v="2011-11-02T08:00:00"/>
    <x v="6"/>
  </r>
  <r>
    <x v="1979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x v="367"/>
    <b v="1"/>
    <s v="music/indie rock"/>
    <n v="148"/>
    <n v="50.66"/>
    <x v="7"/>
    <x v="12"/>
    <x v="1979"/>
    <d v="2015-10-27T04:59:00"/>
    <x v="4"/>
  </r>
  <r>
    <x v="1980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x v="480"/>
    <b v="0"/>
    <s v="music/faith"/>
    <n v="44"/>
    <n v="253.14"/>
    <x v="7"/>
    <x v="14"/>
    <x v="1980"/>
    <d v="2017-04-09T11:49:54"/>
    <x v="5"/>
  </r>
  <r>
    <x v="1981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x v="96"/>
    <b v="0"/>
    <s v="food/restaurants"/>
    <n v="10"/>
    <n v="53.55"/>
    <x v="4"/>
    <x v="40"/>
    <x v="1981"/>
    <d v="2015-03-19T18:15:30"/>
    <x v="4"/>
  </r>
  <r>
    <x v="1982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x v="407"/>
    <b v="1"/>
    <s v="theater/plays"/>
    <n v="118"/>
    <n v="67.92"/>
    <x v="6"/>
    <x v="11"/>
    <x v="1982"/>
    <d v="2016-12-17T08:00:00"/>
    <x v="1"/>
  </r>
  <r>
    <x v="198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x v="467"/>
    <b v="0"/>
    <s v="theater/musical"/>
    <n v="35"/>
    <n v="56.84"/>
    <x v="6"/>
    <x v="19"/>
    <x v="1983"/>
    <d v="2016-11-19T01:00:00"/>
    <x v="1"/>
  </r>
  <r>
    <x v="1984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x v="174"/>
    <b v="0"/>
    <s v="theater/spaces"/>
    <n v="4"/>
    <n v="65.11"/>
    <x v="6"/>
    <x v="9"/>
    <x v="1984"/>
    <d v="2016-02-08T00:17:00"/>
    <x v="4"/>
  </r>
  <r>
    <x v="1985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x v="492"/>
    <b v="1"/>
    <s v="music/electronic music"/>
    <n v="293"/>
    <n v="73.13"/>
    <x v="7"/>
    <x v="13"/>
    <x v="1985"/>
    <d v="2014-02-06T19:00:48"/>
    <x v="2"/>
  </r>
  <r>
    <x v="1986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x v="483"/>
    <b v="0"/>
    <s v="publishing/children's books"/>
    <n v="22"/>
    <n v="35.729999999999997"/>
    <x v="1"/>
    <x v="39"/>
    <x v="1986"/>
    <d v="2012-07-14T23:42:48"/>
    <x v="3"/>
  </r>
  <r>
    <x v="1987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x v="407"/>
    <b v="1"/>
    <s v="music/rock"/>
    <n v="250"/>
    <n v="67.31"/>
    <x v="7"/>
    <x v="15"/>
    <x v="1987"/>
    <d v="2016-07-21T00:13:06"/>
    <x v="1"/>
  </r>
  <r>
    <x v="198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x v="182"/>
    <b v="0"/>
    <s v="technology/wearables"/>
    <n v="2"/>
    <n v="116.53"/>
    <x v="0"/>
    <x v="1"/>
    <x v="1988"/>
    <d v="2016-10-14T15:25:34"/>
    <x v="1"/>
  </r>
  <r>
    <x v="1989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x v="421"/>
    <b v="0"/>
    <s v="theater/plays"/>
    <n v="24"/>
    <n v="45.84"/>
    <x v="6"/>
    <x v="11"/>
    <x v="1989"/>
    <d v="2014-10-26T18:29:26"/>
    <x v="2"/>
  </r>
  <r>
    <x v="1990"/>
    <s v="Fischer Theatre Marquee"/>
    <s v="Help light the lights at the historic Fischer Theatre in Danville, IL."/>
    <x v="265"/>
    <n v="1739"/>
    <x v="3"/>
    <s v="US"/>
    <s v="USD"/>
    <n v="1490389158"/>
    <n v="1486504758"/>
    <b v="0"/>
    <x v="495"/>
    <b v="0"/>
    <s v="theater/spaces"/>
    <n v="11"/>
    <n v="217.38"/>
    <x v="6"/>
    <x v="9"/>
    <x v="1990"/>
    <d v="2017-03-24T20:59:18"/>
    <x v="5"/>
  </r>
  <r>
    <x v="1991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x v="285"/>
    <b v="1"/>
    <s v="music/metal"/>
    <n v="144"/>
    <n v="22.74"/>
    <x v="7"/>
    <x v="20"/>
    <x v="1991"/>
    <d v="2015-04-15T22:59:00"/>
    <x v="4"/>
  </r>
  <r>
    <x v="1992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x v="300"/>
    <b v="1"/>
    <s v="film &amp; video/shorts"/>
    <n v="115"/>
    <n v="50.59"/>
    <x v="5"/>
    <x v="27"/>
    <x v="1992"/>
    <d v="2010-08-01T03:00:00"/>
    <x v="7"/>
  </r>
  <r>
    <x v="1993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x v="474"/>
    <b v="0"/>
    <s v="theater/spaces"/>
    <n v="17"/>
    <n v="40.83"/>
    <x v="6"/>
    <x v="9"/>
    <x v="1993"/>
    <d v="2016-10-07T14:00:00"/>
    <x v="1"/>
  </r>
  <r>
    <x v="1994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x v="465"/>
    <b v="1"/>
    <s v="theater/plays"/>
    <n v="114"/>
    <n v="74.349999999999994"/>
    <x v="6"/>
    <x v="11"/>
    <x v="1994"/>
    <d v="2015-08-07T17:00:00"/>
    <x v="4"/>
  </r>
  <r>
    <x v="1995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x v="495"/>
    <b v="0"/>
    <s v="photography/photobooks"/>
    <n v="7"/>
    <n v="213.38"/>
    <x v="2"/>
    <x v="3"/>
    <x v="1995"/>
    <d v="2015-04-01T01:01:30"/>
    <x v="4"/>
  </r>
  <r>
    <x v="1996"/>
    <s v="UOttawa Makermobile"/>
    <s v="Creativity on the go! |_x000a_CrÃ©ativitÃ© en mouvement !"/>
    <x v="114"/>
    <n v="1707"/>
    <x v="0"/>
    <s v="CA"/>
    <s v="CAD"/>
    <n v="1447079520"/>
    <n v="1443449265"/>
    <b v="0"/>
    <x v="178"/>
    <b v="1"/>
    <s v="technology/makerspaces"/>
    <n v="171"/>
    <n v="60.96"/>
    <x v="0"/>
    <x v="24"/>
    <x v="1996"/>
    <d v="2015-11-09T14:32:00"/>
    <x v="4"/>
  </r>
  <r>
    <x v="199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x v="476"/>
    <b v="0"/>
    <s v="technology/wearables"/>
    <n v="4"/>
    <n v="41.59"/>
    <x v="0"/>
    <x v="1"/>
    <x v="1997"/>
    <d v="2015-05-29T16:17:15"/>
    <x v="4"/>
  </r>
  <r>
    <x v="1998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x v="184"/>
    <b v="1"/>
    <s v="theater/plays"/>
    <n v="100"/>
    <n v="37.78"/>
    <x v="6"/>
    <x v="11"/>
    <x v="1998"/>
    <d v="2014-10-26T00:43:00"/>
    <x v="2"/>
  </r>
  <r>
    <x v="1999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x v="407"/>
    <b v="1"/>
    <s v="film &amp; video/shorts"/>
    <n v="131"/>
    <n v="65.38"/>
    <x v="5"/>
    <x v="27"/>
    <x v="1999"/>
    <d v="2013-11-14T05:59:00"/>
    <x v="0"/>
  </r>
  <r>
    <x v="2000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x v="490"/>
    <b v="0"/>
    <s v="food/food trucks"/>
    <n v="28"/>
    <n v="84.9"/>
    <x v="4"/>
    <x v="29"/>
    <x v="2000"/>
    <d v="2014-11-22T05:59:00"/>
    <x v="2"/>
  </r>
  <r>
    <x v="2001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x v="428"/>
    <b v="0"/>
    <s v="theater/plays"/>
    <n v="16"/>
    <n v="188.56"/>
    <x v="6"/>
    <x v="11"/>
    <x v="2001"/>
    <d v="2015-07-19T05:23:11"/>
    <x v="4"/>
  </r>
  <r>
    <x v="20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x v="487"/>
    <b v="0"/>
    <s v="photography/photobooks"/>
    <n v="48"/>
    <n v="94.28"/>
    <x v="2"/>
    <x v="3"/>
    <x v="2002"/>
    <d v="2015-06-27T21:59:00"/>
    <x v="4"/>
  </r>
  <r>
    <x v="200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x v="421"/>
    <b v="0"/>
    <s v="music/world music"/>
    <n v="14"/>
    <n v="44.5"/>
    <x v="7"/>
    <x v="37"/>
    <x v="2003"/>
    <d v="2011-07-08T21:00:00"/>
    <x v="6"/>
  </r>
  <r>
    <x v="2004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x v="474"/>
    <b v="1"/>
    <s v="theater/plays"/>
    <n v="102"/>
    <n v="40.24"/>
    <x v="6"/>
    <x v="11"/>
    <x v="2004"/>
    <d v="2016-05-28T21:44:00"/>
    <x v="1"/>
  </r>
  <r>
    <x v="2005"/>
    <s v="Send SACKERSON to SD Fringe"/>
    <s v="We've been invited to the San Diego International Fringe Festival. Can you help us get there? Special performances in SLC and OREM."/>
    <x v="267"/>
    <n v="1686"/>
    <x v="0"/>
    <s v="US"/>
    <s v="USD"/>
    <n v="1464904800"/>
    <n v="1463852904"/>
    <b v="0"/>
    <x v="483"/>
    <b v="1"/>
    <s v="theater/plays"/>
    <n v="109"/>
    <n v="34.409999999999997"/>
    <x v="6"/>
    <x v="11"/>
    <x v="2005"/>
    <d v="2016-06-02T22:00:00"/>
    <x v="1"/>
  </r>
  <r>
    <x v="2006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x v="286"/>
    <b v="1"/>
    <s v="technology/wearables"/>
    <n v="112"/>
    <n v="35.130000000000003"/>
    <x v="0"/>
    <x v="1"/>
    <x v="2006"/>
    <d v="2014-12-19T01:53:04"/>
    <x v="2"/>
  </r>
  <r>
    <x v="2007"/>
    <s v="The White Bike"/>
    <s v="I want to add a new perspective to the cycling safety debate by taking my play THE WHITE BIKE to the Edinburgh Festival of Cycling"/>
    <x v="268"/>
    <n v="1686"/>
    <x v="0"/>
    <s v="GB"/>
    <s v="GBP"/>
    <n v="1431115500"/>
    <n v="1428733511"/>
    <b v="0"/>
    <x v="391"/>
    <b v="1"/>
    <s v="theater/plays"/>
    <n v="211"/>
    <n v="29.07"/>
    <x v="6"/>
    <x v="11"/>
    <x v="2007"/>
    <d v="2015-05-08T20:05:00"/>
    <x v="4"/>
  </r>
  <r>
    <x v="2008"/>
    <s v="Power Rope"/>
    <s v="The most useful phone charger you will ever buy"/>
    <x v="26"/>
    <n v="1677"/>
    <x v="2"/>
    <s v="US"/>
    <s v="USD"/>
    <n v="1475101495"/>
    <n v="1472509495"/>
    <b v="0"/>
    <x v="462"/>
    <b v="0"/>
    <s v="technology/wearables"/>
    <n v="17"/>
    <n v="52.41"/>
    <x v="0"/>
    <x v="1"/>
    <x v="2008"/>
    <d v="2016-09-28T22:24:55"/>
    <x v="1"/>
  </r>
  <r>
    <x v="2009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x v="246"/>
    <b v="1"/>
    <s v="photography/photobooks"/>
    <n v="111"/>
    <n v="38.86"/>
    <x v="2"/>
    <x v="3"/>
    <x v="2009"/>
    <d v="2014-07-24T18:51:44"/>
    <x v="2"/>
  </r>
  <r>
    <x v="2010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x v="239"/>
    <b v="1"/>
    <s v="theater/plays"/>
    <n v="101"/>
    <n v="45.11"/>
    <x v="6"/>
    <x v="11"/>
    <x v="2010"/>
    <d v="2017-01-18T12:01:58"/>
    <x v="1"/>
  </r>
  <r>
    <x v="2011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x v="367"/>
    <b v="1"/>
    <s v="theater/plays"/>
    <n v="111"/>
    <n v="47.66"/>
    <x v="6"/>
    <x v="11"/>
    <x v="2011"/>
    <d v="2016-02-11T22:59:00"/>
    <x v="1"/>
  </r>
  <r>
    <x v="2012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x v="178"/>
    <b v="1"/>
    <s v="film &amp; video/television"/>
    <n v="167"/>
    <n v="59.46"/>
    <x v="5"/>
    <x v="16"/>
    <x v="2012"/>
    <d v="2015-04-28T00:00:00"/>
    <x v="4"/>
  </r>
  <r>
    <x v="2013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x v="421"/>
    <b v="1"/>
    <s v="music/indie rock"/>
    <n v="111"/>
    <n v="43.71"/>
    <x v="7"/>
    <x v="12"/>
    <x v="2013"/>
    <d v="2011-11-24T03:53:16"/>
    <x v="6"/>
  </r>
  <r>
    <x v="2014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x v="490"/>
    <b v="1"/>
    <s v="theater/plays"/>
    <n v="111"/>
    <n v="83.05"/>
    <x v="6"/>
    <x v="11"/>
    <x v="2014"/>
    <d v="2015-06-21T17:32:46"/>
    <x v="4"/>
  </r>
  <r>
    <x v="201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x v="469"/>
    <b v="1"/>
    <s v="theater/plays"/>
    <n v="101"/>
    <n v="55.33"/>
    <x v="6"/>
    <x v="11"/>
    <x v="2015"/>
    <d v="2016-02-02T16:38:00"/>
    <x v="1"/>
  </r>
  <r>
    <x v="2016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x v="487"/>
    <b v="1"/>
    <s v="technology/makerspaces"/>
    <n v="111"/>
    <n v="92.22"/>
    <x v="0"/>
    <x v="24"/>
    <x v="2016"/>
    <d v="2016-02-10T22:13:36"/>
    <x v="1"/>
  </r>
  <r>
    <x v="2017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x v="425"/>
    <b v="0"/>
    <s v="publishing/fiction"/>
    <n v="41"/>
    <n v="31.85"/>
    <x v="1"/>
    <x v="35"/>
    <x v="2017"/>
    <d v="2013-12-26T23:54:54"/>
    <x v="0"/>
  </r>
  <r>
    <x v="2018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x v="393"/>
    <b v="0"/>
    <s v="publishing/children's books"/>
    <n v="8"/>
    <n v="45.97"/>
    <x v="1"/>
    <x v="39"/>
    <x v="2018"/>
    <d v="2015-06-12T07:07:56"/>
    <x v="4"/>
  </r>
  <r>
    <x v="2019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x v="425"/>
    <b v="1"/>
    <s v="music/indie rock"/>
    <n v="110"/>
    <n v="31.83"/>
    <x v="7"/>
    <x v="12"/>
    <x v="2019"/>
    <d v="2013-10-11T00:00:00"/>
    <x v="0"/>
  </r>
  <r>
    <x v="2020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x v="476"/>
    <b v="1"/>
    <s v="film &amp; video/shorts"/>
    <n v="127"/>
    <n v="40.270000000000003"/>
    <x v="5"/>
    <x v="27"/>
    <x v="2020"/>
    <d v="2014-04-25T18:38:13"/>
    <x v="2"/>
  </r>
  <r>
    <x v="2021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x v="96"/>
    <b v="1"/>
    <s v="theater/plays"/>
    <n v="110"/>
    <n v="50.02"/>
    <x v="6"/>
    <x v="11"/>
    <x v="2021"/>
    <d v="2014-10-02T14:21:00"/>
    <x v="2"/>
  </r>
  <r>
    <x v="2022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x v="487"/>
    <b v="1"/>
    <s v="theater/plays"/>
    <n v="110"/>
    <n v="91.67"/>
    <x v="6"/>
    <x v="11"/>
    <x v="2022"/>
    <d v="2015-02-26T00:35:10"/>
    <x v="4"/>
  </r>
  <r>
    <x v="2023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x v="383"/>
    <b v="1"/>
    <s v="theater/plays"/>
    <n v="103"/>
    <n v="23.87"/>
    <x v="6"/>
    <x v="11"/>
    <x v="2023"/>
    <d v="2016-12-01T17:39:42"/>
    <x v="1"/>
  </r>
  <r>
    <x v="2024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x v="182"/>
    <b v="0"/>
    <s v="photography/photobooks"/>
    <n v="5"/>
    <n v="109.07"/>
    <x v="2"/>
    <x v="3"/>
    <x v="2024"/>
    <d v="2015-02-05T16:11:18"/>
    <x v="4"/>
  </r>
  <r>
    <x v="202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x v="447"/>
    <b v="1"/>
    <s v="theater/plays"/>
    <n v="109"/>
    <n v="41.92"/>
    <x v="6"/>
    <x v="11"/>
    <x v="2025"/>
    <d v="2015-07-07T17:30:33"/>
    <x v="4"/>
  </r>
  <r>
    <x v="2026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x v="331"/>
    <b v="0"/>
    <s v="games/video games"/>
    <n v="5"/>
    <n v="29.04"/>
    <x v="3"/>
    <x v="18"/>
    <x v="2026"/>
    <d v="2016-11-03T18:00:08"/>
    <x v="1"/>
  </r>
  <r>
    <x v="2027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x v="490"/>
    <b v="1"/>
    <s v="theater/plays"/>
    <n v="108"/>
    <n v="81.25"/>
    <x v="6"/>
    <x v="11"/>
    <x v="2027"/>
    <d v="2015-02-17T14:00:00"/>
    <x v="4"/>
  </r>
  <r>
    <x v="2028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x v="411"/>
    <b v="1"/>
    <s v="theater/plays"/>
    <n v="163"/>
    <n v="95.59"/>
    <x v="6"/>
    <x v="11"/>
    <x v="2028"/>
    <d v="2015-05-03T22:51:00"/>
    <x v="4"/>
  </r>
  <r>
    <x v="2029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x v="467"/>
    <b v="1"/>
    <s v="theater/plays"/>
    <n v="162"/>
    <n v="52.35"/>
    <x v="6"/>
    <x v="11"/>
    <x v="2029"/>
    <d v="2015-08-17T10:22:16"/>
    <x v="4"/>
  </r>
  <r>
    <x v="2030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x v="487"/>
    <b v="1"/>
    <s v="theater/plays"/>
    <n v="135"/>
    <n v="89.79"/>
    <x v="6"/>
    <x v="11"/>
    <x v="2030"/>
    <d v="2016-01-19T04:59:00"/>
    <x v="1"/>
  </r>
  <r>
    <x v="2031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x v="481"/>
    <b v="1"/>
    <s v="theater/plays"/>
    <n v="108"/>
    <n v="25.25"/>
    <x v="6"/>
    <x v="11"/>
    <x v="2031"/>
    <d v="2015-05-09T09:35:15"/>
    <x v="4"/>
  </r>
  <r>
    <x v="2032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x v="239"/>
    <b v="1"/>
    <s v="music/classical music"/>
    <n v="103"/>
    <n v="43.62"/>
    <x v="7"/>
    <x v="25"/>
    <x v="2032"/>
    <d v="2013-05-31T17:00:00"/>
    <x v="0"/>
  </r>
  <r>
    <x v="2033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x v="478"/>
    <b v="1"/>
    <s v="music/rock"/>
    <n v="161"/>
    <n v="76.86"/>
    <x v="7"/>
    <x v="15"/>
    <x v="2033"/>
    <d v="2015-04-11T04:06:32"/>
    <x v="4"/>
  </r>
  <r>
    <x v="2034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x v="460"/>
    <b v="1"/>
    <s v="music/rock"/>
    <n v="107"/>
    <n v="64.44"/>
    <x v="7"/>
    <x v="15"/>
    <x v="2034"/>
    <d v="2013-12-06T23:22:00"/>
    <x v="0"/>
  </r>
  <r>
    <x v="2035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x v="178"/>
    <b v="1"/>
    <s v="theater/plays"/>
    <n v="161"/>
    <n v="57.5"/>
    <x v="6"/>
    <x v="11"/>
    <x v="2035"/>
    <d v="2016-04-16T22:39:07"/>
    <x v="1"/>
  </r>
  <r>
    <x v="2036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x v="495"/>
    <b v="0"/>
    <s v="theater/spaces"/>
    <n v="8"/>
    <n v="200.63"/>
    <x v="6"/>
    <x v="9"/>
    <x v="2036"/>
    <d v="2016-10-17T04:00:00"/>
    <x v="1"/>
  </r>
  <r>
    <x v="2037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x v="490"/>
    <b v="1"/>
    <s v="theater/spaces"/>
    <n v="119"/>
    <n v="80.25"/>
    <x v="6"/>
    <x v="9"/>
    <x v="2037"/>
    <d v="2017-03-01T02:00:00"/>
    <x v="5"/>
  </r>
  <r>
    <x v="20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x v="476"/>
    <b v="1"/>
    <s v="publishing/nonfiction"/>
    <n v="107"/>
    <n v="39.049999999999997"/>
    <x v="1"/>
    <x v="17"/>
    <x v="2038"/>
    <d v="2014-12-01T04:59:00"/>
    <x v="2"/>
  </r>
  <r>
    <x v="2039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x v="383"/>
    <b v="1"/>
    <s v="theater/plays"/>
    <n v="106"/>
    <n v="23.1"/>
    <x v="6"/>
    <x v="11"/>
    <x v="2039"/>
    <d v="2015-04-01T20:17:48"/>
    <x v="4"/>
  </r>
  <r>
    <x v="2040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x v="447"/>
    <b v="1"/>
    <s v="film &amp; video/shorts"/>
    <n v="106"/>
    <n v="40.78"/>
    <x v="5"/>
    <x v="27"/>
    <x v="2040"/>
    <d v="2014-01-22T21:39:59"/>
    <x v="0"/>
  </r>
  <r>
    <x v="2041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x v="457"/>
    <b v="1"/>
    <s v="theater/plays"/>
    <n v="106"/>
    <n v="36.07"/>
    <x v="6"/>
    <x v="11"/>
    <x v="2041"/>
    <d v="2014-11-06T00:46:00"/>
    <x v="2"/>
  </r>
  <r>
    <x v="2042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x v="417"/>
    <b v="0"/>
    <s v="photography/places"/>
    <n v="79"/>
    <n v="131.66999999999999"/>
    <x v="2"/>
    <x v="34"/>
    <x v="2042"/>
    <d v="2016-12-25T11:00:00"/>
    <x v="1"/>
  </r>
  <r>
    <x v="2043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x v="462"/>
    <b v="0"/>
    <s v="theater/plays"/>
    <n v="16"/>
    <n v="49.28"/>
    <x v="6"/>
    <x v="11"/>
    <x v="2043"/>
    <d v="2015-02-11T02:53:41"/>
    <x v="4"/>
  </r>
  <r>
    <x v="2044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x v="174"/>
    <b v="1"/>
    <s v="music/rock"/>
    <n v="105"/>
    <n v="58.37"/>
    <x v="7"/>
    <x v="15"/>
    <x v="2044"/>
    <d v="2013-03-08T15:42:15"/>
    <x v="0"/>
  </r>
  <r>
    <x v="204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x v="480"/>
    <b v="0"/>
    <s v="publishing/translations"/>
    <n v="11"/>
    <n v="225"/>
    <x v="1"/>
    <x v="31"/>
    <x v="2045"/>
    <d v="2014-09-05T13:39:00"/>
    <x v="2"/>
  </r>
  <r>
    <x v="2046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x v="178"/>
    <b v="0"/>
    <s v="music/jazz"/>
    <n v="11"/>
    <n v="56.25"/>
    <x v="7"/>
    <x v="33"/>
    <x v="2046"/>
    <d v="2012-11-18T00:00:00"/>
    <x v="3"/>
  </r>
  <r>
    <x v="2047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x v="174"/>
    <b v="1"/>
    <s v="music/rock"/>
    <n v="105"/>
    <n v="58.33"/>
    <x v="7"/>
    <x v="15"/>
    <x v="2047"/>
    <d v="2012-09-01T01:21:02"/>
    <x v="3"/>
  </r>
  <r>
    <x v="2048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x v="457"/>
    <b v="1"/>
    <s v="theater/plays"/>
    <n v="315"/>
    <n v="35.799999999999997"/>
    <x v="6"/>
    <x v="11"/>
    <x v="2048"/>
    <d v="2016-05-02T23:00:00"/>
    <x v="1"/>
  </r>
  <r>
    <x v="2049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x v="487"/>
    <b v="0"/>
    <s v="film &amp; video/drama"/>
    <n v="26"/>
    <n v="87.31"/>
    <x v="5"/>
    <x v="10"/>
    <x v="2049"/>
    <d v="2014-09-15T02:00:03"/>
    <x v="2"/>
  </r>
  <r>
    <x v="2050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x v="480"/>
    <b v="0"/>
    <s v="technology/web"/>
    <n v="2"/>
    <n v="224.43"/>
    <x v="0"/>
    <x v="26"/>
    <x v="2050"/>
    <d v="2015-04-10T22:27:28"/>
    <x v="4"/>
  </r>
  <r>
    <x v="205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x v="360"/>
    <b v="0"/>
    <s v="theater/spaces"/>
    <n v="46"/>
    <n v="34.130000000000003"/>
    <x v="6"/>
    <x v="9"/>
    <x v="2051"/>
    <d v="2017-04-07T17:35:34"/>
    <x v="5"/>
  </r>
  <r>
    <x v="2052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x v="380"/>
    <b v="1"/>
    <s v="theater/plays"/>
    <n v="105"/>
    <n v="54.14"/>
    <x v="6"/>
    <x v="11"/>
    <x v="2052"/>
    <d v="2015-06-25T18:07:39"/>
    <x v="4"/>
  </r>
  <r>
    <x v="2053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x v="407"/>
    <b v="1"/>
    <s v="film &amp; video/shorts"/>
    <n v="393"/>
    <n v="60.38"/>
    <x v="5"/>
    <x v="27"/>
    <x v="2053"/>
    <d v="2012-05-21T02:59:00"/>
    <x v="3"/>
  </r>
  <r>
    <x v="2054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x v="178"/>
    <b v="1"/>
    <s v="theater/plays"/>
    <n v="104"/>
    <n v="55.89"/>
    <x v="6"/>
    <x v="11"/>
    <x v="2054"/>
    <d v="2014-06-01T03:59:00"/>
    <x v="2"/>
  </r>
  <r>
    <x v="2055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x v="487"/>
    <b v="1"/>
    <s v="theater/plays"/>
    <n v="130"/>
    <n v="86.94"/>
    <x v="6"/>
    <x v="11"/>
    <x v="2055"/>
    <d v="2017-01-11T05:00:00"/>
    <x v="1"/>
  </r>
  <r>
    <x v="2056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x v="481"/>
    <b v="1"/>
    <s v="publishing/nonfiction"/>
    <n v="130"/>
    <n v="24.42"/>
    <x v="1"/>
    <x v="17"/>
    <x v="2056"/>
    <d v="2016-06-11T19:22:59"/>
    <x v="1"/>
  </r>
  <r>
    <x v="2057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x v="380"/>
    <b v="1"/>
    <s v="music/rock"/>
    <n v="104"/>
    <n v="53.83"/>
    <x v="7"/>
    <x v="15"/>
    <x v="2057"/>
    <d v="2009-12-01T17:00:00"/>
    <x v="8"/>
  </r>
  <r>
    <x v="2058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x v="411"/>
    <b v="1"/>
    <s v="technology/hardware"/>
    <n v="312"/>
    <n v="91.76"/>
    <x v="0"/>
    <x v="0"/>
    <x v="2058"/>
    <d v="2010-07-02T23:00:00"/>
    <x v="7"/>
  </r>
  <r>
    <x v="2059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x v="184"/>
    <b v="1"/>
    <s v="theater/plays"/>
    <n v="104"/>
    <n v="34.6"/>
    <x v="6"/>
    <x v="11"/>
    <x v="2059"/>
    <d v="2015-06-18T11:04:01"/>
    <x v="4"/>
  </r>
  <r>
    <x v="2060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x v="309"/>
    <b v="0"/>
    <s v="food/small batch"/>
    <n v="21"/>
    <n v="25.49"/>
    <x v="4"/>
    <x v="7"/>
    <x v="2060"/>
    <d v="2017-03-26T20:14:45"/>
    <x v="5"/>
  </r>
  <r>
    <x v="2061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x v="490"/>
    <b v="1"/>
    <s v="music/rock"/>
    <n v="104"/>
    <n v="77.75"/>
    <x v="7"/>
    <x v="15"/>
    <x v="2061"/>
    <d v="2013-10-16T00:04:50"/>
    <x v="0"/>
  </r>
  <r>
    <x v="2062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x v="460"/>
    <b v="1"/>
    <s v="music/indie rock"/>
    <n v="104"/>
    <n v="62.12"/>
    <x v="7"/>
    <x v="12"/>
    <x v="2062"/>
    <d v="2011-09-08T04:54:18"/>
    <x v="6"/>
  </r>
  <r>
    <x v="2063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x v="499"/>
    <b v="0"/>
    <s v="theater/spaces"/>
    <n v="0"/>
    <n v="775"/>
    <x v="6"/>
    <x v="9"/>
    <x v="2063"/>
    <d v="2016-07-02T15:35:23"/>
    <x v="1"/>
  </r>
  <r>
    <x v="2064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x v="465"/>
    <b v="1"/>
    <s v="publishing/nonfiction"/>
    <n v="111"/>
    <n v="67.39"/>
    <x v="1"/>
    <x v="17"/>
    <x v="2064"/>
    <d v="2014-03-21T21:01:52"/>
    <x v="2"/>
  </r>
  <r>
    <x v="2065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x v="492"/>
    <b v="1"/>
    <s v="theater/musical"/>
    <n v="129"/>
    <n v="64.459999999999994"/>
    <x v="6"/>
    <x v="19"/>
    <x v="2065"/>
    <d v="2016-03-15T16:00:00"/>
    <x v="1"/>
  </r>
  <r>
    <x v="2066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x v="484"/>
    <b v="0"/>
    <s v="technology/wearables"/>
    <n v="17"/>
    <n v="110.29"/>
    <x v="0"/>
    <x v="1"/>
    <x v="2066"/>
    <d v="2015-08-11T00:12:06"/>
    <x v="4"/>
  </r>
  <r>
    <x v="2067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x v="462"/>
    <b v="1"/>
    <s v="games/tabletop games"/>
    <n v="154"/>
    <n v="48.06"/>
    <x v="3"/>
    <x v="5"/>
    <x v="2067"/>
    <d v="2015-02-04T04:00:00"/>
    <x v="4"/>
  </r>
  <r>
    <x v="2068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x v="465"/>
    <b v="1"/>
    <s v="music/indie rock"/>
    <n v="102"/>
    <n v="66.83"/>
    <x v="7"/>
    <x v="12"/>
    <x v="2068"/>
    <d v="2012-12-22T21:30:32"/>
    <x v="3"/>
  </r>
  <r>
    <x v="2069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x v="494"/>
    <b v="1"/>
    <s v="theater/plays"/>
    <n v="102"/>
    <n v="69.819999999999993"/>
    <x v="6"/>
    <x v="11"/>
    <x v="2069"/>
    <d v="2014-07-10T18:35:45"/>
    <x v="2"/>
  </r>
  <r>
    <x v="2070"/>
    <s v="Luigi's Ladies"/>
    <s v="LUIGI'S LADIES: an original one-woman musical comedy"/>
    <x v="186"/>
    <n v="1535"/>
    <x v="0"/>
    <s v="US"/>
    <s v="USD"/>
    <n v="1400475600"/>
    <n v="1397819938"/>
    <b v="0"/>
    <x v="407"/>
    <b v="1"/>
    <s v="theater/musical"/>
    <n v="102"/>
    <n v="59.04"/>
    <x v="6"/>
    <x v="19"/>
    <x v="2070"/>
    <d v="2014-05-19T05:00:00"/>
    <x v="2"/>
  </r>
  <r>
    <x v="2071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x v="494"/>
    <b v="1"/>
    <s v="film &amp; video/documentary"/>
    <n v="256"/>
    <n v="69.77"/>
    <x v="5"/>
    <x v="8"/>
    <x v="2071"/>
    <d v="2012-09-06T17:01:40"/>
    <x v="3"/>
  </r>
  <r>
    <x v="2072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x v="484"/>
    <b v="1"/>
    <s v="theater/plays"/>
    <n v="153"/>
    <n v="109.57"/>
    <x v="6"/>
    <x v="11"/>
    <x v="2072"/>
    <d v="2016-06-13T17:00:00"/>
    <x v="1"/>
  </r>
  <r>
    <x v="2073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x v="492"/>
    <b v="0"/>
    <s v="photography/photobooks"/>
    <n v="15"/>
    <n v="63.88"/>
    <x v="2"/>
    <x v="3"/>
    <x v="2073"/>
    <d v="2015-04-04T14:43:57"/>
    <x v="4"/>
  </r>
  <r>
    <x v="2074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x v="239"/>
    <b v="1"/>
    <s v="theater/plays"/>
    <n v="153"/>
    <n v="41.41"/>
    <x v="6"/>
    <x v="11"/>
    <x v="2074"/>
    <d v="2014-07-23T03:59:00"/>
    <x v="2"/>
  </r>
  <r>
    <x v="2075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x v="487"/>
    <b v="0"/>
    <s v="technology/wearables"/>
    <n v="3"/>
    <n v="84.94"/>
    <x v="0"/>
    <x v="1"/>
    <x v="2075"/>
    <d v="2014-11-09T18:47:59"/>
    <x v="2"/>
  </r>
  <r>
    <x v="2076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x v="460"/>
    <b v="1"/>
    <s v="theater/plays"/>
    <n v="102"/>
    <n v="61.1"/>
    <x v="6"/>
    <x v="11"/>
    <x v="2076"/>
    <d v="2014-05-22T22:07:00"/>
    <x v="2"/>
  </r>
  <r>
    <x v="2077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x v="484"/>
    <b v="0"/>
    <s v="publishing/translations"/>
    <n v="20"/>
    <n v="109.07"/>
    <x v="1"/>
    <x v="31"/>
    <x v="2077"/>
    <d v="2016-11-15T18:13:22"/>
    <x v="1"/>
  </r>
  <r>
    <x v="2078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x v="482"/>
    <b v="1"/>
    <s v="theater/plays"/>
    <n v="102"/>
    <n v="152.5"/>
    <x v="6"/>
    <x v="11"/>
    <x v="2078"/>
    <d v="2016-06-05T13:59:50"/>
    <x v="1"/>
  </r>
  <r>
    <x v="2079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x v="490"/>
    <b v="1"/>
    <s v="music/rock"/>
    <n v="101"/>
    <n v="76.05"/>
    <x v="7"/>
    <x v="15"/>
    <x v="2079"/>
    <d v="2011-06-11T03:00:00"/>
    <x v="6"/>
  </r>
  <r>
    <x v="2080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x v="174"/>
    <b v="1"/>
    <s v="theater/plays"/>
    <n v="101"/>
    <n v="56.33"/>
    <x v="6"/>
    <x v="11"/>
    <x v="2080"/>
    <d v="2016-07-15T19:34:32"/>
    <x v="1"/>
  </r>
  <r>
    <x v="2081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x v="469"/>
    <b v="0"/>
    <s v="music/jazz"/>
    <n v="30"/>
    <n v="50.67"/>
    <x v="7"/>
    <x v="33"/>
    <x v="2081"/>
    <d v="2014-05-04T06:00:00"/>
    <x v="2"/>
  </r>
  <r>
    <x v="2082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x v="427"/>
    <b v="1"/>
    <s v="theater/plays"/>
    <n v="101"/>
    <n v="79.89"/>
    <x v="6"/>
    <x v="11"/>
    <x v="2082"/>
    <d v="2014-11-07T18:30:00"/>
    <x v="2"/>
  </r>
  <r>
    <x v="2083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x v="447"/>
    <b v="1"/>
    <s v="music/indie rock"/>
    <n v="101"/>
    <n v="38.85"/>
    <x v="7"/>
    <x v="12"/>
    <x v="2083"/>
    <d v="2012-05-23T15:29:04"/>
    <x v="3"/>
  </r>
  <r>
    <x v="2084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x v="480"/>
    <b v="1"/>
    <s v="film &amp; video/documentary"/>
    <n v="101"/>
    <n v="215.86"/>
    <x v="5"/>
    <x v="8"/>
    <x v="2084"/>
    <d v="2012-02-15T15:37:15"/>
    <x v="3"/>
  </r>
  <r>
    <x v="2085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x v="393"/>
    <b v="1"/>
    <s v="film &amp; video/television"/>
    <n v="101"/>
    <n v="41.94"/>
    <x v="5"/>
    <x v="16"/>
    <x v="2085"/>
    <d v="2014-11-04T18:33:42"/>
    <x v="2"/>
  </r>
  <r>
    <x v="2086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x v="474"/>
    <b v="1"/>
    <s v="theater/plays"/>
    <n v="101"/>
    <n v="35.950000000000003"/>
    <x v="6"/>
    <x v="11"/>
    <x v="2086"/>
    <d v="2015-09-11T18:19:55"/>
    <x v="4"/>
  </r>
  <r>
    <x v="2087"/>
    <s v="Mr. Marmalade"/>
    <s v="Life is hard when your own imaginary friend can't make time for you."/>
    <x v="186"/>
    <n v="1510"/>
    <x v="0"/>
    <s v="US"/>
    <s v="USD"/>
    <n v="1404273540"/>
    <n v="1400272580"/>
    <b v="0"/>
    <x v="490"/>
    <b v="1"/>
    <s v="theater/plays"/>
    <n v="101"/>
    <n v="75.5"/>
    <x v="6"/>
    <x v="11"/>
    <x v="2087"/>
    <d v="2014-07-02T03:59:00"/>
    <x v="2"/>
  </r>
  <r>
    <x v="2088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x v="467"/>
    <b v="1"/>
    <s v="music/rock"/>
    <n v="116"/>
    <n v="48.71"/>
    <x v="7"/>
    <x v="15"/>
    <x v="2088"/>
    <d v="2017-02-03T04:11:00"/>
    <x v="5"/>
  </r>
  <r>
    <x v="2089"/>
    <s v="10,000 Hours"/>
    <s v="Helping female comedians get in their 10,000 Hours of practice!"/>
    <x v="26"/>
    <n v="1506"/>
    <x v="2"/>
    <s v="US"/>
    <s v="USD"/>
    <n v="1444405123"/>
    <n v="1439221123"/>
    <b v="0"/>
    <x v="449"/>
    <b v="0"/>
    <s v="theater/spaces"/>
    <n v="15"/>
    <n v="30.12"/>
    <x v="6"/>
    <x v="9"/>
    <x v="2089"/>
    <d v="2015-10-09T15:38:43"/>
    <x v="4"/>
  </r>
  <r>
    <x v="2090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x v="478"/>
    <b v="1"/>
    <s v="film &amp; video/shorts"/>
    <n v="126"/>
    <n v="71.709999999999994"/>
    <x v="5"/>
    <x v="27"/>
    <x v="2090"/>
    <d v="2011-09-23T03:00:37"/>
    <x v="6"/>
  </r>
  <r>
    <x v="209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x v="447"/>
    <b v="1"/>
    <s v="theater/plays"/>
    <n v="100"/>
    <n v="38.590000000000003"/>
    <x v="6"/>
    <x v="11"/>
    <x v="2091"/>
    <d v="2015-06-04T12:59:53"/>
    <x v="4"/>
  </r>
  <r>
    <x v="2092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x v="300"/>
    <b v="1"/>
    <s v="music/rock"/>
    <n v="125"/>
    <n v="44.21"/>
    <x v="7"/>
    <x v="15"/>
    <x v="2092"/>
    <d v="2013-01-26T22:54:16"/>
    <x v="3"/>
  </r>
  <r>
    <x v="2093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x v="462"/>
    <b v="1"/>
    <s v="music/rock"/>
    <n v="100"/>
    <n v="46.95"/>
    <x v="7"/>
    <x v="15"/>
    <x v="2093"/>
    <d v="2011-10-14T23:00:00"/>
    <x v="6"/>
  </r>
  <r>
    <x v="2094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x v="484"/>
    <b v="1"/>
    <s v="music/rock"/>
    <n v="100"/>
    <n v="107.21"/>
    <x v="7"/>
    <x v="15"/>
    <x v="2094"/>
    <d v="2013-09-06T03:59:00"/>
    <x v="0"/>
  </r>
  <r>
    <x v="2095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x v="421"/>
    <b v="1"/>
    <s v="music/indie rock"/>
    <n v="100"/>
    <n v="39.49"/>
    <x v="7"/>
    <x v="12"/>
    <x v="2095"/>
    <d v="2012-05-27T01:59:57"/>
    <x v="3"/>
  </r>
  <r>
    <x v="2096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x v="239"/>
    <b v="1"/>
    <s v="theater/plays"/>
    <n v="100"/>
    <n v="40.549999999999997"/>
    <x v="6"/>
    <x v="11"/>
    <x v="2096"/>
    <d v="2016-04-30T17:36:17"/>
    <x v="1"/>
  </r>
  <r>
    <x v="2097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x v="482"/>
    <b v="0"/>
    <s v="theater/musical"/>
    <n v="15"/>
    <n v="150"/>
    <x v="6"/>
    <x v="19"/>
    <x v="2097"/>
    <d v="2014-07-03T04:07:58"/>
    <x v="2"/>
  </r>
  <r>
    <x v="2098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x v="380"/>
    <b v="1"/>
    <s v="theater/spaces"/>
    <n v="100"/>
    <n v="51.72"/>
    <x v="6"/>
    <x v="9"/>
    <x v="2098"/>
    <d v="2016-10-14T21:10:47"/>
    <x v="1"/>
  </r>
  <r>
    <x v="2099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x v="380"/>
    <b v="1"/>
    <s v="theater/plays"/>
    <n v="100"/>
    <n v="51.72"/>
    <x v="6"/>
    <x v="11"/>
    <x v="2099"/>
    <d v="2014-07-02T15:29:12"/>
    <x v="2"/>
  </r>
  <r>
    <x v="2100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x v="380"/>
    <b v="1"/>
    <s v="theater/plays"/>
    <n v="100"/>
    <n v="51.72"/>
    <x v="6"/>
    <x v="11"/>
    <x v="2100"/>
    <d v="2014-08-17T05:11:00"/>
    <x v="2"/>
  </r>
  <r>
    <x v="210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x v="184"/>
    <b v="1"/>
    <s v="theater/plays"/>
    <n v="100"/>
    <n v="33.33"/>
    <x v="6"/>
    <x v="11"/>
    <x v="2101"/>
    <d v="2014-07-30T11:18:30"/>
    <x v="2"/>
  </r>
  <r>
    <x v="2102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x v="174"/>
    <b v="1"/>
    <s v="theater/musical"/>
    <n v="100"/>
    <n v="55.56"/>
    <x v="6"/>
    <x v="19"/>
    <x v="2102"/>
    <d v="2016-05-29T00:36:00"/>
    <x v="1"/>
  </r>
  <r>
    <x v="2103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x v="406"/>
    <b v="1"/>
    <s v="music/metal"/>
    <n v="103"/>
    <n v="31.91"/>
    <x v="7"/>
    <x v="20"/>
    <x v="2103"/>
    <d v="2016-07-24T03:00:17"/>
    <x v="1"/>
  </r>
  <r>
    <x v="2104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x v="469"/>
    <b v="1"/>
    <s v="theater/plays"/>
    <n v="125"/>
    <n v="50"/>
    <x v="6"/>
    <x v="11"/>
    <x v="2104"/>
    <d v="2017-01-17T21:10:36"/>
    <x v="1"/>
  </r>
  <r>
    <x v="2105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x v="470"/>
    <b v="0"/>
    <s v="games/video games"/>
    <n v="3"/>
    <n v="17.989999999999998"/>
    <x v="3"/>
    <x v="18"/>
    <x v="2105"/>
    <d v="2013-09-16T20:30:06"/>
    <x v="0"/>
  </r>
  <r>
    <x v="2106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x v="467"/>
    <b v="0"/>
    <s v="technology/wearables"/>
    <n v="15"/>
    <n v="47.94"/>
    <x v="0"/>
    <x v="1"/>
    <x v="2106"/>
    <d v="2014-11-30T22:42:02"/>
    <x v="2"/>
  </r>
  <r>
    <x v="2107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x v="178"/>
    <b v="1"/>
    <s v="film &amp; video/shorts"/>
    <n v="198"/>
    <n v="53.04"/>
    <x v="5"/>
    <x v="27"/>
    <x v="2107"/>
    <d v="2012-07-14T03:02:00"/>
    <x v="3"/>
  </r>
  <r>
    <x v="2108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x v="492"/>
    <b v="0"/>
    <s v="technology/wearables"/>
    <n v="1"/>
    <n v="61.29"/>
    <x v="0"/>
    <x v="1"/>
    <x v="2108"/>
    <d v="2015-02-07T18:26:21"/>
    <x v="4"/>
  </r>
  <r>
    <x v="2109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x v="474"/>
    <b v="1"/>
    <s v="technology/space exploration"/>
    <n v="137"/>
    <n v="34.9"/>
    <x v="0"/>
    <x v="4"/>
    <x v="2109"/>
    <d v="2016-05-29T01:28:59"/>
    <x v="1"/>
  </r>
  <r>
    <x v="2110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x v="492"/>
    <b v="0"/>
    <s v="music/world music"/>
    <n v="29"/>
    <n v="61.04"/>
    <x v="7"/>
    <x v="37"/>
    <x v="2110"/>
    <d v="2011-09-28T17:30:08"/>
    <x v="6"/>
  </r>
  <r>
    <x v="2111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x v="427"/>
    <b v="0"/>
    <s v="film &amp; video/drama"/>
    <n v="42"/>
    <n v="77.11"/>
    <x v="5"/>
    <x v="10"/>
    <x v="2111"/>
    <d v="2015-10-10T21:00:00"/>
    <x v="4"/>
  </r>
  <r>
    <x v="211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x v="467"/>
    <b v="0"/>
    <s v="theater/plays"/>
    <n v="49"/>
    <n v="47.26"/>
    <x v="6"/>
    <x v="11"/>
    <x v="2112"/>
    <d v="2016-11-14T12:14:02"/>
    <x v="1"/>
  </r>
  <r>
    <x v="2113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x v="496"/>
    <b v="0"/>
    <s v="technology/web"/>
    <n v="1"/>
    <n v="292.2"/>
    <x v="0"/>
    <x v="26"/>
    <x v="2113"/>
    <d v="2015-06-15T22:06:20"/>
    <x v="4"/>
  </r>
  <r>
    <x v="2114"/>
    <s v="COME OUT SWINGIN'!"/>
    <s v="I would like to make a demo recording of six songs from COME OUT SWINGIN'!"/>
    <x v="114"/>
    <n v="1460"/>
    <x v="0"/>
    <s v="US"/>
    <s v="USD"/>
    <n v="1463529600"/>
    <n v="1462307652"/>
    <b v="0"/>
    <x v="421"/>
    <b v="1"/>
    <s v="theater/musical"/>
    <n v="146"/>
    <n v="38.42"/>
    <x v="6"/>
    <x v="19"/>
    <x v="2114"/>
    <d v="2016-05-18T00:00:00"/>
    <x v="1"/>
  </r>
  <r>
    <x v="2115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x v="485"/>
    <b v="0"/>
    <s v="games/mobile games"/>
    <n v="8"/>
    <n v="90.94"/>
    <x v="3"/>
    <x v="28"/>
    <x v="2115"/>
    <d v="2017-03-08T07:30:00"/>
    <x v="5"/>
  </r>
  <r>
    <x v="211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x v="393"/>
    <b v="1"/>
    <s v="film &amp; video/documentary"/>
    <n v="146"/>
    <n v="40.42"/>
    <x v="5"/>
    <x v="8"/>
    <x v="2116"/>
    <d v="2010-04-23T03:51:00"/>
    <x v="7"/>
  </r>
  <r>
    <x v="2117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x v="478"/>
    <b v="1"/>
    <s v="music/indie rock"/>
    <n v="145"/>
    <n v="68.81"/>
    <x v="7"/>
    <x v="12"/>
    <x v="2117"/>
    <d v="2016-02-01T18:00:00"/>
    <x v="4"/>
  </r>
  <r>
    <x v="2118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x v="493"/>
    <b v="0"/>
    <s v="games/mobile games"/>
    <n v="14"/>
    <n v="110.62"/>
    <x v="3"/>
    <x v="28"/>
    <x v="2118"/>
    <d v="2017-01-01T02:46:11"/>
    <x v="1"/>
  </r>
  <r>
    <x v="2119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x v="184"/>
    <b v="1"/>
    <s v="theater/plays"/>
    <n v="120"/>
    <n v="31.93"/>
    <x v="6"/>
    <x v="11"/>
    <x v="2119"/>
    <d v="2014-06-20T09:54:09"/>
    <x v="2"/>
  </r>
  <r>
    <x v="2120"/>
    <s v="Debut Album"/>
    <s v="Eyes For Fire is finally ready to release their Debut Album but we need YOU to help us put the final touches on it."/>
    <x v="268"/>
    <n v="1436"/>
    <x v="0"/>
    <s v="US"/>
    <s v="USD"/>
    <n v="1427062852"/>
    <n v="1424474452"/>
    <b v="0"/>
    <x v="96"/>
    <b v="1"/>
    <s v="music/rock"/>
    <n v="180"/>
    <n v="43.52"/>
    <x v="7"/>
    <x v="15"/>
    <x v="2120"/>
    <d v="2015-03-22T22:20:52"/>
    <x v="4"/>
  </r>
  <r>
    <x v="2121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x v="425"/>
    <b v="1"/>
    <s v="technology/space exploration"/>
    <n v="956"/>
    <n v="27.58"/>
    <x v="0"/>
    <x v="4"/>
    <x v="2121"/>
    <d v="2016-11-09T20:26:48"/>
    <x v="1"/>
  </r>
  <r>
    <x v="2122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x v="490"/>
    <b v="0"/>
    <s v="games/video games"/>
    <n v="0"/>
    <n v="71.55"/>
    <x v="3"/>
    <x v="18"/>
    <x v="2122"/>
    <d v="2014-03-24T02:15:27"/>
    <x v="2"/>
  </r>
  <r>
    <x v="2123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x v="478"/>
    <b v="1"/>
    <s v="film &amp; video/documentary"/>
    <n v="102"/>
    <n v="68.099999999999994"/>
    <x v="5"/>
    <x v="8"/>
    <x v="2123"/>
    <d v="2014-10-17T12:00:00"/>
    <x v="2"/>
  </r>
  <r>
    <x v="2124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x v="485"/>
    <b v="0"/>
    <s v="photography/people"/>
    <n v="4"/>
    <n v="88.69"/>
    <x v="2"/>
    <x v="36"/>
    <x v="2124"/>
    <d v="2016-09-02T07:00:00"/>
    <x v="1"/>
  </r>
  <r>
    <x v="2125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x v="492"/>
    <b v="0"/>
    <s v="photography/photobooks"/>
    <n v="26"/>
    <n v="59.04"/>
    <x v="2"/>
    <x v="3"/>
    <x v="2125"/>
    <d v="2016-09-15T14:49:05"/>
    <x v="1"/>
  </r>
  <r>
    <x v="2126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x v="494"/>
    <b v="0"/>
    <s v="technology/web"/>
    <n v="37"/>
    <n v="64.36"/>
    <x v="0"/>
    <x v="26"/>
    <x v="2126"/>
    <d v="2014-10-19T16:26:12"/>
    <x v="2"/>
  </r>
  <r>
    <x v="2127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x v="407"/>
    <b v="1"/>
    <s v="music/classical music"/>
    <n v="156"/>
    <n v="54.15"/>
    <x v="7"/>
    <x v="25"/>
    <x v="2127"/>
    <d v="2014-11-18T00:24:52"/>
    <x v="2"/>
  </r>
  <r>
    <x v="2128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x v="465"/>
    <b v="0"/>
    <s v="music/faith"/>
    <n v="12"/>
    <n v="61.09"/>
    <x v="7"/>
    <x v="14"/>
    <x v="2128"/>
    <d v="2017-04-10T01:00:00"/>
    <x v="5"/>
  </r>
  <r>
    <x v="2129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x v="182"/>
    <b v="0"/>
    <s v="publishing/children's books"/>
    <n v="26"/>
    <n v="93.67"/>
    <x v="1"/>
    <x v="39"/>
    <x v="2129"/>
    <d v="2014-08-25T23:28:26"/>
    <x v="2"/>
  </r>
  <r>
    <x v="213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x v="492"/>
    <b v="0"/>
    <s v="technology/wearables"/>
    <n v="28"/>
    <n v="58.42"/>
    <x v="0"/>
    <x v="1"/>
    <x v="2130"/>
    <d v="2016-01-17T18:01:01"/>
    <x v="4"/>
  </r>
  <r>
    <x v="2131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x v="490"/>
    <b v="1"/>
    <s v="theater/plays"/>
    <n v="117"/>
    <n v="70"/>
    <x v="6"/>
    <x v="11"/>
    <x v="2131"/>
    <d v="2014-12-01T19:09:00"/>
    <x v="2"/>
  </r>
  <r>
    <x v="2132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x v="476"/>
    <b v="0"/>
    <s v="technology/gadgets"/>
    <n v="47"/>
    <n v="34.1"/>
    <x v="0"/>
    <x v="6"/>
    <x v="2132"/>
    <d v="2017-01-27T18:29:51"/>
    <x v="1"/>
  </r>
  <r>
    <x v="2133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x v="476"/>
    <b v="0"/>
    <s v="music/faith"/>
    <n v="43"/>
    <n v="34.020000000000003"/>
    <x v="7"/>
    <x v="14"/>
    <x v="2133"/>
    <d v="2016-04-21T04:00:00"/>
    <x v="1"/>
  </r>
  <r>
    <x v="2134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x v="300"/>
    <b v="1"/>
    <s v="theater/plays"/>
    <n v="100"/>
    <n v="41.03"/>
    <x v="6"/>
    <x v="11"/>
    <x v="2134"/>
    <d v="2015-09-15T10:06:00"/>
    <x v="4"/>
  </r>
  <r>
    <x v="2135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x v="421"/>
    <b v="1"/>
    <s v="music/rock"/>
    <n v="107"/>
    <n v="36.61"/>
    <x v="7"/>
    <x v="15"/>
    <x v="2135"/>
    <d v="2012-06-25T16:24:00"/>
    <x v="3"/>
  </r>
  <r>
    <x v="2136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x v="417"/>
    <b v="1"/>
    <s v="music/rock"/>
    <n v="185"/>
    <n v="115.83"/>
    <x v="7"/>
    <x v="15"/>
    <x v="2136"/>
    <d v="2016-01-14T04:11:26"/>
    <x v="4"/>
  </r>
  <r>
    <x v="2137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x v="417"/>
    <b v="0"/>
    <s v="technology/wearables"/>
    <n v="5"/>
    <n v="115.75"/>
    <x v="0"/>
    <x v="1"/>
    <x v="2137"/>
    <d v="2015-11-05T03:10:40"/>
    <x v="4"/>
  </r>
  <r>
    <x v="2138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x v="493"/>
    <b v="0"/>
    <s v="film &amp; video/science fiction"/>
    <n v="6"/>
    <n v="106.69"/>
    <x v="5"/>
    <x v="21"/>
    <x v="2138"/>
    <d v="2015-06-11T02:00:00"/>
    <x v="4"/>
  </r>
  <r>
    <x v="2139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x v="411"/>
    <b v="0"/>
    <s v="theater/plays"/>
    <n v="12"/>
    <n v="81.41"/>
    <x v="6"/>
    <x v="11"/>
    <x v="2139"/>
    <d v="2015-04-09T23:31:11"/>
    <x v="4"/>
  </r>
  <r>
    <x v="2140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x v="411"/>
    <b v="1"/>
    <s v="theater/plays"/>
    <n v="138"/>
    <n v="81.290000000000006"/>
    <x v="6"/>
    <x v="11"/>
    <x v="2140"/>
    <d v="2015-06-11T16:12:17"/>
    <x v="4"/>
  </r>
  <r>
    <x v="2141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x v="469"/>
    <b v="0"/>
    <s v="music/jazz"/>
    <n v="15"/>
    <n v="46.03"/>
    <x v="7"/>
    <x v="33"/>
    <x v="2141"/>
    <d v="2013-03-22T22:15:45"/>
    <x v="0"/>
  </r>
  <r>
    <x v="2142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x v="300"/>
    <b v="1"/>
    <s v="music/pop"/>
    <n v="137"/>
    <n v="40.42"/>
    <x v="7"/>
    <x v="22"/>
    <x v="2142"/>
    <d v="2011-10-16T22:03:00"/>
    <x v="6"/>
  </r>
  <r>
    <x v="2143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x v="388"/>
    <b v="1"/>
    <s v="theater/spaces"/>
    <n v="458"/>
    <n v="23.28"/>
    <x v="6"/>
    <x v="9"/>
    <x v="2143"/>
    <d v="2014-10-03T11:29:32"/>
    <x v="2"/>
  </r>
  <r>
    <x v="2144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x v="411"/>
    <b v="1"/>
    <s v="music/rock"/>
    <n v="114"/>
    <n v="80.59"/>
    <x v="7"/>
    <x v="15"/>
    <x v="2144"/>
    <d v="2013-11-01T15:03:46"/>
    <x v="0"/>
  </r>
  <r>
    <x v="2145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x v="483"/>
    <b v="1"/>
    <s v="film &amp; video/shorts"/>
    <n v="105"/>
    <n v="27.9"/>
    <x v="5"/>
    <x v="27"/>
    <x v="2145"/>
    <d v="2014-03-07T19:20:30"/>
    <x v="2"/>
  </r>
  <r>
    <x v="2146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x v="490"/>
    <b v="0"/>
    <s v="technology/web"/>
    <n v="1"/>
    <n v="68.3"/>
    <x v="0"/>
    <x v="26"/>
    <x v="2146"/>
    <d v="2016-12-02T23:36:43"/>
    <x v="1"/>
  </r>
  <r>
    <x v="2147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x v="174"/>
    <b v="1"/>
    <s v="music/electronic music"/>
    <n v="103"/>
    <n v="50.59"/>
    <x v="7"/>
    <x v="13"/>
    <x v="2147"/>
    <d v="2016-12-12T17:34:40"/>
    <x v="1"/>
  </r>
  <r>
    <x v="2148"/>
    <s v="Love Letters To My Children, directed by Charles J. Ouda"/>
    <s v="Help us produce this original play! The play will be presented at the LSTFI July 12-14. Follow us on Facebook."/>
    <x v="268"/>
    <n v="1365"/>
    <x v="0"/>
    <s v="US"/>
    <s v="USD"/>
    <n v="1468036800"/>
    <n v="1465607738"/>
    <b v="0"/>
    <x v="490"/>
    <b v="1"/>
    <s v="theater/plays"/>
    <n v="171"/>
    <n v="68.25"/>
    <x v="6"/>
    <x v="11"/>
    <x v="2148"/>
    <d v="2016-07-09T04:00:00"/>
    <x v="1"/>
  </r>
  <r>
    <x v="214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x v="406"/>
    <b v="1"/>
    <s v="music/indie rock"/>
    <n v="114"/>
    <n v="29.02"/>
    <x v="7"/>
    <x v="12"/>
    <x v="2149"/>
    <d v="2011-02-08T10:18:49"/>
    <x v="6"/>
  </r>
  <r>
    <x v="2150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x v="490"/>
    <b v="0"/>
    <s v="theater/plays"/>
    <n v="27"/>
    <n v="68.099999999999994"/>
    <x v="6"/>
    <x v="11"/>
    <x v="2150"/>
    <d v="2015-10-29T15:06:47"/>
    <x v="4"/>
  </r>
  <r>
    <x v="2151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x v="487"/>
    <b v="1"/>
    <s v="music/classical music"/>
    <n v="109"/>
    <n v="75.61"/>
    <x v="7"/>
    <x v="25"/>
    <x v="2151"/>
    <d v="2015-05-01T13:59:00"/>
    <x v="4"/>
  </r>
  <r>
    <x v="215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x v="421"/>
    <b v="1"/>
    <s v="music/indie rock"/>
    <n v="136"/>
    <n v="35.79"/>
    <x v="7"/>
    <x v="12"/>
    <x v="2152"/>
    <d v="2011-05-05T20:50:48"/>
    <x v="6"/>
  </r>
  <r>
    <x v="2153"/>
    <s v="Thank You For Smoking"/>
    <s v="Thank You For Smoking. A play about love, 5 trillion cigarettes and how the Flintstones earned the tobacco industry millions."/>
    <x v="268"/>
    <n v="1360"/>
    <x v="0"/>
    <s v="GB"/>
    <s v="GBP"/>
    <n v="1422658930"/>
    <n v="1421362930"/>
    <b v="0"/>
    <x v="478"/>
    <b v="1"/>
    <s v="theater/plays"/>
    <n v="170"/>
    <n v="64.760000000000005"/>
    <x v="6"/>
    <x v="11"/>
    <x v="2153"/>
    <d v="2015-01-30T23:02:10"/>
    <x v="4"/>
  </r>
  <r>
    <x v="2154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x v="380"/>
    <b v="0"/>
    <s v="music/jazz"/>
    <n v="68"/>
    <n v="46.59"/>
    <x v="7"/>
    <x v="33"/>
    <x v="2154"/>
    <d v="2013-12-19T18:56:00"/>
    <x v="0"/>
  </r>
  <r>
    <x v="2155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x v="407"/>
    <b v="1"/>
    <s v="music/indie rock"/>
    <n v="135"/>
    <n v="51.96"/>
    <x v="7"/>
    <x v="12"/>
    <x v="2155"/>
    <d v="2012-11-27T12:00:00"/>
    <x v="3"/>
  </r>
  <r>
    <x v="2156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x v="367"/>
    <b v="1"/>
    <s v="film &amp; video/shorts"/>
    <n v="2702"/>
    <n v="38.6"/>
    <x v="5"/>
    <x v="27"/>
    <x v="2156"/>
    <d v="2016-09-01T17:32:01"/>
    <x v="1"/>
  </r>
  <r>
    <x v="2157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x v="411"/>
    <b v="1"/>
    <s v="music/indie rock"/>
    <n v="135"/>
    <n v="79.180000000000007"/>
    <x v="7"/>
    <x v="12"/>
    <x v="2157"/>
    <d v="2011-07-24T20:08:56"/>
    <x v="6"/>
  </r>
  <r>
    <x v="2158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x v="485"/>
    <b v="0"/>
    <s v="food/food trucks"/>
    <n v="41"/>
    <n v="84.06"/>
    <x v="4"/>
    <x v="29"/>
    <x v="2158"/>
    <d v="2015-01-19T02:39:50"/>
    <x v="2"/>
  </r>
  <r>
    <x v="2159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x v="406"/>
    <b v="1"/>
    <s v="music/metal"/>
    <n v="122"/>
    <n v="28.55"/>
    <x v="7"/>
    <x v="20"/>
    <x v="2159"/>
    <d v="2014-03-10T14:00:00"/>
    <x v="2"/>
  </r>
  <r>
    <x v="2160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x v="474"/>
    <b v="1"/>
    <s v="publishing/nonfiction"/>
    <n v="134"/>
    <n v="31.81"/>
    <x v="1"/>
    <x v="17"/>
    <x v="2160"/>
    <d v="2013-03-11T00:00:00"/>
    <x v="0"/>
  </r>
  <r>
    <x v="2161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x v="345"/>
    <b v="0"/>
    <s v="theater/plays"/>
    <n v="9"/>
    <n v="222.5"/>
    <x v="6"/>
    <x v="11"/>
    <x v="2161"/>
    <d v="2016-12-21T17:03:14"/>
    <x v="1"/>
  </r>
  <r>
    <x v="2162"/>
    <s v="test (Canceled)"/>
    <s v="test"/>
    <x v="112"/>
    <n v="1333"/>
    <x v="1"/>
    <s v="US"/>
    <s v="USD"/>
    <n v="1429321210"/>
    <n v="1426729210"/>
    <b v="0"/>
    <x v="482"/>
    <b v="0"/>
    <s v="technology/space exploration"/>
    <n v="3"/>
    <n v="133.30000000000001"/>
    <x v="0"/>
    <x v="4"/>
    <x v="2162"/>
    <d v="2015-04-18T01:40:10"/>
    <x v="4"/>
  </r>
  <r>
    <x v="216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x v="457"/>
    <b v="0"/>
    <s v="technology/wearables"/>
    <n v="9"/>
    <n v="30.27"/>
    <x v="0"/>
    <x v="1"/>
    <x v="2163"/>
    <d v="2016-04-26T06:55:00"/>
    <x v="1"/>
  </r>
  <r>
    <x v="2164"/>
    <s v="Caught off Guard"/>
    <s v="A photo journal documenting my experiences and travels across New Zealand"/>
    <x v="181"/>
    <n v="1330"/>
    <x v="0"/>
    <s v="GB"/>
    <s v="GBP"/>
    <n v="1433948671"/>
    <n v="1430060671"/>
    <b v="0"/>
    <x v="425"/>
    <b v="1"/>
    <s v="photography/photobooks"/>
    <n v="111"/>
    <n v="25.58"/>
    <x v="2"/>
    <x v="3"/>
    <x v="2164"/>
    <d v="2015-06-10T15:04:31"/>
    <x v="4"/>
  </r>
  <r>
    <x v="2165"/>
    <s v="Devastated No Matter What"/>
    <s v="A Festival Backed Production of a Full-Length Play."/>
    <x v="287"/>
    <n v="1330"/>
    <x v="0"/>
    <s v="US"/>
    <s v="USD"/>
    <n v="1434921600"/>
    <n v="1433109907"/>
    <b v="0"/>
    <x v="469"/>
    <b v="1"/>
    <s v="theater/plays"/>
    <n v="116"/>
    <n v="44.33"/>
    <x v="6"/>
    <x v="11"/>
    <x v="2165"/>
    <d v="2015-06-21T21:20:00"/>
    <x v="4"/>
  </r>
  <r>
    <x v="2166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x v="467"/>
    <b v="1"/>
    <s v="theater/plays"/>
    <n v="133"/>
    <n v="42.9"/>
    <x v="6"/>
    <x v="11"/>
    <x v="2166"/>
    <d v="2015-01-04T13:16:06"/>
    <x v="2"/>
  </r>
  <r>
    <x v="2167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x v="178"/>
    <b v="1"/>
    <s v="theater/musical"/>
    <n v="106"/>
    <n v="47.43"/>
    <x v="6"/>
    <x v="19"/>
    <x v="2167"/>
    <d v="2015-08-02T19:31:29"/>
    <x v="4"/>
  </r>
  <r>
    <x v="2168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x v="397"/>
    <b v="1"/>
    <s v="theater/musical"/>
    <n v="133"/>
    <n v="120.55"/>
    <x v="6"/>
    <x v="19"/>
    <x v="2168"/>
    <d v="2016-04-02T23:51:13"/>
    <x v="1"/>
  </r>
  <r>
    <x v="2169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x v="490"/>
    <b v="0"/>
    <s v="theater/spaces"/>
    <n v="17"/>
    <n v="66.099999999999994"/>
    <x v="6"/>
    <x v="9"/>
    <x v="2169"/>
    <d v="2016-05-04T23:00:50"/>
    <x v="1"/>
  </r>
  <r>
    <x v="2170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x v="300"/>
    <b v="1"/>
    <s v="music/pop"/>
    <n v="120"/>
    <n v="38.79"/>
    <x v="7"/>
    <x v="22"/>
    <x v="2170"/>
    <d v="2012-04-18T21:22:40"/>
    <x v="3"/>
  </r>
  <r>
    <x v="217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x v="178"/>
    <b v="1"/>
    <s v="theater/plays"/>
    <n v="105"/>
    <n v="47"/>
    <x v="6"/>
    <x v="11"/>
    <x v="2171"/>
    <d v="2015-02-12T07:00:00"/>
    <x v="4"/>
  </r>
  <r>
    <x v="2172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x v="465"/>
    <b v="0"/>
    <s v="theater/plays"/>
    <n v="44"/>
    <n v="57.17"/>
    <x v="6"/>
    <x v="11"/>
    <x v="2172"/>
    <d v="2015-10-04T15:45:46"/>
    <x v="4"/>
  </r>
  <r>
    <x v="2173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x v="407"/>
    <b v="1"/>
    <s v="theater/plays"/>
    <n v="131"/>
    <n v="50.46"/>
    <x v="6"/>
    <x v="11"/>
    <x v="2173"/>
    <d v="2016-05-04T03:59:00"/>
    <x v="1"/>
  </r>
  <r>
    <x v="2174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x v="500"/>
    <b v="0"/>
    <s v="technology/wearables"/>
    <n v="7"/>
    <n v="6.5"/>
    <x v="0"/>
    <x v="1"/>
    <x v="2174"/>
    <d v="2016-12-22T09:01:03"/>
    <x v="1"/>
  </r>
  <r>
    <x v="2175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x v="345"/>
    <b v="0"/>
    <s v="theater/plays"/>
    <n v="1"/>
    <n v="217.5"/>
    <x v="6"/>
    <x v="11"/>
    <x v="2175"/>
    <d v="2016-07-22T18:55:32"/>
    <x v="1"/>
  </r>
  <r>
    <x v="2176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x v="397"/>
    <b v="0"/>
    <s v="music/faith"/>
    <n v="65"/>
    <n v="118.36"/>
    <x v="7"/>
    <x v="14"/>
    <x v="2176"/>
    <d v="2015-02-16T03:21:13"/>
    <x v="4"/>
  </r>
  <r>
    <x v="2177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x v="407"/>
    <b v="1"/>
    <s v="music/rock"/>
    <n v="100"/>
    <n v="50.04"/>
    <x v="7"/>
    <x v="15"/>
    <x v="2177"/>
    <d v="2014-07-28T01:00:00"/>
    <x v="2"/>
  </r>
  <r>
    <x v="2178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x v="411"/>
    <b v="0"/>
    <s v="film &amp; video/drama"/>
    <n v="16"/>
    <n v="76.47"/>
    <x v="5"/>
    <x v="10"/>
    <x v="2178"/>
    <d v="2015-10-06T15:10:22"/>
    <x v="4"/>
  </r>
  <r>
    <x v="217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x v="460"/>
    <b v="1"/>
    <s v="theater/plays"/>
    <n v="104"/>
    <n v="52"/>
    <x v="6"/>
    <x v="11"/>
    <x v="2179"/>
    <d v="2012-12-07T02:00:00"/>
    <x v="3"/>
  </r>
  <r>
    <x v="2180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x v="407"/>
    <b v="0"/>
    <s v="film &amp; video/drama"/>
    <n v="6"/>
    <n v="49.88"/>
    <x v="5"/>
    <x v="10"/>
    <x v="2180"/>
    <d v="2014-08-29T18:40:11"/>
    <x v="2"/>
  </r>
  <r>
    <x v="2181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x v="490"/>
    <b v="0"/>
    <s v="theater/spaces"/>
    <n v="9"/>
    <n v="64.8"/>
    <x v="6"/>
    <x v="9"/>
    <x v="2181"/>
    <d v="2016-08-19T02:27:20"/>
    <x v="1"/>
  </r>
  <r>
    <x v="2182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x v="469"/>
    <b v="1"/>
    <s v="theater/plays"/>
    <n v="123"/>
    <n v="43.2"/>
    <x v="6"/>
    <x v="11"/>
    <x v="2182"/>
    <d v="2016-08-13T06:59:00"/>
    <x v="1"/>
  </r>
  <r>
    <x v="2183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x v="178"/>
    <b v="0"/>
    <s v="film &amp; video/science fiction"/>
    <n v="11"/>
    <n v="46.18"/>
    <x v="5"/>
    <x v="21"/>
    <x v="2183"/>
    <d v="2015-05-31T03:40:23"/>
    <x v="4"/>
  </r>
  <r>
    <x v="2184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x v="460"/>
    <b v="1"/>
    <s v="theater/spaces"/>
    <n v="143"/>
    <n v="51.6"/>
    <x v="6"/>
    <x v="9"/>
    <x v="2184"/>
    <d v="2017-03-03T11:01:32"/>
    <x v="5"/>
  </r>
  <r>
    <x v="2185"/>
    <s v="Sound Of Dobells"/>
    <s v="What was the greatest record shop ever?  DOBELLS!"/>
    <x v="289"/>
    <n v="1286"/>
    <x v="2"/>
    <s v="GB"/>
    <s v="GBP"/>
    <n v="1359978927"/>
    <n v="1357127727"/>
    <b v="0"/>
    <x v="184"/>
    <b v="0"/>
    <s v="music/jazz"/>
    <n v="41"/>
    <n v="28.58"/>
    <x v="7"/>
    <x v="33"/>
    <x v="2185"/>
    <d v="2013-02-04T11:55:27"/>
    <x v="0"/>
  </r>
  <r>
    <x v="2186"/>
    <s v="Debut Album"/>
    <s v="Releasing my first album in August, and I need your help in order to get it done!"/>
    <x v="150"/>
    <n v="1285"/>
    <x v="0"/>
    <s v="US"/>
    <s v="USD"/>
    <n v="1344789345"/>
    <n v="1340901345"/>
    <b v="0"/>
    <x v="476"/>
    <b v="1"/>
    <s v="music/indie rock"/>
    <n v="171"/>
    <n v="31.34"/>
    <x v="7"/>
    <x v="12"/>
    <x v="2186"/>
    <d v="2012-08-12T16:35:45"/>
    <x v="3"/>
  </r>
  <r>
    <x v="2187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x v="480"/>
    <b v="1"/>
    <s v="film &amp; video/documentary"/>
    <n v="128"/>
    <n v="183.29"/>
    <x v="5"/>
    <x v="8"/>
    <x v="2187"/>
    <d v="2015-06-18T23:33:17"/>
    <x v="4"/>
  </r>
  <r>
    <x v="2188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x v="300"/>
    <b v="1"/>
    <s v="theater/musical"/>
    <n v="128"/>
    <n v="37.65"/>
    <x v="6"/>
    <x v="19"/>
    <x v="2188"/>
    <d v="2014-10-13T04:59:00"/>
    <x v="2"/>
  </r>
  <r>
    <x v="2189"/>
    <s v="The Reinvention of Lily Johnson"/>
    <s v="A political comedy for a crazy election year"/>
    <x v="114"/>
    <n v="1280"/>
    <x v="0"/>
    <s v="US"/>
    <s v="USD"/>
    <n v="1467301334"/>
    <n v="1464709334"/>
    <b v="0"/>
    <x v="407"/>
    <b v="1"/>
    <s v="theater/plays"/>
    <n v="128"/>
    <n v="49.23"/>
    <x v="6"/>
    <x v="11"/>
    <x v="2189"/>
    <d v="2016-06-30T15:42:14"/>
    <x v="1"/>
  </r>
  <r>
    <x v="2190"/>
    <s v="Mary's Son"/>
    <s v="Mary's Son is a pop opera about Jesus and the hope he brings to all people."/>
    <x v="113"/>
    <n v="1276"/>
    <x v="2"/>
    <s v="US"/>
    <s v="USD"/>
    <n v="1461186676"/>
    <n v="1458594676"/>
    <b v="0"/>
    <x v="482"/>
    <b v="0"/>
    <s v="theater/musical"/>
    <n v="36"/>
    <n v="127.6"/>
    <x v="6"/>
    <x v="19"/>
    <x v="2190"/>
    <d v="2016-04-20T21:11:16"/>
    <x v="1"/>
  </r>
  <r>
    <x v="2191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x v="174"/>
    <b v="1"/>
    <s v="theater/plays"/>
    <n v="128"/>
    <n v="47.22"/>
    <x v="6"/>
    <x v="11"/>
    <x v="2191"/>
    <d v="2016-04-13T19:15:24"/>
    <x v="1"/>
  </r>
  <r>
    <x v="2192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x v="178"/>
    <b v="1"/>
    <s v="music/rock"/>
    <n v="127"/>
    <n v="45.46"/>
    <x v="7"/>
    <x v="15"/>
    <x v="2192"/>
    <d v="2011-05-31T18:04:00"/>
    <x v="6"/>
  </r>
  <r>
    <x v="219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x v="295"/>
    <b v="1"/>
    <s v="food/small batch"/>
    <n v="212"/>
    <n v="13.54"/>
    <x v="4"/>
    <x v="7"/>
    <x v="2193"/>
    <d v="2014-05-29T17:50:00"/>
    <x v="2"/>
  </r>
  <r>
    <x v="2194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x v="460"/>
    <b v="1"/>
    <s v="theater/spaces"/>
    <n v="127"/>
    <n v="50.88"/>
    <x v="6"/>
    <x v="9"/>
    <x v="2194"/>
    <d v="2015-09-11T01:04:19"/>
    <x v="4"/>
  </r>
  <r>
    <x v="2195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x v="407"/>
    <b v="1"/>
    <s v="music/indie rock"/>
    <n v="127"/>
    <n v="48.85"/>
    <x v="7"/>
    <x v="12"/>
    <x v="2195"/>
    <d v="2013-07-07T13:24:42"/>
    <x v="0"/>
  </r>
  <r>
    <x v="2196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x v="286"/>
    <b v="1"/>
    <s v="music/indie rock"/>
    <n v="180"/>
    <n v="26.27"/>
    <x v="7"/>
    <x v="12"/>
    <x v="2196"/>
    <d v="2012-09-23T17:15:48"/>
    <x v="3"/>
  </r>
  <r>
    <x v="2197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x v="462"/>
    <b v="1"/>
    <s v="theater/plays"/>
    <n v="105"/>
    <n v="39.380000000000003"/>
    <x v="6"/>
    <x v="11"/>
    <x v="2197"/>
    <d v="2015-08-31T17:31:15"/>
    <x v="4"/>
  </r>
  <r>
    <x v="2198"/>
    <s v="An Evening With Durang"/>
    <s v="Help us independently produce two great comedies by Christopher Durang."/>
    <x v="114"/>
    <n v="1260"/>
    <x v="0"/>
    <s v="US"/>
    <s v="USD"/>
    <n v="1411084800"/>
    <n v="1410304179"/>
    <b v="0"/>
    <x v="411"/>
    <b v="1"/>
    <s v="theater/plays"/>
    <n v="126"/>
    <n v="74.12"/>
    <x v="6"/>
    <x v="11"/>
    <x v="2198"/>
    <d v="2014-09-19T00:00:00"/>
    <x v="2"/>
  </r>
  <r>
    <x v="2199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x v="483"/>
    <b v="1"/>
    <s v="theater/plays"/>
    <n v="126"/>
    <n v="25.69"/>
    <x v="6"/>
    <x v="11"/>
    <x v="2199"/>
    <d v="2016-09-25T08:46:48"/>
    <x v="1"/>
  </r>
  <r>
    <x v="2200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x v="428"/>
    <b v="1"/>
    <s v="theater/plays"/>
    <n v="105"/>
    <n v="139.56"/>
    <x v="6"/>
    <x v="11"/>
    <x v="2200"/>
    <d v="2016-02-20T02:45:35"/>
    <x v="1"/>
  </r>
  <r>
    <x v="2201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x v="427"/>
    <b v="1"/>
    <s v="music/indie rock"/>
    <n v="114"/>
    <n v="65.84"/>
    <x v="7"/>
    <x v="12"/>
    <x v="2201"/>
    <d v="2012-05-01T17:00:03"/>
    <x v="3"/>
  </r>
  <r>
    <x v="2202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x v="397"/>
    <b v="0"/>
    <s v="film &amp; video/animation"/>
    <n v="2"/>
    <n v="113.64"/>
    <x v="5"/>
    <x v="23"/>
    <x v="2202"/>
    <d v="2011-09-24T17:02:33"/>
    <x v="6"/>
  </r>
  <r>
    <x v="220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x v="490"/>
    <b v="1"/>
    <s v="theater/plays"/>
    <n v="100"/>
    <n v="62.5"/>
    <x v="6"/>
    <x v="11"/>
    <x v="2203"/>
    <d v="2014-06-28T14:09:34"/>
    <x v="2"/>
  </r>
  <r>
    <x v="2204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x v="478"/>
    <b v="1"/>
    <s v="theater/plays"/>
    <n v="104"/>
    <n v="59.52"/>
    <x v="6"/>
    <x v="11"/>
    <x v="2204"/>
    <d v="2015-10-30T14:00:12"/>
    <x v="4"/>
  </r>
  <r>
    <x v="2205"/>
    <s v="Sylvia (a benefit show)"/>
    <s v="I am raising money to pay for the rights to produce Sylvia by A.R. Gurney. The show will be a fundraiser for Wayside Waifs."/>
    <x v="268"/>
    <n v="1246"/>
    <x v="0"/>
    <s v="US"/>
    <s v="USD"/>
    <n v="1453411109"/>
    <n v="1450819109"/>
    <b v="0"/>
    <x v="492"/>
    <b v="1"/>
    <s v="theater/plays"/>
    <n v="156"/>
    <n v="51.92"/>
    <x v="6"/>
    <x v="11"/>
    <x v="2205"/>
    <d v="2016-01-21T21:18:29"/>
    <x v="4"/>
  </r>
  <r>
    <x v="2206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x v="460"/>
    <b v="0"/>
    <s v="technology/web"/>
    <n v="12"/>
    <n v="49.8"/>
    <x v="0"/>
    <x v="26"/>
    <x v="2206"/>
    <d v="2016-06-17T23:00:00"/>
    <x v="1"/>
  </r>
  <r>
    <x v="2207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x v="360"/>
    <b v="1"/>
    <s v="theater/plays"/>
    <n v="104"/>
    <n v="27.07"/>
    <x v="6"/>
    <x v="11"/>
    <x v="2207"/>
    <d v="2015-02-21T22:05:25"/>
    <x v="4"/>
  </r>
  <r>
    <x v="2208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x v="484"/>
    <b v="0"/>
    <s v="theater/musical"/>
    <n v="5"/>
    <n v="88.64"/>
    <x v="6"/>
    <x v="19"/>
    <x v="2208"/>
    <d v="2016-12-08T16:15:52"/>
    <x v="1"/>
  </r>
  <r>
    <x v="220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x v="494"/>
    <b v="1"/>
    <s v="film &amp; video/television"/>
    <n v="145"/>
    <n v="56.14"/>
    <x v="5"/>
    <x v="16"/>
    <x v="2209"/>
    <d v="2015-07-20T19:35:34"/>
    <x v="4"/>
  </r>
  <r>
    <x v="2210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x v="480"/>
    <b v="0"/>
    <s v="theater/plays"/>
    <n v="4"/>
    <n v="175"/>
    <x v="6"/>
    <x v="11"/>
    <x v="2210"/>
    <d v="2016-07-17T04:19:09"/>
    <x v="1"/>
  </r>
  <r>
    <x v="2211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x v="380"/>
    <b v="1"/>
    <s v="music/indie rock"/>
    <n v="102"/>
    <n v="42.24"/>
    <x v="7"/>
    <x v="12"/>
    <x v="2211"/>
    <d v="2014-11-12T22:45:38"/>
    <x v="2"/>
  </r>
  <r>
    <x v="2212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x v="487"/>
    <b v="1"/>
    <s v="theater/plays"/>
    <n v="175"/>
    <n v="68.06"/>
    <x v="6"/>
    <x v="11"/>
    <x v="2212"/>
    <d v="2015-01-24T04:59:00"/>
    <x v="2"/>
  </r>
  <r>
    <x v="2213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x v="489"/>
    <b v="0"/>
    <s v="food/food trucks"/>
    <n v="0"/>
    <n v="306"/>
    <x v="4"/>
    <x v="29"/>
    <x v="2213"/>
    <d v="2015-10-05T06:39:46"/>
    <x v="4"/>
  </r>
  <r>
    <x v="2214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x v="478"/>
    <b v="1"/>
    <s v="theater/plays"/>
    <n v="163"/>
    <n v="58.1"/>
    <x v="6"/>
    <x v="11"/>
    <x v="2214"/>
    <d v="2011-05-03T03:59:00"/>
    <x v="6"/>
  </r>
  <r>
    <x v="2215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x v="490"/>
    <b v="1"/>
    <s v="theater/plays"/>
    <n v="122"/>
    <n v="60.9"/>
    <x v="6"/>
    <x v="11"/>
    <x v="2215"/>
    <d v="2015-03-01T06:59:00"/>
    <x v="4"/>
  </r>
  <r>
    <x v="2216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x v="178"/>
    <b v="1"/>
    <s v="theater/plays"/>
    <n v="180"/>
    <n v="43.5"/>
    <x v="6"/>
    <x v="11"/>
    <x v="2216"/>
    <d v="2014-11-17T07:59:00"/>
    <x v="2"/>
  </r>
  <r>
    <x v="221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x v="345"/>
    <b v="0"/>
    <s v="food/food trucks"/>
    <n v="2"/>
    <n v="202.83"/>
    <x v="4"/>
    <x v="29"/>
    <x v="2217"/>
    <d v="2015-12-30T16:12:33"/>
    <x v="4"/>
  </r>
  <r>
    <x v="221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x v="411"/>
    <b v="0"/>
    <s v="games/mobile games"/>
    <n v="5"/>
    <n v="71.59"/>
    <x v="3"/>
    <x v="28"/>
    <x v="2218"/>
    <d v="2015-12-15T07:59:00"/>
    <x v="4"/>
  </r>
  <r>
    <x v="2219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x v="174"/>
    <b v="1"/>
    <s v="theater/plays"/>
    <n v="124"/>
    <n v="45.04"/>
    <x v="6"/>
    <x v="11"/>
    <x v="2219"/>
    <d v="2015-02-03T04:27:00"/>
    <x v="4"/>
  </r>
  <r>
    <x v="2220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x v="465"/>
    <b v="1"/>
    <s v="music/rock"/>
    <n v="101"/>
    <n v="52.83"/>
    <x v="7"/>
    <x v="15"/>
    <x v="2220"/>
    <d v="2014-01-01T05:26:00"/>
    <x v="0"/>
  </r>
  <r>
    <x v="2221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x v="460"/>
    <b v="1"/>
    <s v="film &amp; video/documentary"/>
    <n v="120"/>
    <n v="48.09"/>
    <x v="5"/>
    <x v="8"/>
    <x v="2221"/>
    <d v="2014-02-08T09:30:31"/>
    <x v="2"/>
  </r>
  <r>
    <x v="2222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x v="397"/>
    <b v="0"/>
    <s v="music/jazz"/>
    <n v="24"/>
    <n v="109.18"/>
    <x v="7"/>
    <x v="33"/>
    <x v="2222"/>
    <d v="2009-12-01T04:59:00"/>
    <x v="8"/>
  </r>
  <r>
    <x v="2223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x v="492"/>
    <b v="1"/>
    <s v="music/metal"/>
    <n v="100"/>
    <n v="50"/>
    <x v="7"/>
    <x v="20"/>
    <x v="2223"/>
    <d v="2015-11-25T14:57:11"/>
    <x v="4"/>
  </r>
  <r>
    <x v="2224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x v="178"/>
    <b v="1"/>
    <s v="music/pop"/>
    <n v="100"/>
    <n v="42.86"/>
    <x v="7"/>
    <x v="22"/>
    <x v="2224"/>
    <d v="2011-06-14T00:35:27"/>
    <x v="6"/>
  </r>
  <r>
    <x v="2225"/>
    <s v="Israel LÃ³pez @ Ojai Playwrights Conference"/>
    <s v="Artistic Internship @ Ojai Playwrights Conference"/>
    <x v="181"/>
    <n v="1200"/>
    <x v="0"/>
    <s v="US"/>
    <s v="USD"/>
    <n v="1406185200"/>
    <n v="1404337382"/>
    <b v="0"/>
    <x v="421"/>
    <b v="1"/>
    <s v="theater/plays"/>
    <n v="100"/>
    <n v="31.58"/>
    <x v="6"/>
    <x v="11"/>
    <x v="2225"/>
    <d v="2014-07-24T07:00:00"/>
    <x v="2"/>
  </r>
  <r>
    <x v="2226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x v="487"/>
    <b v="1"/>
    <s v="theater/plays"/>
    <n v="120"/>
    <n v="66.67"/>
    <x v="6"/>
    <x v="11"/>
    <x v="2226"/>
    <d v="2015-02-17T04:59:00"/>
    <x v="4"/>
  </r>
  <r>
    <x v="2227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x v="474"/>
    <b v="1"/>
    <s v="music/indie rock"/>
    <n v="133"/>
    <n v="28.57"/>
    <x v="7"/>
    <x v="12"/>
    <x v="2227"/>
    <d v="2015-03-25T21:36:06"/>
    <x v="4"/>
  </r>
  <r>
    <x v="2228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x v="465"/>
    <b v="1"/>
    <s v="theater/plays"/>
    <n v="141"/>
    <n v="52.17"/>
    <x v="6"/>
    <x v="11"/>
    <x v="2228"/>
    <d v="2016-03-14T00:12:53"/>
    <x v="1"/>
  </r>
  <r>
    <x v="2229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x v="465"/>
    <b v="1"/>
    <s v="theater/plays"/>
    <n v="171"/>
    <n v="52.17"/>
    <x v="6"/>
    <x v="11"/>
    <x v="2229"/>
    <d v="2016-04-13T13:18:00"/>
    <x v="1"/>
  </r>
  <r>
    <x v="2230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x v="421"/>
    <b v="1"/>
    <s v="theater/plays"/>
    <n v="120"/>
    <n v="31.5"/>
    <x v="6"/>
    <x v="11"/>
    <x v="2230"/>
    <d v="2014-07-18T04:45:52"/>
    <x v="2"/>
  </r>
  <r>
    <x v="2231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x v="360"/>
    <b v="1"/>
    <s v="theater/plays"/>
    <n v="239"/>
    <n v="26.02"/>
    <x v="6"/>
    <x v="11"/>
    <x v="2231"/>
    <d v="2015-02-27T17:11:15"/>
    <x v="4"/>
  </r>
  <r>
    <x v="2232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x v="496"/>
    <b v="0"/>
    <s v="theater/spaces"/>
    <n v="30"/>
    <n v="237"/>
    <x v="6"/>
    <x v="9"/>
    <x v="2232"/>
    <d v="2015-02-03T02:00:00"/>
    <x v="4"/>
  </r>
  <r>
    <x v="2233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x v="182"/>
    <b v="1"/>
    <s v="theater/plays"/>
    <n v="108"/>
    <n v="79"/>
    <x v="6"/>
    <x v="11"/>
    <x v="2233"/>
    <d v="2014-08-26T17:09:42"/>
    <x v="2"/>
  </r>
  <r>
    <x v="2234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x v="246"/>
    <b v="1"/>
    <s v="music/indie rock"/>
    <n v="119"/>
    <n v="27.56"/>
    <x v="7"/>
    <x v="12"/>
    <x v="2234"/>
    <d v="2012-05-10T17:00:00"/>
    <x v="3"/>
  </r>
  <r>
    <x v="2235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x v="478"/>
    <b v="0"/>
    <s v="theater/spaces"/>
    <n v="1"/>
    <n v="56.34"/>
    <x v="6"/>
    <x v="9"/>
    <x v="2235"/>
    <d v="2015-10-15T22:00:00"/>
    <x v="4"/>
  </r>
  <r>
    <x v="2236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x v="460"/>
    <b v="1"/>
    <s v="music/rock"/>
    <n v="118"/>
    <n v="47.2"/>
    <x v="7"/>
    <x v="15"/>
    <x v="2236"/>
    <d v="2013-01-09T08:48:55"/>
    <x v="3"/>
  </r>
  <r>
    <x v="2237"/>
    <s v="Kick Out a Record"/>
    <s v="Working Musician dilemma #164: how the taxman put Kick the Record 2.0 on hold"/>
    <x v="114"/>
    <n v="1175"/>
    <x v="0"/>
    <s v="US"/>
    <s v="USD"/>
    <n v="1405188667"/>
    <n v="1402596667"/>
    <b v="0"/>
    <x v="460"/>
    <b v="1"/>
    <s v="music/pop"/>
    <n v="118"/>
    <n v="47"/>
    <x v="7"/>
    <x v="22"/>
    <x v="2237"/>
    <d v="2014-07-12T18:11:07"/>
    <x v="2"/>
  </r>
  <r>
    <x v="2238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x v="417"/>
    <b v="1"/>
    <s v="theater/plays"/>
    <n v="131"/>
    <n v="97.92"/>
    <x v="6"/>
    <x v="11"/>
    <x v="2238"/>
    <d v="2014-12-31T17:50:08"/>
    <x v="2"/>
  </r>
  <r>
    <x v="2239"/>
    <s v="Farabel"/>
    <s v="Farabel is a single player turn-based fantasy strategy game for Mac/PC/Linux"/>
    <x v="51"/>
    <n v="1174"/>
    <x v="2"/>
    <s v="FR"/>
    <s v="EUR"/>
    <n v="1435293175"/>
    <n v="1432701175"/>
    <b v="0"/>
    <x v="483"/>
    <b v="0"/>
    <s v="games/video games"/>
    <n v="8"/>
    <n v="23.96"/>
    <x v="3"/>
    <x v="18"/>
    <x v="2239"/>
    <d v="2015-06-26T04:32:55"/>
    <x v="4"/>
  </r>
  <r>
    <x v="2240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x v="484"/>
    <b v="0"/>
    <s v="food/food trucks"/>
    <n v="39"/>
    <n v="83.57"/>
    <x v="4"/>
    <x v="29"/>
    <x v="2240"/>
    <d v="2015-09-23T20:10:01"/>
    <x v="4"/>
  </r>
  <r>
    <x v="2241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x v="407"/>
    <b v="1"/>
    <s v="theater/plays"/>
    <n v="117"/>
    <n v="44.92"/>
    <x v="6"/>
    <x v="11"/>
    <x v="2241"/>
    <d v="2014-07-27T23:00:00"/>
    <x v="2"/>
  </r>
  <r>
    <x v="2242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x v="178"/>
    <b v="1"/>
    <s v="games/tabletop games"/>
    <n v="1165"/>
    <n v="41.61"/>
    <x v="3"/>
    <x v="5"/>
    <x v="2242"/>
    <d v="2017-01-05T19:47:27"/>
    <x v="1"/>
  </r>
  <r>
    <x v="2243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x v="467"/>
    <b v="0"/>
    <s v="technology/wearables"/>
    <n v="2"/>
    <n v="37.450000000000003"/>
    <x v="0"/>
    <x v="1"/>
    <x v="2243"/>
    <d v="2017-02-10T02:19:05"/>
    <x v="5"/>
  </r>
  <r>
    <x v="2244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x v="484"/>
    <b v="0"/>
    <s v="theater/plays"/>
    <n v="17"/>
    <n v="82.57"/>
    <x v="6"/>
    <x v="11"/>
    <x v="2244"/>
    <d v="2014-08-31T19:51:49"/>
    <x v="2"/>
  </r>
  <r>
    <x v="2245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x v="427"/>
    <b v="0"/>
    <s v="food/food trucks"/>
    <n v="4"/>
    <n v="60.79"/>
    <x v="4"/>
    <x v="29"/>
    <x v="2245"/>
    <d v="2015-03-28T02:43:06"/>
    <x v="4"/>
  </r>
  <r>
    <x v="2246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x v="465"/>
    <b v="1"/>
    <s v="theater/plays"/>
    <n v="115"/>
    <n v="50"/>
    <x v="6"/>
    <x v="11"/>
    <x v="2246"/>
    <d v="2014-09-29T10:53:10"/>
    <x v="2"/>
  </r>
  <r>
    <x v="2247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x v="482"/>
    <b v="1"/>
    <s v="theater/musical"/>
    <n v="115"/>
    <n v="115"/>
    <x v="6"/>
    <x v="19"/>
    <x v="2247"/>
    <d v="2016-07-10T23:32:12"/>
    <x v="1"/>
  </r>
  <r>
    <x v="2248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x v="493"/>
    <b v="0"/>
    <s v="photography/photobooks"/>
    <n v="46"/>
    <n v="88.31"/>
    <x v="2"/>
    <x v="3"/>
    <x v="2248"/>
    <d v="2014-11-29T14:59:00"/>
    <x v="2"/>
  </r>
  <r>
    <x v="2249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x v="174"/>
    <b v="1"/>
    <s v="photography/photobooks"/>
    <n v="115"/>
    <n v="42.48"/>
    <x v="2"/>
    <x v="3"/>
    <x v="2249"/>
    <d v="2016-07-14T22:56:32"/>
    <x v="1"/>
  </r>
  <r>
    <x v="2250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x v="480"/>
    <b v="0"/>
    <s v="theater/spaces"/>
    <n v="6"/>
    <n v="163.57"/>
    <x v="6"/>
    <x v="9"/>
    <x v="2250"/>
    <d v="2017-04-05T19:41:54"/>
    <x v="5"/>
  </r>
  <r>
    <x v="2251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x v="489"/>
    <b v="0"/>
    <s v="theater/musical"/>
    <n v="11"/>
    <n v="286.25"/>
    <x v="6"/>
    <x v="19"/>
    <x v="2251"/>
    <d v="2015-02-04T11:50:18"/>
    <x v="4"/>
  </r>
  <r>
    <x v="2252"/>
    <s v="Help me release my first 3 song EP!!"/>
    <s v="Im trying to raise $1000 for a 3 song EP in a studio!"/>
    <x v="114"/>
    <n v="1145"/>
    <x v="0"/>
    <s v="US"/>
    <s v="USD"/>
    <n v="1329082983"/>
    <n v="1326404583"/>
    <b v="0"/>
    <x v="490"/>
    <b v="1"/>
    <s v="music/indie rock"/>
    <n v="115"/>
    <n v="57.25"/>
    <x v="7"/>
    <x v="12"/>
    <x v="2252"/>
    <d v="2012-02-12T21:43:03"/>
    <x v="3"/>
  </r>
  <r>
    <x v="225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x v="309"/>
    <b v="1"/>
    <s v="theater/plays"/>
    <n v="115"/>
    <n v="18.77"/>
    <x v="6"/>
    <x v="11"/>
    <x v="2253"/>
    <d v="2015-04-23T12:50:46"/>
    <x v="4"/>
  </r>
  <r>
    <x v="2254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x v="484"/>
    <b v="0"/>
    <s v="theater/plays"/>
    <n v="38"/>
    <n v="81.569999999999993"/>
    <x v="6"/>
    <x v="11"/>
    <x v="2254"/>
    <d v="2014-08-29T20:43:05"/>
    <x v="2"/>
  </r>
  <r>
    <x v="2255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x v="174"/>
    <b v="1"/>
    <s v="theater/plays"/>
    <n v="119"/>
    <n v="42.3"/>
    <x v="6"/>
    <x v="11"/>
    <x v="2255"/>
    <d v="2014-09-18T03:59:00"/>
    <x v="2"/>
  </r>
  <r>
    <x v="2256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x v="174"/>
    <b v="1"/>
    <s v="music/electronic music"/>
    <n v="152"/>
    <n v="42.22"/>
    <x v="7"/>
    <x v="13"/>
    <x v="2256"/>
    <d v="2012-06-01T19:43:09"/>
    <x v="3"/>
  </r>
  <r>
    <x v="2257"/>
    <s v="Boost Band: Wristband Phone Charger (Canceled)"/>
    <s v="Boost Band, a wristband that charges any device"/>
    <x v="26"/>
    <n v="1136"/>
    <x v="1"/>
    <s v="US"/>
    <s v="USD"/>
    <n v="1475937812"/>
    <n v="1472481812"/>
    <b v="0"/>
    <x v="421"/>
    <b v="0"/>
    <s v="technology/wearables"/>
    <n v="11"/>
    <n v="29.89"/>
    <x v="0"/>
    <x v="1"/>
    <x v="2257"/>
    <d v="2016-10-08T14:43:32"/>
    <x v="1"/>
  </r>
  <r>
    <x v="2258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x v="397"/>
    <b v="0"/>
    <s v="technology/wearables"/>
    <n v="1"/>
    <n v="102.73"/>
    <x v="0"/>
    <x v="1"/>
    <x v="2258"/>
    <d v="2015-01-15T19:00:28"/>
    <x v="2"/>
  </r>
  <r>
    <x v="2259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x v="300"/>
    <b v="1"/>
    <s v="music/electronic music"/>
    <n v="103"/>
    <n v="33.24"/>
    <x v="7"/>
    <x v="13"/>
    <x v="2259"/>
    <d v="2012-04-16T06:10:24"/>
    <x v="3"/>
  </r>
  <r>
    <x v="226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x v="411"/>
    <b v="1"/>
    <s v="music/rock"/>
    <n v="113"/>
    <n v="66.47"/>
    <x v="7"/>
    <x v="15"/>
    <x v="2260"/>
    <d v="2013-02-23T08:09:00"/>
    <x v="0"/>
  </r>
  <r>
    <x v="2261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x v="411"/>
    <b v="1"/>
    <s v="theater/plays"/>
    <n v="113"/>
    <n v="66.47"/>
    <x v="6"/>
    <x v="11"/>
    <x v="2261"/>
    <d v="2016-11-19T22:00:00"/>
    <x v="1"/>
  </r>
  <r>
    <x v="2262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x v="490"/>
    <b v="0"/>
    <s v="food/food trucks"/>
    <n v="23"/>
    <n v="56.3"/>
    <x v="4"/>
    <x v="29"/>
    <x v="2262"/>
    <d v="2016-09-03T14:02:55"/>
    <x v="1"/>
  </r>
  <r>
    <x v="2263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x v="493"/>
    <b v="0"/>
    <s v="theater/plays"/>
    <n v="38"/>
    <n v="86.62"/>
    <x v="6"/>
    <x v="11"/>
    <x v="2263"/>
    <d v="2014-10-13T21:05:16"/>
    <x v="2"/>
  </r>
  <r>
    <x v="2264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x v="427"/>
    <b v="1"/>
    <s v="theater/plays"/>
    <n v="102"/>
    <n v="59.21"/>
    <x v="6"/>
    <x v="11"/>
    <x v="2264"/>
    <d v="2015-04-01T03:59:00"/>
    <x v="4"/>
  </r>
  <r>
    <x v="2265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x v="380"/>
    <b v="1"/>
    <s v="music/indie rock"/>
    <n v="187"/>
    <n v="38.74"/>
    <x v="7"/>
    <x v="12"/>
    <x v="2265"/>
    <d v="2012-06-15T03:59:00"/>
    <x v="3"/>
  </r>
  <r>
    <x v="2266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x v="427"/>
    <b v="1"/>
    <s v="theater/plays"/>
    <n v="112"/>
    <n v="58.95"/>
    <x v="6"/>
    <x v="11"/>
    <x v="2266"/>
    <d v="2016-08-07T03:00:00"/>
    <x v="1"/>
  </r>
  <r>
    <x v="2267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x v="487"/>
    <b v="1"/>
    <s v="theater/plays"/>
    <n v="112"/>
    <n v="62.17"/>
    <x v="6"/>
    <x v="11"/>
    <x v="2267"/>
    <d v="2016-01-15T15:38:10"/>
    <x v="1"/>
  </r>
  <r>
    <x v="2268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x v="487"/>
    <b v="1"/>
    <s v="theater/plays"/>
    <n v="106"/>
    <n v="61.94"/>
    <x v="6"/>
    <x v="11"/>
    <x v="2268"/>
    <d v="2016-06-08T00:57:04"/>
    <x v="1"/>
  </r>
  <r>
    <x v="2269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x v="487"/>
    <b v="1"/>
    <s v="theater/plays"/>
    <n v="223"/>
    <n v="61.94"/>
    <x v="6"/>
    <x v="11"/>
    <x v="2269"/>
    <d v="2014-08-08T22:28:00"/>
    <x v="2"/>
  </r>
  <r>
    <x v="227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x v="467"/>
    <b v="1"/>
    <s v="music/indie rock"/>
    <n v="171"/>
    <n v="35.840000000000003"/>
    <x v="7"/>
    <x v="12"/>
    <x v="2270"/>
    <d v="2011-06-15T03:59:00"/>
    <x v="6"/>
  </r>
  <r>
    <x v="2271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x v="427"/>
    <b v="1"/>
    <s v="theater/plays"/>
    <n v="111"/>
    <n v="58.42"/>
    <x v="6"/>
    <x v="11"/>
    <x v="2271"/>
    <d v="2014-09-17T17:46:34"/>
    <x v="2"/>
  </r>
  <r>
    <x v="2272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x v="411"/>
    <b v="0"/>
    <s v="technology/wearables"/>
    <n v="4"/>
    <n v="65.180000000000007"/>
    <x v="0"/>
    <x v="1"/>
    <x v="2272"/>
    <d v="2016-05-21T09:02:18"/>
    <x v="1"/>
  </r>
  <r>
    <x v="227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x v="182"/>
    <b v="1"/>
    <s v="film &amp; video/shorts"/>
    <n v="111"/>
    <n v="73.73"/>
    <x v="5"/>
    <x v="27"/>
    <x v="2273"/>
    <d v="2012-07-03T21:00:00"/>
    <x v="3"/>
  </r>
  <r>
    <x v="2274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x v="487"/>
    <b v="1"/>
    <s v="theater/plays"/>
    <n v="221"/>
    <n v="61.39"/>
    <x v="6"/>
    <x v="11"/>
    <x v="2274"/>
    <d v="2015-05-13T01:37:17"/>
    <x v="4"/>
  </r>
  <r>
    <x v="2275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x v="417"/>
    <b v="0"/>
    <s v="theater/plays"/>
    <n v="16"/>
    <n v="91.83"/>
    <x v="6"/>
    <x v="11"/>
    <x v="2275"/>
    <d v="2016-07-17T00:43:00"/>
    <x v="1"/>
  </r>
  <r>
    <x v="2276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x v="498"/>
    <b v="0"/>
    <s v="technology/web"/>
    <n v="15"/>
    <n v="367"/>
    <x v="0"/>
    <x v="26"/>
    <x v="2276"/>
    <d v="2015-08-03T15:35:24"/>
    <x v="4"/>
  </r>
  <r>
    <x v="2277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x v="174"/>
    <b v="1"/>
    <s v="theater/plays"/>
    <n v="110"/>
    <n v="40.78"/>
    <x v="6"/>
    <x v="11"/>
    <x v="2277"/>
    <d v="2014-09-03T04:59:00"/>
    <x v="2"/>
  </r>
  <r>
    <x v="22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x v="499"/>
    <b v="0"/>
    <s v="technology/makerspaces"/>
    <n v="0"/>
    <n v="550"/>
    <x v="0"/>
    <x v="24"/>
    <x v="2278"/>
    <d v="2015-09-24T19:09:25"/>
    <x v="4"/>
  </r>
  <r>
    <x v="227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x v="182"/>
    <b v="1"/>
    <s v="theater/musical"/>
    <n v="100"/>
    <n v="73.33"/>
    <x v="6"/>
    <x v="19"/>
    <x v="2279"/>
    <d v="2016-04-15T14:21:19"/>
    <x v="1"/>
  </r>
  <r>
    <x v="2280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x v="397"/>
    <b v="1"/>
    <s v="music/classical music"/>
    <n v="110"/>
    <n v="100"/>
    <x v="7"/>
    <x v="25"/>
    <x v="2280"/>
    <d v="2011-08-01T15:34:15"/>
    <x v="6"/>
  </r>
  <r>
    <x v="2281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x v="465"/>
    <b v="0"/>
    <s v="theater/plays"/>
    <n v="22"/>
    <n v="47.7"/>
    <x v="6"/>
    <x v="11"/>
    <x v="2281"/>
    <d v="2014-05-11T11:50:52"/>
    <x v="2"/>
  </r>
  <r>
    <x v="2282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x v="391"/>
    <b v="0"/>
    <s v="theater/spaces"/>
    <n v="2"/>
    <n v="18.899999999999999"/>
    <x v="6"/>
    <x v="9"/>
    <x v="2282"/>
    <d v="2014-10-05T19:16:13"/>
    <x v="2"/>
  </r>
  <r>
    <x v="2283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x v="460"/>
    <b v="1"/>
    <s v="publishing/nonfiction"/>
    <n v="109"/>
    <n v="43.64"/>
    <x v="1"/>
    <x v="17"/>
    <x v="2283"/>
    <d v="2013-09-07T22:25:31"/>
    <x v="0"/>
  </r>
  <r>
    <x v="2284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x v="490"/>
    <b v="1"/>
    <s v="theater/plays"/>
    <n v="218"/>
    <n v="54.5"/>
    <x v="6"/>
    <x v="11"/>
    <x v="2284"/>
    <d v="2015-03-07T04:55:00"/>
    <x v="4"/>
  </r>
  <r>
    <x v="2285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x v="476"/>
    <b v="1"/>
    <s v="theater/plays"/>
    <n v="109"/>
    <n v="26.54"/>
    <x v="6"/>
    <x v="11"/>
    <x v="2285"/>
    <d v="2015-06-10T19:27:24"/>
    <x v="4"/>
  </r>
  <r>
    <x v="2286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x v="367"/>
    <b v="1"/>
    <s v="theater/plays"/>
    <n v="108"/>
    <n v="30.93"/>
    <x v="6"/>
    <x v="11"/>
    <x v="2286"/>
    <d v="2014-06-25T16:59:06"/>
    <x v="2"/>
  </r>
  <r>
    <x v="2287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x v="460"/>
    <b v="1"/>
    <s v="theater/plays"/>
    <n v="108"/>
    <n v="43.28"/>
    <x v="6"/>
    <x v="11"/>
    <x v="2287"/>
    <d v="2015-02-05T12:20:00"/>
    <x v="4"/>
  </r>
  <r>
    <x v="2288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x v="300"/>
    <b v="1"/>
    <s v="music/rock"/>
    <n v="166"/>
    <n v="31.82"/>
    <x v="7"/>
    <x v="15"/>
    <x v="2288"/>
    <d v="2013-10-29T15:54:43"/>
    <x v="0"/>
  </r>
  <r>
    <x v="228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x v="494"/>
    <b v="0"/>
    <s v="photography/photobooks"/>
    <n v="3"/>
    <n v="49.14"/>
    <x v="2"/>
    <x v="3"/>
    <x v="2289"/>
    <d v="2015-01-13T19:39:19"/>
    <x v="2"/>
  </r>
  <r>
    <x v="2290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x v="462"/>
    <b v="1"/>
    <s v="music/pop"/>
    <n v="108"/>
    <n v="33.75"/>
    <x v="7"/>
    <x v="22"/>
    <x v="2290"/>
    <d v="2015-02-01T00:31:47"/>
    <x v="4"/>
  </r>
  <r>
    <x v="2291"/>
    <s v="Bethlem"/>
    <s v="Consuite for 2015 CoreCon.  An adventure into insanity."/>
    <x v="260"/>
    <n v="1080"/>
    <x v="0"/>
    <s v="US"/>
    <s v="USD"/>
    <n v="1429938683"/>
    <n v="1428124283"/>
    <b v="0"/>
    <x v="490"/>
    <b v="1"/>
    <s v="theater/spaces"/>
    <n v="180"/>
    <n v="54"/>
    <x v="6"/>
    <x v="9"/>
    <x v="2291"/>
    <d v="2015-04-25T05:11:23"/>
    <x v="4"/>
  </r>
  <r>
    <x v="2292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x v="484"/>
    <b v="1"/>
    <s v="theater/plays"/>
    <n v="108"/>
    <n v="77"/>
    <x v="6"/>
    <x v="11"/>
    <x v="2292"/>
    <d v="2016-03-18T20:20:12"/>
    <x v="1"/>
  </r>
  <r>
    <x v="2293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x v="469"/>
    <b v="1"/>
    <s v="theater/plays"/>
    <n v="215"/>
    <n v="35.770000000000003"/>
    <x v="6"/>
    <x v="11"/>
    <x v="2293"/>
    <d v="2014-08-31T20:00:00"/>
    <x v="2"/>
  </r>
  <r>
    <x v="2294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x v="493"/>
    <b v="0"/>
    <s v="theater/spaces"/>
    <n v="4"/>
    <n v="82.46"/>
    <x v="6"/>
    <x v="9"/>
    <x v="2294"/>
    <d v="2016-11-24T17:11:00"/>
    <x v="1"/>
  </r>
  <r>
    <x v="2295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x v="449"/>
    <b v="1"/>
    <s v="games/tabletop games"/>
    <n v="223"/>
    <n v="21.38"/>
    <x v="3"/>
    <x v="5"/>
    <x v="2295"/>
    <d v="2016-11-22T10:50:46"/>
    <x v="1"/>
  </r>
  <r>
    <x v="2296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x v="490"/>
    <b v="1"/>
    <s v="theater/plays"/>
    <n v="107"/>
    <n v="53.34"/>
    <x v="6"/>
    <x v="11"/>
    <x v="2296"/>
    <d v="2016-05-15T01:22:19"/>
    <x v="1"/>
  </r>
  <r>
    <x v="2297"/>
    <s v="European Tour"/>
    <s v="Raising money for our concert tour of Switzerland and Germany in June/July 2014"/>
    <x v="280"/>
    <n v="1066"/>
    <x v="0"/>
    <s v="GB"/>
    <s v="GBP"/>
    <n v="1400176386"/>
    <n v="1397584386"/>
    <b v="0"/>
    <x v="393"/>
    <b v="1"/>
    <s v="music/classical music"/>
    <n v="118"/>
    <n v="29.61"/>
    <x v="7"/>
    <x v="25"/>
    <x v="2297"/>
    <d v="2014-05-15T17:53:06"/>
    <x v="2"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x v="462"/>
    <b v="1"/>
    <s v="theater/spaces"/>
    <n v="213"/>
    <n v="33.31"/>
    <x v="6"/>
    <x v="9"/>
    <x v="2298"/>
    <d v="2010-10-02T04:59:00"/>
    <x v="7"/>
  </r>
  <r>
    <x v="2299"/>
    <s v="Touring the United States This July"/>
    <s v="&quot;WE ARE ON A MISSION TO TOUR THE UNITED STATES NON-STOP. TO DO SO WE NEED TO PURCHASE A NEW VAN.&quot;"/>
    <x v="268"/>
    <n v="1065.23"/>
    <x v="0"/>
    <s v="US"/>
    <s v="USD"/>
    <n v="1370649674"/>
    <n v="1368057674"/>
    <b v="0"/>
    <x v="460"/>
    <b v="1"/>
    <s v="music/rock"/>
    <n v="133"/>
    <n v="42.61"/>
    <x v="7"/>
    <x v="15"/>
    <x v="2299"/>
    <d v="2013-06-08T00:01:14"/>
    <x v="0"/>
  </r>
  <r>
    <x v="2300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x v="427"/>
    <b v="0"/>
    <s v="theater/plays"/>
    <n v="21"/>
    <n v="56.05"/>
    <x v="6"/>
    <x v="11"/>
    <x v="2300"/>
    <d v="2014-06-01T01:44:24"/>
    <x v="2"/>
  </r>
  <r>
    <x v="2301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x v="407"/>
    <b v="1"/>
    <s v="theater/plays"/>
    <n v="106"/>
    <n v="40.92"/>
    <x v="6"/>
    <x v="11"/>
    <x v="2301"/>
    <d v="2015-07-17T21:02:00"/>
    <x v="4"/>
  </r>
  <r>
    <x v="2302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x v="474"/>
    <b v="1"/>
    <s v="theater/plays"/>
    <n v="106"/>
    <n v="25.31"/>
    <x v="6"/>
    <x v="11"/>
    <x v="2302"/>
    <d v="2016-03-07T04:59:00"/>
    <x v="1"/>
  </r>
  <r>
    <x v="2303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x v="487"/>
    <b v="0"/>
    <s v="music/world music"/>
    <n v="7"/>
    <n v="58.89"/>
    <x v="7"/>
    <x v="37"/>
    <x v="2303"/>
    <d v="2014-06-06T13:11:42"/>
    <x v="2"/>
  </r>
  <r>
    <x v="2304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x v="493"/>
    <b v="0"/>
    <s v="theater/plays"/>
    <n v="18"/>
    <n v="81.540000000000006"/>
    <x v="6"/>
    <x v="11"/>
    <x v="2304"/>
    <d v="2014-08-12T15:51:50"/>
    <x v="2"/>
  </r>
  <r>
    <x v="2305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x v="428"/>
    <b v="0"/>
    <s v="technology/makerspaces"/>
    <n v="50"/>
    <n v="117.56"/>
    <x v="0"/>
    <x v="24"/>
    <x v="2305"/>
    <d v="2016-05-22T14:59:34"/>
    <x v="1"/>
  </r>
  <r>
    <x v="2306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x v="490"/>
    <b v="1"/>
    <s v="music/indie rock"/>
    <n v="106"/>
    <n v="52.8"/>
    <x v="7"/>
    <x v="12"/>
    <x v="2306"/>
    <d v="2015-01-27T23:13:07"/>
    <x v="4"/>
  </r>
  <r>
    <x v="2307"/>
    <s v="Body Armor - The Super Female Police Officer of the Future!!"/>
    <s v="Small town police forces don't always have the resources to provide for the unique needs of female officers and their body armor."/>
    <x v="268"/>
    <n v="1055.01"/>
    <x v="0"/>
    <s v="US"/>
    <s v="USD"/>
    <n v="1407788867"/>
    <n v="1405196867"/>
    <b v="0"/>
    <x v="174"/>
    <b v="1"/>
    <s v="technology/wearables"/>
    <n v="132"/>
    <n v="39.07"/>
    <x v="0"/>
    <x v="1"/>
    <x v="2307"/>
    <d v="2014-08-11T20:27:47"/>
    <x v="2"/>
  </r>
  <r>
    <x v="23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x v="487"/>
    <b v="1"/>
    <s v="theater/plays"/>
    <n v="211"/>
    <n v="58.61"/>
    <x v="6"/>
    <x v="11"/>
    <x v="2308"/>
    <d v="2014-07-18T23:48:24"/>
    <x v="2"/>
  </r>
  <r>
    <x v="230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x v="484"/>
    <b v="1"/>
    <s v="music/rock"/>
    <n v="350"/>
    <n v="75.040000000000006"/>
    <x v="7"/>
    <x v="15"/>
    <x v="2309"/>
    <d v="2011-02-06T00:46:49"/>
    <x v="6"/>
  </r>
  <r>
    <x v="2310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x v="499"/>
    <b v="0"/>
    <s v="music/faith"/>
    <n v="11"/>
    <n v="525"/>
    <x v="7"/>
    <x v="14"/>
    <x v="2310"/>
    <d v="2014-09-01T15:30:34"/>
    <x v="2"/>
  </r>
  <r>
    <x v="2311"/>
    <s v="Avenues EP 2013"/>
    <s v="Avenues will be going in to the studio to record a new EP with Matt Allison!"/>
    <x v="114"/>
    <n v="1050"/>
    <x v="0"/>
    <s v="US"/>
    <s v="USD"/>
    <n v="1362086700"/>
    <n v="1358180968"/>
    <b v="0"/>
    <x v="174"/>
    <b v="1"/>
    <s v="music/rock"/>
    <n v="105"/>
    <n v="38.89"/>
    <x v="7"/>
    <x v="15"/>
    <x v="2311"/>
    <d v="2013-02-28T21:25:00"/>
    <x v="0"/>
  </r>
  <r>
    <x v="2312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x v="460"/>
    <b v="1"/>
    <s v="music/rock"/>
    <n v="263"/>
    <n v="42"/>
    <x v="7"/>
    <x v="15"/>
    <x v="2312"/>
    <d v="2013-03-02T07:59:00"/>
    <x v="0"/>
  </r>
  <r>
    <x v="2313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x v="96"/>
    <b v="0"/>
    <s v="publishing/children's books"/>
    <n v="10"/>
    <n v="31.76"/>
    <x v="1"/>
    <x v="39"/>
    <x v="2313"/>
    <d v="2014-01-11T21:36:41"/>
    <x v="0"/>
  </r>
  <r>
    <x v="2314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x v="462"/>
    <b v="1"/>
    <s v="music/indie rock"/>
    <n v="105"/>
    <n v="32.72"/>
    <x v="7"/>
    <x v="12"/>
    <x v="2314"/>
    <d v="2012-04-08T21:45:08"/>
    <x v="3"/>
  </r>
  <r>
    <x v="2315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x v="465"/>
    <b v="1"/>
    <s v="theater/plays"/>
    <n v="105"/>
    <n v="45.48"/>
    <x v="6"/>
    <x v="11"/>
    <x v="2315"/>
    <d v="2015-01-01T05:00:00"/>
    <x v="2"/>
  </r>
  <r>
    <x v="2316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x v="465"/>
    <b v="1"/>
    <s v="theater/plays"/>
    <n v="139"/>
    <n v="45.35"/>
    <x v="6"/>
    <x v="11"/>
    <x v="2316"/>
    <d v="2015-09-02T04:19:46"/>
    <x v="4"/>
  </r>
  <r>
    <x v="2317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x v="393"/>
    <b v="1"/>
    <s v="film &amp; video/documentary"/>
    <n v="104"/>
    <n v="28.92"/>
    <x v="5"/>
    <x v="8"/>
    <x v="2317"/>
    <d v="2011-10-20T02:00:00"/>
    <x v="6"/>
  </r>
  <r>
    <x v="2318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x v="411"/>
    <b v="0"/>
    <s v="theater/spaces"/>
    <n v="4"/>
    <n v="61.18"/>
    <x v="6"/>
    <x v="9"/>
    <x v="2318"/>
    <d v="2016-03-27T23:26:02"/>
    <x v="1"/>
  </r>
  <r>
    <x v="231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x v="498"/>
    <b v="0"/>
    <s v="music/jazz"/>
    <n v="12"/>
    <n v="346.67"/>
    <x v="7"/>
    <x v="33"/>
    <x v="2319"/>
    <d v="2013-04-08T19:17:37"/>
    <x v="0"/>
  </r>
  <r>
    <x v="232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x v="174"/>
    <b v="1"/>
    <s v="music/rock"/>
    <n v="104"/>
    <n v="38.520000000000003"/>
    <x v="7"/>
    <x v="15"/>
    <x v="2320"/>
    <d v="2011-05-03T16:10:25"/>
    <x v="6"/>
  </r>
  <r>
    <x v="232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x v="417"/>
    <b v="1"/>
    <s v="music/rock"/>
    <n v="104"/>
    <n v="86.67"/>
    <x v="7"/>
    <x v="15"/>
    <x v="2321"/>
    <d v="2013-07-10T16:52:00"/>
    <x v="0"/>
  </r>
  <r>
    <x v="2322"/>
    <s v="In the Raw: the ink &amp; the Echo's debut album"/>
    <s v="In the Raw is Seattle's the Ink &amp; the Echo's debut album.  It is honest, compelling, and speaks of raw human emotion."/>
    <x v="268"/>
    <n v="1036"/>
    <x v="0"/>
    <s v="US"/>
    <s v="USD"/>
    <n v="1369958400"/>
    <n v="1367286434"/>
    <b v="0"/>
    <x v="239"/>
    <b v="1"/>
    <s v="music/indie rock"/>
    <n v="130"/>
    <n v="28"/>
    <x v="7"/>
    <x v="12"/>
    <x v="2322"/>
    <d v="2013-05-31T00:00:00"/>
    <x v="0"/>
  </r>
  <r>
    <x v="2323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x v="174"/>
    <b v="1"/>
    <s v="theater/plays"/>
    <n v="104"/>
    <n v="38.33"/>
    <x v="6"/>
    <x v="11"/>
    <x v="2323"/>
    <d v="2014-08-25T04:59:00"/>
    <x v="2"/>
  </r>
  <r>
    <x v="2324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x v="492"/>
    <b v="1"/>
    <s v="theater/plays"/>
    <n v="104"/>
    <n v="43.13"/>
    <x v="6"/>
    <x v="11"/>
    <x v="2324"/>
    <d v="2015-07-31T08:58:00"/>
    <x v="4"/>
  </r>
  <r>
    <x v="2325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x v="178"/>
    <b v="1"/>
    <s v="theater/plays"/>
    <n v="104"/>
    <n v="36.96"/>
    <x v="6"/>
    <x v="11"/>
    <x v="2325"/>
    <d v="2015-07-23T18:33:00"/>
    <x v="4"/>
  </r>
  <r>
    <x v="232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x v="462"/>
    <b v="1"/>
    <s v="photography/photobooks"/>
    <n v="115"/>
    <n v="32.340000000000003"/>
    <x v="2"/>
    <x v="3"/>
    <x v="2326"/>
    <d v="2017-03-11T13:29:00"/>
    <x v="5"/>
  </r>
  <r>
    <x v="2327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x v="393"/>
    <b v="1"/>
    <s v="music/indie rock"/>
    <n v="103"/>
    <n v="28.66"/>
    <x v="7"/>
    <x v="12"/>
    <x v="2327"/>
    <d v="2012-05-24T01:47:35"/>
    <x v="3"/>
  </r>
  <r>
    <x v="2328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x v="484"/>
    <b v="1"/>
    <s v="music/rock"/>
    <n v="103"/>
    <n v="73.569999999999993"/>
    <x v="7"/>
    <x v="15"/>
    <x v="2328"/>
    <d v="2012-05-12T23:54:23"/>
    <x v="3"/>
  </r>
  <r>
    <x v="2329"/>
    <s v="The Black and White Theatre Company Inc."/>
    <s v="The Black and White Theatre Company Inc. is a small company who loves to perform and entertain, but needs your support to succeed!"/>
    <x v="268"/>
    <n v="1030"/>
    <x v="0"/>
    <s v="US"/>
    <s v="USD"/>
    <n v="1410550484"/>
    <n v="1408995284"/>
    <b v="0"/>
    <x v="485"/>
    <b v="1"/>
    <s v="theater/plays"/>
    <n v="129"/>
    <n v="64.38"/>
    <x v="6"/>
    <x v="11"/>
    <x v="2329"/>
    <d v="2014-09-12T19:34:44"/>
    <x v="2"/>
  </r>
  <r>
    <x v="2330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x v="498"/>
    <b v="0"/>
    <s v="technology/web"/>
    <n v="1"/>
    <n v="342"/>
    <x v="0"/>
    <x v="26"/>
    <x v="2330"/>
    <d v="2016-07-22T15:02:20"/>
    <x v="1"/>
  </r>
  <r>
    <x v="2331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x v="428"/>
    <b v="0"/>
    <s v="games/video games"/>
    <n v="3"/>
    <n v="114"/>
    <x v="3"/>
    <x v="18"/>
    <x v="2331"/>
    <d v="2016-03-14T15:06:15"/>
    <x v="1"/>
  </r>
  <r>
    <x v="2332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x v="465"/>
    <b v="1"/>
    <s v="music/pop"/>
    <n v="103"/>
    <n v="44.61"/>
    <x v="7"/>
    <x v="22"/>
    <x v="2332"/>
    <d v="2010-07-05T04:00:00"/>
    <x v="7"/>
  </r>
  <r>
    <x v="2333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x v="496"/>
    <b v="0"/>
    <s v="theater/musical"/>
    <n v="1"/>
    <n v="205"/>
    <x v="6"/>
    <x v="19"/>
    <x v="2333"/>
    <d v="2014-08-10T17:20:48"/>
    <x v="2"/>
  </r>
  <r>
    <x v="233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x v="482"/>
    <b v="1"/>
    <s v="music/rock"/>
    <n v="103"/>
    <n v="102.5"/>
    <x v="7"/>
    <x v="15"/>
    <x v="2334"/>
    <d v="2014-03-17T02:35:19"/>
    <x v="2"/>
  </r>
  <r>
    <x v="2335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x v="174"/>
    <b v="1"/>
    <s v="theater/plays"/>
    <n v="114"/>
    <n v="37.96"/>
    <x v="6"/>
    <x v="11"/>
    <x v="2335"/>
    <d v="2015-03-01T04:59:00"/>
    <x v="4"/>
  </r>
  <r>
    <x v="2336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x v="478"/>
    <b v="1"/>
    <s v="music/electronic music"/>
    <n v="102"/>
    <n v="48.62"/>
    <x v="7"/>
    <x v="13"/>
    <x v="2336"/>
    <d v="2015-05-18T05:00:00"/>
    <x v="4"/>
  </r>
  <r>
    <x v="2337"/>
    <s v="An Italian Adventure"/>
    <s v="Discover Italy through photography."/>
    <x v="24"/>
    <n v="1020"/>
    <x v="2"/>
    <s v="IT"/>
    <s v="EUR"/>
    <n v="1443040464"/>
    <n v="1440448464"/>
    <b v="0"/>
    <x v="499"/>
    <b v="0"/>
    <s v="photography/places"/>
    <n v="2"/>
    <n v="510"/>
    <x v="2"/>
    <x v="34"/>
    <x v="2337"/>
    <d v="2015-09-23T20:34:24"/>
    <x v="4"/>
  </r>
  <r>
    <x v="233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x v="498"/>
    <b v="0"/>
    <s v="food/food trucks"/>
    <n v="6"/>
    <n v="340"/>
    <x v="4"/>
    <x v="29"/>
    <x v="2338"/>
    <d v="2016-09-22T01:17:45"/>
    <x v="1"/>
  </r>
  <r>
    <x v="233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x v="474"/>
    <b v="1"/>
    <s v="theater/plays"/>
    <n v="102"/>
    <n v="24.29"/>
    <x v="6"/>
    <x v="11"/>
    <x v="2339"/>
    <d v="2015-09-04T09:27:53"/>
    <x v="4"/>
  </r>
  <r>
    <x v="2340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x v="492"/>
    <b v="1"/>
    <s v="music/electronic music"/>
    <n v="102"/>
    <n v="42.33"/>
    <x v="7"/>
    <x v="13"/>
    <x v="2340"/>
    <d v="2012-04-07T04:00:00"/>
    <x v="3"/>
  </r>
  <r>
    <x v="2341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x v="407"/>
    <b v="1"/>
    <s v="music/rock"/>
    <n v="102"/>
    <n v="39.04"/>
    <x v="7"/>
    <x v="15"/>
    <x v="2341"/>
    <d v="2012-07-22T01:40:02"/>
    <x v="3"/>
  </r>
  <r>
    <x v="2342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x v="427"/>
    <b v="1"/>
    <s v="music/electronic music"/>
    <n v="102"/>
    <n v="53.42"/>
    <x v="7"/>
    <x v="13"/>
    <x v="2342"/>
    <d v="2015-08-19T17:15:12"/>
    <x v="4"/>
  </r>
  <r>
    <x v="2343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x v="345"/>
    <b v="1"/>
    <s v="photography/photobooks"/>
    <n v="101"/>
    <n v="168.5"/>
    <x v="2"/>
    <x v="3"/>
    <x v="2343"/>
    <d v="2016-06-09T20:47:41"/>
    <x v="1"/>
  </r>
  <r>
    <x v="2344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x v="485"/>
    <b v="0"/>
    <s v="theater/plays"/>
    <n v="67"/>
    <n v="63.13"/>
    <x v="6"/>
    <x v="11"/>
    <x v="2344"/>
    <d v="2015-06-26T13:25:00"/>
    <x v="4"/>
  </r>
  <r>
    <x v="2345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x v="411"/>
    <b v="1"/>
    <s v="theater/plays"/>
    <n v="202"/>
    <n v="59.41"/>
    <x v="6"/>
    <x v="11"/>
    <x v="2345"/>
    <d v="2015-08-30T00:00:00"/>
    <x v="4"/>
  </r>
  <r>
    <x v="2346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x v="427"/>
    <b v="1"/>
    <s v="music/rock"/>
    <n v="101"/>
    <n v="52.95"/>
    <x v="7"/>
    <x v="15"/>
    <x v="2346"/>
    <d v="2012-03-14T03:59:00"/>
    <x v="3"/>
  </r>
  <r>
    <x v="2347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x v="174"/>
    <b v="1"/>
    <s v="theater/spaces"/>
    <n v="101"/>
    <n v="37.22"/>
    <x v="6"/>
    <x v="9"/>
    <x v="2347"/>
    <d v="2016-03-04T06:03:17"/>
    <x v="1"/>
  </r>
  <r>
    <x v="2348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x v="411"/>
    <b v="1"/>
    <s v="theater/plays"/>
    <n v="101"/>
    <n v="59.12"/>
    <x v="6"/>
    <x v="11"/>
    <x v="2348"/>
    <d v="2015-10-05T16:00:00"/>
    <x v="4"/>
  </r>
  <r>
    <x v="2349"/>
    <s v="Sim Betting Football"/>
    <s v="Sim Betting Football is the only football (soccer) betting simulation  game."/>
    <x v="1"/>
    <n v="1004"/>
    <x v="2"/>
    <s v="GB"/>
    <s v="GBP"/>
    <n v="1459341380"/>
    <n v="1456839380"/>
    <b v="0"/>
    <x v="492"/>
    <b v="0"/>
    <s v="games/mobile games"/>
    <n v="20"/>
    <n v="41.83"/>
    <x v="3"/>
    <x v="28"/>
    <x v="2349"/>
    <d v="2016-03-30T12:36:20"/>
    <x v="1"/>
  </r>
  <r>
    <x v="2350"/>
    <s v="TRUE WEST: Think, Dog! Productions"/>
    <s v="Help us build the Kitchen from Hell!"/>
    <x v="114"/>
    <n v="1003"/>
    <x v="0"/>
    <s v="US"/>
    <s v="USD"/>
    <n v="1455998867"/>
    <n v="1453406867"/>
    <b v="0"/>
    <x v="494"/>
    <b v="1"/>
    <s v="theater/spaces"/>
    <n v="100"/>
    <n v="45.59"/>
    <x v="6"/>
    <x v="9"/>
    <x v="2350"/>
    <d v="2016-02-20T20:07:47"/>
    <x v="1"/>
  </r>
  <r>
    <x v="2351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x v="393"/>
    <b v="1"/>
    <s v="music/pop"/>
    <n v="1254"/>
    <n v="27.86"/>
    <x v="7"/>
    <x v="22"/>
    <x v="2351"/>
    <d v="2016-04-30T21:59:00"/>
    <x v="1"/>
  </r>
  <r>
    <x v="2352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x v="300"/>
    <b v="0"/>
    <s v="publishing/children's books"/>
    <n v="14"/>
    <n v="29.47"/>
    <x v="1"/>
    <x v="39"/>
    <x v="2352"/>
    <d v="2012-03-29T13:45:23"/>
    <x v="3"/>
  </r>
  <r>
    <x v="2353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x v="178"/>
    <b v="1"/>
    <s v="music/rock"/>
    <n v="100"/>
    <n v="35.770000000000003"/>
    <x v="7"/>
    <x v="15"/>
    <x v="2353"/>
    <d v="2011-10-01T03:00:00"/>
    <x v="6"/>
  </r>
  <r>
    <x v="2354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x v="460"/>
    <b v="1"/>
    <s v="music/rock"/>
    <n v="100"/>
    <n v="40.04"/>
    <x v="7"/>
    <x v="15"/>
    <x v="2354"/>
    <d v="2012-06-26T18:00:00"/>
    <x v="3"/>
  </r>
  <r>
    <x v="2355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x v="460"/>
    <b v="1"/>
    <s v="music/indie rock"/>
    <n v="100"/>
    <n v="40.04"/>
    <x v="7"/>
    <x v="12"/>
    <x v="2355"/>
    <d v="2011-08-01T18:46:23"/>
    <x v="6"/>
  </r>
  <r>
    <x v="2356"/>
    <s v="Skelton-Luns CD/7&quot;             No Big Deal."/>
    <s v="Skelton-Luns CD/7&quot; No Big Deal."/>
    <x v="268"/>
    <n v="1001"/>
    <x v="0"/>
    <s v="US"/>
    <s v="USD"/>
    <n v="1370390432"/>
    <n v="1368576032"/>
    <b v="0"/>
    <x v="174"/>
    <b v="1"/>
    <s v="music/rock"/>
    <n v="125"/>
    <n v="37.07"/>
    <x v="7"/>
    <x v="15"/>
    <x v="2356"/>
    <d v="2013-06-05T00:00:32"/>
    <x v="0"/>
  </r>
  <r>
    <x v="2357"/>
    <s v="Oceana High School MAKER club requesting a 3D Printer"/>
    <s v="The brand new Makers Club wants something to draw the students into science and engineering and also be very inclusive."/>
    <x v="268"/>
    <n v="1001"/>
    <x v="0"/>
    <s v="US"/>
    <s v="USD"/>
    <n v="1452387096"/>
    <n v="1447203096"/>
    <b v="0"/>
    <x v="397"/>
    <b v="1"/>
    <s v="technology/makerspaces"/>
    <n v="125"/>
    <n v="91"/>
    <x v="0"/>
    <x v="24"/>
    <x v="2357"/>
    <d v="2016-01-10T00:51:36"/>
    <x v="4"/>
  </r>
  <r>
    <x v="2358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x v="427"/>
    <b v="1"/>
    <s v="music/rock"/>
    <n v="133"/>
    <n v="52.68"/>
    <x v="7"/>
    <x v="15"/>
    <x v="2358"/>
    <d v="2014-02-06T17:01:24"/>
    <x v="2"/>
  </r>
  <r>
    <x v="2359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x v="478"/>
    <b v="1"/>
    <s v="theater/plays"/>
    <n v="100"/>
    <n v="47.67"/>
    <x v="6"/>
    <x v="11"/>
    <x v="2359"/>
    <d v="2014-09-28T03:23:00"/>
    <x v="2"/>
  </r>
  <r>
    <x v="2360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x v="490"/>
    <b v="1"/>
    <s v="theater/plays"/>
    <n v="100"/>
    <n v="50"/>
    <x v="6"/>
    <x v="11"/>
    <x v="2360"/>
    <d v="2015-08-20T23:00:00"/>
    <x v="4"/>
  </r>
  <r>
    <x v="2361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x v="178"/>
    <b v="0"/>
    <s v="food/restaurants"/>
    <n v="1"/>
    <n v="35.71"/>
    <x v="4"/>
    <x v="40"/>
    <x v="2361"/>
    <d v="2015-04-20T18:25:49"/>
    <x v="4"/>
  </r>
  <r>
    <x v="2362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x v="480"/>
    <b v="0"/>
    <s v="theater/plays"/>
    <n v="10"/>
    <n v="142.86000000000001"/>
    <x v="6"/>
    <x v="11"/>
    <x v="2362"/>
    <d v="2015-11-30T06:04:09"/>
    <x v="4"/>
  </r>
  <r>
    <x v="2363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x v="484"/>
    <b v="1"/>
    <s v="film &amp; video/documentary"/>
    <n v="100"/>
    <n v="71.430000000000007"/>
    <x v="5"/>
    <x v="8"/>
    <x v="2363"/>
    <d v="2015-05-08T00:52:52"/>
    <x v="4"/>
  </r>
  <r>
    <x v="2364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x v="427"/>
    <b v="1"/>
    <s v="music/rock"/>
    <n v="100"/>
    <n v="52.63"/>
    <x v="7"/>
    <x v="15"/>
    <x v="2364"/>
    <d v="2016-06-17T04:55:00"/>
    <x v="1"/>
  </r>
  <r>
    <x v="2365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x v="493"/>
    <b v="1"/>
    <s v="music/rock"/>
    <n v="100"/>
    <n v="76.92"/>
    <x v="7"/>
    <x v="15"/>
    <x v="2365"/>
    <d v="2015-04-18T13:55:20"/>
    <x v="4"/>
  </r>
  <r>
    <x v="2366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x v="367"/>
    <b v="1"/>
    <s v="theater/plays"/>
    <n v="100"/>
    <n v="28.57"/>
    <x v="6"/>
    <x v="11"/>
    <x v="2366"/>
    <d v="2014-09-23T22:08:55"/>
    <x v="2"/>
  </r>
  <r>
    <x v="2367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x v="492"/>
    <b v="1"/>
    <s v="theater/musical"/>
    <n v="100"/>
    <n v="41.67"/>
    <x v="6"/>
    <x v="19"/>
    <x v="2367"/>
    <d v="2016-03-04T23:57:26"/>
    <x v="1"/>
  </r>
  <r>
    <x v="236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x v="178"/>
    <b v="1"/>
    <s v="theater/spaces"/>
    <n v="100"/>
    <n v="35.71"/>
    <x v="6"/>
    <x v="9"/>
    <x v="2368"/>
    <d v="2016-06-20T08:41:21"/>
    <x v="1"/>
  </r>
  <r>
    <x v="2369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x v="492"/>
    <b v="1"/>
    <s v="theater/plays"/>
    <n v="100"/>
    <n v="41.67"/>
    <x v="6"/>
    <x v="11"/>
    <x v="2369"/>
    <d v="2014-07-16T23:27:21"/>
    <x v="2"/>
  </r>
  <r>
    <x v="2370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x v="495"/>
    <b v="1"/>
    <s v="theater/plays"/>
    <n v="100"/>
    <n v="125"/>
    <x v="6"/>
    <x v="11"/>
    <x v="2370"/>
    <d v="2015-11-19T18:58:11"/>
    <x v="4"/>
  </r>
  <r>
    <x v="2371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x v="411"/>
    <b v="1"/>
    <s v="theater/plays"/>
    <n v="100"/>
    <n v="58.82"/>
    <x v="6"/>
    <x v="11"/>
    <x v="2371"/>
    <d v="2015-04-23T11:53:12"/>
    <x v="4"/>
  </r>
  <r>
    <x v="2372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x v="492"/>
    <b v="1"/>
    <s v="theater/plays"/>
    <n v="100"/>
    <n v="41.67"/>
    <x v="6"/>
    <x v="11"/>
    <x v="2372"/>
    <d v="2015-04-25T09:53:39"/>
    <x v="4"/>
  </r>
  <r>
    <x v="2373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x v="487"/>
    <b v="0"/>
    <s v="photography/photobooks"/>
    <n v="11"/>
    <n v="55.39"/>
    <x v="2"/>
    <x v="3"/>
    <x v="2373"/>
    <d v="2015-02-11T13:13:42"/>
    <x v="4"/>
  </r>
  <r>
    <x v="2374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x v="182"/>
    <b v="0"/>
    <s v="photography/photobooks"/>
    <n v="2"/>
    <n v="66.33"/>
    <x v="2"/>
    <x v="3"/>
    <x v="2374"/>
    <d v="2015-03-27T19:43:15"/>
    <x v="4"/>
  </r>
  <r>
    <x v="2375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x v="182"/>
    <b v="0"/>
    <s v="technology/wearables"/>
    <n v="3"/>
    <n v="66.069999999999993"/>
    <x v="0"/>
    <x v="1"/>
    <x v="2375"/>
    <d v="2015-08-02T19:17:13"/>
    <x v="4"/>
  </r>
  <r>
    <x v="2376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x v="460"/>
    <b v="1"/>
    <s v="technology/space exploration"/>
    <n v="106"/>
    <n v="39.44"/>
    <x v="0"/>
    <x v="4"/>
    <x v="2376"/>
    <d v="2016-09-29T15:45:21"/>
    <x v="1"/>
  </r>
  <r>
    <x v="2377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x v="411"/>
    <b v="0"/>
    <s v="theater/musical"/>
    <n v="13"/>
    <n v="57.65"/>
    <x v="6"/>
    <x v="19"/>
    <x v="2377"/>
    <d v="2014-07-30T23:00:00"/>
    <x v="2"/>
  </r>
  <r>
    <x v="2378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x v="493"/>
    <b v="1"/>
    <s v="music/rock"/>
    <n v="109"/>
    <n v="75.38"/>
    <x v="7"/>
    <x v="15"/>
    <x v="2378"/>
    <d v="2013-05-07T04:59:00"/>
    <x v="0"/>
  </r>
  <r>
    <x v="2379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x v="485"/>
    <b v="0"/>
    <s v="food/food trucks"/>
    <n v="2"/>
    <n v="61.19"/>
    <x v="4"/>
    <x v="29"/>
    <x v="2379"/>
    <d v="2014-09-12T17:38:15"/>
    <x v="2"/>
  </r>
  <r>
    <x v="2380"/>
    <s v="SomnoScope"/>
    <s v="The closest thing ever to the Holy Grail of wearables technology"/>
    <x v="4"/>
    <n v="977"/>
    <x v="2"/>
    <s v="NL"/>
    <s v="EUR"/>
    <n v="1484999278"/>
    <n v="1482407278"/>
    <b v="0"/>
    <x v="496"/>
    <b v="0"/>
    <s v="technology/wearables"/>
    <n v="1"/>
    <n v="195.4"/>
    <x v="0"/>
    <x v="1"/>
    <x v="2380"/>
    <d v="2017-01-21T11:47:58"/>
    <x v="1"/>
  </r>
  <r>
    <x v="2381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x v="485"/>
    <b v="1"/>
    <s v="theater/plays"/>
    <n v="129"/>
    <n v="60.69"/>
    <x v="6"/>
    <x v="11"/>
    <x v="2381"/>
    <d v="2014-10-20T05:59:00"/>
    <x v="2"/>
  </r>
  <r>
    <x v="2382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x v="184"/>
    <b v="1"/>
    <s v="technology/space exploration"/>
    <n v="647"/>
    <n v="21.56"/>
    <x v="0"/>
    <x v="4"/>
    <x v="2382"/>
    <d v="2015-11-26T20:54:21"/>
    <x v="4"/>
  </r>
  <r>
    <x v="2383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x v="300"/>
    <b v="1"/>
    <s v="theater/plays"/>
    <n v="138"/>
    <n v="28.41"/>
    <x v="6"/>
    <x v="11"/>
    <x v="2383"/>
    <d v="2016-02-14T00:00:00"/>
    <x v="1"/>
  </r>
  <r>
    <x v="2384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x v="495"/>
    <b v="0"/>
    <s v="theater/plays"/>
    <n v="38"/>
    <n v="119.13"/>
    <x v="6"/>
    <x v="11"/>
    <x v="2384"/>
    <d v="2015-01-28T19:37:11"/>
    <x v="2"/>
  </r>
  <r>
    <x v="2385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x v="427"/>
    <b v="1"/>
    <s v="theater/plays"/>
    <n v="190"/>
    <n v="50"/>
    <x v="6"/>
    <x v="11"/>
    <x v="2385"/>
    <d v="2014-08-15T12:39:12"/>
    <x v="2"/>
  </r>
  <r>
    <x v="2386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x v="417"/>
    <b v="0"/>
    <s v="food/restaurants"/>
    <n v="19"/>
    <n v="77.5"/>
    <x v="4"/>
    <x v="40"/>
    <x v="2386"/>
    <d v="2015-02-22T20:09:13"/>
    <x v="4"/>
  </r>
  <r>
    <x v="238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x v="484"/>
    <b v="0"/>
    <s v="theater/musical"/>
    <n v="31"/>
    <n v="66.14"/>
    <x v="6"/>
    <x v="19"/>
    <x v="2387"/>
    <d v="2015-01-01T16:48:55"/>
    <x v="2"/>
  </r>
  <r>
    <x v="238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x v="478"/>
    <b v="1"/>
    <s v="technology/space exploration"/>
    <n v="110"/>
    <n v="44.1"/>
    <x v="0"/>
    <x v="4"/>
    <x v="2388"/>
    <d v="2014-11-30T23:11:07"/>
    <x v="2"/>
  </r>
  <r>
    <x v="2389"/>
    <s v="Fishcakes"/>
    <s v="Fishcakes is a piece of new writing for the Camden Fringe that explores a story of love, loss, and all the â€˜little things'."/>
    <x v="268"/>
    <n v="924"/>
    <x v="0"/>
    <s v="GB"/>
    <s v="GBP"/>
    <n v="1404564028"/>
    <n v="1401972028"/>
    <b v="0"/>
    <x v="478"/>
    <b v="1"/>
    <s v="theater/plays"/>
    <n v="116"/>
    <n v="44"/>
    <x v="6"/>
    <x v="11"/>
    <x v="2389"/>
    <d v="2014-07-05T12:40:28"/>
    <x v="2"/>
  </r>
  <r>
    <x v="2390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x v="174"/>
    <b v="1"/>
    <s v="music/rock"/>
    <n v="108"/>
    <n v="34.07"/>
    <x v="7"/>
    <x v="15"/>
    <x v="2390"/>
    <d v="2012-09-25T03:59:00"/>
    <x v="3"/>
  </r>
  <r>
    <x v="2391"/>
    <s v="MIRAMAR"/>
    <s v="Miramar is a a darkly funny play exploring what it is we call â€˜homeâ€™."/>
    <x v="207"/>
    <n v="920"/>
    <x v="0"/>
    <s v="GB"/>
    <s v="GBP"/>
    <n v="1433009400"/>
    <n v="1431795944"/>
    <b v="0"/>
    <x v="421"/>
    <b v="1"/>
    <s v="theater/plays"/>
    <n v="184"/>
    <n v="24.21"/>
    <x v="6"/>
    <x v="11"/>
    <x v="2391"/>
    <d v="2015-05-30T18:10:00"/>
    <x v="4"/>
  </r>
  <r>
    <x v="2392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x v="411"/>
    <b v="1"/>
    <s v="music/rock"/>
    <n v="122"/>
    <n v="53.88"/>
    <x v="7"/>
    <x v="15"/>
    <x v="2392"/>
    <d v="2017-03-01T03:00:00"/>
    <x v="5"/>
  </r>
  <r>
    <x v="2393"/>
    <s v="Peruvian King Food Truck"/>
    <s v="Peruvian food truck with an LA twist."/>
    <x v="76"/>
    <n v="911"/>
    <x v="2"/>
    <s v="US"/>
    <s v="USD"/>
    <n v="1431709312"/>
    <n v="1429117312"/>
    <b v="0"/>
    <x v="182"/>
    <b v="0"/>
    <s v="food/food trucks"/>
    <n v="6"/>
    <n v="60.73"/>
    <x v="4"/>
    <x v="29"/>
    <x v="2393"/>
    <d v="2015-05-15T17:01:52"/>
    <x v="4"/>
  </r>
  <r>
    <x v="2394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x v="96"/>
    <b v="1"/>
    <s v="music/rock"/>
    <n v="152"/>
    <n v="27.61"/>
    <x v="7"/>
    <x v="15"/>
    <x v="2394"/>
    <d v="2013-03-01T13:58:00"/>
    <x v="0"/>
  </r>
  <r>
    <x v="2395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x v="411"/>
    <b v="0"/>
    <s v="theater/spaces"/>
    <n v="23"/>
    <n v="53.53"/>
    <x v="6"/>
    <x v="9"/>
    <x v="2395"/>
    <d v="2014-06-01T03:59:00"/>
    <x v="2"/>
  </r>
  <r>
    <x v="2396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x v="417"/>
    <b v="0"/>
    <s v="technology/wearables"/>
    <n v="34"/>
    <n v="75.75"/>
    <x v="0"/>
    <x v="1"/>
    <x v="2396"/>
    <d v="2016-02-21T22:36:37"/>
    <x v="1"/>
  </r>
  <r>
    <x v="2397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x v="174"/>
    <b v="0"/>
    <s v="theater/plays"/>
    <n v="36"/>
    <n v="33.67"/>
    <x v="6"/>
    <x v="11"/>
    <x v="2397"/>
    <d v="2015-05-10T22:59:00"/>
    <x v="4"/>
  </r>
  <r>
    <x v="2398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x v="380"/>
    <b v="0"/>
    <s v="photography/photobooks"/>
    <n v="48"/>
    <n v="31.21"/>
    <x v="2"/>
    <x v="3"/>
    <x v="2398"/>
    <d v="2014-12-15T13:12:57"/>
    <x v="2"/>
  </r>
  <r>
    <x v="2399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x v="182"/>
    <b v="1"/>
    <s v="theater/plays"/>
    <n v="101"/>
    <n v="60.33"/>
    <x v="6"/>
    <x v="11"/>
    <x v="2399"/>
    <d v="2014-07-02T14:54:06"/>
    <x v="2"/>
  </r>
  <r>
    <x v="2400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x v="380"/>
    <b v="0"/>
    <s v="technology/wearables"/>
    <n v="8"/>
    <n v="31.17"/>
    <x v="0"/>
    <x v="1"/>
    <x v="2400"/>
    <d v="2015-04-13T15:59:35"/>
    <x v="4"/>
  </r>
  <r>
    <x v="2401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x v="380"/>
    <b v="1"/>
    <s v="music/rock"/>
    <n v="181"/>
    <n v="31.14"/>
    <x v="7"/>
    <x v="15"/>
    <x v="2401"/>
    <d v="2013-02-28T14:15:15"/>
    <x v="0"/>
  </r>
  <r>
    <x v="2402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x v="487"/>
    <b v="1"/>
    <s v="film &amp; video/shorts"/>
    <n v="100"/>
    <n v="50"/>
    <x v="5"/>
    <x v="27"/>
    <x v="2402"/>
    <d v="2011-05-03T03:59:00"/>
    <x v="6"/>
  </r>
  <r>
    <x v="2403"/>
    <s v="Home (The Place Where My Stuff Resides)"/>
    <s v="&quot;The surveyor said the foundation was shaky&quot;. A woman finds what it means to rebuild her marriage."/>
    <x v="268"/>
    <n v="900"/>
    <x v="0"/>
    <s v="US"/>
    <s v="USD"/>
    <n v="1470197340"/>
    <n v="1467497652"/>
    <b v="0"/>
    <x v="484"/>
    <b v="1"/>
    <s v="theater/plays"/>
    <n v="113"/>
    <n v="64.290000000000006"/>
    <x v="6"/>
    <x v="11"/>
    <x v="2403"/>
    <d v="2016-08-03T04:09:00"/>
    <x v="1"/>
  </r>
  <r>
    <x v="2404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x v="460"/>
    <b v="1"/>
    <s v="games/tabletop games"/>
    <n v="120"/>
    <n v="35.92"/>
    <x v="3"/>
    <x v="5"/>
    <x v="2404"/>
    <d v="2017-02-14T20:00:27"/>
    <x v="5"/>
  </r>
  <r>
    <x v="2405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x v="460"/>
    <b v="0"/>
    <s v="photography/photobooks"/>
    <n v="21"/>
    <n v="35.799999999999997"/>
    <x v="2"/>
    <x v="3"/>
    <x v="2405"/>
    <d v="2014-10-23T23:30:40"/>
    <x v="2"/>
  </r>
  <r>
    <x v="2406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x v="427"/>
    <b v="0"/>
    <s v="publishing/fiction"/>
    <n v="31"/>
    <n v="47.11"/>
    <x v="1"/>
    <x v="35"/>
    <x v="2406"/>
    <d v="2013-10-02T13:27:54"/>
    <x v="0"/>
  </r>
  <r>
    <x v="2407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x v="407"/>
    <b v="0"/>
    <s v="technology/wearables"/>
    <n v="15"/>
    <n v="34.270000000000003"/>
    <x v="0"/>
    <x v="1"/>
    <x v="2407"/>
    <d v="2015-01-01T06:59:00"/>
    <x v="2"/>
  </r>
  <r>
    <x v="2408"/>
    <s v="India Meets String Quartet"/>
    <s v="A concert of new music by four composers who have lived in India and been inspired by its music, with the Momenta String Quartet"/>
    <x v="268"/>
    <n v="890"/>
    <x v="0"/>
    <s v="US"/>
    <s v="USD"/>
    <n v="1321385820"/>
    <n v="1318539484"/>
    <b v="0"/>
    <x v="460"/>
    <b v="1"/>
    <s v="music/classical music"/>
    <n v="111"/>
    <n v="35.6"/>
    <x v="7"/>
    <x v="25"/>
    <x v="2408"/>
    <d v="2011-11-15T19:37:00"/>
    <x v="6"/>
  </r>
  <r>
    <x v="2409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x v="469"/>
    <b v="1"/>
    <s v="theater/plays"/>
    <n v="119"/>
    <n v="29.67"/>
    <x v="6"/>
    <x v="11"/>
    <x v="2409"/>
    <d v="2015-08-01T22:24:54"/>
    <x v="4"/>
  </r>
  <r>
    <x v="2410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x v="427"/>
    <b v="0"/>
    <s v="food/food trucks"/>
    <n v="6"/>
    <n v="46.63"/>
    <x v="4"/>
    <x v="29"/>
    <x v="2410"/>
    <d v="2016-05-08T20:12:07"/>
    <x v="1"/>
  </r>
  <r>
    <x v="2411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x v="460"/>
    <b v="1"/>
    <s v="publishing/radio &amp; podcasts"/>
    <n v="148"/>
    <n v="35.44"/>
    <x v="1"/>
    <x v="2"/>
    <x v="2411"/>
    <d v="2013-04-07T20:52:18"/>
    <x v="0"/>
  </r>
  <r>
    <x v="241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x v="397"/>
    <b v="0"/>
    <s v="technology/space exploration"/>
    <n v="1"/>
    <n v="80.45"/>
    <x v="0"/>
    <x v="4"/>
    <x v="2412"/>
    <d v="2014-12-10T03:48:45"/>
    <x v="2"/>
  </r>
  <r>
    <x v="2413"/>
    <s v="&quot;The Naked Pixel&quot; Ali Pakele"/>
    <s v="Project rewards $25 gets you 190+ digital images"/>
    <x v="292"/>
    <n v="885"/>
    <x v="0"/>
    <s v="US"/>
    <s v="USD"/>
    <n v="1457739245"/>
    <n v="1455147245"/>
    <b v="0"/>
    <x v="460"/>
    <b v="1"/>
    <s v="photography/photobooks"/>
    <n v="885"/>
    <n v="35.4"/>
    <x v="2"/>
    <x v="3"/>
    <x v="2413"/>
    <d v="2016-03-11T23:34:05"/>
    <x v="1"/>
  </r>
  <r>
    <x v="2414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x v="485"/>
    <b v="0"/>
    <s v="theater/musical"/>
    <n v="4"/>
    <n v="55.06"/>
    <x v="6"/>
    <x v="19"/>
    <x v="2414"/>
    <d v="2015-01-11T04:59:00"/>
    <x v="2"/>
  </r>
  <r>
    <x v="2415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x v="411"/>
    <b v="0"/>
    <s v="technology/wearables"/>
    <n v="11"/>
    <n v="51.82"/>
    <x v="0"/>
    <x v="1"/>
    <x v="2415"/>
    <d v="2015-04-10T04:59:00"/>
    <x v="4"/>
  </r>
  <r>
    <x v="2416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x v="478"/>
    <b v="0"/>
    <s v="theater/plays"/>
    <n v="18"/>
    <n v="41.95"/>
    <x v="6"/>
    <x v="11"/>
    <x v="2416"/>
    <d v="2014-06-19T15:33:51"/>
    <x v="2"/>
  </r>
  <r>
    <x v="24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x v="486"/>
    <b v="1"/>
    <s v="theater/plays"/>
    <n v="119"/>
    <n v="17.25"/>
    <x v="6"/>
    <x v="11"/>
    <x v="2417"/>
    <d v="2017-02-28T00:00:00"/>
    <x v="5"/>
  </r>
  <r>
    <x v="2418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x v="380"/>
    <b v="0"/>
    <s v="technology/wearables"/>
    <n v="1"/>
    <n v="30.31"/>
    <x v="0"/>
    <x v="1"/>
    <x v="2418"/>
    <d v="2015-09-01T15:05:19"/>
    <x v="4"/>
  </r>
  <r>
    <x v="24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x v="428"/>
    <b v="0"/>
    <s v="technology/wearables"/>
    <n v="15"/>
    <n v="97.33"/>
    <x v="0"/>
    <x v="1"/>
    <x v="2419"/>
    <d v="2014-07-11T16:00:00"/>
    <x v="2"/>
  </r>
  <r>
    <x v="2420"/>
    <s v="Cubs: an Original Work"/>
    <s v="An Original Short Play: two young women search for answers about sexuality, the history they are taught, and their animal instincts."/>
    <x v="268"/>
    <n v="875"/>
    <x v="0"/>
    <s v="US"/>
    <s v="USD"/>
    <n v="1466056689"/>
    <n v="1464847089"/>
    <b v="0"/>
    <x v="427"/>
    <b v="1"/>
    <s v="theater/plays"/>
    <n v="109"/>
    <n v="46.05"/>
    <x v="6"/>
    <x v="11"/>
    <x v="2420"/>
    <d v="2016-06-16T05:58:09"/>
    <x v="1"/>
  </r>
  <r>
    <x v="2421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x v="484"/>
    <b v="1"/>
    <s v="music/rock"/>
    <n v="219"/>
    <n v="62.5"/>
    <x v="7"/>
    <x v="15"/>
    <x v="2421"/>
    <d v="2015-07-29T15:31:29"/>
    <x v="4"/>
  </r>
  <r>
    <x v="2422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x v="300"/>
    <b v="0"/>
    <s v="theater/plays"/>
    <n v="9"/>
    <n v="25.65"/>
    <x v="6"/>
    <x v="11"/>
    <x v="2422"/>
    <d v="2014-07-20T18:51:27"/>
    <x v="2"/>
  </r>
  <r>
    <x v="2423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x v="490"/>
    <b v="1"/>
    <s v="theater/plays"/>
    <n v="289"/>
    <n v="43.35"/>
    <x v="6"/>
    <x v="11"/>
    <x v="2423"/>
    <d v="2016-06-08T13:59:00"/>
    <x v="1"/>
  </r>
  <r>
    <x v="2424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x v="465"/>
    <b v="0"/>
    <s v="photography/photobooks"/>
    <n v="13"/>
    <n v="37.61"/>
    <x v="2"/>
    <x v="3"/>
    <x v="2424"/>
    <d v="2016-07-03T07:38:56"/>
    <x v="1"/>
  </r>
  <r>
    <x v="2425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x v="411"/>
    <b v="0"/>
    <s v="technology/wearables"/>
    <n v="2"/>
    <n v="50.65"/>
    <x v="0"/>
    <x v="1"/>
    <x v="2425"/>
    <d v="2015-04-26T20:55:59"/>
    <x v="4"/>
  </r>
  <r>
    <x v="2426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x v="484"/>
    <b v="0"/>
    <s v="film &amp; video/animation"/>
    <n v="3"/>
    <n v="61.5"/>
    <x v="5"/>
    <x v="23"/>
    <x v="2426"/>
    <d v="2014-09-17T16:45:19"/>
    <x v="2"/>
  </r>
  <r>
    <x v="2427"/>
    <s v="&quot;Something to See, Not to Say&quot; - Anemometer's First EP Album"/>
    <s v="Ambient Electro Grind-fest!"/>
    <x v="302"/>
    <n v="860"/>
    <x v="0"/>
    <s v="US"/>
    <s v="USD"/>
    <n v="1331621940"/>
    <n v="1329671572"/>
    <b v="0"/>
    <x v="96"/>
    <b v="1"/>
    <s v="music/electronic music"/>
    <n v="156"/>
    <n v="26.06"/>
    <x v="7"/>
    <x v="13"/>
    <x v="2427"/>
    <d v="2012-03-13T06:59:00"/>
    <x v="3"/>
  </r>
  <r>
    <x v="2428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x v="427"/>
    <b v="0"/>
    <s v="photography/photobooks"/>
    <n v="16"/>
    <n v="45.16"/>
    <x v="2"/>
    <x v="3"/>
    <x v="2428"/>
    <d v="2014-07-06T17:13:56"/>
    <x v="2"/>
  </r>
  <r>
    <x v="2429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x v="480"/>
    <b v="0"/>
    <s v="music/faith"/>
    <n v="68"/>
    <n v="122.14"/>
    <x v="7"/>
    <x v="14"/>
    <x v="2429"/>
    <d v="2015-10-21T15:01:14"/>
    <x v="4"/>
  </r>
  <r>
    <x v="2430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x v="174"/>
    <b v="0"/>
    <s v="games/video games"/>
    <n v="1"/>
    <n v="31.56"/>
    <x v="3"/>
    <x v="18"/>
    <x v="2430"/>
    <d v="2015-08-05T00:33:53"/>
    <x v="4"/>
  </r>
  <r>
    <x v="243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x v="492"/>
    <b v="0"/>
    <s v="theater/plays"/>
    <n v="34"/>
    <n v="35.5"/>
    <x v="6"/>
    <x v="11"/>
    <x v="2431"/>
    <d v="2015-07-17T10:32:59"/>
    <x v="4"/>
  </r>
  <r>
    <x v="2432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x v="182"/>
    <b v="0"/>
    <s v="music/faith"/>
    <n v="21"/>
    <n v="56.67"/>
    <x v="7"/>
    <x v="14"/>
    <x v="2432"/>
    <d v="2015-07-20T22:46:32"/>
    <x v="4"/>
  </r>
  <r>
    <x v="2433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x v="480"/>
    <b v="0"/>
    <s v="technology/web"/>
    <n v="34"/>
    <n v="121.43"/>
    <x v="0"/>
    <x v="26"/>
    <x v="2433"/>
    <d v="2014-12-05T00:03:01"/>
    <x v="2"/>
  </r>
  <r>
    <x v="2434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x v="478"/>
    <b v="0"/>
    <s v="games/video games"/>
    <n v="39"/>
    <n v="40.479999999999997"/>
    <x v="3"/>
    <x v="18"/>
    <x v="2434"/>
    <d v="2013-11-26T06:30:59"/>
    <x v="0"/>
  </r>
  <r>
    <x v="2435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x v="478"/>
    <b v="1"/>
    <s v="theater/plays"/>
    <n v="100"/>
    <n v="40.479999999999997"/>
    <x v="6"/>
    <x v="11"/>
    <x v="2435"/>
    <d v="2015-12-09T22:48:04"/>
    <x v="4"/>
  </r>
  <r>
    <x v="2436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x v="460"/>
    <b v="1"/>
    <s v="music/indie rock"/>
    <n v="113"/>
    <n v="34"/>
    <x v="7"/>
    <x v="12"/>
    <x v="2436"/>
    <d v="2012-06-04T17:19:55"/>
    <x v="3"/>
  </r>
  <r>
    <x v="2437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x v="417"/>
    <b v="0"/>
    <s v="theater/plays"/>
    <n v="2"/>
    <n v="70.17"/>
    <x v="6"/>
    <x v="11"/>
    <x v="2437"/>
    <d v="2015-10-01T15:02:54"/>
    <x v="4"/>
  </r>
  <r>
    <x v="2438"/>
    <s v="'Gretel and Hansel' - A Children's Theatre Production"/>
    <s v="'Gretel and Hansel' by Sam Leeves - an inclusive, multi-sensory theatre production for children aged seven to eleven and their families"/>
    <x v="268"/>
    <n v="838"/>
    <x v="0"/>
    <s v="GB"/>
    <s v="GBP"/>
    <n v="1455138000"/>
    <n v="1452448298"/>
    <b v="0"/>
    <x v="406"/>
    <b v="1"/>
    <s v="theater/plays"/>
    <n v="105"/>
    <n v="17.829999999999998"/>
    <x v="6"/>
    <x v="11"/>
    <x v="2438"/>
    <d v="2016-02-10T21:00:00"/>
    <x v="1"/>
  </r>
  <r>
    <x v="2439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x v="480"/>
    <b v="0"/>
    <s v="technology/wearables"/>
    <n v="6"/>
    <n v="119.57"/>
    <x v="0"/>
    <x v="1"/>
    <x v="2439"/>
    <d v="2017-01-31T23:32:00"/>
    <x v="1"/>
  </r>
  <r>
    <x v="2440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x v="494"/>
    <b v="0"/>
    <s v="publishing/children's books"/>
    <n v="5"/>
    <n v="37.950000000000003"/>
    <x v="1"/>
    <x v="39"/>
    <x v="2440"/>
    <d v="2012-02-29T01:29:58"/>
    <x v="3"/>
  </r>
  <r>
    <x v="2441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x v="407"/>
    <b v="1"/>
    <s v="technology/space exploration"/>
    <n v="166"/>
    <n v="31.96"/>
    <x v="0"/>
    <x v="4"/>
    <x v="2441"/>
    <d v="2016-10-12T13:11:15"/>
    <x v="1"/>
  </r>
  <r>
    <x v="2442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x v="367"/>
    <b v="0"/>
    <s v="theater/spaces"/>
    <n v="24"/>
    <n v="23.63"/>
    <x v="6"/>
    <x v="9"/>
    <x v="2442"/>
    <d v="2017-02-08T09:59:05"/>
    <x v="5"/>
  </r>
  <r>
    <x v="2443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x v="427"/>
    <b v="1"/>
    <s v="theater/plays"/>
    <n v="330"/>
    <n v="43.42"/>
    <x v="6"/>
    <x v="11"/>
    <x v="2443"/>
    <d v="2016-05-31T11:00:00"/>
    <x v="1"/>
  </r>
  <r>
    <x v="2444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x v="494"/>
    <b v="1"/>
    <s v="publishing/nonfiction"/>
    <n v="118"/>
    <n v="37.450000000000003"/>
    <x v="1"/>
    <x v="17"/>
    <x v="2444"/>
    <d v="2011-04-18T17:24:19"/>
    <x v="6"/>
  </r>
  <r>
    <x v="2445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x v="483"/>
    <b v="0"/>
    <s v="film &amp; video/animation"/>
    <n v="8"/>
    <n v="16.760000000000002"/>
    <x v="5"/>
    <x v="23"/>
    <x v="2445"/>
    <d v="2013-05-14T16:47:40"/>
    <x v="0"/>
  </r>
  <r>
    <x v="2446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x v="417"/>
    <b v="0"/>
    <s v="theater/musical"/>
    <n v="16"/>
    <n v="68.42"/>
    <x v="6"/>
    <x v="19"/>
    <x v="2446"/>
    <d v="2016-03-08T04:59:00"/>
    <x v="1"/>
  </r>
  <r>
    <x v="2447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x v="174"/>
    <b v="1"/>
    <s v="music/indie rock"/>
    <n v="137"/>
    <n v="30.37"/>
    <x v="7"/>
    <x v="12"/>
    <x v="2447"/>
    <d v="2012-06-30T03:59:00"/>
    <x v="3"/>
  </r>
  <r>
    <x v="2448"/>
    <s v="Beyond the Victory recording their debut EP"/>
    <s v="The money will go towards our debut EP being Recorded mixed by Andrew Baylis and mastered by Drew Fulk of Think Sound Studios."/>
    <x v="268"/>
    <n v="815"/>
    <x v="0"/>
    <s v="US"/>
    <s v="USD"/>
    <n v="1352860017"/>
    <n v="1348536417"/>
    <b v="0"/>
    <x v="484"/>
    <b v="1"/>
    <s v="music/rock"/>
    <n v="102"/>
    <n v="58.21"/>
    <x v="7"/>
    <x v="15"/>
    <x v="2448"/>
    <d v="2012-11-14T02:26:57"/>
    <x v="3"/>
  </r>
  <r>
    <x v="2449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x v="485"/>
    <b v="0"/>
    <s v="theater/plays"/>
    <n v="33"/>
    <n v="50.88"/>
    <x v="6"/>
    <x v="11"/>
    <x v="2449"/>
    <d v="2015-08-17T16:00:00"/>
    <x v="4"/>
  </r>
  <r>
    <x v="2450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x v="182"/>
    <b v="1"/>
    <s v="publishing/nonfiction"/>
    <n v="148"/>
    <n v="54.27"/>
    <x v="1"/>
    <x v="17"/>
    <x v="2450"/>
    <d v="2012-04-16T21:00:00"/>
    <x v="3"/>
  </r>
  <r>
    <x v="2451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x v="469"/>
    <b v="1"/>
    <s v="games/tabletop games"/>
    <n v="163"/>
    <n v="27.1"/>
    <x v="3"/>
    <x v="5"/>
    <x v="2451"/>
    <d v="2012-01-28T18:54:07"/>
    <x v="6"/>
  </r>
  <r>
    <x v="2452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x v="96"/>
    <b v="1"/>
    <s v="music/rock"/>
    <n v="116"/>
    <n v="24.58"/>
    <x v="7"/>
    <x v="15"/>
    <x v="2452"/>
    <d v="2012-10-24T16:26:16"/>
    <x v="3"/>
  </r>
  <r>
    <x v="2453"/>
    <s v="Keep The Prison Van Rolling"/>
    <s v="Big Fiction leaves for tour on 6/27 but the Prison Van needs some work!  New brakes, transmission repair, tires... it needs a bit."/>
    <x v="268"/>
    <n v="810"/>
    <x v="0"/>
    <s v="US"/>
    <s v="USD"/>
    <n v="1340904416"/>
    <n v="1339694816"/>
    <b v="0"/>
    <x v="480"/>
    <b v="1"/>
    <s v="music/rock"/>
    <n v="101"/>
    <n v="115.71"/>
    <x v="7"/>
    <x v="15"/>
    <x v="2453"/>
    <d v="2012-06-28T17:26:56"/>
    <x v="3"/>
  </r>
  <r>
    <x v="2454"/>
    <s v="Itch + Scratch at Hackney Showroom"/>
    <s v="After 3 successful nights last year, Itch+Scratch are back. New writing, live music and party fun. Best New Theatre, Great Night Out."/>
    <x v="268"/>
    <n v="810"/>
    <x v="0"/>
    <s v="GB"/>
    <s v="GBP"/>
    <n v="1462697966"/>
    <n v="1460105966"/>
    <b v="0"/>
    <x v="96"/>
    <b v="1"/>
    <s v="theater/plays"/>
    <n v="101"/>
    <n v="24.55"/>
    <x v="6"/>
    <x v="11"/>
    <x v="2454"/>
    <d v="2016-05-08T08:59:26"/>
    <x v="1"/>
  </r>
  <r>
    <x v="2455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x v="494"/>
    <b v="0"/>
    <s v="publishing/translations"/>
    <n v="27"/>
    <n v="36.68"/>
    <x v="1"/>
    <x v="31"/>
    <x v="2455"/>
    <d v="2014-07-13T04:59:00"/>
    <x v="2"/>
  </r>
  <r>
    <x v="2456"/>
    <s v="Fusion in a Bubblegum Machine"/>
    <s v="You may be thinking: &quot;a fusion reactor? Thatâ€™s not very exciting, I see fusion every day.&quot; But. How often do you see fusion inside of a Bubblegum..."/>
    <x v="268"/>
    <n v="805.07"/>
    <x v="0"/>
    <s v="US"/>
    <s v="USD"/>
    <n v="1258955940"/>
    <n v="1255730520"/>
    <b v="1"/>
    <x v="465"/>
    <b v="1"/>
    <s v="technology/hardware"/>
    <n v="101"/>
    <n v="35"/>
    <x v="0"/>
    <x v="0"/>
    <x v="2456"/>
    <d v="2009-11-23T05:59:00"/>
    <x v="8"/>
  </r>
  <r>
    <x v="2457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x v="482"/>
    <b v="0"/>
    <s v="publishing/translations"/>
    <n v="7"/>
    <n v="80.5"/>
    <x v="1"/>
    <x v="31"/>
    <x v="2457"/>
    <d v="2016-12-10T11:00:00"/>
    <x v="1"/>
  </r>
  <r>
    <x v="2458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x v="495"/>
    <b v="0"/>
    <s v="theater/plays"/>
    <n v="20"/>
    <n v="100.63"/>
    <x v="6"/>
    <x v="11"/>
    <x v="2458"/>
    <d v="2016-07-17T10:47:48"/>
    <x v="1"/>
  </r>
  <r>
    <x v="2459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x v="427"/>
    <b v="0"/>
    <s v="publishing/children's books"/>
    <n v="27"/>
    <n v="42.16"/>
    <x v="1"/>
    <x v="39"/>
    <x v="2459"/>
    <d v="2014-08-29T18:45:11"/>
    <x v="2"/>
  </r>
  <r>
    <x v="2460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x v="182"/>
    <b v="1"/>
    <s v="food/small batch"/>
    <n v="134"/>
    <n v="53.4"/>
    <x v="4"/>
    <x v="7"/>
    <x v="2460"/>
    <d v="2015-12-29T23:00:00"/>
    <x v="4"/>
  </r>
  <r>
    <x v="2461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x v="489"/>
    <b v="0"/>
    <s v="food/food trucks"/>
    <n v="1"/>
    <n v="200"/>
    <x v="4"/>
    <x v="29"/>
    <x v="2461"/>
    <d v="2014-08-09T21:57:05"/>
    <x v="2"/>
  </r>
  <r>
    <x v="2462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x v="497"/>
    <b v="0"/>
    <s v="theater/plays"/>
    <n v="3"/>
    <n v="800"/>
    <x v="6"/>
    <x v="11"/>
    <x v="2462"/>
    <d v="2016-12-19T00:45:50"/>
    <x v="1"/>
  </r>
  <r>
    <x v="2463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x v="496"/>
    <b v="0"/>
    <s v="film &amp; video/drama"/>
    <n v="16"/>
    <n v="160"/>
    <x v="5"/>
    <x v="10"/>
    <x v="2463"/>
    <d v="2015-07-21T06:59:00"/>
    <x v="4"/>
  </r>
  <r>
    <x v="2464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x v="428"/>
    <b v="0"/>
    <s v="publishing/translations"/>
    <n v="18"/>
    <n v="88.89"/>
    <x v="1"/>
    <x v="31"/>
    <x v="2464"/>
    <d v="2015-08-16T16:13:11"/>
    <x v="4"/>
  </r>
  <r>
    <x v="2465"/>
    <s v="Petrification"/>
    <s v="Help us get the show on the road! Petrification is a new play about home, memory and identity and we need your help to tour."/>
    <x v="268"/>
    <n v="800"/>
    <x v="0"/>
    <s v="GB"/>
    <s v="GBP"/>
    <n v="1466172000"/>
    <n v="1463418090"/>
    <b v="0"/>
    <x v="174"/>
    <b v="1"/>
    <s v="theater/plays"/>
    <n v="100"/>
    <n v="29.63"/>
    <x v="6"/>
    <x v="11"/>
    <x v="2465"/>
    <d v="2016-06-17T14:00:00"/>
    <x v="1"/>
  </r>
  <r>
    <x v="2466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x v="484"/>
    <b v="1"/>
    <s v="film &amp; video/television"/>
    <n v="133"/>
    <n v="57.14"/>
    <x v="5"/>
    <x v="16"/>
    <x v="2466"/>
    <d v="2016-01-09T00:36:01"/>
    <x v="4"/>
  </r>
  <r>
    <x v="2467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x v="469"/>
    <b v="1"/>
    <s v="music/indie rock"/>
    <n v="266"/>
    <n v="26.57"/>
    <x v="7"/>
    <x v="12"/>
    <x v="2467"/>
    <d v="2012-04-22T16:59:36"/>
    <x v="3"/>
  </r>
  <r>
    <x v="2468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x v="428"/>
    <b v="0"/>
    <s v="theater/spaces"/>
    <n v="16"/>
    <n v="88.44"/>
    <x v="6"/>
    <x v="9"/>
    <x v="2468"/>
    <d v="2016-08-14T22:45:43"/>
    <x v="1"/>
  </r>
  <r>
    <x v="2469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x v="484"/>
    <b v="0"/>
    <s v="theater/spaces"/>
    <n v="4"/>
    <n v="56.79"/>
    <x v="6"/>
    <x v="9"/>
    <x v="2469"/>
    <d v="2015-05-20T19:48:46"/>
    <x v="4"/>
  </r>
  <r>
    <x v="2470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x v="428"/>
    <b v="0"/>
    <s v="theater/plays"/>
    <n v="53"/>
    <n v="88.33"/>
    <x v="6"/>
    <x v="11"/>
    <x v="2470"/>
    <d v="2016-07-03T19:59:00"/>
    <x v="1"/>
  </r>
  <r>
    <x v="247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x v="428"/>
    <b v="1"/>
    <s v="theater/musical"/>
    <n v="106"/>
    <n v="88.33"/>
    <x v="6"/>
    <x v="19"/>
    <x v="2471"/>
    <d v="2014-09-15T06:08:00"/>
    <x v="2"/>
  </r>
  <r>
    <x v="2472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x v="482"/>
    <b v="1"/>
    <s v="theater/plays"/>
    <n v="158"/>
    <n v="79.099999999999994"/>
    <x v="6"/>
    <x v="11"/>
    <x v="2472"/>
    <d v="2015-05-18T05:59:44"/>
    <x v="4"/>
  </r>
  <r>
    <x v="2473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x v="480"/>
    <b v="0"/>
    <s v="technology/web"/>
    <n v="1"/>
    <n v="112.57"/>
    <x v="0"/>
    <x v="26"/>
    <x v="2473"/>
    <d v="2015-08-05T16:50:32"/>
    <x v="4"/>
  </r>
  <r>
    <x v="2474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x v="300"/>
    <b v="1"/>
    <s v="music/classical music"/>
    <n v="106"/>
    <n v="23.12"/>
    <x v="7"/>
    <x v="25"/>
    <x v="2474"/>
    <d v="2012-12-24T23:47:37"/>
    <x v="3"/>
  </r>
  <r>
    <x v="2475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x v="174"/>
    <b v="1"/>
    <s v="theater/plays"/>
    <n v="142"/>
    <n v="29"/>
    <x v="6"/>
    <x v="11"/>
    <x v="2475"/>
    <d v="2014-07-27T14:17:25"/>
    <x v="2"/>
  </r>
  <r>
    <x v="2476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x v="495"/>
    <b v="1"/>
    <s v="theater/plays"/>
    <n v="104"/>
    <n v="97.5"/>
    <x v="6"/>
    <x v="11"/>
    <x v="2476"/>
    <d v="2014-06-16T17:06:34"/>
    <x v="2"/>
  </r>
  <r>
    <x v="247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x v="96"/>
    <b v="1"/>
    <s v="theater/plays"/>
    <n v="130"/>
    <n v="23.64"/>
    <x v="6"/>
    <x v="11"/>
    <x v="2477"/>
    <d v="2015-02-28T15:14:22"/>
    <x v="4"/>
  </r>
  <r>
    <x v="2478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x v="174"/>
    <b v="1"/>
    <s v="theater/plays"/>
    <n v="130"/>
    <n v="28.89"/>
    <x v="6"/>
    <x v="11"/>
    <x v="2478"/>
    <d v="2015-04-26T06:28:00"/>
    <x v="4"/>
  </r>
  <r>
    <x v="2479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x v="345"/>
    <b v="0"/>
    <s v="theater/plays"/>
    <n v="22"/>
    <n v="129.16999999999999"/>
    <x v="6"/>
    <x v="11"/>
    <x v="2479"/>
    <d v="2015-11-25T23:00:00"/>
    <x v="4"/>
  </r>
  <r>
    <x v="2480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x v="490"/>
    <b v="1"/>
    <s v="theater/plays"/>
    <n v="100"/>
    <n v="38.65"/>
    <x v="6"/>
    <x v="11"/>
    <x v="2480"/>
    <d v="2014-06-28T14:05:24"/>
    <x v="2"/>
  </r>
  <r>
    <x v="2481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x v="485"/>
    <b v="0"/>
    <s v="film &amp; video/animation"/>
    <n v="7"/>
    <n v="47.88"/>
    <x v="5"/>
    <x v="23"/>
    <x v="2481"/>
    <d v="2015-03-04T02:00:20"/>
    <x v="4"/>
  </r>
  <r>
    <x v="2482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x v="427"/>
    <b v="1"/>
    <s v="publishing/nonfiction"/>
    <n v="116"/>
    <n v="40.21"/>
    <x v="1"/>
    <x v="17"/>
    <x v="2482"/>
    <d v="2011-07-06T19:33:10"/>
    <x v="6"/>
  </r>
  <r>
    <x v="2483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x v="393"/>
    <b v="1"/>
    <s v="film &amp; video/shorts"/>
    <n v="127"/>
    <n v="21.19"/>
    <x v="5"/>
    <x v="27"/>
    <x v="2483"/>
    <d v="2014-02-23T13:39:51"/>
    <x v="2"/>
  </r>
  <r>
    <x v="2484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x v="482"/>
    <b v="0"/>
    <s v="music/faith"/>
    <n v="22"/>
    <n v="76"/>
    <x v="7"/>
    <x v="14"/>
    <x v="2484"/>
    <d v="2017-04-07T18:45:38"/>
    <x v="5"/>
  </r>
  <r>
    <x v="2485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x v="182"/>
    <b v="1"/>
    <s v="theater/plays"/>
    <n v="117"/>
    <n v="50.67"/>
    <x v="6"/>
    <x v="11"/>
    <x v="2485"/>
    <d v="2015-06-13T01:43:00"/>
    <x v="4"/>
  </r>
  <r>
    <x v="2486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x v="447"/>
    <b v="1"/>
    <s v="theater/plays"/>
    <n v="152"/>
    <n v="19.489999999999998"/>
    <x v="6"/>
    <x v="11"/>
    <x v="2486"/>
    <d v="2015-04-02T15:54:31"/>
    <x v="4"/>
  </r>
  <r>
    <x v="2487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x v="345"/>
    <b v="0"/>
    <s v="theater/plays"/>
    <n v="22"/>
    <n v="126.5"/>
    <x v="6"/>
    <x v="11"/>
    <x v="2487"/>
    <d v="2016-01-14T18:16:56"/>
    <x v="4"/>
  </r>
  <r>
    <x v="2488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x v="487"/>
    <b v="1"/>
    <s v="music/rock"/>
    <n v="101"/>
    <n v="42.11"/>
    <x v="7"/>
    <x v="15"/>
    <x v="2488"/>
    <d v="2013-08-27T16:31:29"/>
    <x v="0"/>
  </r>
  <r>
    <x v="248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x v="182"/>
    <b v="1"/>
    <s v="music/electronic music"/>
    <n v="151"/>
    <n v="50.27"/>
    <x v="7"/>
    <x v="13"/>
    <x v="2489"/>
    <d v="2014-04-14T23:00:00"/>
    <x v="2"/>
  </r>
  <r>
    <x v="2490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x v="411"/>
    <b v="1"/>
    <s v="theater/plays"/>
    <n v="251"/>
    <n v="44.24"/>
    <x v="6"/>
    <x v="11"/>
    <x v="2490"/>
    <d v="2016-08-25T03:59:00"/>
    <x v="1"/>
  </r>
  <r>
    <x v="2491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x v="428"/>
    <b v="0"/>
    <s v="theater/plays"/>
    <n v="15"/>
    <n v="83.33"/>
    <x v="6"/>
    <x v="11"/>
    <x v="2491"/>
    <d v="2014-05-17T04:32:45"/>
    <x v="2"/>
  </r>
  <r>
    <x v="2492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x v="478"/>
    <b v="0"/>
    <s v="music/indie rock"/>
    <n v="75"/>
    <n v="35.71"/>
    <x v="7"/>
    <x v="12"/>
    <x v="2492"/>
    <d v="2016-12-30T22:35:11"/>
    <x v="1"/>
  </r>
  <r>
    <x v="2493"/>
    <s v="SUPER NICE EP 2012"/>
    <s v="We're a band from Hawaii trying to produce our first EP and we need help!"/>
    <x v="260"/>
    <n v="750"/>
    <x v="0"/>
    <s v="US"/>
    <s v="USD"/>
    <n v="1339840740"/>
    <n v="1335397188"/>
    <b v="0"/>
    <x v="174"/>
    <b v="1"/>
    <s v="music/indie rock"/>
    <n v="125"/>
    <n v="27.78"/>
    <x v="7"/>
    <x v="12"/>
    <x v="2493"/>
    <d v="2012-06-16T09:59:00"/>
    <x v="3"/>
  </r>
  <r>
    <x v="2494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x v="495"/>
    <b v="0"/>
    <s v="film &amp; video/drama"/>
    <n v="30"/>
    <n v="93.25"/>
    <x v="5"/>
    <x v="10"/>
    <x v="2494"/>
    <d v="2015-01-29T20:21:04"/>
    <x v="2"/>
  </r>
  <r>
    <x v="2495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x v="490"/>
    <b v="1"/>
    <s v="theater/spaces"/>
    <n v="149"/>
    <n v="37.25"/>
    <x v="6"/>
    <x v="9"/>
    <x v="2495"/>
    <d v="2016-04-27T13:16:00"/>
    <x v="1"/>
  </r>
  <r>
    <x v="2496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x v="478"/>
    <b v="0"/>
    <s v="theater/plays"/>
    <n v="27"/>
    <n v="35"/>
    <x v="6"/>
    <x v="11"/>
    <x v="2496"/>
    <d v="2015-11-05T14:16:15"/>
    <x v="4"/>
  </r>
  <r>
    <x v="2497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x v="478"/>
    <b v="0"/>
    <s v="games/video games"/>
    <n v="3"/>
    <n v="34.880000000000003"/>
    <x v="3"/>
    <x v="18"/>
    <x v="2497"/>
    <d v="2012-04-13T14:17:15"/>
    <x v="3"/>
  </r>
  <r>
    <x v="2498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x v="487"/>
    <b v="0"/>
    <s v="publishing/children's books"/>
    <n v="29"/>
    <n v="40.61"/>
    <x v="1"/>
    <x v="39"/>
    <x v="2498"/>
    <d v="2012-05-15T17:16:27"/>
    <x v="3"/>
  </r>
  <r>
    <x v="2499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x v="478"/>
    <b v="0"/>
    <s v="music/jazz"/>
    <n v="24"/>
    <n v="34.76"/>
    <x v="7"/>
    <x v="33"/>
    <x v="2499"/>
    <d v="2013-05-04T14:00:34"/>
    <x v="0"/>
  </r>
  <r>
    <x v="2500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x v="495"/>
    <b v="0"/>
    <s v="theater/plays"/>
    <n v="37"/>
    <n v="91.25"/>
    <x v="6"/>
    <x v="11"/>
    <x v="2500"/>
    <d v="2014-10-22T04:59:00"/>
    <x v="2"/>
  </r>
  <r>
    <x v="2501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x v="490"/>
    <b v="1"/>
    <s v="theater/plays"/>
    <n v="104"/>
    <n v="36.5"/>
    <x v="6"/>
    <x v="11"/>
    <x v="2501"/>
    <d v="2014-06-06T23:00:00"/>
    <x v="2"/>
  </r>
  <r>
    <x v="2502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x v="300"/>
    <b v="1"/>
    <s v="music/rock"/>
    <n v="145"/>
    <n v="21.38"/>
    <x v="7"/>
    <x v="15"/>
    <x v="2502"/>
    <d v="2016-08-13T11:32:37"/>
    <x v="1"/>
  </r>
  <r>
    <x v="2503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x v="428"/>
    <b v="0"/>
    <s v="technology/wearables"/>
    <n v="7"/>
    <n v="80.67"/>
    <x v="0"/>
    <x v="1"/>
    <x v="2503"/>
    <d v="2014-11-29T16:00:00"/>
    <x v="2"/>
  </r>
  <r>
    <x v="2504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x v="493"/>
    <b v="1"/>
    <s v="music/classical music"/>
    <n v="104"/>
    <n v="55.77"/>
    <x v="7"/>
    <x v="25"/>
    <x v="2504"/>
    <d v="2013-10-01T03:59:00"/>
    <x v="0"/>
  </r>
  <r>
    <x v="2505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x v="489"/>
    <b v="0"/>
    <s v="film &amp; video/drama"/>
    <n v="21"/>
    <n v="180.5"/>
    <x v="5"/>
    <x v="10"/>
    <x v="2505"/>
    <d v="2015-06-22T17:48:15"/>
    <x v="4"/>
  </r>
  <r>
    <x v="2506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x v="345"/>
    <b v="1"/>
    <s v="theater/spaces"/>
    <n v="103"/>
    <n v="120.17"/>
    <x v="6"/>
    <x v="9"/>
    <x v="2506"/>
    <d v="2015-06-11T16:13:06"/>
    <x v="4"/>
  </r>
  <r>
    <x v="2507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x v="174"/>
    <b v="1"/>
    <s v="theater/plays"/>
    <n v="103"/>
    <n v="26.67"/>
    <x v="6"/>
    <x v="11"/>
    <x v="2507"/>
    <d v="2016-09-26T10:37:09"/>
    <x v="1"/>
  </r>
  <r>
    <x v="2508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x v="493"/>
    <b v="1"/>
    <s v="theater/plays"/>
    <n v="120"/>
    <n v="55.23"/>
    <x v="6"/>
    <x v="11"/>
    <x v="2508"/>
    <d v="2016-09-08T18:08:42"/>
    <x v="1"/>
  </r>
  <r>
    <x v="2509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x v="485"/>
    <b v="0"/>
    <s v="technology/wearables"/>
    <n v="10"/>
    <n v="44.69"/>
    <x v="0"/>
    <x v="1"/>
    <x v="2509"/>
    <d v="2014-12-01T00:00:00"/>
    <x v="2"/>
  </r>
  <r>
    <x v="2510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x v="417"/>
    <b v="0"/>
    <s v="theater/plays"/>
    <n v="57"/>
    <n v="59.58"/>
    <x v="6"/>
    <x v="11"/>
    <x v="2510"/>
    <d v="2015-03-28T22:07:06"/>
    <x v="4"/>
  </r>
  <r>
    <x v="2511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x v="397"/>
    <b v="0"/>
    <s v="theater/spaces"/>
    <n v="60"/>
    <n v="65"/>
    <x v="6"/>
    <x v="9"/>
    <x v="2511"/>
    <d v="2015-06-16T17:47:29"/>
    <x v="4"/>
  </r>
  <r>
    <x v="2512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x v="407"/>
    <b v="1"/>
    <s v="theater/plays"/>
    <n v="119"/>
    <n v="27.5"/>
    <x v="6"/>
    <x v="11"/>
    <x v="2512"/>
    <d v="2015-05-07T10:09:54"/>
    <x v="4"/>
  </r>
  <r>
    <x v="2513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x v="484"/>
    <b v="1"/>
    <s v="theater/plays"/>
    <n v="115"/>
    <n v="51"/>
    <x v="6"/>
    <x v="11"/>
    <x v="2513"/>
    <d v="2015-10-28T19:54:00"/>
    <x v="4"/>
  </r>
  <r>
    <x v="2514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x v="178"/>
    <b v="1"/>
    <s v="theater/musical"/>
    <n v="130"/>
    <n v="25.46"/>
    <x v="6"/>
    <x v="19"/>
    <x v="2514"/>
    <d v="2016-04-15T20:48:27"/>
    <x v="1"/>
  </r>
  <r>
    <x v="2515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x v="239"/>
    <b v="0"/>
    <s v="technology/wearables"/>
    <n v="28"/>
    <n v="19.239999999999998"/>
    <x v="0"/>
    <x v="1"/>
    <x v="2515"/>
    <d v="2016-02-11T17:05:53"/>
    <x v="1"/>
  </r>
  <r>
    <x v="2516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x v="492"/>
    <b v="1"/>
    <s v="theater/plays"/>
    <n v="118"/>
    <n v="29.58"/>
    <x v="6"/>
    <x v="11"/>
    <x v="2516"/>
    <d v="2015-06-16T12:59:14"/>
    <x v="4"/>
  </r>
  <r>
    <x v="2517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x v="478"/>
    <b v="1"/>
    <s v="theater/plays"/>
    <n v="101"/>
    <n v="33.57"/>
    <x v="6"/>
    <x v="11"/>
    <x v="2517"/>
    <d v="2014-07-31T16:45:59"/>
    <x v="2"/>
  </r>
  <r>
    <x v="2518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x v="182"/>
    <b v="0"/>
    <s v="publishing/fiction"/>
    <n v="25"/>
    <n v="46.73"/>
    <x v="1"/>
    <x v="35"/>
    <x v="2518"/>
    <d v="2013-05-01T21:42:37"/>
    <x v="0"/>
  </r>
  <r>
    <x v="2519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x v="480"/>
    <b v="0"/>
    <s v="technology/wearables"/>
    <n v="0"/>
    <n v="100"/>
    <x v="0"/>
    <x v="1"/>
    <x v="2519"/>
    <d v="2015-07-18T20:14:16"/>
    <x v="4"/>
  </r>
  <r>
    <x v="2520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x v="484"/>
    <b v="1"/>
    <s v="music/rock"/>
    <n v="100"/>
    <n v="50"/>
    <x v="7"/>
    <x v="15"/>
    <x v="2520"/>
    <d v="2012-08-25T18:11:42"/>
    <x v="3"/>
  </r>
  <r>
    <x v="252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x v="417"/>
    <b v="1"/>
    <s v="theater/plays"/>
    <n v="139"/>
    <n v="57.92"/>
    <x v="6"/>
    <x v="11"/>
    <x v="2521"/>
    <d v="2016-10-29T03:00:00"/>
    <x v="1"/>
  </r>
  <r>
    <x v="2522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x v="428"/>
    <b v="0"/>
    <s v="technology/web"/>
    <n v="1"/>
    <n v="76.67"/>
    <x v="0"/>
    <x v="26"/>
    <x v="2522"/>
    <d v="2016-05-28T18:32:09"/>
    <x v="1"/>
  </r>
  <r>
    <x v="2523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x v="460"/>
    <b v="0"/>
    <s v="technology/wearables"/>
    <n v="5"/>
    <n v="27.36"/>
    <x v="0"/>
    <x v="1"/>
    <x v="2523"/>
    <d v="2015-05-11T19:57:02"/>
    <x v="4"/>
  </r>
  <r>
    <x v="2524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x v="182"/>
    <b v="1"/>
    <s v="film &amp; video/documentary"/>
    <n v="137"/>
    <n v="45.6"/>
    <x v="5"/>
    <x v="8"/>
    <x v="2524"/>
    <d v="2016-07-22T20:42:24"/>
    <x v="1"/>
  </r>
  <r>
    <x v="2525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x v="407"/>
    <b v="1"/>
    <s v="music/indie rock"/>
    <n v="137"/>
    <n v="26.27"/>
    <x v="7"/>
    <x v="12"/>
    <x v="2525"/>
    <d v="2011-06-07T15:18:01"/>
    <x v="6"/>
  </r>
  <r>
    <x v="2526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x v="380"/>
    <b v="1"/>
    <s v="music/indie rock"/>
    <n v="113"/>
    <n v="23.45"/>
    <x v="7"/>
    <x v="12"/>
    <x v="2526"/>
    <d v="2012-06-23T18:32:55"/>
    <x v="3"/>
  </r>
  <r>
    <x v="2527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x v="411"/>
    <b v="1"/>
    <s v="music/rock"/>
    <n v="170"/>
    <n v="39.97"/>
    <x v="7"/>
    <x v="15"/>
    <x v="2527"/>
    <d v="2010-08-03T01:59:00"/>
    <x v="7"/>
  </r>
  <r>
    <x v="2528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x v="487"/>
    <b v="0"/>
    <s v="games/video games"/>
    <n v="3"/>
    <n v="37.67"/>
    <x v="3"/>
    <x v="18"/>
    <x v="2528"/>
    <d v="2016-05-14T13:35:36"/>
    <x v="1"/>
  </r>
  <r>
    <x v="2529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x v="417"/>
    <b v="0"/>
    <s v="photography/nature"/>
    <n v="45"/>
    <n v="56.42"/>
    <x v="2"/>
    <x v="38"/>
    <x v="2529"/>
    <d v="2016-07-04T03:40:24"/>
    <x v="1"/>
  </r>
  <r>
    <x v="2530"/>
    <s v="Little Clay Bible - Zacchaeus"/>
    <s v="Fresh, fun, entertaining Bible stories on YouTube, stop-motion style."/>
    <x v="32"/>
    <n v="676"/>
    <x v="2"/>
    <s v="US"/>
    <s v="USD"/>
    <n v="1402956000"/>
    <n v="1400523845"/>
    <b v="0"/>
    <x v="493"/>
    <b v="0"/>
    <s v="film &amp; video/animation"/>
    <n v="6"/>
    <n v="52"/>
    <x v="5"/>
    <x v="23"/>
    <x v="2530"/>
    <d v="2014-06-16T22:00:00"/>
    <x v="2"/>
  </r>
  <r>
    <x v="2531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x v="493"/>
    <b v="1"/>
    <s v="photography/photobooks"/>
    <n v="135"/>
    <n v="51.92"/>
    <x v="2"/>
    <x v="3"/>
    <x v="2531"/>
    <d v="2014-08-31T15:58:45"/>
    <x v="2"/>
  </r>
  <r>
    <x v="2532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x v="493"/>
    <b v="0"/>
    <s v="theater/plays"/>
    <n v="27"/>
    <n v="51.62"/>
    <x v="6"/>
    <x v="11"/>
    <x v="2532"/>
    <d v="2015-03-25T18:01:10"/>
    <x v="4"/>
  </r>
  <r>
    <x v="2533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x v="484"/>
    <b v="0"/>
    <s v="technology/web"/>
    <n v="1"/>
    <n v="47.86"/>
    <x v="0"/>
    <x v="26"/>
    <x v="2533"/>
    <d v="2016-04-25T22:16:56"/>
    <x v="1"/>
  </r>
  <r>
    <x v="2534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x v="485"/>
    <b v="0"/>
    <s v="technology/wearables"/>
    <n v="9"/>
    <n v="41.75"/>
    <x v="0"/>
    <x v="1"/>
    <x v="2534"/>
    <d v="2016-02-18T20:14:20"/>
    <x v="1"/>
  </r>
  <r>
    <x v="2535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x v="493"/>
    <b v="1"/>
    <s v="theater/plays"/>
    <n v="133"/>
    <n v="51.23"/>
    <x v="6"/>
    <x v="11"/>
    <x v="2535"/>
    <d v="2014-10-10T11:00:00"/>
    <x v="2"/>
  </r>
  <r>
    <x v="2536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x v="460"/>
    <b v="1"/>
    <s v="theater/plays"/>
    <n v="133"/>
    <n v="26.61"/>
    <x v="6"/>
    <x v="11"/>
    <x v="2536"/>
    <d v="2017-02-20T08:50:02"/>
    <x v="5"/>
  </r>
  <r>
    <x v="2537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x v="487"/>
    <b v="1"/>
    <s v="theater/plays"/>
    <n v="132"/>
    <n v="36.67"/>
    <x v="6"/>
    <x v="11"/>
    <x v="2537"/>
    <d v="2015-07-13T01:00:00"/>
    <x v="4"/>
  </r>
  <r>
    <x v="2538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x v="485"/>
    <b v="1"/>
    <s v="theater/plays"/>
    <n v="101"/>
    <n v="41.13"/>
    <x v="6"/>
    <x v="11"/>
    <x v="2538"/>
    <d v="2015-04-21T17:22:07"/>
    <x v="4"/>
  </r>
  <r>
    <x v="2539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x v="484"/>
    <b v="0"/>
    <s v="theater/plays"/>
    <n v="37"/>
    <n v="46.93"/>
    <x v="6"/>
    <x v="11"/>
    <x v="2539"/>
    <d v="2015-06-27T18:27:06"/>
    <x v="4"/>
  </r>
  <r>
    <x v="2540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x v="498"/>
    <b v="0"/>
    <s v="photography/people"/>
    <n v="26"/>
    <n v="218.33"/>
    <x v="2"/>
    <x v="36"/>
    <x v="2540"/>
    <d v="2014-08-01T02:50:38"/>
    <x v="2"/>
  </r>
  <r>
    <x v="2541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x v="480"/>
    <b v="0"/>
    <s v="theater/plays"/>
    <n v="13"/>
    <n v="93"/>
    <x v="6"/>
    <x v="11"/>
    <x v="2541"/>
    <d v="2015-10-16T04:59:00"/>
    <x v="4"/>
  </r>
  <r>
    <x v="2542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x v="482"/>
    <b v="0"/>
    <s v="photography/photobooks"/>
    <n v="14"/>
    <n v="65.099999999999994"/>
    <x v="2"/>
    <x v="3"/>
    <x v="2542"/>
    <d v="2015-02-20T08:34:13"/>
    <x v="4"/>
  </r>
  <r>
    <x v="254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x v="498"/>
    <b v="0"/>
    <s v="music/faith"/>
    <n v="7"/>
    <n v="216.67"/>
    <x v="7"/>
    <x v="14"/>
    <x v="2543"/>
    <d v="2015-07-01T06:00:00"/>
    <x v="4"/>
  </r>
  <r>
    <x v="2544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x v="345"/>
    <b v="0"/>
    <s v="theater/plays"/>
    <n v="11"/>
    <n v="108.33"/>
    <x v="6"/>
    <x v="11"/>
    <x v="2544"/>
    <d v="2016-11-30T17:00:00"/>
    <x v="1"/>
  </r>
  <r>
    <x v="2545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x v="482"/>
    <b v="0"/>
    <s v="publishing/art books"/>
    <n v="13"/>
    <n v="65"/>
    <x v="1"/>
    <x v="32"/>
    <x v="2545"/>
    <d v="2015-06-30T21:06:08"/>
    <x v="4"/>
  </r>
  <r>
    <x v="2546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x v="484"/>
    <b v="0"/>
    <s v="theater/plays"/>
    <n v="27"/>
    <n v="46.43"/>
    <x v="6"/>
    <x v="11"/>
    <x v="2546"/>
    <d v="2014-08-30T05:30:00"/>
    <x v="2"/>
  </r>
  <r>
    <x v="2547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x v="493"/>
    <b v="1"/>
    <s v="theater/plays"/>
    <n v="130"/>
    <n v="50"/>
    <x v="6"/>
    <x v="11"/>
    <x v="2547"/>
    <d v="2015-04-18T00:37:00"/>
    <x v="4"/>
  </r>
  <r>
    <x v="2548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x v="484"/>
    <b v="1"/>
    <s v="theater/plays"/>
    <n v="130"/>
    <n v="46.43"/>
    <x v="6"/>
    <x v="11"/>
    <x v="2548"/>
    <d v="2015-02-28T04:59:00"/>
    <x v="4"/>
  </r>
  <r>
    <x v="2549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x v="480"/>
    <b v="0"/>
    <s v="theater/spaces"/>
    <n v="0"/>
    <n v="92.14"/>
    <x v="6"/>
    <x v="9"/>
    <x v="2549"/>
    <d v="2015-06-14T19:19:00"/>
    <x v="4"/>
  </r>
  <r>
    <x v="2550"/>
    <s v="SNAKE EYES"/>
    <s v="A Staged Reading of &quot;Snake Eyes,&quot; a new play by Alex Rafala"/>
    <x v="311"/>
    <n v="645"/>
    <x v="3"/>
    <s v="US"/>
    <s v="USD"/>
    <n v="1491656045"/>
    <n v="1489067645"/>
    <b v="0"/>
    <x v="417"/>
    <b v="0"/>
    <s v="theater/plays"/>
    <n v="16"/>
    <n v="53.75"/>
    <x v="6"/>
    <x v="11"/>
    <x v="2550"/>
    <d v="2017-04-08T12:54:05"/>
    <x v="5"/>
  </r>
  <r>
    <x v="2551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x v="469"/>
    <b v="0"/>
    <s v="music/jazz"/>
    <n v="31"/>
    <n v="21.47"/>
    <x v="7"/>
    <x v="33"/>
    <x v="2551"/>
    <d v="2012-05-29T19:55:05"/>
    <x v="3"/>
  </r>
  <r>
    <x v="2552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x v="484"/>
    <b v="0"/>
    <s v="theater/plays"/>
    <n v="21"/>
    <n v="45.79"/>
    <x v="6"/>
    <x v="11"/>
    <x v="2552"/>
    <d v="2016-10-27T06:40:34"/>
    <x v="1"/>
  </r>
  <r>
    <x v="2553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x v="485"/>
    <b v="0"/>
    <s v="theater/plays"/>
    <n v="32"/>
    <n v="40.06"/>
    <x v="6"/>
    <x v="11"/>
    <x v="2553"/>
    <d v="2014-08-02T14:00:00"/>
    <x v="2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x v="427"/>
    <b v="0"/>
    <s v="theater/plays"/>
    <n v="32"/>
    <n v="33.74"/>
    <x v="6"/>
    <x v="11"/>
    <x v="2554"/>
    <d v="2016-02-20T21:05:00"/>
    <x v="1"/>
  </r>
  <r>
    <x v="2555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x v="469"/>
    <b v="1"/>
    <s v="music/electronic music"/>
    <n v="128"/>
    <n v="21.37"/>
    <x v="7"/>
    <x v="13"/>
    <x v="2555"/>
    <d v="2016-12-13T07:59:00"/>
    <x v="1"/>
  </r>
  <r>
    <x v="2556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x v="480"/>
    <b v="0"/>
    <s v="film &amp; video/drama"/>
    <n v="1"/>
    <n v="91.43"/>
    <x v="5"/>
    <x v="10"/>
    <x v="2556"/>
    <d v="2014-09-19T18:18:21"/>
    <x v="2"/>
  </r>
  <r>
    <x v="255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x v="482"/>
    <b v="0"/>
    <s v="film &amp; video/animation"/>
    <n v="3"/>
    <n v="64"/>
    <x v="5"/>
    <x v="23"/>
    <x v="2557"/>
    <d v="2012-10-19T23:00:57"/>
    <x v="3"/>
  </r>
  <r>
    <x v="2558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x v="397"/>
    <b v="0"/>
    <s v="music/jazz"/>
    <n v="18"/>
    <n v="58.18"/>
    <x v="7"/>
    <x v="33"/>
    <x v="2558"/>
    <d v="2015-02-28T15:10:00"/>
    <x v="4"/>
  </r>
  <r>
    <x v="2559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x v="411"/>
    <b v="1"/>
    <s v="music/indie rock"/>
    <n v="128"/>
    <n v="37.65"/>
    <x v="7"/>
    <x v="12"/>
    <x v="2559"/>
    <d v="2012-01-25T23:49:52"/>
    <x v="6"/>
  </r>
  <r>
    <x v="2560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x v="494"/>
    <b v="0"/>
    <s v="theater/plays"/>
    <n v="128"/>
    <n v="29.05"/>
    <x v="6"/>
    <x v="11"/>
    <x v="2560"/>
    <d v="2017-03-31T22:59:00"/>
    <x v="5"/>
  </r>
  <r>
    <x v="2561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x v="407"/>
    <b v="0"/>
    <s v="technology/gadgets"/>
    <n v="1"/>
    <n v="24.5"/>
    <x v="0"/>
    <x v="6"/>
    <x v="2561"/>
    <d v="2014-10-08T12:16:18"/>
    <x v="2"/>
  </r>
  <r>
    <x v="2562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x v="480"/>
    <b v="0"/>
    <s v="technology/wearables"/>
    <n v="1"/>
    <n v="90.86"/>
    <x v="0"/>
    <x v="1"/>
    <x v="2562"/>
    <d v="2014-10-31T12:30:20"/>
    <x v="2"/>
  </r>
  <r>
    <x v="2563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x v="428"/>
    <b v="1"/>
    <s v="theater/spaces"/>
    <n v="106"/>
    <n v="70.67"/>
    <x v="6"/>
    <x v="9"/>
    <x v="2563"/>
    <d v="2016-05-05T04:02:40"/>
    <x v="1"/>
  </r>
  <r>
    <x v="2564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x v="411"/>
    <b v="1"/>
    <s v="film &amp; video/shorts"/>
    <n v="127"/>
    <n v="37.409999999999997"/>
    <x v="5"/>
    <x v="27"/>
    <x v="2564"/>
    <d v="2011-09-04T21:30:45"/>
    <x v="6"/>
  </r>
  <r>
    <x v="2565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x v="397"/>
    <b v="0"/>
    <s v="music/faith"/>
    <n v="25"/>
    <n v="57.73"/>
    <x v="7"/>
    <x v="14"/>
    <x v="2565"/>
    <d v="2017-04-06T09:20:42"/>
    <x v="5"/>
  </r>
  <r>
    <x v="2566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x v="178"/>
    <b v="1"/>
    <s v="theater/plays"/>
    <n v="127"/>
    <n v="22.61"/>
    <x v="6"/>
    <x v="11"/>
    <x v="2566"/>
    <d v="2016-06-27T19:00:00"/>
    <x v="1"/>
  </r>
  <r>
    <x v="2567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x v="427"/>
    <b v="1"/>
    <s v="music/rock"/>
    <n v="181"/>
    <n v="33.32"/>
    <x v="7"/>
    <x v="15"/>
    <x v="2567"/>
    <d v="2015-08-22T18:00:22"/>
    <x v="4"/>
  </r>
  <r>
    <x v="2568"/>
    <s v="The World's Greatest Lover"/>
    <s v="Never judge a book (or a lover) by their cover."/>
    <x v="314"/>
    <n v="632"/>
    <x v="0"/>
    <s v="US"/>
    <s v="USD"/>
    <n v="1328377444"/>
    <n v="1326217444"/>
    <b v="0"/>
    <x v="494"/>
    <b v="1"/>
    <s v="film &amp; video/shorts"/>
    <n v="140"/>
    <n v="28.73"/>
    <x v="5"/>
    <x v="27"/>
    <x v="2568"/>
    <d v="2012-02-04T17:44:04"/>
    <x v="3"/>
  </r>
  <r>
    <x v="256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x v="393"/>
    <b v="1"/>
    <s v="theater/plays"/>
    <n v="126"/>
    <n v="17.53"/>
    <x v="6"/>
    <x v="11"/>
    <x v="2569"/>
    <d v="2016-05-20T11:31:00"/>
    <x v="1"/>
  </r>
  <r>
    <x v="2570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x v="495"/>
    <b v="1"/>
    <s v="theater/plays"/>
    <n v="126"/>
    <n v="78.88"/>
    <x v="6"/>
    <x v="11"/>
    <x v="2570"/>
    <d v="2015-11-11T19:16:07"/>
    <x v="4"/>
  </r>
  <r>
    <x v="2571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x v="490"/>
    <b v="1"/>
    <s v="film &amp; video/television"/>
    <n v="126"/>
    <n v="31.5"/>
    <x v="5"/>
    <x v="16"/>
    <x v="2571"/>
    <d v="2016-04-17T02:29:04"/>
    <x v="1"/>
  </r>
  <r>
    <x v="2572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x v="482"/>
    <b v="1"/>
    <s v="technology/hardware"/>
    <n v="127"/>
    <n v="62.8"/>
    <x v="0"/>
    <x v="0"/>
    <x v="2572"/>
    <d v="2015-05-24T20:29:36"/>
    <x v="4"/>
  </r>
  <r>
    <x v="2573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x v="460"/>
    <b v="0"/>
    <s v="photography/people"/>
    <n v="13"/>
    <n v="25"/>
    <x v="2"/>
    <x v="36"/>
    <x v="2573"/>
    <d v="2016-01-06T22:50:13"/>
    <x v="4"/>
  </r>
  <r>
    <x v="2574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x v="417"/>
    <b v="0"/>
    <s v="theater/plays"/>
    <n v="21"/>
    <n v="52.08"/>
    <x v="6"/>
    <x v="11"/>
    <x v="2574"/>
    <d v="2016-12-12T06:00:00"/>
    <x v="1"/>
  </r>
  <r>
    <x v="257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x v="411"/>
    <b v="0"/>
    <s v="theater/plays"/>
    <n v="18"/>
    <n v="36.590000000000003"/>
    <x v="6"/>
    <x v="11"/>
    <x v="2575"/>
    <d v="2016-09-07T01:21:53"/>
    <x v="1"/>
  </r>
  <r>
    <x v="2576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x v="480"/>
    <b v="0"/>
    <s v="technology/wearables"/>
    <n v="3"/>
    <n v="88.71"/>
    <x v="0"/>
    <x v="1"/>
    <x v="2576"/>
    <d v="2016-07-14T11:48:53"/>
    <x v="1"/>
  </r>
  <r>
    <x v="2577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x v="417"/>
    <b v="0"/>
    <s v="theater/plays"/>
    <n v="11"/>
    <n v="51.67"/>
    <x v="6"/>
    <x v="11"/>
    <x v="2577"/>
    <d v="2015-01-10T03:23:00"/>
    <x v="2"/>
  </r>
  <r>
    <x v="2578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x v="482"/>
    <b v="0"/>
    <s v="theater/plays"/>
    <n v="48"/>
    <n v="62"/>
    <x v="6"/>
    <x v="11"/>
    <x v="2578"/>
    <d v="2014-08-01T07:00:00"/>
    <x v="2"/>
  </r>
  <r>
    <x v="2579"/>
    <s v="GBS Detroit Presents Hampshire"/>
    <s v="Hampshire is headed to GBS Detroit."/>
    <x v="260"/>
    <n v="620"/>
    <x v="0"/>
    <s v="US"/>
    <s v="USD"/>
    <n v="1331182740"/>
    <n v="1329856839"/>
    <b v="0"/>
    <x v="397"/>
    <b v="1"/>
    <s v="music/indie rock"/>
    <n v="103"/>
    <n v="56.36"/>
    <x v="7"/>
    <x v="12"/>
    <x v="2579"/>
    <d v="2012-03-08T04:59:00"/>
    <x v="3"/>
  </r>
  <r>
    <x v="2580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x v="485"/>
    <b v="1"/>
    <s v="music/rock"/>
    <n v="124"/>
    <n v="38.75"/>
    <x v="7"/>
    <x v="15"/>
    <x v="2580"/>
    <d v="2012-07-12T17:45:32"/>
    <x v="3"/>
  </r>
  <r>
    <x v="2581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x v="478"/>
    <b v="1"/>
    <s v="theater/plays"/>
    <n v="124"/>
    <n v="29.43"/>
    <x v="6"/>
    <x v="11"/>
    <x v="2581"/>
    <d v="2016-07-31T20:58:00"/>
    <x v="1"/>
  </r>
  <r>
    <x v="2582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x v="498"/>
    <b v="1"/>
    <s v="technology/hardware"/>
    <n v="103"/>
    <n v="205"/>
    <x v="0"/>
    <x v="0"/>
    <x v="2582"/>
    <d v="2016-05-06T19:49:42"/>
    <x v="1"/>
  </r>
  <r>
    <x v="2583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x v="498"/>
    <b v="0"/>
    <s v="theater/plays"/>
    <n v="61"/>
    <n v="203.67"/>
    <x v="6"/>
    <x v="11"/>
    <x v="2583"/>
    <d v="2016-03-16T08:33:10"/>
    <x v="1"/>
  </r>
  <r>
    <x v="2584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x v="428"/>
    <b v="0"/>
    <s v="theater/spaces"/>
    <n v="2"/>
    <n v="67.78"/>
    <x v="6"/>
    <x v="9"/>
    <x v="2584"/>
    <d v="2015-09-29T21:12:39"/>
    <x v="4"/>
  </r>
  <r>
    <x v="2585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x v="484"/>
    <b v="1"/>
    <s v="music/indie rock"/>
    <n v="102"/>
    <n v="43.57"/>
    <x v="7"/>
    <x v="12"/>
    <x v="2585"/>
    <d v="2012-10-26T03:59:00"/>
    <x v="3"/>
  </r>
  <r>
    <x v="2586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x v="494"/>
    <b v="1"/>
    <s v="theater/plays"/>
    <n v="122"/>
    <n v="27.73"/>
    <x v="6"/>
    <x v="11"/>
    <x v="2586"/>
    <d v="2015-10-19T11:00:00"/>
    <x v="4"/>
  </r>
  <r>
    <x v="2587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x v="498"/>
    <b v="1"/>
    <s v="theater/plays"/>
    <n v="122"/>
    <n v="203.33"/>
    <x v="6"/>
    <x v="11"/>
    <x v="2587"/>
    <d v="2015-06-17T12:05:02"/>
    <x v="4"/>
  </r>
  <r>
    <x v="2588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x v="492"/>
    <b v="0"/>
    <s v="games/video games"/>
    <n v="2"/>
    <n v="25.29"/>
    <x v="3"/>
    <x v="18"/>
    <x v="2588"/>
    <d v="2013-09-14T13:07:20"/>
    <x v="0"/>
  </r>
  <r>
    <x v="2589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x v="485"/>
    <b v="1"/>
    <s v="music/indie rock"/>
    <n v="121"/>
    <n v="37.94"/>
    <x v="7"/>
    <x v="12"/>
    <x v="2589"/>
    <d v="2012-06-23T05:27:56"/>
    <x v="3"/>
  </r>
  <r>
    <x v="2590"/>
    <s v="Generations (Senior Project)"/>
    <s v="Help me produce the play I have written for my senior project!"/>
    <x v="207"/>
    <n v="606"/>
    <x v="0"/>
    <s v="US"/>
    <s v="USD"/>
    <n v="1412092800"/>
    <n v="1409493800"/>
    <b v="0"/>
    <x v="487"/>
    <b v="1"/>
    <s v="theater/plays"/>
    <n v="121"/>
    <n v="33.67"/>
    <x v="6"/>
    <x v="11"/>
    <x v="2590"/>
    <d v="2014-09-30T16:00:00"/>
    <x v="2"/>
  </r>
  <r>
    <x v="2591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x v="498"/>
    <b v="0"/>
    <s v="theater/spaces"/>
    <n v="0"/>
    <n v="201.67"/>
    <x v="6"/>
    <x v="9"/>
    <x v="2591"/>
    <d v="2015-10-08T19:00:21"/>
    <x v="4"/>
  </r>
  <r>
    <x v="2592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x v="460"/>
    <b v="1"/>
    <s v="theater/plays"/>
    <n v="242"/>
    <n v="24.2"/>
    <x v="6"/>
    <x v="11"/>
    <x v="2592"/>
    <d v="2015-06-12T14:54:16"/>
    <x v="4"/>
  </r>
  <r>
    <x v="2593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x v="484"/>
    <b v="1"/>
    <s v="theater/plays"/>
    <n v="242"/>
    <n v="43.21"/>
    <x v="6"/>
    <x v="11"/>
    <x v="2593"/>
    <d v="2016-08-07T18:38:29"/>
    <x v="1"/>
  </r>
  <r>
    <x v="2594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x v="417"/>
    <b v="0"/>
    <s v="games/video games"/>
    <n v="6"/>
    <n v="50.08"/>
    <x v="3"/>
    <x v="18"/>
    <x v="2594"/>
    <d v="2015-12-30T16:50:10"/>
    <x v="4"/>
  </r>
  <r>
    <x v="2595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x v="493"/>
    <b v="1"/>
    <s v="film &amp; video/documentary"/>
    <n v="100"/>
    <n v="46.23"/>
    <x v="5"/>
    <x v="8"/>
    <x v="2595"/>
    <d v="2015-08-10T22:49:51"/>
    <x v="4"/>
  </r>
  <r>
    <x v="2596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x v="495"/>
    <b v="0"/>
    <s v="publishing/translations"/>
    <n v="3"/>
    <n v="75"/>
    <x v="1"/>
    <x v="31"/>
    <x v="2596"/>
    <d v="2016-04-27T13:55:00"/>
    <x v="1"/>
  </r>
  <r>
    <x v="2597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x v="494"/>
    <b v="1"/>
    <s v="film &amp; video/television"/>
    <n v="100"/>
    <n v="27.27"/>
    <x v="5"/>
    <x v="16"/>
    <x v="2597"/>
    <d v="2015-01-30T17:00:00"/>
    <x v="2"/>
  </r>
  <r>
    <x v="2598"/>
    <s v="Good 'Ol Trumpet"/>
    <s v="UCF short film about an old man, his love for music, and his misplaced trumpet.  "/>
    <x v="207"/>
    <n v="600"/>
    <x v="0"/>
    <s v="US"/>
    <s v="USD"/>
    <n v="1301792400"/>
    <n v="1299775266"/>
    <b v="0"/>
    <x v="482"/>
    <b v="1"/>
    <s v="film &amp; video/shorts"/>
    <n v="120"/>
    <n v="60"/>
    <x v="5"/>
    <x v="27"/>
    <x v="2598"/>
    <d v="2011-04-03T01:00:00"/>
    <x v="6"/>
  </r>
  <r>
    <x v="2599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x v="484"/>
    <b v="1"/>
    <s v="film &amp; video/documentary"/>
    <n v="120"/>
    <n v="42.86"/>
    <x v="5"/>
    <x v="8"/>
    <x v="2599"/>
    <d v="2014-03-01T17:18:00"/>
    <x v="2"/>
  </r>
  <r>
    <x v="2600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x v="411"/>
    <b v="1"/>
    <s v="games/tabletop games"/>
    <n v="299"/>
    <n v="35.119999999999997"/>
    <x v="3"/>
    <x v="5"/>
    <x v="2600"/>
    <d v="2016-11-22T20:28:27"/>
    <x v="1"/>
  </r>
  <r>
    <x v="2601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x v="487"/>
    <b v="1"/>
    <s v="publishing/nonfiction"/>
    <n v="238"/>
    <n v="33.06"/>
    <x v="1"/>
    <x v="17"/>
    <x v="2601"/>
    <d v="2012-12-06T01:18:34"/>
    <x v="3"/>
  </r>
  <r>
    <x v="2602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x v="493"/>
    <b v="1"/>
    <s v="theater/plays"/>
    <n v="169"/>
    <n v="45.62"/>
    <x v="6"/>
    <x v="11"/>
    <x v="2602"/>
    <d v="2014-09-29T08:40:20"/>
    <x v="2"/>
  </r>
  <r>
    <x v="2603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x v="478"/>
    <b v="1"/>
    <s v="theater/plays"/>
    <n v="108"/>
    <n v="28.19"/>
    <x v="6"/>
    <x v="11"/>
    <x v="2603"/>
    <d v="2014-08-31T13:08:00"/>
    <x v="2"/>
  </r>
  <r>
    <x v="2604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x v="495"/>
    <b v="0"/>
    <s v="photography/photobooks"/>
    <n v="3"/>
    <n v="73.88"/>
    <x v="2"/>
    <x v="3"/>
    <x v="2604"/>
    <d v="2014-09-30T15:19:09"/>
    <x v="2"/>
  </r>
  <r>
    <x v="2605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x v="493"/>
    <b v="0"/>
    <s v="technology/web"/>
    <n v="4"/>
    <n v="45.39"/>
    <x v="0"/>
    <x v="26"/>
    <x v="2605"/>
    <d v="2014-08-14T15:20:23"/>
    <x v="2"/>
  </r>
  <r>
    <x v="2606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x v="480"/>
    <b v="0"/>
    <s v="technology/wearables"/>
    <n v="0"/>
    <n v="84.29"/>
    <x v="0"/>
    <x v="1"/>
    <x v="2606"/>
    <d v="2017-02-01T15:55:59"/>
    <x v="5"/>
  </r>
  <r>
    <x v="2607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x v="492"/>
    <b v="0"/>
    <s v="theater/musical"/>
    <n v="12"/>
    <n v="24.46"/>
    <x v="6"/>
    <x v="19"/>
    <x v="2607"/>
    <d v="2015-02-20T23:14:16"/>
    <x v="4"/>
  </r>
  <r>
    <x v="2608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x v="465"/>
    <b v="0"/>
    <s v="theater/spaces"/>
    <n v="20"/>
    <n v="25.52"/>
    <x v="6"/>
    <x v="9"/>
    <x v="2608"/>
    <d v="2016-10-22T22:08:58"/>
    <x v="1"/>
  </r>
  <r>
    <x v="2609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x v="300"/>
    <b v="1"/>
    <s v="music/rock"/>
    <n v="167"/>
    <n v="17.239999999999998"/>
    <x v="7"/>
    <x v="15"/>
    <x v="2609"/>
    <d v="2016-06-12T05:30:00"/>
    <x v="1"/>
  </r>
  <r>
    <x v="2610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x v="465"/>
    <b v="0"/>
    <s v="games/mobile games"/>
    <n v="2"/>
    <n v="25.43"/>
    <x v="3"/>
    <x v="28"/>
    <x v="2610"/>
    <d v="2014-11-14T21:30:00"/>
    <x v="2"/>
  </r>
  <r>
    <x v="2611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x v="428"/>
    <b v="0"/>
    <s v="food/food trucks"/>
    <n v="3"/>
    <n v="65"/>
    <x v="4"/>
    <x v="29"/>
    <x v="2611"/>
    <d v="2015-07-15T17:28:59"/>
    <x v="4"/>
  </r>
  <r>
    <x v="2612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x v="490"/>
    <b v="1"/>
    <s v="theater/plays"/>
    <n v="105"/>
    <n v="29"/>
    <x v="6"/>
    <x v="11"/>
    <x v="2612"/>
    <d v="2015-12-15T00:00:00"/>
    <x v="4"/>
  </r>
  <r>
    <x v="2613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x v="493"/>
    <b v="0"/>
    <s v="theater/plays"/>
    <n v="29"/>
    <n v="44.31"/>
    <x v="6"/>
    <x v="11"/>
    <x v="2613"/>
    <d v="2014-06-30T17:28:00"/>
    <x v="2"/>
  </r>
  <r>
    <x v="2614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x v="495"/>
    <b v="0"/>
    <s v="film &amp; video/animation"/>
    <n v="10"/>
    <n v="71.25"/>
    <x v="5"/>
    <x v="23"/>
    <x v="2614"/>
    <d v="2015-10-21T17:26:21"/>
    <x v="4"/>
  </r>
  <r>
    <x v="2615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x v="493"/>
    <b v="0"/>
    <s v="publishing/children's books"/>
    <n v="14"/>
    <n v="43.85"/>
    <x v="1"/>
    <x v="39"/>
    <x v="2615"/>
    <d v="2013-03-08T03:02:08"/>
    <x v="0"/>
  </r>
  <r>
    <x v="2616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x v="484"/>
    <b v="1"/>
    <s v="theater/plays"/>
    <n v="114"/>
    <n v="40.71"/>
    <x v="6"/>
    <x v="11"/>
    <x v="2616"/>
    <d v="2015-09-17T03:59:00"/>
    <x v="4"/>
  </r>
  <r>
    <x v="2617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x v="478"/>
    <b v="1"/>
    <s v="theater/plays"/>
    <n v="114"/>
    <n v="27.14"/>
    <x v="6"/>
    <x v="11"/>
    <x v="2617"/>
    <d v="2014-06-15T16:00:00"/>
    <x v="2"/>
  </r>
  <r>
    <x v="26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x v="482"/>
    <b v="1"/>
    <s v="theater/plays"/>
    <n v="228"/>
    <n v="57"/>
    <x v="6"/>
    <x v="11"/>
    <x v="2618"/>
    <d v="2015-03-12T19:13:02"/>
    <x v="4"/>
  </r>
  <r>
    <x v="2619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x v="480"/>
    <b v="0"/>
    <s v="theater/plays"/>
    <n v="9"/>
    <n v="80.709999999999994"/>
    <x v="6"/>
    <x v="11"/>
    <x v="2619"/>
    <d v="2015-08-01T01:00:00"/>
    <x v="4"/>
  </r>
  <r>
    <x v="2620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x v="182"/>
    <b v="1"/>
    <s v="theater/musical"/>
    <n v="113"/>
    <n v="37.67"/>
    <x v="6"/>
    <x v="19"/>
    <x v="2620"/>
    <d v="2016-10-16T21:00:00"/>
    <x v="1"/>
  </r>
  <r>
    <x v="2621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x v="380"/>
    <b v="1"/>
    <s v="film &amp; video/shorts"/>
    <n v="113"/>
    <n v="19.47"/>
    <x v="5"/>
    <x v="27"/>
    <x v="2621"/>
    <d v="2016-01-21T11:41:35"/>
    <x v="4"/>
  </r>
  <r>
    <x v="2622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x v="184"/>
    <b v="1"/>
    <s v="music/pop"/>
    <n v="113"/>
    <n v="12.53"/>
    <x v="7"/>
    <x v="22"/>
    <x v="2622"/>
    <d v="2013-12-17T12:00:00"/>
    <x v="0"/>
  </r>
  <r>
    <x v="2623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x v="397"/>
    <b v="0"/>
    <s v="theater/plays"/>
    <n v="28"/>
    <n v="51"/>
    <x v="6"/>
    <x v="11"/>
    <x v="2623"/>
    <d v="2014-06-05T22:31:40"/>
    <x v="2"/>
  </r>
  <r>
    <x v="2624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x v="397"/>
    <b v="0"/>
    <s v="games/video games"/>
    <n v="0"/>
    <n v="50.91"/>
    <x v="3"/>
    <x v="18"/>
    <x v="2624"/>
    <d v="2013-01-11T20:00:24"/>
    <x v="3"/>
  </r>
  <r>
    <x v="26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x v="428"/>
    <b v="0"/>
    <s v="music/faith"/>
    <n v="10"/>
    <n v="62.22"/>
    <x v="7"/>
    <x v="14"/>
    <x v="2625"/>
    <d v="2014-08-24T23:14:09"/>
    <x v="2"/>
  </r>
  <r>
    <x v="2626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x v="482"/>
    <b v="0"/>
    <s v="film &amp; video/drama"/>
    <n v="22"/>
    <n v="56"/>
    <x v="5"/>
    <x v="10"/>
    <x v="2626"/>
    <d v="2014-10-18T12:07:39"/>
    <x v="2"/>
  </r>
  <r>
    <x v="2627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x v="493"/>
    <b v="1"/>
    <s v="music/indie rock"/>
    <n v="124"/>
    <n v="43"/>
    <x v="7"/>
    <x v="12"/>
    <x v="2627"/>
    <d v="2012-04-12T17:02:45"/>
    <x v="3"/>
  </r>
  <r>
    <x v="2628"/>
    <s v="Collision Course"/>
    <s v="Two unlikely friends, a garage, tinned beans &amp; the end of the world."/>
    <x v="313"/>
    <n v="558"/>
    <x v="0"/>
    <s v="GB"/>
    <s v="GBP"/>
    <n v="1476632178"/>
    <n v="1473953778"/>
    <b v="0"/>
    <x v="467"/>
    <b v="1"/>
    <s v="theater/plays"/>
    <n v="159"/>
    <n v="18"/>
    <x v="6"/>
    <x v="11"/>
    <x v="2628"/>
    <d v="2016-10-16T15:36:18"/>
    <x v="1"/>
  </r>
  <r>
    <x v="2629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x v="397"/>
    <b v="1"/>
    <s v="music/rock"/>
    <n v="185"/>
    <n v="50.45"/>
    <x v="7"/>
    <x v="15"/>
    <x v="2629"/>
    <d v="2011-07-25T06:50:00"/>
    <x v="6"/>
  </r>
  <r>
    <x v="2630"/>
    <s v="Anywhere but Here"/>
    <s v="I want to explore alternative cultures and lifestyles in America."/>
    <x v="1"/>
    <n v="553"/>
    <x v="2"/>
    <s v="US"/>
    <s v="USD"/>
    <n v="1411868313"/>
    <n v="1409276313"/>
    <b v="1"/>
    <x v="495"/>
    <b v="0"/>
    <s v="photography/photobooks"/>
    <n v="11"/>
    <n v="69.13"/>
    <x v="2"/>
    <x v="3"/>
    <x v="2630"/>
    <d v="2014-09-28T01:38:33"/>
    <x v="2"/>
  </r>
  <r>
    <x v="2631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x v="482"/>
    <b v="0"/>
    <s v="technology/wearables"/>
    <n v="28"/>
    <n v="55.3"/>
    <x v="0"/>
    <x v="1"/>
    <x v="2631"/>
    <d v="2015-01-12T20:47:52"/>
    <x v="2"/>
  </r>
  <r>
    <x v="2632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x v="493"/>
    <b v="1"/>
    <s v="music/rock"/>
    <n v="110"/>
    <n v="42.38"/>
    <x v="7"/>
    <x v="15"/>
    <x v="2632"/>
    <d v="2015-08-22T04:59:00"/>
    <x v="4"/>
  </r>
  <r>
    <x v="2633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x v="498"/>
    <b v="0"/>
    <s v="theater/plays"/>
    <n v="5"/>
    <n v="183.33"/>
    <x v="6"/>
    <x v="11"/>
    <x v="2633"/>
    <d v="2015-10-11T15:29:05"/>
    <x v="4"/>
  </r>
  <r>
    <x v="26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x v="417"/>
    <b v="0"/>
    <s v="theater/plays"/>
    <n v="11"/>
    <n v="45.83"/>
    <x v="6"/>
    <x v="11"/>
    <x v="2634"/>
    <d v="2015-10-01T13:00:00"/>
    <x v="4"/>
  </r>
  <r>
    <x v="2635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x v="484"/>
    <b v="0"/>
    <s v="publishing/children's books"/>
    <n v="11"/>
    <n v="39.29"/>
    <x v="1"/>
    <x v="39"/>
    <x v="2635"/>
    <d v="2011-12-18T18:21:44"/>
    <x v="6"/>
  </r>
  <r>
    <x v="2636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x v="397"/>
    <b v="1"/>
    <s v="music/rock"/>
    <n v="110"/>
    <n v="50"/>
    <x v="7"/>
    <x v="15"/>
    <x v="2636"/>
    <d v="2013-01-02T20:59:44"/>
    <x v="3"/>
  </r>
  <r>
    <x v="2637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x v="482"/>
    <b v="1"/>
    <s v="theater/plays"/>
    <n v="110"/>
    <n v="55"/>
    <x v="6"/>
    <x v="11"/>
    <x v="2637"/>
    <d v="2015-02-02T04:59:00"/>
    <x v="4"/>
  </r>
  <r>
    <x v="2638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x v="485"/>
    <b v="1"/>
    <s v="food/small batch"/>
    <n v="182"/>
    <n v="34.130000000000003"/>
    <x v="4"/>
    <x v="7"/>
    <x v="2638"/>
    <d v="2016-04-20T18:45:50"/>
    <x v="1"/>
  </r>
  <r>
    <x v="2639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x v="182"/>
    <b v="1"/>
    <s v="theater/plays"/>
    <n v="109"/>
    <n v="36.33"/>
    <x v="6"/>
    <x v="11"/>
    <x v="2639"/>
    <d v="2014-06-15T16:00:00"/>
    <x v="2"/>
  </r>
  <r>
    <x v="2640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x v="427"/>
    <b v="1"/>
    <s v="music/rock"/>
    <n v="156"/>
    <n v="28.68"/>
    <x v="7"/>
    <x v="15"/>
    <x v="2640"/>
    <d v="2012-08-07T17:01:00"/>
    <x v="3"/>
  </r>
  <r>
    <x v="2641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x v="178"/>
    <b v="1"/>
    <s v="music/metal"/>
    <n v="218"/>
    <n v="19.46"/>
    <x v="7"/>
    <x v="20"/>
    <x v="2641"/>
    <d v="2016-10-25T19:00:00"/>
    <x v="1"/>
  </r>
  <r>
    <x v="2642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x v="484"/>
    <b v="0"/>
    <s v="theater/plays"/>
    <n v="27"/>
    <n v="38.71"/>
    <x v="6"/>
    <x v="11"/>
    <x v="2642"/>
    <d v="2017-02-26T13:05:58"/>
    <x v="5"/>
  </r>
  <r>
    <x v="2643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x v="428"/>
    <b v="0"/>
    <s v="theater/plays"/>
    <n v="5"/>
    <n v="60.11"/>
    <x v="6"/>
    <x v="11"/>
    <x v="2643"/>
    <d v="2015-12-11T23:34:19"/>
    <x v="4"/>
  </r>
  <r>
    <x v="2644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x v="485"/>
    <b v="0"/>
    <s v="theater/plays"/>
    <n v="108"/>
    <n v="33.75"/>
    <x v="6"/>
    <x v="11"/>
    <x v="2644"/>
    <d v="2017-03-24T12:33:54"/>
    <x v="5"/>
  </r>
  <r>
    <x v="2645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x v="485"/>
    <b v="1"/>
    <s v="theater/plays"/>
    <n v="108"/>
    <n v="33.75"/>
    <x v="6"/>
    <x v="11"/>
    <x v="2645"/>
    <d v="2015-01-31T14:03:06"/>
    <x v="2"/>
  </r>
  <r>
    <x v="2646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x v="182"/>
    <b v="1"/>
    <s v="theater/plays"/>
    <n v="107"/>
    <n v="35.799999999999997"/>
    <x v="6"/>
    <x v="11"/>
    <x v="2646"/>
    <d v="2014-10-16T03:59:00"/>
    <x v="2"/>
  </r>
  <r>
    <x v="2647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x v="428"/>
    <b v="1"/>
    <s v="theater/plays"/>
    <n v="106"/>
    <n v="58.9"/>
    <x v="6"/>
    <x v="11"/>
    <x v="2647"/>
    <d v="2014-11-05T21:22:25"/>
    <x v="2"/>
  </r>
  <r>
    <x v="2648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x v="417"/>
    <b v="0"/>
    <s v="food/food trucks"/>
    <n v="9"/>
    <n v="44.17"/>
    <x v="4"/>
    <x v="29"/>
    <x v="2648"/>
    <d v="2014-05-02T22:52:53"/>
    <x v="2"/>
  </r>
  <r>
    <x v="2649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x v="397"/>
    <b v="0"/>
    <s v="food/food trucks"/>
    <n v="11"/>
    <n v="48.18"/>
    <x v="4"/>
    <x v="29"/>
    <x v="2649"/>
    <d v="2015-11-16T16:04:58"/>
    <x v="4"/>
  </r>
  <r>
    <x v="2650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x v="480"/>
    <b v="1"/>
    <s v="theater/plays"/>
    <n v="106"/>
    <n v="75.709999999999994"/>
    <x v="6"/>
    <x v="11"/>
    <x v="2650"/>
    <d v="2015-08-09T16:00:00"/>
    <x v="4"/>
  </r>
  <r>
    <x v="2651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x v="460"/>
    <b v="1"/>
    <s v="theater/plays"/>
    <n v="105"/>
    <n v="21.1"/>
    <x v="6"/>
    <x v="11"/>
    <x v="2651"/>
    <d v="2016-08-01T19:00:00"/>
    <x v="1"/>
  </r>
  <r>
    <x v="2652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x v="397"/>
    <b v="0"/>
    <s v="theater/plays"/>
    <n v="11"/>
    <n v="47.91"/>
    <x v="6"/>
    <x v="11"/>
    <x v="2652"/>
    <d v="2016-05-22T19:34:33"/>
    <x v="1"/>
  </r>
  <r>
    <x v="2653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x v="367"/>
    <b v="1"/>
    <s v="film &amp; video/television"/>
    <n v="105"/>
    <n v="15"/>
    <x v="5"/>
    <x v="16"/>
    <x v="2653"/>
    <d v="2016-02-15T16:51:23"/>
    <x v="1"/>
  </r>
  <r>
    <x v="2654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x v="480"/>
    <b v="1"/>
    <s v="theater/musical"/>
    <n v="105"/>
    <n v="75"/>
    <x v="6"/>
    <x v="19"/>
    <x v="2654"/>
    <d v="2016-04-29T03:59:00"/>
    <x v="1"/>
  </r>
  <r>
    <x v="26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x v="487"/>
    <b v="1"/>
    <s v="theater/plays"/>
    <n v="175"/>
    <n v="29.17"/>
    <x v="6"/>
    <x v="11"/>
    <x v="2655"/>
    <d v="2014-10-07T18:26:15"/>
    <x v="2"/>
  </r>
  <r>
    <x v="2656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x v="428"/>
    <b v="0"/>
    <s v="theater/spaces"/>
    <n v="5"/>
    <n v="57.89"/>
    <x v="6"/>
    <x v="9"/>
    <x v="2656"/>
    <d v="2016-11-01T02:55:34"/>
    <x v="1"/>
  </r>
  <r>
    <x v="2657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x v="495"/>
    <b v="0"/>
    <s v="music/jazz"/>
    <n v="3"/>
    <n v="65"/>
    <x v="7"/>
    <x v="33"/>
    <x v="2657"/>
    <d v="2012-07-23T04:00:00"/>
    <x v="3"/>
  </r>
  <r>
    <x v="2658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x v="397"/>
    <b v="0"/>
    <s v="theater/plays"/>
    <n v="3"/>
    <n v="47.27"/>
    <x v="6"/>
    <x v="11"/>
    <x v="2658"/>
    <d v="2016-12-06T04:59:00"/>
    <x v="1"/>
  </r>
  <r>
    <x v="265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x v="485"/>
    <b v="1"/>
    <s v="music/rock"/>
    <n v="104"/>
    <n v="32.5"/>
    <x v="7"/>
    <x v="15"/>
    <x v="2659"/>
    <d v="2016-07-13T19:14:00"/>
    <x v="1"/>
  </r>
  <r>
    <x v="2660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x v="397"/>
    <b v="1"/>
    <s v="music/rock"/>
    <n v="104"/>
    <n v="47.27"/>
    <x v="7"/>
    <x v="15"/>
    <x v="2660"/>
    <d v="2016-03-31T15:51:11"/>
    <x v="1"/>
  </r>
  <r>
    <x v="266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x v="428"/>
    <b v="1"/>
    <s v="theater/plays"/>
    <n v="104"/>
    <n v="57.78"/>
    <x v="6"/>
    <x v="11"/>
    <x v="2661"/>
    <d v="2014-08-10T15:59:00"/>
    <x v="2"/>
  </r>
  <r>
    <x v="2662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x v="182"/>
    <b v="1"/>
    <s v="music/rock"/>
    <n v="104"/>
    <n v="34.6"/>
    <x v="7"/>
    <x v="15"/>
    <x v="2662"/>
    <d v="2009-12-31T23:39:00"/>
    <x v="8"/>
  </r>
  <r>
    <x v="2663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x v="482"/>
    <b v="1"/>
    <s v="music/indie rock"/>
    <n v="103"/>
    <n v="51.6"/>
    <x v="7"/>
    <x v="12"/>
    <x v="2663"/>
    <d v="2011-01-16T01:51:00"/>
    <x v="7"/>
  </r>
  <r>
    <x v="2664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x v="345"/>
    <b v="0"/>
    <s v="photography/photobooks"/>
    <n v="2"/>
    <n v="84.83"/>
    <x v="2"/>
    <x v="3"/>
    <x v="2664"/>
    <d v="2016-07-25T19:00:00"/>
    <x v="1"/>
  </r>
  <r>
    <x v="2665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x v="496"/>
    <b v="0"/>
    <s v="photography/people"/>
    <n v="17"/>
    <n v="101.8"/>
    <x v="2"/>
    <x v="36"/>
    <x v="2665"/>
    <d v="2016-02-13T04:42:12"/>
    <x v="1"/>
  </r>
  <r>
    <x v="2666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x v="345"/>
    <b v="0"/>
    <s v="publishing/art books"/>
    <n v="5"/>
    <n v="84.33"/>
    <x v="1"/>
    <x v="32"/>
    <x v="2666"/>
    <d v="2015-02-17T22:15:29"/>
    <x v="4"/>
  </r>
  <r>
    <x v="2667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x v="411"/>
    <b v="1"/>
    <s v="theater/plays"/>
    <n v="202"/>
    <n v="29.71"/>
    <x v="6"/>
    <x v="11"/>
    <x v="2667"/>
    <d v="2015-07-10T18:00:00"/>
    <x v="4"/>
  </r>
  <r>
    <x v="2668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x v="482"/>
    <b v="0"/>
    <s v="theater/plays"/>
    <n v="20"/>
    <n v="50.4"/>
    <x v="6"/>
    <x v="11"/>
    <x v="2668"/>
    <d v="2016-07-04T04:00:00"/>
    <x v="1"/>
  </r>
  <r>
    <x v="2669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x v="494"/>
    <b v="1"/>
    <s v="theater/plays"/>
    <n v="144"/>
    <n v="22.91"/>
    <x v="6"/>
    <x v="11"/>
    <x v="2669"/>
    <d v="2015-06-26T21:00:00"/>
    <x v="4"/>
  </r>
  <r>
    <x v="2670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x v="490"/>
    <b v="1"/>
    <s v="theater/plays"/>
    <n v="101"/>
    <n v="25.16"/>
    <x v="6"/>
    <x v="11"/>
    <x v="2670"/>
    <d v="2016-07-05T01:11:47"/>
    <x v="1"/>
  </r>
  <r>
    <x v="2671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x v="498"/>
    <b v="0"/>
    <s v="technology/wearables"/>
    <n v="1"/>
    <n v="167.67"/>
    <x v="0"/>
    <x v="1"/>
    <x v="2671"/>
    <d v="2016-12-30T23:00:00"/>
    <x v="1"/>
  </r>
  <r>
    <x v="2672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x v="485"/>
    <b v="1"/>
    <s v="film &amp; video/shorts"/>
    <n v="100"/>
    <n v="31.38"/>
    <x v="5"/>
    <x v="27"/>
    <x v="2672"/>
    <d v="2011-07-12T07:08:19"/>
    <x v="6"/>
  </r>
  <r>
    <x v="2673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x v="495"/>
    <b v="1"/>
    <s v="theater/plays"/>
    <n v="100"/>
    <n v="62.63"/>
    <x v="6"/>
    <x v="11"/>
    <x v="2673"/>
    <d v="2016-08-31T20:46:11"/>
    <x v="1"/>
  </r>
  <r>
    <x v="2674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x v="497"/>
    <b v="0"/>
    <s v="theater/musical"/>
    <n v="1"/>
    <n v="500"/>
    <x v="6"/>
    <x v="19"/>
    <x v="2674"/>
    <d v="2015-12-23T16:18:00"/>
    <x v="4"/>
  </r>
  <r>
    <x v="2675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x v="411"/>
    <b v="0"/>
    <s v="theater/plays"/>
    <n v="9"/>
    <n v="29.41"/>
    <x v="6"/>
    <x v="11"/>
    <x v="2675"/>
    <d v="2014-08-25T21:00:00"/>
    <x v="2"/>
  </r>
  <r>
    <x v="2676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x v="480"/>
    <b v="1"/>
    <s v="film &amp; video/shorts"/>
    <n v="100"/>
    <n v="71.430000000000007"/>
    <x v="5"/>
    <x v="27"/>
    <x v="2676"/>
    <d v="2011-05-15T18:11:26"/>
    <x v="6"/>
  </r>
  <r>
    <x v="2677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x v="497"/>
    <b v="0"/>
    <s v="film &amp; video/science fiction"/>
    <n v="100"/>
    <n v="500"/>
    <x v="5"/>
    <x v="21"/>
    <x v="2677"/>
    <d v="2015-07-12T22:06:12"/>
    <x v="4"/>
  </r>
  <r>
    <x v="2678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x v="345"/>
    <b v="1"/>
    <s v="theater/musical"/>
    <n v="100"/>
    <n v="83.33"/>
    <x v="6"/>
    <x v="19"/>
    <x v="2678"/>
    <d v="2015-05-18T20:58:47"/>
    <x v="4"/>
  </r>
  <r>
    <x v="2679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x v="495"/>
    <b v="1"/>
    <s v="theater/spaces"/>
    <n v="100"/>
    <n v="62.5"/>
    <x v="6"/>
    <x v="9"/>
    <x v="2679"/>
    <d v="2017-01-31T18:00:00"/>
    <x v="5"/>
  </r>
  <r>
    <x v="2680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x v="417"/>
    <b v="1"/>
    <s v="theater/plays"/>
    <n v="100"/>
    <n v="41.67"/>
    <x v="6"/>
    <x v="11"/>
    <x v="2680"/>
    <d v="2016-05-06T20:17:35"/>
    <x v="1"/>
  </r>
  <r>
    <x v="2681"/>
    <s v="Monster"/>
    <s v="A darkly comic one woman show by Abram Rooney as part of The Camden Fringe 2015."/>
    <x v="207"/>
    <n v="500"/>
    <x v="0"/>
    <s v="GB"/>
    <s v="GBP"/>
    <n v="1434894082"/>
    <n v="1432302082"/>
    <b v="0"/>
    <x v="428"/>
    <b v="1"/>
    <s v="theater/plays"/>
    <n v="100"/>
    <n v="55.56"/>
    <x v="6"/>
    <x v="11"/>
    <x v="2681"/>
    <d v="2015-06-21T13:41:22"/>
    <x v="4"/>
  </r>
  <r>
    <x v="2682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x v="484"/>
    <b v="1"/>
    <s v="theater/plays"/>
    <n v="100"/>
    <n v="35.71"/>
    <x v="6"/>
    <x v="11"/>
    <x v="2682"/>
    <d v="2016-03-31T17:17:36"/>
    <x v="1"/>
  </r>
  <r>
    <x v="2683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x v="411"/>
    <b v="1"/>
    <s v="theater/plays"/>
    <n v="100"/>
    <n v="29.41"/>
    <x v="6"/>
    <x v="11"/>
    <x v="2683"/>
    <d v="2016-02-02T11:29:44"/>
    <x v="1"/>
  </r>
  <r>
    <x v="2684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x v="498"/>
    <b v="1"/>
    <s v="theater/musical"/>
    <n v="100"/>
    <n v="166.67"/>
    <x v="6"/>
    <x v="19"/>
    <x v="2684"/>
    <d v="2015-08-10T23:00:00"/>
    <x v="4"/>
  </r>
  <r>
    <x v="2685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x v="490"/>
    <b v="1"/>
    <s v="music/rock"/>
    <n v="143"/>
    <n v="25"/>
    <x v="7"/>
    <x v="15"/>
    <x v="2685"/>
    <d v="2011-03-04T12:57:07"/>
    <x v="6"/>
  </r>
  <r>
    <x v="268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x v="411"/>
    <b v="0"/>
    <s v="theater/plays"/>
    <n v="17"/>
    <n v="29.24"/>
    <x v="6"/>
    <x v="11"/>
    <x v="2686"/>
    <d v="2014-11-20T16:04:00"/>
    <x v="2"/>
  </r>
  <r>
    <x v="2687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x v="483"/>
    <b v="1"/>
    <s v="technology/space exploration"/>
    <n v="164"/>
    <n v="10.039999999999999"/>
    <x v="0"/>
    <x v="4"/>
    <x v="2687"/>
    <d v="2015-02-19T20:45:48"/>
    <x v="4"/>
  </r>
  <r>
    <x v="2688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x v="498"/>
    <b v="0"/>
    <s v="theater/plays"/>
    <n v="2"/>
    <n v="163.33000000000001"/>
    <x v="6"/>
    <x v="11"/>
    <x v="2688"/>
    <d v="2016-07-02T17:44:28"/>
    <x v="1"/>
  </r>
  <r>
    <x v="2689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x v="493"/>
    <b v="0"/>
    <s v="theater/plays"/>
    <n v="10"/>
    <n v="37.54"/>
    <x v="6"/>
    <x v="11"/>
    <x v="2689"/>
    <d v="2016-05-06T13:04:00"/>
    <x v="1"/>
  </r>
  <r>
    <x v="2690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x v="428"/>
    <b v="0"/>
    <s v="music/faith"/>
    <n v="10"/>
    <n v="54.11"/>
    <x v="7"/>
    <x v="14"/>
    <x v="2690"/>
    <d v="2016-03-28T16:18:15"/>
    <x v="1"/>
  </r>
  <r>
    <x v="2691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x v="495"/>
    <b v="0"/>
    <s v="technology/wearables"/>
    <n v="2"/>
    <n v="60.75"/>
    <x v="0"/>
    <x v="1"/>
    <x v="2691"/>
    <d v="2016-12-30T02:03:55"/>
    <x v="1"/>
  </r>
  <r>
    <x v="2692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x v="397"/>
    <b v="1"/>
    <s v="theater/plays"/>
    <n v="108"/>
    <n v="44.09"/>
    <x v="6"/>
    <x v="11"/>
    <x v="2692"/>
    <d v="2017-02-18T04:59:00"/>
    <x v="5"/>
  </r>
  <r>
    <x v="2693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x v="411"/>
    <b v="1"/>
    <s v="theater/plays"/>
    <n v="138"/>
    <n v="28.32"/>
    <x v="6"/>
    <x v="11"/>
    <x v="2693"/>
    <d v="2016-03-01T23:59:00"/>
    <x v="1"/>
  </r>
  <r>
    <x v="269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x v="489"/>
    <b v="0"/>
    <s v="technology/wearables"/>
    <n v="1"/>
    <n v="120.25"/>
    <x v="0"/>
    <x v="1"/>
    <x v="2694"/>
    <d v="2017-02-20T04:37:48"/>
    <x v="1"/>
  </r>
  <r>
    <x v="2695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x v="495"/>
    <b v="0"/>
    <s v="theater/musical"/>
    <n v="5"/>
    <n v="60.13"/>
    <x v="6"/>
    <x v="19"/>
    <x v="2695"/>
    <d v="2015-06-16T23:30:00"/>
    <x v="4"/>
  </r>
  <r>
    <x v="2696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x v="495"/>
    <b v="0"/>
    <s v="technology/wearables"/>
    <n v="12"/>
    <n v="60"/>
    <x v="0"/>
    <x v="1"/>
    <x v="2696"/>
    <d v="2016-03-12T19:52:44"/>
    <x v="1"/>
  </r>
  <r>
    <x v="2697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x v="417"/>
    <b v="0"/>
    <s v="film &amp; video/animation"/>
    <n v="64"/>
    <n v="40"/>
    <x v="5"/>
    <x v="23"/>
    <x v="2697"/>
    <d v="2015-05-13T16:53:35"/>
    <x v="4"/>
  </r>
  <r>
    <x v="2698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x v="494"/>
    <b v="0"/>
    <s v="games/video games"/>
    <n v="10"/>
    <n v="21.73"/>
    <x v="3"/>
    <x v="18"/>
    <x v="2698"/>
    <d v="2012-10-04T23:07:13"/>
    <x v="3"/>
  </r>
  <r>
    <x v="2699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x v="345"/>
    <b v="0"/>
    <s v="theater/spaces"/>
    <n v="12"/>
    <n v="78.33"/>
    <x v="6"/>
    <x v="9"/>
    <x v="2699"/>
    <d v="2015-05-05T18:48:00"/>
    <x v="4"/>
  </r>
  <r>
    <x v="2700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x v="467"/>
    <b v="1"/>
    <s v="theater/plays"/>
    <n v="149"/>
    <n v="15.13"/>
    <x v="6"/>
    <x v="11"/>
    <x v="2700"/>
    <d v="2016-03-13T22:00:00"/>
    <x v="1"/>
  </r>
  <r>
    <x v="2701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x v="489"/>
    <b v="0"/>
    <s v="technology/wearables"/>
    <n v="0"/>
    <n v="116.75"/>
    <x v="0"/>
    <x v="1"/>
    <x v="2701"/>
    <d v="2016-05-07T21:11:59"/>
    <x v="1"/>
  </r>
  <r>
    <x v="2702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x v="493"/>
    <b v="0"/>
    <s v="theater/plays"/>
    <n v="5"/>
    <n v="35.92"/>
    <x v="6"/>
    <x v="11"/>
    <x v="2702"/>
    <d v="2014-12-21T17:43:33"/>
    <x v="2"/>
  </r>
  <r>
    <x v="2703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x v="495"/>
    <b v="0"/>
    <s v="technology/web"/>
    <n v="1"/>
    <n v="57.88"/>
    <x v="0"/>
    <x v="26"/>
    <x v="2703"/>
    <d v="2015-01-15T19:29:00"/>
    <x v="2"/>
  </r>
  <r>
    <x v="2704"/>
    <s v="CallMeGhost DEBUT ALBUM preorder!"/>
    <s v="We're trying to fund hard copies of our debut album!"/>
    <x v="272"/>
    <n v="463"/>
    <x v="0"/>
    <s v="US"/>
    <s v="USD"/>
    <n v="1443040059"/>
    <n v="1440448059"/>
    <b v="0"/>
    <x v="493"/>
    <b v="1"/>
    <s v="music/rock"/>
    <n v="116"/>
    <n v="35.619999999999997"/>
    <x v="7"/>
    <x v="15"/>
    <x v="2704"/>
    <d v="2015-09-23T20:27:39"/>
    <x v="4"/>
  </r>
  <r>
    <x v="2705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x v="345"/>
    <b v="0"/>
    <s v="food/food trucks"/>
    <n v="2"/>
    <n v="76.67"/>
    <x v="4"/>
    <x v="29"/>
    <x v="2705"/>
    <d v="2015-08-18T21:01:15"/>
    <x v="4"/>
  </r>
  <r>
    <x v="2706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x v="493"/>
    <b v="0"/>
    <s v="food/food trucks"/>
    <n v="3"/>
    <n v="35.380000000000003"/>
    <x v="4"/>
    <x v="29"/>
    <x v="2706"/>
    <d v="2015-08-22T03:59:00"/>
    <x v="4"/>
  </r>
  <r>
    <x v="2707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x v="417"/>
    <b v="0"/>
    <s v="theater/plays"/>
    <n v="8"/>
    <n v="38.33"/>
    <x v="6"/>
    <x v="11"/>
    <x v="2707"/>
    <d v="2014-10-22T15:36:50"/>
    <x v="2"/>
  </r>
  <r>
    <x v="2708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x v="478"/>
    <b v="1"/>
    <s v="film &amp; video/shorts"/>
    <n v="131"/>
    <n v="21.9"/>
    <x v="5"/>
    <x v="27"/>
    <x v="2708"/>
    <d v="2012-02-26T00:07:21"/>
    <x v="3"/>
  </r>
  <r>
    <x v="2709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x v="182"/>
    <b v="1"/>
    <s v="film &amp; video/shorts"/>
    <n v="153"/>
    <n v="30.67"/>
    <x v="5"/>
    <x v="27"/>
    <x v="2709"/>
    <d v="2011-12-27T17:35:58"/>
    <x v="6"/>
  </r>
  <r>
    <x v="2710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x v="182"/>
    <b v="1"/>
    <s v="theater/plays"/>
    <n v="184"/>
    <n v="30.67"/>
    <x v="6"/>
    <x v="11"/>
    <x v="2710"/>
    <d v="2016-02-13T19:02:06"/>
    <x v="1"/>
  </r>
  <r>
    <x v="2711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x v="428"/>
    <b v="0"/>
    <s v="theater/musical"/>
    <n v="30"/>
    <n v="50.56"/>
    <x v="6"/>
    <x v="19"/>
    <x v="2711"/>
    <d v="2015-04-03T21:48:59"/>
    <x v="4"/>
  </r>
  <r>
    <x v="2712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x v="484"/>
    <b v="0"/>
    <s v="theater/plays"/>
    <n v="2"/>
    <n v="32.36"/>
    <x v="6"/>
    <x v="11"/>
    <x v="2712"/>
    <d v="2016-09-18T19:51:05"/>
    <x v="1"/>
  </r>
  <r>
    <x v="2713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x v="484"/>
    <b v="0"/>
    <s v="theater/plays"/>
    <n v="38"/>
    <n v="32.36"/>
    <x v="6"/>
    <x v="11"/>
    <x v="2713"/>
    <d v="2017-03-01T19:00:00"/>
    <x v="5"/>
  </r>
  <r>
    <x v="2714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x v="182"/>
    <b v="0"/>
    <s v="theater/musical"/>
    <n v="3"/>
    <n v="30.13"/>
    <x v="6"/>
    <x v="19"/>
    <x v="2714"/>
    <d v="2015-03-14T03:11:00"/>
    <x v="4"/>
  </r>
  <r>
    <x v="2715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x v="397"/>
    <b v="0"/>
    <s v="theater/spaces"/>
    <n v="3"/>
    <n v="41"/>
    <x v="6"/>
    <x v="9"/>
    <x v="2715"/>
    <d v="2014-08-08T22:27:26"/>
    <x v="2"/>
  </r>
  <r>
    <x v="2716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x v="480"/>
    <b v="0"/>
    <s v="theater/plays"/>
    <n v="18"/>
    <n v="64.290000000000006"/>
    <x v="6"/>
    <x v="11"/>
    <x v="2716"/>
    <d v="2014-07-05T14:22:27"/>
    <x v="2"/>
  </r>
  <r>
    <x v="2717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x v="182"/>
    <b v="1"/>
    <s v="theater/plays"/>
    <n v="113"/>
    <n v="30"/>
    <x v="6"/>
    <x v="11"/>
    <x v="2717"/>
    <d v="2015-04-05T17:51:17"/>
    <x v="4"/>
  </r>
  <r>
    <x v="2718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x v="482"/>
    <b v="0"/>
    <s v="publishing/translations"/>
    <n v="7"/>
    <n v="44.5"/>
    <x v="1"/>
    <x v="31"/>
    <x v="2718"/>
    <d v="2016-10-09T10:56:59"/>
    <x v="1"/>
  </r>
  <r>
    <x v="2719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x v="397"/>
    <b v="0"/>
    <s v="publishing/fiction"/>
    <n v="9"/>
    <n v="40.450000000000003"/>
    <x v="1"/>
    <x v="35"/>
    <x v="2719"/>
    <d v="2015-04-03T15:38:00"/>
    <x v="4"/>
  </r>
  <r>
    <x v="2720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x v="482"/>
    <b v="0"/>
    <s v="theater/plays"/>
    <n v="18"/>
    <n v="44"/>
    <x v="6"/>
    <x v="11"/>
    <x v="2720"/>
    <d v="2015-01-08T20:58:03"/>
    <x v="2"/>
  </r>
  <r>
    <x v="2721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x v="487"/>
    <b v="1"/>
    <s v="theater/plays"/>
    <n v="110"/>
    <n v="24.44"/>
    <x v="6"/>
    <x v="11"/>
    <x v="2721"/>
    <d v="2015-08-22T12:07:53"/>
    <x v="4"/>
  </r>
  <r>
    <x v="2722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x v="428"/>
    <b v="0"/>
    <s v="theater/plays"/>
    <n v="22"/>
    <n v="48.56"/>
    <x v="6"/>
    <x v="11"/>
    <x v="2722"/>
    <d v="2015-09-16T05:37:27"/>
    <x v="4"/>
  </r>
  <r>
    <x v="272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x v="498"/>
    <b v="0"/>
    <s v="technology/web"/>
    <n v="4"/>
    <n v="145"/>
    <x v="0"/>
    <x v="26"/>
    <x v="2723"/>
    <d v="2015-02-22T01:21:47"/>
    <x v="4"/>
  </r>
  <r>
    <x v="2724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x v="482"/>
    <b v="0"/>
    <s v="film &amp; video/drama"/>
    <n v="16"/>
    <n v="43.5"/>
    <x v="5"/>
    <x v="10"/>
    <x v="2724"/>
    <d v="2014-08-16T23:42:00"/>
    <x v="2"/>
  </r>
  <r>
    <x v="2725"/>
    <s v="Winter Tour"/>
    <s v="We are touring the Southeast in support of our new EP"/>
    <x v="272"/>
    <n v="435"/>
    <x v="0"/>
    <s v="US"/>
    <s v="USD"/>
    <n v="1387601040"/>
    <n v="1386806254"/>
    <b v="0"/>
    <x v="484"/>
    <b v="1"/>
    <s v="music/rock"/>
    <n v="109"/>
    <n v="31.07"/>
    <x v="7"/>
    <x v="15"/>
    <x v="2725"/>
    <d v="2013-12-21T04:44:00"/>
    <x v="0"/>
  </r>
  <r>
    <x v="2726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x v="489"/>
    <b v="0"/>
    <s v="technology/gadgets"/>
    <n v="2"/>
    <n v="108.25"/>
    <x v="0"/>
    <x v="6"/>
    <x v="2726"/>
    <d v="2016-12-29T22:01:40"/>
    <x v="1"/>
  </r>
  <r>
    <x v="2727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x v="417"/>
    <b v="0"/>
    <s v="film &amp; video/animation"/>
    <n v="1"/>
    <n v="35.83"/>
    <x v="5"/>
    <x v="23"/>
    <x v="2727"/>
    <d v="2014-09-11T06:14:57"/>
    <x v="2"/>
  </r>
  <r>
    <x v="2728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x v="493"/>
    <b v="0"/>
    <s v="theater/plays"/>
    <n v="34"/>
    <n v="33.08"/>
    <x v="6"/>
    <x v="11"/>
    <x v="2728"/>
    <d v="2015-02-28T12:00:00"/>
    <x v="4"/>
  </r>
  <r>
    <x v="2729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x v="482"/>
    <b v="0"/>
    <s v="theater/spaces"/>
    <n v="57"/>
    <n v="43"/>
    <x v="6"/>
    <x v="9"/>
    <x v="2729"/>
    <d v="2015-04-01T12:22:05"/>
    <x v="4"/>
  </r>
  <r>
    <x v="2730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x v="428"/>
    <b v="1"/>
    <s v="food/small batch"/>
    <n v="108"/>
    <n v="47.78"/>
    <x v="4"/>
    <x v="7"/>
    <x v="2730"/>
    <d v="2016-08-31T05:36:00"/>
    <x v="1"/>
  </r>
  <r>
    <x v="2731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x v="484"/>
    <b v="1"/>
    <s v="theater/plays"/>
    <n v="129"/>
    <n v="30.71"/>
    <x v="6"/>
    <x v="11"/>
    <x v="2731"/>
    <d v="2015-11-30T22:30:00"/>
    <x v="4"/>
  </r>
  <r>
    <x v="2732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x v="490"/>
    <b v="1"/>
    <s v="theater/plays"/>
    <n v="143"/>
    <n v="21.5"/>
    <x v="6"/>
    <x v="11"/>
    <x v="2732"/>
    <d v="2015-07-05T15:38:37"/>
    <x v="4"/>
  </r>
  <r>
    <x v="2733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x v="480"/>
    <b v="0"/>
    <s v="theater/plays"/>
    <n v="28"/>
    <n v="61"/>
    <x v="6"/>
    <x v="11"/>
    <x v="2733"/>
    <d v="2015-05-25T21:38:16"/>
    <x v="4"/>
  </r>
  <r>
    <x v="2734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x v="495"/>
    <b v="0"/>
    <s v="technology/web"/>
    <n v="0"/>
    <n v="53.25"/>
    <x v="0"/>
    <x v="26"/>
    <x v="2734"/>
    <d v="2015-05-04T01:40:38"/>
    <x v="4"/>
  </r>
  <r>
    <x v="2735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x v="428"/>
    <b v="0"/>
    <s v="theater/musical"/>
    <n v="9"/>
    <n v="47.33"/>
    <x v="6"/>
    <x v="19"/>
    <x v="2735"/>
    <d v="2015-01-02T16:13:36"/>
    <x v="2"/>
  </r>
  <r>
    <x v="2736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x v="480"/>
    <b v="0"/>
    <s v="games/mobile games"/>
    <n v="0"/>
    <n v="60.71"/>
    <x v="3"/>
    <x v="28"/>
    <x v="2736"/>
    <d v="2015-04-30T16:00:51"/>
    <x v="4"/>
  </r>
  <r>
    <x v="2737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x v="492"/>
    <b v="0"/>
    <s v="games/video games"/>
    <n v="5"/>
    <n v="17.71"/>
    <x v="3"/>
    <x v="18"/>
    <x v="2737"/>
    <d v="2013-12-09T05:59:00"/>
    <x v="0"/>
  </r>
  <r>
    <x v="2738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x v="495"/>
    <b v="0"/>
    <s v="theater/plays"/>
    <n v="24"/>
    <n v="53.13"/>
    <x v="6"/>
    <x v="11"/>
    <x v="2738"/>
    <d v="2015-11-28T21:22:21"/>
    <x v="4"/>
  </r>
  <r>
    <x v="2739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x v="428"/>
    <b v="1"/>
    <s v="music/electronic music"/>
    <n v="101"/>
    <n v="47.22"/>
    <x v="7"/>
    <x v="13"/>
    <x v="2739"/>
    <d v="2015-11-02T08:00:00"/>
    <x v="4"/>
  </r>
  <r>
    <x v="2740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x v="495"/>
    <b v="1"/>
    <s v="film &amp; video/shorts"/>
    <n v="106"/>
    <n v="53.13"/>
    <x v="5"/>
    <x v="27"/>
    <x v="2740"/>
    <d v="2011-07-12T03:14:42"/>
    <x v="6"/>
  </r>
  <r>
    <x v="274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x v="178"/>
    <b v="1"/>
    <s v="music/electronic music"/>
    <n v="383"/>
    <n v="15.04"/>
    <x v="7"/>
    <x v="13"/>
    <x v="2741"/>
    <d v="2013-01-16T20:19:25"/>
    <x v="0"/>
  </r>
  <r>
    <x v="2742"/>
    <s v="Corium"/>
    <s v="A new piece of physical theatre about love, regret and longing."/>
    <x v="317"/>
    <n v="420"/>
    <x v="0"/>
    <s v="GB"/>
    <s v="GBP"/>
    <n v="1434994266"/>
    <n v="1432402266"/>
    <b v="0"/>
    <x v="489"/>
    <b v="1"/>
    <s v="theater/plays"/>
    <n v="210"/>
    <n v="105"/>
    <x v="6"/>
    <x v="11"/>
    <x v="2742"/>
    <d v="2015-06-22T17:31:06"/>
    <x v="4"/>
  </r>
  <r>
    <x v="2743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x v="489"/>
    <b v="0"/>
    <s v="publishing/translations"/>
    <n v="8"/>
    <n v="104.75"/>
    <x v="1"/>
    <x v="31"/>
    <x v="2743"/>
    <d v="2016-09-18T20:26:25"/>
    <x v="1"/>
  </r>
  <r>
    <x v="274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x v="484"/>
    <b v="0"/>
    <s v="theater/plays"/>
    <n v="42"/>
    <n v="29.79"/>
    <x v="6"/>
    <x v="11"/>
    <x v="2744"/>
    <d v="2015-05-07T17:11:59"/>
    <x v="4"/>
  </r>
  <r>
    <x v="2745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x v="494"/>
    <b v="1"/>
    <s v="music/indie rock"/>
    <n v="104"/>
    <n v="18.91"/>
    <x v="7"/>
    <x v="12"/>
    <x v="2745"/>
    <d v="2010-02-15T05:00:00"/>
    <x v="7"/>
  </r>
  <r>
    <x v="2746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x v="495"/>
    <b v="0"/>
    <s v="film &amp; video/animation"/>
    <n v="14"/>
    <n v="51.88"/>
    <x v="5"/>
    <x v="23"/>
    <x v="2746"/>
    <d v="2016-07-05T20:54:43"/>
    <x v="1"/>
  </r>
  <r>
    <x v="2747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x v="480"/>
    <b v="0"/>
    <s v="theater/plays"/>
    <n v="7"/>
    <n v="59"/>
    <x v="6"/>
    <x v="11"/>
    <x v="2747"/>
    <d v="2015-12-15T20:25:16"/>
    <x v="4"/>
  </r>
  <r>
    <x v="2748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x v="495"/>
    <b v="0"/>
    <s v="technology/wearables"/>
    <n v="2"/>
    <n v="51.38"/>
    <x v="0"/>
    <x v="1"/>
    <x v="2748"/>
    <d v="2015-11-09T01:21:33"/>
    <x v="4"/>
  </r>
  <r>
    <x v="2749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x v="497"/>
    <b v="0"/>
    <s v="games/video games"/>
    <n v="1"/>
    <n v="410"/>
    <x v="3"/>
    <x v="18"/>
    <x v="2749"/>
    <d v="2014-08-02T15:49:43"/>
    <x v="2"/>
  </r>
  <r>
    <x v="2750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x v="482"/>
    <b v="0"/>
    <s v="theater/plays"/>
    <n v="24"/>
    <n v="41"/>
    <x v="6"/>
    <x v="11"/>
    <x v="2750"/>
    <d v="2017-03-06T06:58:27"/>
    <x v="5"/>
  </r>
  <r>
    <x v="2751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x v="495"/>
    <b v="1"/>
    <s v="film &amp; video/television"/>
    <n v="117"/>
    <n v="51.25"/>
    <x v="5"/>
    <x v="16"/>
    <x v="2751"/>
    <d v="2015-01-01T07:59:00"/>
    <x v="2"/>
  </r>
  <r>
    <x v="2752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x v="174"/>
    <b v="1"/>
    <s v="theater/plays"/>
    <n v="136"/>
    <n v="15.15"/>
    <x v="6"/>
    <x v="11"/>
    <x v="2752"/>
    <d v="2016-05-31T16:33:14"/>
    <x v="1"/>
  </r>
  <r>
    <x v="2753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x v="428"/>
    <b v="0"/>
    <s v="technology/wearables"/>
    <n v="1"/>
    <n v="45.33"/>
    <x v="0"/>
    <x v="1"/>
    <x v="2753"/>
    <d v="2014-12-02T06:19:05"/>
    <x v="2"/>
  </r>
  <r>
    <x v="2754"/>
    <s v="The Unknown Door"/>
    <s v="A pixel styled open world detective game."/>
    <x v="6"/>
    <n v="405"/>
    <x v="2"/>
    <s v="NO"/>
    <s v="NOK"/>
    <n v="1468392599"/>
    <n v="1465800599"/>
    <b v="0"/>
    <x v="489"/>
    <b v="0"/>
    <s v="games/video games"/>
    <n v="1"/>
    <n v="101.25"/>
    <x v="3"/>
    <x v="18"/>
    <x v="2754"/>
    <d v="2016-07-13T06:49:59"/>
    <x v="1"/>
  </r>
  <r>
    <x v="2755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x v="467"/>
    <b v="0"/>
    <s v="technology/wearables"/>
    <n v="3"/>
    <n v="13"/>
    <x v="0"/>
    <x v="1"/>
    <x v="2755"/>
    <d v="2017-01-10T16:31:21"/>
    <x v="1"/>
  </r>
  <r>
    <x v="2756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x v="496"/>
    <b v="0"/>
    <s v="publishing/translations"/>
    <n v="8"/>
    <n v="80.599999999999994"/>
    <x v="1"/>
    <x v="31"/>
    <x v="2756"/>
    <d v="2014-12-19T19:31:28"/>
    <x v="2"/>
  </r>
  <r>
    <x v="2757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x v="496"/>
    <b v="0"/>
    <s v="film &amp; video/science fiction"/>
    <n v="13"/>
    <n v="80.599999999999994"/>
    <x v="5"/>
    <x v="21"/>
    <x v="2757"/>
    <d v="2014-07-01T19:00:00"/>
    <x v="2"/>
  </r>
  <r>
    <x v="2758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x v="489"/>
    <b v="0"/>
    <s v="theater/musical"/>
    <n v="4"/>
    <n v="100.5"/>
    <x v="6"/>
    <x v="19"/>
    <x v="2758"/>
    <d v="2016-03-11T22:20:43"/>
    <x v="1"/>
  </r>
  <r>
    <x v="2759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x v="493"/>
    <b v="0"/>
    <s v="film &amp; video/drama"/>
    <n v="33"/>
    <n v="30.85"/>
    <x v="5"/>
    <x v="10"/>
    <x v="2759"/>
    <d v="2015-04-13T19:00:00"/>
    <x v="4"/>
  </r>
  <r>
    <x v="2760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x v="496"/>
    <b v="0"/>
    <s v="film &amp; video/drama"/>
    <n v="40"/>
    <n v="80.2"/>
    <x v="5"/>
    <x v="10"/>
    <x v="2760"/>
    <d v="2015-06-21T00:50:59"/>
    <x v="4"/>
  </r>
  <r>
    <x v="2761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x v="485"/>
    <b v="1"/>
    <s v="music/indie rock"/>
    <n v="133"/>
    <n v="25.02"/>
    <x v="7"/>
    <x v="12"/>
    <x v="2761"/>
    <d v="2012-07-28T02:00:00"/>
    <x v="3"/>
  </r>
  <r>
    <x v="2762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x v="498"/>
    <b v="0"/>
    <s v="film &amp; video/animation"/>
    <n v="1"/>
    <n v="133.33000000000001"/>
    <x v="5"/>
    <x v="23"/>
    <x v="2762"/>
    <d v="2012-05-25T14:14:00"/>
    <x v="3"/>
  </r>
  <r>
    <x v="2763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x v="345"/>
    <b v="0"/>
    <s v="publishing/fiction"/>
    <n v="3"/>
    <n v="66.67"/>
    <x v="1"/>
    <x v="35"/>
    <x v="2763"/>
    <d v="2010-10-15T04:00:00"/>
    <x v="7"/>
  </r>
  <r>
    <x v="2764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x v="496"/>
    <b v="0"/>
    <s v="theater/plays"/>
    <n v="11"/>
    <n v="80"/>
    <x v="6"/>
    <x v="11"/>
    <x v="2764"/>
    <d v="2017-02-28T08:51:00"/>
    <x v="5"/>
  </r>
  <r>
    <x v="2765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x v="345"/>
    <b v="0"/>
    <s v="theater/plays"/>
    <n v="16"/>
    <n v="66.67"/>
    <x v="6"/>
    <x v="11"/>
    <x v="2765"/>
    <d v="2016-02-03T18:49:00"/>
    <x v="1"/>
  </r>
  <r>
    <x v="2766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x v="493"/>
    <b v="1"/>
    <s v="theater/plays"/>
    <n v="100"/>
    <n v="30.77"/>
    <x v="6"/>
    <x v="11"/>
    <x v="2766"/>
    <d v="2016-11-26T06:00:00"/>
    <x v="1"/>
  </r>
  <r>
    <x v="2767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x v="496"/>
    <b v="0"/>
    <s v="theater/plays"/>
    <n v="12"/>
    <n v="79.400000000000006"/>
    <x v="6"/>
    <x v="11"/>
    <x v="2767"/>
    <d v="2015-06-27T21:44:14"/>
    <x v="4"/>
  </r>
  <r>
    <x v="2768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x v="480"/>
    <b v="0"/>
    <s v="film &amp; video/animation"/>
    <n v="1"/>
    <n v="56.57"/>
    <x v="5"/>
    <x v="23"/>
    <x v="2768"/>
    <d v="2014-02-14T22:43:20"/>
    <x v="2"/>
  </r>
  <r>
    <x v="2769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x v="493"/>
    <b v="1"/>
    <s v="music/classical music"/>
    <n v="156"/>
    <n v="30.08"/>
    <x v="7"/>
    <x v="25"/>
    <x v="2769"/>
    <d v="2011-01-02T03:00:00"/>
    <x v="7"/>
  </r>
  <r>
    <x v="2770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x v="345"/>
    <b v="0"/>
    <s v="theater/plays"/>
    <n v="19"/>
    <n v="64.17"/>
    <x v="6"/>
    <x v="11"/>
    <x v="2770"/>
    <d v="2015-04-29T14:07:06"/>
    <x v="4"/>
  </r>
  <r>
    <x v="2771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x v="484"/>
    <b v="1"/>
    <s v="theater/plays"/>
    <n v="128"/>
    <n v="27.5"/>
    <x v="6"/>
    <x v="11"/>
    <x v="2771"/>
    <d v="2016-08-13T23:29:16"/>
    <x v="1"/>
  </r>
  <r>
    <x v="2772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x v="417"/>
    <b v="0"/>
    <s v="photography/people"/>
    <n v="5"/>
    <n v="31.75"/>
    <x v="2"/>
    <x v="36"/>
    <x v="2772"/>
    <d v="2014-07-09T17:24:25"/>
    <x v="2"/>
  </r>
  <r>
    <x v="2773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x v="182"/>
    <b v="1"/>
    <s v="theater/plays"/>
    <n v="127"/>
    <n v="25.4"/>
    <x v="6"/>
    <x v="11"/>
    <x v="2773"/>
    <d v="2016-02-18T21:30:00"/>
    <x v="1"/>
  </r>
  <r>
    <x v="2774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x v="428"/>
    <b v="0"/>
    <s v="photography/photobooks"/>
    <n v="11"/>
    <n v="42.22"/>
    <x v="2"/>
    <x v="3"/>
    <x v="2774"/>
    <d v="2015-03-01T21:47:19"/>
    <x v="4"/>
  </r>
  <r>
    <x v="2775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x v="495"/>
    <b v="0"/>
    <s v="publishing/children's books"/>
    <n v="19"/>
    <n v="47.5"/>
    <x v="1"/>
    <x v="39"/>
    <x v="2775"/>
    <d v="2012-08-26T21:37:03"/>
    <x v="3"/>
  </r>
  <r>
    <x v="2776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x v="480"/>
    <b v="0"/>
    <s v="film &amp; video/drama"/>
    <n v="58"/>
    <n v="54.29"/>
    <x v="5"/>
    <x v="10"/>
    <x v="2776"/>
    <d v="2015-02-08T19:38:49"/>
    <x v="4"/>
  </r>
  <r>
    <x v="2777"/>
    <s v="The Ultimate Learning Center"/>
    <s v="WE are molding an educated, motivated, non violent GENERATION!"/>
    <x v="23"/>
    <n v="377"/>
    <x v="2"/>
    <s v="US"/>
    <s v="USD"/>
    <n v="1476717319"/>
    <n v="1473693319"/>
    <b v="0"/>
    <x v="428"/>
    <b v="0"/>
    <s v="technology/wearables"/>
    <n v="1"/>
    <n v="41.89"/>
    <x v="0"/>
    <x v="1"/>
    <x v="2777"/>
    <d v="2016-10-17T15:15:19"/>
    <x v="1"/>
  </r>
  <r>
    <x v="2778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x v="480"/>
    <b v="0"/>
    <s v="theater/spaces"/>
    <n v="0"/>
    <n v="53.71"/>
    <x v="6"/>
    <x v="9"/>
    <x v="2778"/>
    <d v="2014-12-27T01:40:44"/>
    <x v="2"/>
  </r>
  <r>
    <x v="2779"/>
    <s v="Wild Equus"/>
    <s v="A short documentary exploring the uses of 'Natural Horsemanship' across Europe"/>
    <x v="284"/>
    <n v="376"/>
    <x v="0"/>
    <s v="GB"/>
    <s v="GBP"/>
    <n v="1459872000"/>
    <n v="1456408244"/>
    <b v="0"/>
    <x v="428"/>
    <b v="1"/>
    <s v="film &amp; video/documentary"/>
    <n v="125"/>
    <n v="41.78"/>
    <x v="5"/>
    <x v="8"/>
    <x v="2779"/>
    <d v="2016-04-05T16:00:00"/>
    <x v="1"/>
  </r>
  <r>
    <x v="278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x v="489"/>
    <b v="0"/>
    <s v="theater/plays"/>
    <n v="4"/>
    <n v="93.75"/>
    <x v="6"/>
    <x v="11"/>
    <x v="2780"/>
    <d v="2017-04-14T04:59:00"/>
    <x v="5"/>
  </r>
  <r>
    <x v="2781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x v="428"/>
    <b v="0"/>
    <s v="music/jazz"/>
    <n v="6"/>
    <n v="41.67"/>
    <x v="7"/>
    <x v="33"/>
    <x v="2781"/>
    <d v="2012-03-01T04:59:00"/>
    <x v="3"/>
  </r>
  <r>
    <x v="2782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x v="480"/>
    <b v="1"/>
    <s v="publishing/nonfiction"/>
    <n v="125"/>
    <n v="53.57"/>
    <x v="1"/>
    <x v="17"/>
    <x v="2782"/>
    <d v="2014-07-14T19:32:39"/>
    <x v="2"/>
  </r>
  <r>
    <x v="2783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x v="428"/>
    <b v="1"/>
    <s v="theater/plays"/>
    <n v="150"/>
    <n v="41.67"/>
    <x v="6"/>
    <x v="11"/>
    <x v="2783"/>
    <d v="2016-07-15T21:38:00"/>
    <x v="1"/>
  </r>
  <r>
    <x v="2784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x v="460"/>
    <b v="1"/>
    <s v="theater/spaces"/>
    <n v="124"/>
    <n v="14.84"/>
    <x v="6"/>
    <x v="9"/>
    <x v="2784"/>
    <d v="2015-12-23T22:59:00"/>
    <x v="4"/>
  </r>
  <r>
    <x v="2785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x v="495"/>
    <b v="1"/>
    <s v="theater/plays"/>
    <n v="123"/>
    <n v="46.13"/>
    <x v="6"/>
    <x v="11"/>
    <x v="2785"/>
    <d v="2016-06-26T00:04:51"/>
    <x v="1"/>
  </r>
  <r>
    <x v="2786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x v="428"/>
    <b v="0"/>
    <s v="photography/places"/>
    <n v="7"/>
    <n v="40.78"/>
    <x v="2"/>
    <x v="34"/>
    <x v="2786"/>
    <d v="2014-07-15T05:11:00"/>
    <x v="2"/>
  </r>
  <r>
    <x v="2787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x v="496"/>
    <b v="0"/>
    <s v="theater/plays"/>
    <n v="7"/>
    <n v="72.400000000000006"/>
    <x v="6"/>
    <x v="11"/>
    <x v="2787"/>
    <d v="2015-03-23T03:55:12"/>
    <x v="4"/>
  </r>
  <r>
    <x v="2788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x v="397"/>
    <b v="0"/>
    <s v="games/mobile games"/>
    <n v="10"/>
    <n v="32.82"/>
    <x v="3"/>
    <x v="28"/>
    <x v="2788"/>
    <d v="2016-01-31T04:17:00"/>
    <x v="1"/>
  </r>
  <r>
    <x v="2789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x v="498"/>
    <b v="0"/>
    <s v="film &amp; video/drama"/>
    <n v="1"/>
    <n v="120"/>
    <x v="5"/>
    <x v="10"/>
    <x v="2789"/>
    <d v="2015-08-20T20:06:00"/>
    <x v="4"/>
  </r>
  <r>
    <x v="2790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x v="345"/>
    <b v="0"/>
    <s v="publishing/fiction"/>
    <n v="2"/>
    <n v="60"/>
    <x v="1"/>
    <x v="35"/>
    <x v="2790"/>
    <d v="2014-01-05T13:31:00"/>
    <x v="0"/>
  </r>
  <r>
    <x v="2791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x v="182"/>
    <b v="0"/>
    <s v="music/faith"/>
    <n v="103"/>
    <n v="24"/>
    <x v="7"/>
    <x v="14"/>
    <x v="2791"/>
    <d v="2017-03-24T05:00:23"/>
    <x v="5"/>
  </r>
  <r>
    <x v="2792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x v="482"/>
    <b v="0"/>
    <s v="film &amp; video/science fiction"/>
    <n v="1"/>
    <n v="35.9"/>
    <x v="5"/>
    <x v="21"/>
    <x v="2792"/>
    <d v="2014-12-02T15:04:04"/>
    <x v="2"/>
  </r>
  <r>
    <x v="2793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x v="496"/>
    <b v="0"/>
    <s v="technology/space exploration"/>
    <n v="1"/>
    <n v="71.599999999999994"/>
    <x v="0"/>
    <x v="4"/>
    <x v="2793"/>
    <d v="2016-12-21T14:59:03"/>
    <x v="1"/>
  </r>
  <r>
    <x v="2794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x v="484"/>
    <b v="0"/>
    <s v="theater/plays"/>
    <n v="18"/>
    <n v="25.57"/>
    <x v="6"/>
    <x v="11"/>
    <x v="2794"/>
    <d v="2014-08-12T01:53:58"/>
    <x v="2"/>
  </r>
  <r>
    <x v="2795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x v="345"/>
    <b v="1"/>
    <s v="theater/plays"/>
    <n v="101"/>
    <n v="59.17"/>
    <x v="6"/>
    <x v="11"/>
    <x v="2795"/>
    <d v="2015-08-29T03:59:00"/>
    <x v="4"/>
  </r>
  <r>
    <x v="2796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x v="484"/>
    <b v="1"/>
    <s v="technology/space exploration"/>
    <n v="102"/>
    <n v="25.21"/>
    <x v="0"/>
    <x v="4"/>
    <x v="2796"/>
    <d v="2015-01-15T21:54:55"/>
    <x v="2"/>
  </r>
  <r>
    <x v="2797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x v="428"/>
    <b v="0"/>
    <s v="publishing/fiction"/>
    <n v="70"/>
    <n v="39"/>
    <x v="1"/>
    <x v="35"/>
    <x v="2797"/>
    <d v="2014-02-23T18:43:38"/>
    <x v="2"/>
  </r>
  <r>
    <x v="2798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x v="482"/>
    <b v="1"/>
    <s v="theater/musical"/>
    <n v="100"/>
    <n v="35.1"/>
    <x v="6"/>
    <x v="19"/>
    <x v="2798"/>
    <d v="2015-07-11T03:59:00"/>
    <x v="4"/>
  </r>
  <r>
    <x v="279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x v="498"/>
    <b v="0"/>
    <s v="technology/web"/>
    <n v="0"/>
    <n v="116.67"/>
    <x v="0"/>
    <x v="26"/>
    <x v="2799"/>
    <d v="2016-05-14T15:18:28"/>
    <x v="1"/>
  </r>
  <r>
    <x v="2800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x v="493"/>
    <b v="0"/>
    <s v="publishing/art books"/>
    <n v="4"/>
    <n v="26.92"/>
    <x v="1"/>
    <x v="32"/>
    <x v="2800"/>
    <d v="2014-02-17T00:00:00"/>
    <x v="2"/>
  </r>
  <r>
    <x v="280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x v="417"/>
    <b v="0"/>
    <s v="theater/plays"/>
    <n v="16"/>
    <n v="29.17"/>
    <x v="6"/>
    <x v="11"/>
    <x v="2801"/>
    <d v="2015-03-08T12:57:05"/>
    <x v="4"/>
  </r>
  <r>
    <x v="2802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x v="482"/>
    <b v="1"/>
    <s v="theater/plays"/>
    <n v="140"/>
    <n v="35"/>
    <x v="6"/>
    <x v="11"/>
    <x v="2802"/>
    <d v="2015-04-24T21:52:21"/>
    <x v="4"/>
  </r>
  <r>
    <x v="280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x v="428"/>
    <b v="0"/>
    <s v="technology/web"/>
    <n v="0"/>
    <n v="38.44"/>
    <x v="0"/>
    <x v="26"/>
    <x v="2803"/>
    <d v="2015-01-18T01:12:00"/>
    <x v="2"/>
  </r>
  <r>
    <x v="2804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x v="496"/>
    <b v="0"/>
    <s v="film &amp; video/drama"/>
    <n v="0"/>
    <n v="69"/>
    <x v="5"/>
    <x v="10"/>
    <x v="2804"/>
    <d v="2016-09-03T16:34:37"/>
    <x v="1"/>
  </r>
  <r>
    <x v="2805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x v="496"/>
    <b v="0"/>
    <s v="music/jazz"/>
    <n v="38"/>
    <n v="69"/>
    <x v="7"/>
    <x v="33"/>
    <x v="2805"/>
    <d v="2010-06-25T21:32:00"/>
    <x v="7"/>
  </r>
  <r>
    <x v="2806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x v="428"/>
    <b v="0"/>
    <s v="technology/web"/>
    <n v="6"/>
    <n v="37.89"/>
    <x v="0"/>
    <x v="26"/>
    <x v="2806"/>
    <d v="2016-07-01T18:35:38"/>
    <x v="1"/>
  </r>
  <r>
    <x v="2807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x v="411"/>
    <b v="1"/>
    <s v="theater/plays"/>
    <n v="113"/>
    <n v="20"/>
    <x v="6"/>
    <x v="11"/>
    <x v="2807"/>
    <d v="2014-11-03T00:00:00"/>
    <x v="2"/>
  </r>
  <r>
    <x v="2808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x v="428"/>
    <b v="0"/>
    <s v="film &amp; video/science fiction"/>
    <n v="8"/>
    <n v="37.56"/>
    <x v="5"/>
    <x v="21"/>
    <x v="2808"/>
    <d v="2015-08-11T13:00:52"/>
    <x v="4"/>
  </r>
  <r>
    <x v="2809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x v="345"/>
    <b v="0"/>
    <s v="theater/spaces"/>
    <n v="0"/>
    <n v="55.83"/>
    <x v="6"/>
    <x v="9"/>
    <x v="2809"/>
    <d v="2015-09-28T06:35:34"/>
    <x v="4"/>
  </r>
  <r>
    <x v="2810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x v="345"/>
    <b v="0"/>
    <s v="food/food trucks"/>
    <n v="1"/>
    <n v="55.83"/>
    <x v="4"/>
    <x v="29"/>
    <x v="2810"/>
    <d v="2016-07-15T20:42:26"/>
    <x v="1"/>
  </r>
  <r>
    <x v="2811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x v="496"/>
    <b v="0"/>
    <s v="film &amp; video/animation"/>
    <n v="1"/>
    <n v="67"/>
    <x v="5"/>
    <x v="23"/>
    <x v="2811"/>
    <d v="2012-04-10T22:36:27"/>
    <x v="3"/>
  </r>
  <r>
    <x v="2812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x v="489"/>
    <b v="0"/>
    <s v="photography/photobooks"/>
    <n v="7"/>
    <n v="83.75"/>
    <x v="2"/>
    <x v="3"/>
    <x v="2812"/>
    <d v="2014-10-29T22:57:51"/>
    <x v="2"/>
  </r>
  <r>
    <x v="2813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x v="485"/>
    <b v="0"/>
    <s v="theater/spaces"/>
    <n v="3"/>
    <n v="20.88"/>
    <x v="6"/>
    <x v="9"/>
    <x v="2813"/>
    <d v="2016-12-07T17:36:09"/>
    <x v="1"/>
  </r>
  <r>
    <x v="2814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x v="345"/>
    <b v="0"/>
    <s v="music/jazz"/>
    <n v="2"/>
    <n v="55"/>
    <x v="7"/>
    <x v="33"/>
    <x v="2814"/>
    <d v="2014-11-22T00:02:03"/>
    <x v="2"/>
  </r>
  <r>
    <x v="2815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x v="182"/>
    <b v="0"/>
    <s v="music/jazz"/>
    <n v="11"/>
    <n v="21.8"/>
    <x v="7"/>
    <x v="33"/>
    <x v="2815"/>
    <d v="2013-02-13T22:37:49"/>
    <x v="0"/>
  </r>
  <r>
    <x v="281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x v="489"/>
    <b v="0"/>
    <s v="technology/web"/>
    <n v="11"/>
    <n v="81.58"/>
    <x v="0"/>
    <x v="26"/>
    <x v="2816"/>
    <d v="2015-12-10T22:12:46"/>
    <x v="4"/>
  </r>
  <r>
    <x v="2817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x v="482"/>
    <b v="0"/>
    <s v="film &amp; video/drama"/>
    <n v="3"/>
    <n v="32.5"/>
    <x v="5"/>
    <x v="10"/>
    <x v="2817"/>
    <d v="2015-08-30T05:28:00"/>
    <x v="4"/>
  </r>
  <r>
    <x v="281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x v="498"/>
    <b v="0"/>
    <s v="film &amp; video/drama"/>
    <n v="4"/>
    <n v="108.33"/>
    <x v="5"/>
    <x v="10"/>
    <x v="2818"/>
    <d v="2015-03-19T19:02:50"/>
    <x v="4"/>
  </r>
  <r>
    <x v="2819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x v="417"/>
    <b v="0"/>
    <s v="music/jazz"/>
    <n v="5"/>
    <n v="27.08"/>
    <x v="7"/>
    <x v="33"/>
    <x v="2819"/>
    <d v="2013-11-29T14:28:15"/>
    <x v="0"/>
  </r>
  <r>
    <x v="2820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x v="498"/>
    <b v="0"/>
    <s v="food/food trucks"/>
    <n v="7"/>
    <n v="108.33"/>
    <x v="4"/>
    <x v="29"/>
    <x v="2820"/>
    <d v="2015-09-06T02:36:46"/>
    <x v="4"/>
  </r>
  <r>
    <x v="2821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x v="493"/>
    <b v="0"/>
    <s v="publishing/translations"/>
    <n v="5"/>
    <n v="24.62"/>
    <x v="1"/>
    <x v="31"/>
    <x v="2821"/>
    <d v="2014-12-04T01:31:39"/>
    <x v="2"/>
  </r>
  <r>
    <x v="2822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x v="397"/>
    <b v="0"/>
    <s v="theater/plays"/>
    <n v="32"/>
    <n v="29.09"/>
    <x v="6"/>
    <x v="11"/>
    <x v="2822"/>
    <d v="2016-06-02T13:07:28"/>
    <x v="1"/>
  </r>
  <r>
    <x v="2823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x v="495"/>
    <b v="1"/>
    <s v="theater/plays"/>
    <n v="160"/>
    <n v="40"/>
    <x v="6"/>
    <x v="11"/>
    <x v="2823"/>
    <d v="2016-04-21T22:36:48"/>
    <x v="1"/>
  </r>
  <r>
    <x v="2824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x v="484"/>
    <b v="1"/>
    <s v="music/electronic music"/>
    <n v="106"/>
    <n v="22.64"/>
    <x v="7"/>
    <x v="13"/>
    <x v="2824"/>
    <d v="2015-07-23T18:02:25"/>
    <x v="4"/>
  </r>
  <r>
    <x v="2825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x v="417"/>
    <b v="0"/>
    <s v="theater/plays"/>
    <n v="4"/>
    <n v="26.33"/>
    <x v="6"/>
    <x v="11"/>
    <x v="2825"/>
    <d v="2015-10-31T15:57:33"/>
    <x v="4"/>
  </r>
  <r>
    <x v="282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x v="345"/>
    <b v="1"/>
    <s v="theater/plays"/>
    <n v="104"/>
    <n v="52"/>
    <x v="6"/>
    <x v="11"/>
    <x v="2826"/>
    <d v="2014-10-27T03:00:00"/>
    <x v="2"/>
  </r>
  <r>
    <x v="2827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x v="493"/>
    <b v="0"/>
    <s v="theater/plays"/>
    <n v="4"/>
    <n v="23.92"/>
    <x v="6"/>
    <x v="11"/>
    <x v="2827"/>
    <d v="2014-09-06T00:10:11"/>
    <x v="2"/>
  </r>
  <r>
    <x v="2828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x v="498"/>
    <b v="0"/>
    <s v="games/video games"/>
    <n v="0"/>
    <n v="103.33"/>
    <x v="3"/>
    <x v="18"/>
    <x v="2828"/>
    <d v="2017-01-07T07:12:49"/>
    <x v="1"/>
  </r>
  <r>
    <x v="2829"/>
    <s v="Lily and Memphs"/>
    <s v="Great and creative food from the heart in the form of a sweet food truck!"/>
    <x v="17"/>
    <n v="310"/>
    <x v="2"/>
    <s v="US"/>
    <s v="USD"/>
    <n v="1414445108"/>
    <n v="1411853108"/>
    <b v="0"/>
    <x v="428"/>
    <b v="0"/>
    <s v="food/food trucks"/>
    <n v="1"/>
    <n v="34.44"/>
    <x v="4"/>
    <x v="29"/>
    <x v="2829"/>
    <d v="2014-10-27T21:25:08"/>
    <x v="2"/>
  </r>
  <r>
    <x v="2830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x v="397"/>
    <b v="1"/>
    <s v="music/rock"/>
    <n v="103"/>
    <n v="28.18"/>
    <x v="7"/>
    <x v="15"/>
    <x v="2830"/>
    <d v="2012-02-14T19:49:00"/>
    <x v="3"/>
  </r>
  <r>
    <x v="2831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x v="411"/>
    <b v="1"/>
    <s v="technology/hardware"/>
    <n v="103"/>
    <n v="18.239999999999998"/>
    <x v="0"/>
    <x v="0"/>
    <x v="2831"/>
    <d v="2015-03-11T23:45:52"/>
    <x v="4"/>
  </r>
  <r>
    <x v="2832"/>
    <s v="cool air belt"/>
    <s v="Cool air flowing under clothing keeps you cool."/>
    <x v="4"/>
    <n v="305"/>
    <x v="2"/>
    <s v="US"/>
    <s v="USD"/>
    <n v="1409949002"/>
    <n v="1407357002"/>
    <b v="0"/>
    <x v="489"/>
    <b v="0"/>
    <s v="technology/wearables"/>
    <n v="0"/>
    <n v="76.25"/>
    <x v="0"/>
    <x v="1"/>
    <x v="2832"/>
    <d v="2014-09-05T20:30:02"/>
    <x v="2"/>
  </r>
  <r>
    <x v="2833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x v="484"/>
    <b v="0"/>
    <s v="music/indie rock"/>
    <n v="20"/>
    <n v="21.57"/>
    <x v="7"/>
    <x v="12"/>
    <x v="2833"/>
    <d v="2011-09-06T20:39:10"/>
    <x v="6"/>
  </r>
  <r>
    <x v="2834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x v="345"/>
    <b v="0"/>
    <s v="film &amp; video/animation"/>
    <n v="2"/>
    <n v="50.17"/>
    <x v="5"/>
    <x v="23"/>
    <x v="2834"/>
    <d v="2015-08-21T11:47:36"/>
    <x v="4"/>
  </r>
  <r>
    <x v="2835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x v="499"/>
    <b v="0"/>
    <s v="technology/web"/>
    <n v="3"/>
    <n v="150.5"/>
    <x v="0"/>
    <x v="26"/>
    <x v="2835"/>
    <d v="2016-11-17T19:28:06"/>
    <x v="1"/>
  </r>
  <r>
    <x v="2836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x v="489"/>
    <b v="0"/>
    <s v="theater/plays"/>
    <n v="12"/>
    <n v="75.25"/>
    <x v="6"/>
    <x v="11"/>
    <x v="2836"/>
    <d v="2014-10-17T19:10:10"/>
    <x v="2"/>
  </r>
  <r>
    <x v="2837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x v="495"/>
    <b v="1"/>
    <s v="music/rock"/>
    <n v="100"/>
    <n v="37.630000000000003"/>
    <x v="7"/>
    <x v="15"/>
    <x v="2837"/>
    <d v="2012-10-17T20:17:39"/>
    <x v="3"/>
  </r>
  <r>
    <x v="2838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x v="493"/>
    <b v="1"/>
    <s v="music/indie rock"/>
    <n v="241"/>
    <n v="23.15"/>
    <x v="7"/>
    <x v="12"/>
    <x v="2838"/>
    <d v="2011-09-27T04:59:00"/>
    <x v="6"/>
  </r>
  <r>
    <x v="2839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x v="497"/>
    <b v="0"/>
    <s v="technology/web"/>
    <n v="1"/>
    <n v="300"/>
    <x v="0"/>
    <x v="26"/>
    <x v="2839"/>
    <d v="2014-08-25T17:12:18"/>
    <x v="2"/>
  </r>
  <r>
    <x v="2840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x v="497"/>
    <b v="0"/>
    <s v="technology/web"/>
    <n v="3"/>
    <n v="300"/>
    <x v="0"/>
    <x v="26"/>
    <x v="2840"/>
    <d v="2016-01-08T19:47:00"/>
    <x v="4"/>
  </r>
  <r>
    <x v="2841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x v="497"/>
    <b v="0"/>
    <s v="theater/spaces"/>
    <n v="3"/>
    <n v="300"/>
    <x v="6"/>
    <x v="9"/>
    <x v="2841"/>
    <d v="2016-06-05T10:43:47"/>
    <x v="1"/>
  </r>
  <r>
    <x v="2842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x v="417"/>
    <b v="0"/>
    <s v="theater/spaces"/>
    <n v="12"/>
    <n v="25"/>
    <x v="6"/>
    <x v="9"/>
    <x v="2842"/>
    <d v="2015-07-16T07:56:00"/>
    <x v="4"/>
  </r>
  <r>
    <x v="2843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x v="496"/>
    <b v="0"/>
    <s v="theater/plays"/>
    <n v="50"/>
    <n v="60"/>
    <x v="6"/>
    <x v="11"/>
    <x v="2843"/>
    <d v="2016-01-29T23:34:00"/>
    <x v="1"/>
  </r>
  <r>
    <x v="2844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x v="496"/>
    <b v="0"/>
    <s v="theater/plays"/>
    <n v="60"/>
    <n v="60"/>
    <x v="6"/>
    <x v="11"/>
    <x v="2844"/>
    <d v="2015-12-01T05:59:00"/>
    <x v="4"/>
  </r>
  <r>
    <x v="2845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x v="485"/>
    <b v="1"/>
    <s v="music/metal"/>
    <n v="100"/>
    <n v="18.75"/>
    <x v="7"/>
    <x v="20"/>
    <x v="2845"/>
    <d v="2015-04-14T19:00:33"/>
    <x v="4"/>
  </r>
  <r>
    <x v="2846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x v="482"/>
    <b v="1"/>
    <s v="music/metal"/>
    <n v="100"/>
    <n v="30"/>
    <x v="7"/>
    <x v="20"/>
    <x v="2846"/>
    <d v="2015-02-16T19:58:29"/>
    <x v="4"/>
  </r>
  <r>
    <x v="2847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x v="397"/>
    <b v="1"/>
    <s v="music/rock"/>
    <n v="100"/>
    <n v="27.27"/>
    <x v="7"/>
    <x v="15"/>
    <x v="2847"/>
    <d v="2014-01-31T19:01:00"/>
    <x v="0"/>
  </r>
  <r>
    <x v="2848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x v="397"/>
    <b v="1"/>
    <s v="music/indie rock"/>
    <n v="100"/>
    <n v="27.27"/>
    <x v="7"/>
    <x v="12"/>
    <x v="2848"/>
    <d v="2013-04-15T22:16:33"/>
    <x v="0"/>
  </r>
  <r>
    <x v="2849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x v="482"/>
    <b v="1"/>
    <s v="theater/musical"/>
    <n v="100"/>
    <n v="30"/>
    <x v="6"/>
    <x v="19"/>
    <x v="2849"/>
    <d v="2015-01-24T03:00:00"/>
    <x v="4"/>
  </r>
  <r>
    <x v="2850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x v="498"/>
    <b v="0"/>
    <s v="technology/wearables"/>
    <n v="1"/>
    <n v="99.33"/>
    <x v="0"/>
    <x v="1"/>
    <x v="2850"/>
    <d v="2016-10-31T21:36:04"/>
    <x v="1"/>
  </r>
  <r>
    <x v="2851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x v="345"/>
    <b v="0"/>
    <s v="technology/wearables"/>
    <n v="1"/>
    <n v="49.67"/>
    <x v="0"/>
    <x v="1"/>
    <x v="2851"/>
    <d v="2016-10-26T03:59:00"/>
    <x v="1"/>
  </r>
  <r>
    <x v="2852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x v="417"/>
    <b v="0"/>
    <s v="theater/plays"/>
    <n v="24"/>
    <n v="24.33"/>
    <x v="6"/>
    <x v="11"/>
    <x v="2852"/>
    <d v="2014-09-28T18:55:56"/>
    <x v="2"/>
  </r>
  <r>
    <x v="2853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x v="182"/>
    <b v="1"/>
    <s v="photography/photobooks"/>
    <n v="290"/>
    <n v="19.329999999999998"/>
    <x v="2"/>
    <x v="3"/>
    <x v="2853"/>
    <d v="2017-02-11T12:09:38"/>
    <x v="5"/>
  </r>
  <r>
    <x v="2854"/>
    <s v="SleepMode"/>
    <s v="A mask for home or travel that will give you the best, undisturbed sleep of your life."/>
    <x v="121"/>
    <n v="289"/>
    <x v="2"/>
    <s v="US"/>
    <s v="USD"/>
    <n v="1480438905"/>
    <n v="1477843305"/>
    <b v="0"/>
    <x v="417"/>
    <b v="0"/>
    <s v="technology/wearables"/>
    <n v="10"/>
    <n v="24.08"/>
    <x v="0"/>
    <x v="1"/>
    <x v="2854"/>
    <d v="2016-11-29T17:01:45"/>
    <x v="1"/>
  </r>
  <r>
    <x v="2855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x v="397"/>
    <b v="0"/>
    <s v="photography/nature"/>
    <n v="29"/>
    <n v="26.27"/>
    <x v="2"/>
    <x v="38"/>
    <x v="2855"/>
    <d v="2014-09-17T05:06:39"/>
    <x v="2"/>
  </r>
  <r>
    <x v="2856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x v="182"/>
    <b v="1"/>
    <s v="theater/plays"/>
    <n v="286"/>
    <n v="19.27"/>
    <x v="6"/>
    <x v="11"/>
    <x v="2856"/>
    <d v="2015-12-04T19:29:08"/>
    <x v="4"/>
  </r>
  <r>
    <x v="2857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x v="496"/>
    <b v="0"/>
    <s v="technology/wearables"/>
    <n v="2"/>
    <n v="57.2"/>
    <x v="0"/>
    <x v="1"/>
    <x v="2857"/>
    <d v="2016-09-09T18:00:48"/>
    <x v="1"/>
  </r>
  <r>
    <x v="2858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x v="496"/>
    <b v="0"/>
    <s v="theater/plays"/>
    <n v="3"/>
    <n v="57"/>
    <x v="6"/>
    <x v="11"/>
    <x v="2858"/>
    <d v="2014-06-23T16:00:00"/>
    <x v="2"/>
  </r>
  <r>
    <x v="2859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x v="489"/>
    <b v="0"/>
    <s v="theater/plays"/>
    <n v="14"/>
    <n v="71.25"/>
    <x v="6"/>
    <x v="11"/>
    <x v="2859"/>
    <d v="2016-04-14T04:39:40"/>
    <x v="1"/>
  </r>
  <r>
    <x v="2860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x v="482"/>
    <b v="0"/>
    <s v="games/video games"/>
    <n v="1"/>
    <n v="28.4"/>
    <x v="3"/>
    <x v="18"/>
    <x v="2860"/>
    <d v="2017-01-11T17:49:08"/>
    <x v="1"/>
  </r>
  <r>
    <x v="286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x v="480"/>
    <b v="0"/>
    <s v="food/restaurants"/>
    <n v="3"/>
    <n v="40.14"/>
    <x v="4"/>
    <x v="40"/>
    <x v="2861"/>
    <d v="2015-09-27T18:38:24"/>
    <x v="4"/>
  </r>
  <r>
    <x v="2862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x v="480"/>
    <b v="0"/>
    <s v="photography/places"/>
    <n v="0"/>
    <n v="40"/>
    <x v="2"/>
    <x v="34"/>
    <x v="2862"/>
    <d v="2014-06-18T20:13:00"/>
    <x v="2"/>
  </r>
  <r>
    <x v="2863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x v="498"/>
    <b v="0"/>
    <s v="technology/wearables"/>
    <n v="1"/>
    <n v="93.33"/>
    <x v="0"/>
    <x v="1"/>
    <x v="2863"/>
    <d v="2016-03-25T16:59:16"/>
    <x v="1"/>
  </r>
  <r>
    <x v="2864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x v="498"/>
    <b v="0"/>
    <s v="theater/spaces"/>
    <n v="2"/>
    <n v="93.33"/>
    <x v="6"/>
    <x v="9"/>
    <x v="2864"/>
    <d v="2015-03-27T23:16:12"/>
    <x v="4"/>
  </r>
  <r>
    <x v="2865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x v="495"/>
    <b v="0"/>
    <s v="music/faith"/>
    <n v="9"/>
    <n v="35"/>
    <x v="7"/>
    <x v="14"/>
    <x v="2865"/>
    <d v="2017-04-09T20:00:00"/>
    <x v="5"/>
  </r>
  <r>
    <x v="2866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x v="495"/>
    <b v="0"/>
    <s v="music/indie rock"/>
    <n v="37"/>
    <n v="35"/>
    <x v="7"/>
    <x v="12"/>
    <x v="2866"/>
    <d v="2011-05-28T02:22:42"/>
    <x v="6"/>
  </r>
  <r>
    <x v="286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x v="492"/>
    <b v="1"/>
    <s v="theater/plays"/>
    <n v="112"/>
    <n v="11.67"/>
    <x v="6"/>
    <x v="11"/>
    <x v="2867"/>
    <d v="2016-02-18T22:00:00"/>
    <x v="1"/>
  </r>
  <r>
    <x v="286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x v="345"/>
    <b v="0"/>
    <s v="film &amp; video/drama"/>
    <n v="1"/>
    <n v="46.5"/>
    <x v="5"/>
    <x v="10"/>
    <x v="2868"/>
    <d v="2014-10-05T09:12:02"/>
    <x v="2"/>
  </r>
  <r>
    <x v="286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x v="496"/>
    <b v="0"/>
    <s v="theater/spaces"/>
    <n v="14"/>
    <n v="55.6"/>
    <x v="6"/>
    <x v="9"/>
    <x v="2869"/>
    <d v="2016-02-12T04:33:11"/>
    <x v="1"/>
  </r>
  <r>
    <x v="2870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x v="417"/>
    <b v="0"/>
    <s v="food/food trucks"/>
    <n v="0"/>
    <n v="23.08"/>
    <x v="4"/>
    <x v="29"/>
    <x v="2870"/>
    <d v="2014-09-15T19:55:03"/>
    <x v="2"/>
  </r>
  <r>
    <x v="28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x v="428"/>
    <b v="1"/>
    <s v="theater/plays"/>
    <n v="139"/>
    <n v="30.78"/>
    <x v="6"/>
    <x v="11"/>
    <x v="2871"/>
    <d v="2015-12-02T20:59:25"/>
    <x v="4"/>
  </r>
  <r>
    <x v="2872"/>
    <s v="iHeart Pillow"/>
    <s v="iHeartPillow, Connecting loved ones"/>
    <x v="77"/>
    <n v="276"/>
    <x v="2"/>
    <s v="ES"/>
    <s v="EUR"/>
    <n v="1459915491"/>
    <n v="1457327091"/>
    <b v="0"/>
    <x v="489"/>
    <b v="0"/>
    <s v="technology/makerspaces"/>
    <n v="1"/>
    <n v="69"/>
    <x v="0"/>
    <x v="24"/>
    <x v="2872"/>
    <d v="2016-04-06T04:04:51"/>
    <x v="1"/>
  </r>
  <r>
    <x v="2873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x v="480"/>
    <b v="0"/>
    <s v="technology/wearables"/>
    <n v="1"/>
    <n v="39"/>
    <x v="0"/>
    <x v="1"/>
    <x v="2873"/>
    <d v="2016-02-21T01:02:56"/>
    <x v="4"/>
  </r>
  <r>
    <x v="2874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x v="482"/>
    <b v="0"/>
    <s v="theater/plays"/>
    <n v="3"/>
    <n v="27.3"/>
    <x v="6"/>
    <x v="11"/>
    <x v="2874"/>
    <d v="2016-04-15T20:12:08"/>
    <x v="1"/>
  </r>
  <r>
    <x v="287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x v="417"/>
    <b v="0"/>
    <s v="theater/musical"/>
    <n v="3"/>
    <n v="22.75"/>
    <x v="6"/>
    <x v="19"/>
    <x v="2875"/>
    <d v="2015-05-01T08:59:32"/>
    <x v="4"/>
  </r>
  <r>
    <x v="2876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x v="490"/>
    <b v="1"/>
    <s v="theater/plays"/>
    <n v="136"/>
    <n v="13.6"/>
    <x v="6"/>
    <x v="11"/>
    <x v="2876"/>
    <d v="2016-02-26T00:00:00"/>
    <x v="1"/>
  </r>
  <r>
    <x v="2877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x v="498"/>
    <b v="0"/>
    <s v="theater/plays"/>
    <n v="5"/>
    <n v="90.33"/>
    <x v="6"/>
    <x v="11"/>
    <x v="2877"/>
    <d v="2017-01-17T20:16:26"/>
    <x v="1"/>
  </r>
  <r>
    <x v="287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x v="496"/>
    <b v="0"/>
    <s v="technology/web"/>
    <n v="0"/>
    <n v="54"/>
    <x v="0"/>
    <x v="26"/>
    <x v="2878"/>
    <d v="2016-02-20T22:22:18"/>
    <x v="4"/>
  </r>
  <r>
    <x v="2879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x v="345"/>
    <b v="0"/>
    <s v="games/mobile games"/>
    <n v="6"/>
    <n v="45"/>
    <x v="3"/>
    <x v="28"/>
    <x v="2879"/>
    <d v="2015-12-19T16:07:09"/>
    <x v="4"/>
  </r>
  <r>
    <x v="2880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x v="345"/>
    <b v="0"/>
    <s v="theater/plays"/>
    <n v="18"/>
    <n v="45"/>
    <x v="6"/>
    <x v="11"/>
    <x v="2880"/>
    <d v="2014-07-15T22:00:00"/>
    <x v="2"/>
  </r>
  <r>
    <x v="2881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x v="480"/>
    <b v="1"/>
    <s v="theater/plays"/>
    <n v="108"/>
    <n v="38.57"/>
    <x v="6"/>
    <x v="11"/>
    <x v="2881"/>
    <d v="2016-08-01T13:41:00"/>
    <x v="1"/>
  </r>
  <r>
    <x v="2882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x v="495"/>
    <b v="0"/>
    <s v="journalism/audio"/>
    <n v="3"/>
    <n v="33.25"/>
    <x v="8"/>
    <x v="30"/>
    <x v="2882"/>
    <d v="2014-08-23T20:59:10"/>
    <x v="2"/>
  </r>
  <r>
    <x v="2883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x v="428"/>
    <b v="0"/>
    <s v="theater/plays"/>
    <n v="7"/>
    <n v="29.56"/>
    <x v="6"/>
    <x v="11"/>
    <x v="2883"/>
    <d v="2016-06-19T19:12:56"/>
    <x v="1"/>
  </r>
  <r>
    <x v="2884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x v="496"/>
    <b v="0"/>
    <s v="theater/plays"/>
    <n v="3"/>
    <n v="52.8"/>
    <x v="6"/>
    <x v="11"/>
    <x v="2884"/>
    <d v="2016-06-08T17:33:39"/>
    <x v="1"/>
  </r>
  <r>
    <x v="2885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x v="495"/>
    <b v="0"/>
    <s v="film &amp; video/drama"/>
    <n v="10"/>
    <n v="32.75"/>
    <x v="5"/>
    <x v="10"/>
    <x v="2885"/>
    <d v="2017-02-17T21:00:00"/>
    <x v="5"/>
  </r>
  <r>
    <x v="2886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x v="498"/>
    <b v="0"/>
    <s v="technology/web"/>
    <n v="1"/>
    <n v="87"/>
    <x v="0"/>
    <x v="26"/>
    <x v="2886"/>
    <d v="2016-07-07T23:42:17"/>
    <x v="1"/>
  </r>
  <r>
    <x v="2887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x v="482"/>
    <b v="0"/>
    <s v="technology/wearables"/>
    <n v="1"/>
    <n v="26"/>
    <x v="0"/>
    <x v="1"/>
    <x v="2887"/>
    <d v="2015-07-01T00:40:46"/>
    <x v="4"/>
  </r>
  <r>
    <x v="288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x v="428"/>
    <b v="0"/>
    <s v="technology/gadgets"/>
    <n v="1"/>
    <n v="28.89"/>
    <x v="0"/>
    <x v="6"/>
    <x v="2888"/>
    <d v="2014-08-12T18:57:31"/>
    <x v="2"/>
  </r>
  <r>
    <x v="2889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x v="428"/>
    <b v="0"/>
    <s v="music/indie rock"/>
    <n v="3"/>
    <n v="28.89"/>
    <x v="7"/>
    <x v="12"/>
    <x v="2889"/>
    <d v="2014-08-21T00:45:30"/>
    <x v="2"/>
  </r>
  <r>
    <x v="2890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x v="489"/>
    <b v="0"/>
    <s v="theater/plays"/>
    <n v="5"/>
    <n v="65"/>
    <x v="6"/>
    <x v="11"/>
    <x v="2890"/>
    <d v="2014-08-01T17:12:00"/>
    <x v="2"/>
  </r>
  <r>
    <x v="2891"/>
    <s v="Out of the Box: A Mime Story"/>
    <s v="A comedy about a mime who dreams of becoming a stand up comedian."/>
    <x v="268"/>
    <n v="260"/>
    <x v="2"/>
    <s v="US"/>
    <s v="USD"/>
    <n v="1427086740"/>
    <n v="1424488244"/>
    <b v="0"/>
    <x v="480"/>
    <b v="0"/>
    <s v="theater/plays"/>
    <n v="33"/>
    <n v="37.14"/>
    <x v="6"/>
    <x v="11"/>
    <x v="2891"/>
    <d v="2015-03-23T04:59:00"/>
    <x v="4"/>
  </r>
  <r>
    <x v="2892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x v="182"/>
    <b v="0"/>
    <s v="publishing/children's books"/>
    <n v="52"/>
    <n v="17.329999999999998"/>
    <x v="1"/>
    <x v="39"/>
    <x v="2892"/>
    <d v="2015-04-08T18:58:47"/>
    <x v="4"/>
  </r>
  <r>
    <x v="2893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x v="417"/>
    <b v="1"/>
    <s v="film &amp; video/shorts"/>
    <n v="104"/>
    <n v="21.67"/>
    <x v="5"/>
    <x v="27"/>
    <x v="2893"/>
    <d v="2014-04-07T17:13:42"/>
    <x v="2"/>
  </r>
  <r>
    <x v="2894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x v="489"/>
    <b v="0"/>
    <s v="technology/web"/>
    <n v="0"/>
    <n v="64.75"/>
    <x v="0"/>
    <x v="26"/>
    <x v="2894"/>
    <d v="2015-06-13T16:37:23"/>
    <x v="4"/>
  </r>
  <r>
    <x v="2895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x v="495"/>
    <b v="0"/>
    <s v="theater/plays"/>
    <n v="52"/>
    <n v="32.25"/>
    <x v="6"/>
    <x v="11"/>
    <x v="2895"/>
    <d v="2017-04-16T20:00:00"/>
    <x v="5"/>
  </r>
  <r>
    <x v="2896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x v="397"/>
    <b v="0"/>
    <s v="games/video games"/>
    <n v="1"/>
    <n v="23.18"/>
    <x v="3"/>
    <x v="18"/>
    <x v="2896"/>
    <d v="2012-12-07T22:23:42"/>
    <x v="3"/>
  </r>
  <r>
    <x v="2897"/>
    <s v="Chef Po's Food Truck"/>
    <s v="Bringing delicious authentic and fusion Taiwanese Food to the West Coast."/>
    <x v="60"/>
    <n v="252"/>
    <x v="2"/>
    <s v="US"/>
    <s v="USD"/>
    <n v="1452293675"/>
    <n v="1447109675"/>
    <b v="0"/>
    <x v="345"/>
    <b v="0"/>
    <s v="food/food trucks"/>
    <n v="10"/>
    <n v="42"/>
    <x v="4"/>
    <x v="29"/>
    <x v="2897"/>
    <d v="2016-01-08T22:54:35"/>
    <x v="4"/>
  </r>
  <r>
    <x v="2898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x v="489"/>
    <b v="0"/>
    <s v="theater/plays"/>
    <n v="34"/>
    <n v="63"/>
    <x v="6"/>
    <x v="11"/>
    <x v="2898"/>
    <d v="2016-05-01T14:18:38"/>
    <x v="1"/>
  </r>
  <r>
    <x v="2899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x v="496"/>
    <b v="0"/>
    <s v="theater/plays"/>
    <n v="13"/>
    <n v="50.2"/>
    <x v="6"/>
    <x v="11"/>
    <x v="2899"/>
    <d v="2016-06-18T19:32:19"/>
    <x v="1"/>
  </r>
  <r>
    <x v="2900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x v="495"/>
    <b v="1"/>
    <s v="theater/plays"/>
    <n v="100"/>
    <n v="31.38"/>
    <x v="6"/>
    <x v="11"/>
    <x v="2900"/>
    <d v="2015-04-11T19:22:39"/>
    <x v="4"/>
  </r>
  <r>
    <x v="2901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x v="497"/>
    <b v="0"/>
    <s v="film &amp; video/animation"/>
    <n v="0"/>
    <n v="250"/>
    <x v="5"/>
    <x v="23"/>
    <x v="2901"/>
    <d v="2013-08-10T13:15:20"/>
    <x v="0"/>
  </r>
  <r>
    <x v="2902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x v="489"/>
    <b v="0"/>
    <s v="food/food trucks"/>
    <n v="0"/>
    <n v="62.5"/>
    <x v="4"/>
    <x v="29"/>
    <x v="2902"/>
    <d v="2016-05-19T08:12:01"/>
    <x v="1"/>
  </r>
  <r>
    <x v="2903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x v="497"/>
    <b v="0"/>
    <s v="technology/wearables"/>
    <n v="0"/>
    <n v="250"/>
    <x v="0"/>
    <x v="1"/>
    <x v="2903"/>
    <d v="2016-12-28T19:25:15"/>
    <x v="1"/>
  </r>
  <r>
    <x v="2904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x v="497"/>
    <b v="0"/>
    <s v="journalism/audio"/>
    <n v="0"/>
    <n v="250"/>
    <x v="8"/>
    <x v="30"/>
    <x v="2904"/>
    <d v="2016-08-27T17:00:09"/>
    <x v="1"/>
  </r>
  <r>
    <x v="2905"/>
    <s v="MAGGIE Film"/>
    <s v="A TRUE STORY OF DOMESTIC VILOLENCE THAT SEEKS TO OFFER THE VIEWER OUTLEST OF SUPPORT."/>
    <x v="294"/>
    <n v="250"/>
    <x v="2"/>
    <s v="GB"/>
    <s v="GBP"/>
    <n v="1433064540"/>
    <n v="1428854344"/>
    <b v="0"/>
    <x v="499"/>
    <b v="0"/>
    <s v="film &amp; video/drama"/>
    <n v="1"/>
    <n v="125"/>
    <x v="5"/>
    <x v="10"/>
    <x v="2905"/>
    <d v="2015-05-31T09:29:00"/>
    <x v="4"/>
  </r>
  <r>
    <x v="2906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x v="480"/>
    <b v="0"/>
    <s v="theater/plays"/>
    <n v="3"/>
    <n v="35.71"/>
    <x v="6"/>
    <x v="11"/>
    <x v="2906"/>
    <d v="2014-09-16T03:00:00"/>
    <x v="2"/>
  </r>
  <r>
    <x v="2907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x v="497"/>
    <b v="0"/>
    <s v="technology/web"/>
    <n v="3"/>
    <n v="250"/>
    <x v="0"/>
    <x v="26"/>
    <x v="2907"/>
    <d v="2014-12-03T05:34:20"/>
    <x v="2"/>
  </r>
  <r>
    <x v="2908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x v="498"/>
    <b v="0"/>
    <s v="film &amp; video/drama"/>
    <n v="5"/>
    <n v="83.33"/>
    <x v="5"/>
    <x v="10"/>
    <x v="2908"/>
    <d v="2015-10-02T10:35:38"/>
    <x v="4"/>
  </r>
  <r>
    <x v="2909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x v="489"/>
    <b v="0"/>
    <s v="theater/plays"/>
    <n v="5"/>
    <n v="62.5"/>
    <x v="6"/>
    <x v="11"/>
    <x v="2909"/>
    <d v="2015-07-26T05:42:16"/>
    <x v="4"/>
  </r>
  <r>
    <x v="2910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x v="496"/>
    <b v="0"/>
    <s v="film &amp; video/drama"/>
    <n v="25"/>
    <n v="50"/>
    <x v="5"/>
    <x v="10"/>
    <x v="2910"/>
    <d v="2015-11-08T12:00:00"/>
    <x v="4"/>
  </r>
  <r>
    <x v="2911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x v="345"/>
    <b v="0"/>
    <s v="theater/musical"/>
    <n v="25"/>
    <n v="41.67"/>
    <x v="6"/>
    <x v="19"/>
    <x v="2911"/>
    <d v="2015-09-25T23:43:42"/>
    <x v="4"/>
  </r>
  <r>
    <x v="2912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x v="428"/>
    <b v="1"/>
    <s v="theater/plays"/>
    <n v="100"/>
    <n v="27.78"/>
    <x v="6"/>
    <x v="11"/>
    <x v="2912"/>
    <d v="2016-04-05T08:34:06"/>
    <x v="1"/>
  </r>
  <r>
    <x v="2913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x v="495"/>
    <b v="1"/>
    <s v="theater/plays"/>
    <n v="100"/>
    <n v="31.25"/>
    <x v="6"/>
    <x v="11"/>
    <x v="2913"/>
    <d v="2015-05-30T20:11:12"/>
    <x v="4"/>
  </r>
  <r>
    <x v="2914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x v="494"/>
    <b v="1"/>
    <s v="theater/plays"/>
    <n v="100"/>
    <n v="11.36"/>
    <x v="6"/>
    <x v="11"/>
    <x v="2914"/>
    <d v="2014-12-23T21:08:45"/>
    <x v="2"/>
  </r>
  <r>
    <x v="2915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x v="496"/>
    <b v="0"/>
    <s v="technology/web"/>
    <n v="1"/>
    <n v="49"/>
    <x v="0"/>
    <x v="26"/>
    <x v="2915"/>
    <d v="2016-01-16T11:00:00"/>
    <x v="4"/>
  </r>
  <r>
    <x v="2916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x v="182"/>
    <b v="0"/>
    <s v="games/video games"/>
    <n v="2"/>
    <n v="16.2"/>
    <x v="3"/>
    <x v="18"/>
    <x v="2916"/>
    <d v="2016-06-18T05:19:50"/>
    <x v="1"/>
  </r>
  <r>
    <x v="2917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x v="496"/>
    <b v="0"/>
    <s v="publishing/translations"/>
    <n v="2"/>
    <n v="48.2"/>
    <x v="1"/>
    <x v="31"/>
    <x v="2917"/>
    <d v="2015-02-22T12:14:45"/>
    <x v="4"/>
  </r>
  <r>
    <x v="2918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x v="495"/>
    <b v="0"/>
    <s v="music/world music"/>
    <n v="3"/>
    <n v="30.13"/>
    <x v="7"/>
    <x v="37"/>
    <x v="2918"/>
    <d v="2013-07-12T21:51:00"/>
    <x v="0"/>
  </r>
  <r>
    <x v="2919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x v="417"/>
    <b v="1"/>
    <s v="theater/plays"/>
    <n v="110"/>
    <n v="20.079999999999998"/>
    <x v="6"/>
    <x v="11"/>
    <x v="2919"/>
    <d v="2015-05-31T23:00:00"/>
    <x v="4"/>
  </r>
  <r>
    <x v="2920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x v="345"/>
    <b v="0"/>
    <s v="technology/wearables"/>
    <n v="3"/>
    <n v="40"/>
    <x v="0"/>
    <x v="1"/>
    <x v="2920"/>
    <d v="2015-11-25T22:04:55"/>
    <x v="4"/>
  </r>
  <r>
    <x v="2921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x v="495"/>
    <b v="0"/>
    <s v="theater/plays"/>
    <n v="5"/>
    <n v="30"/>
    <x v="6"/>
    <x v="11"/>
    <x v="2921"/>
    <d v="2015-05-31T17:35:00"/>
    <x v="4"/>
  </r>
  <r>
    <x v="2922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x v="495"/>
    <b v="0"/>
    <s v="technology/gadgets"/>
    <n v="47"/>
    <n v="29.63"/>
    <x v="0"/>
    <x v="6"/>
    <x v="2922"/>
    <d v="2015-05-19T21:00:49"/>
    <x v="4"/>
  </r>
  <r>
    <x v="2923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x v="480"/>
    <b v="0"/>
    <s v="photography/people"/>
    <n v="1"/>
    <n v="33.71"/>
    <x v="2"/>
    <x v="36"/>
    <x v="2923"/>
    <d v="2014-11-13T12:35:08"/>
    <x v="2"/>
  </r>
  <r>
    <x v="2924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x v="417"/>
    <b v="0"/>
    <s v="games/video games"/>
    <n v="12"/>
    <n v="19.670000000000002"/>
    <x v="3"/>
    <x v="18"/>
    <x v="2924"/>
    <d v="2016-03-10T00:35:00"/>
    <x v="1"/>
  </r>
  <r>
    <x v="2925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x v="345"/>
    <b v="0"/>
    <s v="publishing/fiction"/>
    <n v="5"/>
    <n v="39.17"/>
    <x v="1"/>
    <x v="35"/>
    <x v="2925"/>
    <d v="2014-02-02T18:02:06"/>
    <x v="2"/>
  </r>
  <r>
    <x v="292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x v="495"/>
    <b v="0"/>
    <s v="technology/wearables"/>
    <n v="6"/>
    <n v="29.25"/>
    <x v="0"/>
    <x v="1"/>
    <x v="2926"/>
    <d v="2014-12-12T07:11:00"/>
    <x v="2"/>
  </r>
  <r>
    <x v="2927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x v="345"/>
    <b v="0"/>
    <s v="publishing/children's books"/>
    <n v="12"/>
    <n v="39"/>
    <x v="1"/>
    <x v="39"/>
    <x v="2927"/>
    <d v="2016-10-10T10:36:23"/>
    <x v="1"/>
  </r>
  <r>
    <x v="2928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x v="428"/>
    <b v="1"/>
    <s v="theater/plays"/>
    <n v="104"/>
    <n v="26"/>
    <x v="6"/>
    <x v="11"/>
    <x v="2928"/>
    <d v="2016-12-21T11:50:30"/>
    <x v="1"/>
  </r>
  <r>
    <x v="2929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x v="480"/>
    <b v="0"/>
    <s v="technology/wearables"/>
    <n v="2"/>
    <n v="33.29"/>
    <x v="0"/>
    <x v="1"/>
    <x v="2929"/>
    <d v="2016-11-17T14:15:33"/>
    <x v="1"/>
  </r>
  <r>
    <x v="2930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x v="495"/>
    <b v="0"/>
    <s v="food/food trucks"/>
    <n v="4"/>
    <n v="29.13"/>
    <x v="4"/>
    <x v="29"/>
    <x v="2930"/>
    <d v="2015-03-31T13:14:00"/>
    <x v="4"/>
  </r>
  <r>
    <x v="2931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x v="489"/>
    <b v="0"/>
    <s v="film &amp; video/animation"/>
    <n v="1"/>
    <n v="57.5"/>
    <x v="5"/>
    <x v="23"/>
    <x v="2931"/>
    <d v="2012-03-18T12:17:05"/>
    <x v="3"/>
  </r>
  <r>
    <x v="2932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x v="411"/>
    <b v="1"/>
    <s v="theater/plays"/>
    <n v="153"/>
    <n v="13.53"/>
    <x v="6"/>
    <x v="11"/>
    <x v="2932"/>
    <d v="2015-12-20T11:59:00"/>
    <x v="4"/>
  </r>
  <r>
    <x v="2933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x v="496"/>
    <b v="0"/>
    <s v="technology/wearables"/>
    <n v="0"/>
    <n v="45.2"/>
    <x v="0"/>
    <x v="1"/>
    <x v="2933"/>
    <d v="2015-06-01T17:01:00"/>
    <x v="4"/>
  </r>
  <r>
    <x v="2934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x v="495"/>
    <b v="0"/>
    <s v="music/faith"/>
    <n v="6"/>
    <n v="28.13"/>
    <x v="7"/>
    <x v="14"/>
    <x v="2934"/>
    <d v="2014-11-09T19:47:51"/>
    <x v="2"/>
  </r>
  <r>
    <x v="2935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x v="496"/>
    <b v="0"/>
    <s v="games/video games"/>
    <n v="11"/>
    <n v="45"/>
    <x v="3"/>
    <x v="18"/>
    <x v="2935"/>
    <d v="2010-07-21T19:00:00"/>
    <x v="7"/>
  </r>
  <r>
    <x v="2936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x v="417"/>
    <b v="0"/>
    <s v="theater/plays"/>
    <n v="23"/>
    <n v="18.75"/>
    <x v="6"/>
    <x v="11"/>
    <x v="2936"/>
    <d v="2017-03-27T16:16:59"/>
    <x v="5"/>
  </r>
  <r>
    <x v="2937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x v="489"/>
    <b v="0"/>
    <s v="theater/plays"/>
    <n v="38"/>
    <n v="56.25"/>
    <x v="6"/>
    <x v="11"/>
    <x v="2937"/>
    <d v="2015-04-10T05:00:00"/>
    <x v="4"/>
  </r>
  <r>
    <x v="2938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x v="498"/>
    <b v="1"/>
    <s v="theater/plays"/>
    <n v="225"/>
    <n v="75"/>
    <x v="6"/>
    <x v="11"/>
    <x v="2938"/>
    <d v="2016-05-27T17:46:51"/>
    <x v="1"/>
  </r>
  <r>
    <x v="2939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x v="498"/>
    <b v="0"/>
    <s v="publishing/art books"/>
    <n v="2"/>
    <n v="74.33"/>
    <x v="1"/>
    <x v="32"/>
    <x v="2939"/>
    <d v="2017-04-01T03:59:00"/>
    <x v="5"/>
  </r>
  <r>
    <x v="294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x v="428"/>
    <b v="0"/>
    <s v="technology/web"/>
    <n v="4"/>
    <n v="24.78"/>
    <x v="0"/>
    <x v="26"/>
    <x v="2940"/>
    <d v="2016-02-08T13:01:00"/>
    <x v="1"/>
  </r>
  <r>
    <x v="2941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x v="489"/>
    <b v="0"/>
    <s v="technology/wearables"/>
    <n v="0"/>
    <n v="55"/>
    <x v="0"/>
    <x v="1"/>
    <x v="2941"/>
    <d v="2016-09-05T02:59:00"/>
    <x v="1"/>
  </r>
  <r>
    <x v="2942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x v="489"/>
    <b v="0"/>
    <s v="music/faith"/>
    <n v="4"/>
    <n v="54"/>
    <x v="7"/>
    <x v="14"/>
    <x v="2942"/>
    <d v="2017-04-11T20:44:05"/>
    <x v="5"/>
  </r>
  <r>
    <x v="2943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x v="499"/>
    <b v="0"/>
    <s v="theater/musical"/>
    <n v="7"/>
    <n v="108"/>
    <x v="6"/>
    <x v="19"/>
    <x v="2943"/>
    <d v="2015-04-19T15:08:52"/>
    <x v="4"/>
  </r>
  <r>
    <x v="2944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x v="498"/>
    <b v="0"/>
    <s v="theater/plays"/>
    <n v="11"/>
    <n v="72"/>
    <x v="6"/>
    <x v="11"/>
    <x v="2944"/>
    <d v="2015-01-16T10:26:00"/>
    <x v="2"/>
  </r>
  <r>
    <x v="2945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x v="498"/>
    <b v="0"/>
    <s v="film &amp; video/animation"/>
    <n v="0"/>
    <n v="71.67"/>
    <x v="5"/>
    <x v="23"/>
    <x v="2945"/>
    <d v="2012-01-05T11:33:00"/>
    <x v="6"/>
  </r>
  <r>
    <x v="2946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x v="489"/>
    <b v="0"/>
    <s v="film &amp; video/animation"/>
    <n v="3"/>
    <n v="53.75"/>
    <x v="5"/>
    <x v="23"/>
    <x v="2946"/>
    <d v="2010-05-08T22:16:00"/>
    <x v="7"/>
  </r>
  <r>
    <x v="294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x v="480"/>
    <b v="0"/>
    <s v="theater/plays"/>
    <n v="7"/>
    <n v="30.71"/>
    <x v="6"/>
    <x v="11"/>
    <x v="2947"/>
    <d v="2017-02-23T01:00:00"/>
    <x v="5"/>
  </r>
  <r>
    <x v="294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x v="495"/>
    <b v="0"/>
    <s v="theater/plays"/>
    <n v="11"/>
    <n v="26.75"/>
    <x v="6"/>
    <x v="11"/>
    <x v="2948"/>
    <d v="2015-01-31T15:25:53"/>
    <x v="2"/>
  </r>
  <r>
    <x v="2949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x v="493"/>
    <b v="0"/>
    <s v="games/mobile games"/>
    <n v="1"/>
    <n v="16.309999999999999"/>
    <x v="3"/>
    <x v="28"/>
    <x v="2949"/>
    <d v="2015-06-30T03:06:42"/>
    <x v="4"/>
  </r>
  <r>
    <x v="2950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x v="489"/>
    <b v="0"/>
    <s v="journalism/audio"/>
    <n v="1"/>
    <n v="53"/>
    <x v="8"/>
    <x v="30"/>
    <x v="2950"/>
    <d v="2016-09-25T01:16:29"/>
    <x v="1"/>
  </r>
  <r>
    <x v="295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x v="480"/>
    <b v="0"/>
    <s v="technology/wearables"/>
    <n v="4"/>
    <n v="30.29"/>
    <x v="0"/>
    <x v="1"/>
    <x v="2951"/>
    <d v="2016-07-12T18:51:00"/>
    <x v="1"/>
  </r>
  <r>
    <x v="2952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x v="345"/>
    <b v="0"/>
    <s v="theater/plays"/>
    <n v="7"/>
    <n v="35.17"/>
    <x v="6"/>
    <x v="11"/>
    <x v="2952"/>
    <d v="2016-08-29T03:55:00"/>
    <x v="1"/>
  </r>
  <r>
    <x v="2953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x v="495"/>
    <b v="0"/>
    <s v="theater/plays"/>
    <n v="21"/>
    <n v="26.38"/>
    <x v="6"/>
    <x v="11"/>
    <x v="2953"/>
    <d v="2015-02-06T01:37:14"/>
    <x v="2"/>
  </r>
  <r>
    <x v="295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x v="489"/>
    <b v="0"/>
    <s v="food/restaurants"/>
    <n v="2"/>
    <n v="52.5"/>
    <x v="4"/>
    <x v="40"/>
    <x v="2954"/>
    <d v="2014-08-20T09:21:17"/>
    <x v="2"/>
  </r>
  <r>
    <x v="295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x v="345"/>
    <b v="0"/>
    <s v="music/world music"/>
    <n v="3"/>
    <n v="35"/>
    <x v="7"/>
    <x v="37"/>
    <x v="2955"/>
    <d v="2013-12-15T03:14:59"/>
    <x v="0"/>
  </r>
  <r>
    <x v="2956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x v="498"/>
    <b v="0"/>
    <s v="technology/wearables"/>
    <n v="0"/>
    <n v="68.33"/>
    <x v="0"/>
    <x v="1"/>
    <x v="2956"/>
    <d v="2014-09-01T20:10:17"/>
    <x v="2"/>
  </r>
  <r>
    <x v="295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x v="498"/>
    <b v="0"/>
    <s v="film &amp; video/animation"/>
    <n v="1"/>
    <n v="68.33"/>
    <x v="5"/>
    <x v="23"/>
    <x v="2957"/>
    <d v="2017-02-02T14:46:01"/>
    <x v="5"/>
  </r>
  <r>
    <x v="295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x v="489"/>
    <b v="0"/>
    <s v="publishing/art books"/>
    <n v="11"/>
    <n v="51.25"/>
    <x v="1"/>
    <x v="32"/>
    <x v="2958"/>
    <d v="2010-09-02T02:00:00"/>
    <x v="7"/>
  </r>
  <r>
    <x v="2959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x v="482"/>
    <b v="0"/>
    <s v="photography/places"/>
    <n v="21"/>
    <n v="20.5"/>
    <x v="2"/>
    <x v="34"/>
    <x v="2959"/>
    <d v="2016-05-15T16:21:00"/>
    <x v="1"/>
  </r>
  <r>
    <x v="2960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x v="480"/>
    <b v="0"/>
    <s v="music/indie rock"/>
    <n v="41"/>
    <n v="29.29"/>
    <x v="7"/>
    <x v="12"/>
    <x v="2960"/>
    <d v="2016-09-15T20:53:33"/>
    <x v="1"/>
  </r>
  <r>
    <x v="2961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x v="493"/>
    <b v="1"/>
    <s v="film &amp; video/shorts"/>
    <n v="103"/>
    <n v="15.77"/>
    <x v="5"/>
    <x v="27"/>
    <x v="2961"/>
    <d v="2015-02-22T11:30:00"/>
    <x v="4"/>
  </r>
  <r>
    <x v="2962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x v="495"/>
    <b v="0"/>
    <s v="theater/plays"/>
    <n v="13"/>
    <n v="25.5"/>
    <x v="6"/>
    <x v="11"/>
    <x v="2962"/>
    <d v="2015-01-16T12:09:11"/>
    <x v="2"/>
  </r>
  <r>
    <x v="2963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x v="496"/>
    <b v="0"/>
    <s v="film &amp; video/animation"/>
    <n v="7"/>
    <n v="40.78"/>
    <x v="5"/>
    <x v="23"/>
    <x v="2963"/>
    <d v="2012-03-26T08:01:39"/>
    <x v="3"/>
  </r>
  <r>
    <x v="2964"/>
    <s v="Stage Play Production - &quot;I Love You to Death&quot;"/>
    <s v="Generational curses CAN be broken...right?"/>
    <x v="141"/>
    <n v="202"/>
    <x v="2"/>
    <s v="US"/>
    <s v="USD"/>
    <n v="1475918439"/>
    <n v="1473326439"/>
    <b v="0"/>
    <x v="497"/>
    <b v="0"/>
    <s v="theater/plays"/>
    <n v="2"/>
    <n v="202"/>
    <x v="6"/>
    <x v="11"/>
    <x v="2964"/>
    <d v="2016-10-08T09:20:39"/>
    <x v="1"/>
  </r>
  <r>
    <x v="2965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x v="417"/>
    <b v="0"/>
    <s v="food/food trucks"/>
    <n v="17"/>
    <n v="16.829999999999998"/>
    <x v="4"/>
    <x v="29"/>
    <x v="2965"/>
    <d v="2016-03-30T20:10:58"/>
    <x v="1"/>
  </r>
  <r>
    <x v="2966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x v="428"/>
    <b v="0"/>
    <s v="food/food trucks"/>
    <n v="1"/>
    <n v="22.33"/>
    <x v="4"/>
    <x v="29"/>
    <x v="2966"/>
    <d v="2016-03-05T19:44:56"/>
    <x v="1"/>
  </r>
  <r>
    <x v="2967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x v="499"/>
    <b v="0"/>
    <s v="theater/plays"/>
    <n v="10"/>
    <n v="100.5"/>
    <x v="6"/>
    <x v="11"/>
    <x v="2967"/>
    <d v="2015-02-15T14:05:47"/>
    <x v="4"/>
  </r>
  <r>
    <x v="296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x v="397"/>
    <b v="1"/>
    <s v="theater/plays"/>
    <n v="101"/>
    <n v="18.27"/>
    <x v="6"/>
    <x v="11"/>
    <x v="2968"/>
    <d v="2015-04-29T23:00:00"/>
    <x v="4"/>
  </r>
  <r>
    <x v="2969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x v="499"/>
    <b v="0"/>
    <s v="publishing/translations"/>
    <n v="0"/>
    <n v="100"/>
    <x v="1"/>
    <x v="31"/>
    <x v="2969"/>
    <d v="2015-02-08T21:58:29"/>
    <x v="4"/>
  </r>
  <r>
    <x v="2970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x v="499"/>
    <b v="0"/>
    <s v="theater/plays"/>
    <n v="1"/>
    <n v="100"/>
    <x v="6"/>
    <x v="11"/>
    <x v="2970"/>
    <d v="2015-04-03T21:44:10"/>
    <x v="4"/>
  </r>
  <r>
    <x v="2971"/>
    <s v="Braille Academy"/>
    <s v="An educational platform for learning Unified English Braille Code"/>
    <x v="36"/>
    <n v="200"/>
    <x v="2"/>
    <s v="US"/>
    <s v="USD"/>
    <n v="1452112717"/>
    <n v="1449520717"/>
    <b v="0"/>
    <x v="497"/>
    <b v="0"/>
    <s v="technology/web"/>
    <n v="3"/>
    <n v="200"/>
    <x v="0"/>
    <x v="26"/>
    <x v="2971"/>
    <d v="2016-01-06T20:38:37"/>
    <x v="4"/>
  </r>
  <r>
    <x v="2972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x v="497"/>
    <b v="0"/>
    <s v="theater/spaces"/>
    <n v="3"/>
    <n v="200"/>
    <x v="6"/>
    <x v="9"/>
    <x v="2972"/>
    <d v="2015-09-09T22:31:19"/>
    <x v="4"/>
  </r>
  <r>
    <x v="297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x v="496"/>
    <b v="0"/>
    <s v="music/indie rock"/>
    <n v="10"/>
    <n v="40"/>
    <x v="7"/>
    <x v="12"/>
    <x v="2973"/>
    <d v="2015-04-01T20:32:43"/>
    <x v="4"/>
  </r>
  <r>
    <x v="2974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x v="499"/>
    <b v="0"/>
    <s v="film &amp; video/drama"/>
    <n v="20"/>
    <n v="100"/>
    <x v="5"/>
    <x v="10"/>
    <x v="2974"/>
    <d v="2016-03-04T01:55:55"/>
    <x v="1"/>
  </r>
  <r>
    <x v="2975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x v="496"/>
    <b v="1"/>
    <s v="publishing/nonfiction"/>
    <n v="100"/>
    <n v="40"/>
    <x v="1"/>
    <x v="17"/>
    <x v="2975"/>
    <d v="2016-02-15T07:59:00"/>
    <x v="1"/>
  </r>
  <r>
    <x v="2976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x v="428"/>
    <b v="1"/>
    <s v="theater/plays"/>
    <n v="100"/>
    <n v="22.22"/>
    <x v="6"/>
    <x v="11"/>
    <x v="2976"/>
    <d v="2016-04-17T23:30:00"/>
    <x v="1"/>
  </r>
  <r>
    <x v="2977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x v="497"/>
    <b v="0"/>
    <s v="technology/wearables"/>
    <n v="1"/>
    <n v="199"/>
    <x v="0"/>
    <x v="1"/>
    <x v="2977"/>
    <d v="2016-06-05T12:42:12"/>
    <x v="1"/>
  </r>
  <r>
    <x v="2978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x v="345"/>
    <b v="0"/>
    <s v="music/jazz"/>
    <n v="3"/>
    <n v="32.67"/>
    <x v="7"/>
    <x v="33"/>
    <x v="2978"/>
    <d v="2011-01-24T05:45:26"/>
    <x v="7"/>
  </r>
  <r>
    <x v="2979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x v="482"/>
    <b v="0"/>
    <s v="music/jazz"/>
    <n v="5"/>
    <n v="19.600000000000001"/>
    <x v="7"/>
    <x v="33"/>
    <x v="2979"/>
    <d v="2014-12-01T22:59:21"/>
    <x v="2"/>
  </r>
  <r>
    <x v="2980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x v="480"/>
    <b v="0"/>
    <s v="music/indie rock"/>
    <n v="2"/>
    <n v="27.86"/>
    <x v="7"/>
    <x v="12"/>
    <x v="2980"/>
    <d v="2010-10-25T03:03:49"/>
    <x v="7"/>
  </r>
  <r>
    <x v="2981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x v="496"/>
    <b v="0"/>
    <s v="theater/plays"/>
    <n v="3"/>
    <n v="39"/>
    <x v="6"/>
    <x v="11"/>
    <x v="2981"/>
    <d v="2015-02-28T08:00:00"/>
    <x v="4"/>
  </r>
  <r>
    <x v="2982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x v="417"/>
    <b v="1"/>
    <s v="theater/plays"/>
    <n v="130"/>
    <n v="16.25"/>
    <x v="6"/>
    <x v="11"/>
    <x v="2982"/>
    <d v="2016-11-02T00:31:01"/>
    <x v="1"/>
  </r>
  <r>
    <x v="2983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x v="482"/>
    <b v="0"/>
    <s v="technology/wearables"/>
    <n v="1"/>
    <n v="19.399999999999999"/>
    <x v="0"/>
    <x v="1"/>
    <x v="2983"/>
    <d v="2016-02-23T00:57:56"/>
    <x v="1"/>
  </r>
  <r>
    <x v="2984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x v="489"/>
    <b v="0"/>
    <s v="film &amp; video/science fiction"/>
    <n v="2"/>
    <n v="47.5"/>
    <x v="5"/>
    <x v="21"/>
    <x v="2984"/>
    <d v="2015-04-03T13:59:01"/>
    <x v="4"/>
  </r>
  <r>
    <x v="2985"/>
    <s v="RETURNING AT A LATER DATE"/>
    <s v="SEE US ON PATREON www.badgirlartwork.com"/>
    <x v="348"/>
    <n v="190"/>
    <x v="1"/>
    <s v="US"/>
    <s v="USD"/>
    <n v="1468351341"/>
    <n v="1467746541"/>
    <b v="0"/>
    <x v="489"/>
    <b v="0"/>
    <s v="journalism/audio"/>
    <n v="95"/>
    <n v="47.5"/>
    <x v="8"/>
    <x v="30"/>
    <x v="2985"/>
    <d v="2016-07-12T19:22:21"/>
    <x v="1"/>
  </r>
  <r>
    <x v="298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x v="495"/>
    <b v="0"/>
    <s v="theater/plays"/>
    <n v="3"/>
    <n v="23.63"/>
    <x v="6"/>
    <x v="11"/>
    <x v="2986"/>
    <d v="2014-10-04T06:59:00"/>
    <x v="2"/>
  </r>
  <r>
    <x v="2987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x v="495"/>
    <b v="0"/>
    <s v="food/food trucks"/>
    <n v="1"/>
    <n v="23.5"/>
    <x v="4"/>
    <x v="29"/>
    <x v="2987"/>
    <d v="2014-08-14T18:20:08"/>
    <x v="2"/>
  </r>
  <r>
    <x v="298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x v="182"/>
    <b v="0"/>
    <s v="photography/photobooks"/>
    <n v="4"/>
    <n v="12.47"/>
    <x v="2"/>
    <x v="3"/>
    <x v="2988"/>
    <d v="2014-09-27T13:27:24"/>
    <x v="2"/>
  </r>
  <r>
    <x v="2989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x v="495"/>
    <b v="0"/>
    <s v="games/mobile games"/>
    <n v="0"/>
    <n v="23.25"/>
    <x v="3"/>
    <x v="28"/>
    <x v="2989"/>
    <d v="2015-12-17T04:38:46"/>
    <x v="4"/>
  </r>
  <r>
    <x v="2990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x v="489"/>
    <b v="0"/>
    <s v="theater/plays"/>
    <n v="0"/>
    <n v="46.25"/>
    <x v="6"/>
    <x v="11"/>
    <x v="2990"/>
    <d v="2014-12-05T17:27:15"/>
    <x v="2"/>
  </r>
  <r>
    <x v="2991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x v="498"/>
    <b v="0"/>
    <s v="theater/plays"/>
    <n v="3"/>
    <n v="61.67"/>
    <x v="6"/>
    <x v="11"/>
    <x v="2991"/>
    <d v="2015-09-07T18:09:57"/>
    <x v="4"/>
  </r>
  <r>
    <x v="299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x v="345"/>
    <b v="0"/>
    <s v="technology/web"/>
    <n v="3"/>
    <n v="30"/>
    <x v="0"/>
    <x v="26"/>
    <x v="2992"/>
    <d v="2015-04-24T01:39:31"/>
    <x v="4"/>
  </r>
  <r>
    <x v="2993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x v="345"/>
    <b v="0"/>
    <s v="publishing/translations"/>
    <n v="7"/>
    <n v="30"/>
    <x v="1"/>
    <x v="31"/>
    <x v="2993"/>
    <d v="2015-03-07T19:55:01"/>
    <x v="4"/>
  </r>
  <r>
    <x v="2994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x v="480"/>
    <b v="0"/>
    <s v="film &amp; video/drama"/>
    <n v="40"/>
    <n v="25.71"/>
    <x v="5"/>
    <x v="10"/>
    <x v="2994"/>
    <d v="2015-03-24T00:08:46"/>
    <x v="4"/>
  </r>
  <r>
    <x v="2995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x v="495"/>
    <b v="1"/>
    <s v="music/rock"/>
    <n v="120"/>
    <n v="22.5"/>
    <x v="7"/>
    <x v="15"/>
    <x v="2995"/>
    <d v="2012-09-15T01:35:37"/>
    <x v="3"/>
  </r>
  <r>
    <x v="2996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x v="182"/>
    <b v="1"/>
    <s v="theater/plays"/>
    <n v="180"/>
    <n v="12"/>
    <x v="6"/>
    <x v="11"/>
    <x v="2996"/>
    <d v="2016-05-10T21:00:00"/>
    <x v="1"/>
  </r>
  <r>
    <x v="2997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x v="482"/>
    <b v="0"/>
    <s v="games/video games"/>
    <n v="0"/>
    <n v="17.850000000000001"/>
    <x v="3"/>
    <x v="18"/>
    <x v="2997"/>
    <d v="2012-06-09T20:20:08"/>
    <x v="3"/>
  </r>
  <r>
    <x v="299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x v="498"/>
    <b v="0"/>
    <s v="music/world music"/>
    <n v="18"/>
    <n v="59.33"/>
    <x v="7"/>
    <x v="37"/>
    <x v="2998"/>
    <d v="2011-08-06T14:38:56"/>
    <x v="6"/>
  </r>
  <r>
    <x v="299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x v="496"/>
    <b v="0"/>
    <s v="theater/plays"/>
    <n v="1"/>
    <n v="35.4"/>
    <x v="6"/>
    <x v="11"/>
    <x v="2999"/>
    <d v="2016-07-19T14:14:41"/>
    <x v="1"/>
  </r>
  <r>
    <x v="3000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x v="498"/>
    <b v="0"/>
    <s v="publishing/fiction"/>
    <n v="4"/>
    <n v="59"/>
    <x v="1"/>
    <x v="35"/>
    <x v="3000"/>
    <d v="2015-05-21T03:26:50"/>
    <x v="4"/>
  </r>
  <r>
    <x v="3001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x v="499"/>
    <b v="0"/>
    <s v="theater/spaces"/>
    <n v="0"/>
    <n v="87.5"/>
    <x v="6"/>
    <x v="9"/>
    <x v="3001"/>
    <d v="2015-10-16T16:35:52"/>
    <x v="4"/>
  </r>
  <r>
    <x v="3002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x v="496"/>
    <b v="0"/>
    <s v="technology/web"/>
    <n v="1"/>
    <n v="35"/>
    <x v="0"/>
    <x v="26"/>
    <x v="3002"/>
    <d v="2014-12-25T20:27:03"/>
    <x v="2"/>
  </r>
  <r>
    <x v="3003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x v="480"/>
    <b v="0"/>
    <s v="theater/plays"/>
    <n v="12"/>
    <n v="24.71"/>
    <x v="6"/>
    <x v="11"/>
    <x v="3003"/>
    <d v="2015-06-11T23:00:00"/>
    <x v="4"/>
  </r>
  <r>
    <x v="3004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x v="489"/>
    <b v="0"/>
    <s v="music/jazz"/>
    <n v="0"/>
    <n v="42.5"/>
    <x v="7"/>
    <x v="33"/>
    <x v="3004"/>
    <d v="2013-11-11T14:19:08"/>
    <x v="0"/>
  </r>
  <r>
    <x v="300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x v="496"/>
    <b v="0"/>
    <s v="publishing/fiction"/>
    <n v="2"/>
    <n v="34"/>
    <x v="1"/>
    <x v="35"/>
    <x v="3005"/>
    <d v="2011-12-16T01:26:35"/>
    <x v="6"/>
  </r>
  <r>
    <x v="300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x v="489"/>
    <b v="0"/>
    <s v="theater/plays"/>
    <n v="11"/>
    <n v="42.5"/>
    <x v="6"/>
    <x v="11"/>
    <x v="3006"/>
    <d v="2014-06-17T04:36:18"/>
    <x v="2"/>
  </r>
  <r>
    <x v="3007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x v="496"/>
    <b v="0"/>
    <s v="theater/plays"/>
    <n v="20"/>
    <n v="34"/>
    <x v="6"/>
    <x v="11"/>
    <x v="3007"/>
    <d v="2015-07-07T19:26:20"/>
    <x v="4"/>
  </r>
  <r>
    <x v="3008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x v="345"/>
    <b v="0"/>
    <s v="photography/nature"/>
    <n v="34"/>
    <n v="28.33"/>
    <x v="2"/>
    <x v="38"/>
    <x v="3008"/>
    <d v="2015-11-03T04:15:59"/>
    <x v="4"/>
  </r>
  <r>
    <x v="3009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x v="345"/>
    <b v="0"/>
    <s v="theater/plays"/>
    <n v="17"/>
    <n v="27.5"/>
    <x v="6"/>
    <x v="11"/>
    <x v="3009"/>
    <d v="2015-03-01T03:00:00"/>
    <x v="4"/>
  </r>
  <r>
    <x v="3010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x v="480"/>
    <b v="0"/>
    <s v="games/video games"/>
    <n v="41"/>
    <n v="23.57"/>
    <x v="3"/>
    <x v="18"/>
    <x v="3010"/>
    <d v="2012-04-04T16:46:15"/>
    <x v="3"/>
  </r>
  <r>
    <x v="3011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x v="480"/>
    <b v="0"/>
    <s v="theater/plays"/>
    <n v="21"/>
    <n v="23.14"/>
    <x v="6"/>
    <x v="11"/>
    <x v="3011"/>
    <d v="2017-04-04T03:38:41"/>
    <x v="5"/>
  </r>
  <r>
    <x v="3012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x v="496"/>
    <b v="0"/>
    <s v="music/jazz"/>
    <n v="3"/>
    <n v="32"/>
    <x v="7"/>
    <x v="33"/>
    <x v="3012"/>
    <d v="2013-11-27T22:08:31"/>
    <x v="0"/>
  </r>
  <r>
    <x v="301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x v="489"/>
    <b v="0"/>
    <s v="music/jazz"/>
    <n v="3"/>
    <n v="40"/>
    <x v="7"/>
    <x v="33"/>
    <x v="3013"/>
    <d v="2012-09-23T02:25:00"/>
    <x v="3"/>
  </r>
  <r>
    <x v="3014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x v="489"/>
    <b v="0"/>
    <s v="technology/wearables"/>
    <n v="0"/>
    <n v="39"/>
    <x v="0"/>
    <x v="1"/>
    <x v="3014"/>
    <d v="2015-01-16T10:30:47"/>
    <x v="2"/>
  </r>
  <r>
    <x v="3015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x v="498"/>
    <b v="1"/>
    <s v="photography/photobooks"/>
    <n v="155"/>
    <n v="51.67"/>
    <x v="2"/>
    <x v="3"/>
    <x v="3015"/>
    <d v="2015-09-12T13:37:40"/>
    <x v="4"/>
  </r>
  <r>
    <x v="3016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x v="493"/>
    <b v="0"/>
    <s v="film &amp; video/animation"/>
    <n v="1"/>
    <n v="11.77"/>
    <x v="5"/>
    <x v="23"/>
    <x v="3016"/>
    <d v="2013-06-05T22:13:50"/>
    <x v="0"/>
  </r>
  <r>
    <x v="301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x v="489"/>
    <b v="0"/>
    <s v="theater/plays"/>
    <n v="15"/>
    <n v="38.25"/>
    <x v="6"/>
    <x v="11"/>
    <x v="3017"/>
    <d v="2014-10-26T20:08:00"/>
    <x v="2"/>
  </r>
  <r>
    <x v="3018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x v="480"/>
    <b v="1"/>
    <s v="music/rock"/>
    <n v="100"/>
    <n v="21.86"/>
    <x v="7"/>
    <x v="15"/>
    <x v="3018"/>
    <d v="2017-03-02T16:49:11"/>
    <x v="5"/>
  </r>
  <r>
    <x v="3019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x v="345"/>
    <b v="0"/>
    <s v="film &amp; video/science fiction"/>
    <n v="0"/>
    <n v="25.17"/>
    <x v="5"/>
    <x v="21"/>
    <x v="3019"/>
    <d v="2014-10-28T22:00:00"/>
    <x v="2"/>
  </r>
  <r>
    <x v="3020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x v="498"/>
    <b v="0"/>
    <s v="music/jazz"/>
    <n v="0"/>
    <n v="50.33"/>
    <x v="7"/>
    <x v="33"/>
    <x v="3020"/>
    <d v="2016-01-03T01:55:37"/>
    <x v="4"/>
  </r>
  <r>
    <x v="302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x v="498"/>
    <b v="0"/>
    <s v="food/food trucks"/>
    <n v="1"/>
    <n v="50.33"/>
    <x v="4"/>
    <x v="29"/>
    <x v="3021"/>
    <d v="2015-08-25T17:34:42"/>
    <x v="4"/>
  </r>
  <r>
    <x v="3022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x v="498"/>
    <b v="0"/>
    <s v="food/food trucks"/>
    <n v="2"/>
    <n v="50.33"/>
    <x v="4"/>
    <x v="29"/>
    <x v="3022"/>
    <d v="2014-12-05T16:04:40"/>
    <x v="2"/>
  </r>
  <r>
    <x v="3023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x v="489"/>
    <b v="0"/>
    <s v="theater/musical"/>
    <n v="4"/>
    <n v="37.75"/>
    <x v="6"/>
    <x v="19"/>
    <x v="3023"/>
    <d v="2016-08-16T18:07:49"/>
    <x v="1"/>
  </r>
  <r>
    <x v="3024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x v="493"/>
    <b v="0"/>
    <s v="theater/plays"/>
    <n v="38"/>
    <n v="11.62"/>
    <x v="6"/>
    <x v="11"/>
    <x v="3024"/>
    <d v="2014-05-16T22:11:30"/>
    <x v="2"/>
  </r>
  <r>
    <x v="302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x v="498"/>
    <b v="0"/>
    <s v="publishing/fiction"/>
    <n v="2"/>
    <n v="50"/>
    <x v="1"/>
    <x v="35"/>
    <x v="3025"/>
    <d v="2015-06-20T19:06:13"/>
    <x v="4"/>
  </r>
  <r>
    <x v="3026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x v="496"/>
    <b v="0"/>
    <s v="film &amp; video/animation"/>
    <n v="3"/>
    <n v="30"/>
    <x v="5"/>
    <x v="23"/>
    <x v="3026"/>
    <d v="2013-04-06T06:16:22"/>
    <x v="0"/>
  </r>
  <r>
    <x v="3027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x v="499"/>
    <b v="0"/>
    <s v="publishing/children's books"/>
    <n v="3"/>
    <n v="75"/>
    <x v="1"/>
    <x v="39"/>
    <x v="3027"/>
    <d v="2011-12-16T00:19:14"/>
    <x v="6"/>
  </r>
  <r>
    <x v="3028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x v="498"/>
    <b v="0"/>
    <s v="music/faith"/>
    <n v="8"/>
    <n v="50"/>
    <x v="7"/>
    <x v="14"/>
    <x v="3028"/>
    <d v="2016-12-09T14:51:39"/>
    <x v="1"/>
  </r>
  <r>
    <x v="3029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x v="489"/>
    <b v="0"/>
    <s v="theater/plays"/>
    <n v="21"/>
    <n v="37.5"/>
    <x v="6"/>
    <x v="11"/>
    <x v="3029"/>
    <d v="2015-11-12T06:59:00"/>
    <x v="4"/>
  </r>
  <r>
    <x v="3030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x v="397"/>
    <b v="0"/>
    <s v="film &amp; video/animation"/>
    <n v="0"/>
    <n v="13.55"/>
    <x v="5"/>
    <x v="23"/>
    <x v="3030"/>
    <d v="2015-11-05T23:32:52"/>
    <x v="4"/>
  </r>
  <r>
    <x v="3031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x v="345"/>
    <b v="0"/>
    <s v="theater/plays"/>
    <n v="5"/>
    <n v="24.33"/>
    <x v="6"/>
    <x v="11"/>
    <x v="3031"/>
    <d v="2015-08-08T21:34:00"/>
    <x v="4"/>
  </r>
  <r>
    <x v="3032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x v="499"/>
    <b v="0"/>
    <s v="food/food trucks"/>
    <n v="2"/>
    <n v="72.5"/>
    <x v="4"/>
    <x v="29"/>
    <x v="3032"/>
    <d v="2015-09-17T02:31:52"/>
    <x v="4"/>
  </r>
  <r>
    <x v="3033"/>
    <s v="Sometimes you don't need love (Canceled)"/>
    <s v="English Version of my auto-published novel"/>
    <x v="1"/>
    <n v="145"/>
    <x v="1"/>
    <s v="IT"/>
    <s v="EUR"/>
    <n v="1483459365"/>
    <n v="1480867365"/>
    <b v="0"/>
    <x v="498"/>
    <b v="0"/>
    <s v="publishing/translations"/>
    <n v="3"/>
    <n v="48.33"/>
    <x v="1"/>
    <x v="31"/>
    <x v="3033"/>
    <d v="2017-01-03T16:02:45"/>
    <x v="1"/>
  </r>
  <r>
    <x v="3034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x v="480"/>
    <b v="0"/>
    <s v="theater/plays"/>
    <n v="8"/>
    <n v="20.71"/>
    <x v="6"/>
    <x v="11"/>
    <x v="3034"/>
    <d v="2014-05-19T11:26:29"/>
    <x v="2"/>
  </r>
  <r>
    <x v="3035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x v="497"/>
    <b v="0"/>
    <s v="technology/web"/>
    <n v="0"/>
    <n v="142"/>
    <x v="0"/>
    <x v="26"/>
    <x v="3035"/>
    <d v="2016-02-18T19:09:29"/>
    <x v="1"/>
  </r>
  <r>
    <x v="3036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x v="480"/>
    <b v="0"/>
    <s v="theater/spaces"/>
    <n v="14"/>
    <n v="20.14"/>
    <x v="6"/>
    <x v="9"/>
    <x v="3036"/>
    <d v="2014-12-14T20:00:34"/>
    <x v="2"/>
  </r>
  <r>
    <x v="3037"/>
    <s v="3D Animation Story of an Ancient Hero: Fly Forward"/>
    <s v="The animated film &quot;Fly Forward&quot; is an original story which humorously describes the life experiences of the Hero A-Fei in his Childhood"/>
    <x v="268"/>
    <n v="141"/>
    <x v="2"/>
    <s v="US"/>
    <s v="USD"/>
    <n v="1408831718"/>
    <n v="1406239718"/>
    <b v="0"/>
    <x v="496"/>
    <b v="0"/>
    <s v="film &amp; video/animation"/>
    <n v="18"/>
    <n v="28.2"/>
    <x v="5"/>
    <x v="23"/>
    <x v="3037"/>
    <d v="2014-08-23T22:08:38"/>
    <x v="2"/>
  </r>
  <r>
    <x v="3038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x v="496"/>
    <b v="0"/>
    <s v="film &amp; video/science fiction"/>
    <n v="0"/>
    <n v="28"/>
    <x v="5"/>
    <x v="21"/>
    <x v="3038"/>
    <d v="2015-06-18T13:13:11"/>
    <x v="4"/>
  </r>
  <r>
    <x v="3039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x v="345"/>
    <b v="0"/>
    <s v="technology/web"/>
    <n v="1"/>
    <n v="23.33"/>
    <x v="0"/>
    <x v="26"/>
    <x v="3039"/>
    <d v="2014-12-26T20:35:39"/>
    <x v="2"/>
  </r>
  <r>
    <x v="3040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x v="498"/>
    <b v="0"/>
    <s v="photography/people"/>
    <n v="7"/>
    <n v="46.67"/>
    <x v="2"/>
    <x v="36"/>
    <x v="3040"/>
    <d v="2015-07-03T21:26:26"/>
    <x v="4"/>
  </r>
  <r>
    <x v="3041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x v="489"/>
    <b v="0"/>
    <s v="publishing/children's books"/>
    <n v="28"/>
    <n v="35"/>
    <x v="1"/>
    <x v="39"/>
    <x v="3041"/>
    <d v="2012-06-16T03:10:00"/>
    <x v="3"/>
  </r>
  <r>
    <x v="3042"/>
    <s v="&quot;Amp&quot; A Story About a Robot"/>
    <s v="&quot;Amp&quot; is a short film about a robot with needs."/>
    <x v="354"/>
    <n v="138"/>
    <x v="2"/>
    <s v="US"/>
    <s v="USD"/>
    <n v="1403837574"/>
    <n v="1402455174"/>
    <b v="0"/>
    <x v="495"/>
    <b v="0"/>
    <s v="film &amp; video/animation"/>
    <n v="27"/>
    <n v="17.25"/>
    <x v="5"/>
    <x v="23"/>
    <x v="3042"/>
    <d v="2014-06-27T02:52:54"/>
    <x v="2"/>
  </r>
  <r>
    <x v="3043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x v="345"/>
    <b v="0"/>
    <s v="theater/plays"/>
    <n v="27"/>
    <n v="22.83"/>
    <x v="6"/>
    <x v="11"/>
    <x v="3043"/>
    <d v="2016-05-15T20:21:13"/>
    <x v="1"/>
  </r>
  <r>
    <x v="3044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x v="345"/>
    <b v="0"/>
    <s v="theater/plays"/>
    <n v="1"/>
    <n v="22.67"/>
    <x v="6"/>
    <x v="11"/>
    <x v="3044"/>
    <d v="2014-07-21T12:52:06"/>
    <x v="2"/>
  </r>
  <r>
    <x v="3045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x v="489"/>
    <b v="0"/>
    <s v="theater/plays"/>
    <n v="0"/>
    <n v="33.75"/>
    <x v="6"/>
    <x v="11"/>
    <x v="3045"/>
    <d v="2014-09-11T08:37:22"/>
    <x v="2"/>
  </r>
  <r>
    <x v="3046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x v="428"/>
    <b v="0"/>
    <s v="theater/plays"/>
    <n v="1"/>
    <n v="15"/>
    <x v="6"/>
    <x v="11"/>
    <x v="3046"/>
    <d v="2014-06-27T16:21:24"/>
    <x v="2"/>
  </r>
  <r>
    <x v="3047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x v="496"/>
    <b v="0"/>
    <s v="theater/plays"/>
    <n v="5"/>
    <n v="27"/>
    <x v="6"/>
    <x v="11"/>
    <x v="3047"/>
    <d v="2015-06-11T02:13:11"/>
    <x v="4"/>
  </r>
  <r>
    <x v="3048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x v="498"/>
    <b v="0"/>
    <s v="theater/plays"/>
    <n v="5"/>
    <n v="45"/>
    <x v="6"/>
    <x v="11"/>
    <x v="3048"/>
    <d v="2016-11-13T10:17:40"/>
    <x v="1"/>
  </r>
  <r>
    <x v="3049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x v="495"/>
    <b v="0"/>
    <s v="film &amp; video/animation"/>
    <n v="1"/>
    <n v="16.63"/>
    <x v="5"/>
    <x v="23"/>
    <x v="3049"/>
    <d v="2016-03-01T17:05:14"/>
    <x v="1"/>
  </r>
  <r>
    <x v="3050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x v="498"/>
    <b v="0"/>
    <s v="technology/makerspaces"/>
    <n v="0"/>
    <n v="44"/>
    <x v="0"/>
    <x v="24"/>
    <x v="3050"/>
    <d v="2015-02-28T00:01:34"/>
    <x v="4"/>
  </r>
  <r>
    <x v="3051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x v="498"/>
    <b v="0"/>
    <s v="music/world music"/>
    <n v="4"/>
    <n v="44"/>
    <x v="7"/>
    <x v="37"/>
    <x v="3051"/>
    <d v="2013-10-22T21:44:38"/>
    <x v="0"/>
  </r>
  <r>
    <x v="3052"/>
    <s v="Teach Your Parents iPad (Canceled)"/>
    <s v="An iPad support care package for your parents / seniors."/>
    <x v="1"/>
    <n v="131"/>
    <x v="1"/>
    <s v="US"/>
    <s v="USD"/>
    <n v="1440318908"/>
    <n v="1436430908"/>
    <b v="0"/>
    <x v="495"/>
    <b v="0"/>
    <s v="technology/web"/>
    <n v="3"/>
    <n v="16.38"/>
    <x v="0"/>
    <x v="26"/>
    <x v="3052"/>
    <d v="2015-08-23T08:35:08"/>
    <x v="4"/>
  </r>
  <r>
    <x v="3053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x v="480"/>
    <b v="0"/>
    <s v="music/jazz"/>
    <n v="7"/>
    <n v="18.71"/>
    <x v="7"/>
    <x v="33"/>
    <x v="3053"/>
    <d v="2014-03-16T22:00:00"/>
    <x v="2"/>
  </r>
  <r>
    <x v="3054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x v="489"/>
    <b v="0"/>
    <s v="theater/plays"/>
    <n v="15"/>
    <n v="32.75"/>
    <x v="6"/>
    <x v="11"/>
    <x v="3054"/>
    <d v="2015-01-24T12:00:00"/>
    <x v="2"/>
  </r>
  <r>
    <x v="3055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x v="489"/>
    <b v="0"/>
    <s v="theater/plays"/>
    <n v="9"/>
    <n v="32.5"/>
    <x v="6"/>
    <x v="11"/>
    <x v="3055"/>
    <d v="2016-10-07T21:51:48"/>
    <x v="1"/>
  </r>
  <r>
    <x v="3056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x v="499"/>
    <b v="0"/>
    <s v="film &amp; video/drama"/>
    <n v="13"/>
    <n v="65"/>
    <x v="5"/>
    <x v="10"/>
    <x v="3056"/>
    <d v="2015-03-27T02:39:00"/>
    <x v="4"/>
  </r>
  <r>
    <x v="305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x v="482"/>
    <b v="0"/>
    <s v="games/video games"/>
    <n v="26"/>
    <n v="13"/>
    <x v="3"/>
    <x v="18"/>
    <x v="3057"/>
    <d v="2013-12-21T20:32:11"/>
    <x v="0"/>
  </r>
  <r>
    <x v="3058"/>
    <s v="The Wedding"/>
    <s v="An historic and proud work of Polish nationalistic literature performed on stage."/>
    <x v="272"/>
    <n v="130"/>
    <x v="2"/>
    <s v="US"/>
    <s v="USD"/>
    <n v="1426294201"/>
    <n v="1423705801"/>
    <b v="0"/>
    <x v="496"/>
    <b v="0"/>
    <s v="theater/plays"/>
    <n v="33"/>
    <n v="26"/>
    <x v="6"/>
    <x v="11"/>
    <x v="3058"/>
    <d v="2015-03-14T00:50:01"/>
    <x v="4"/>
  </r>
  <r>
    <x v="3059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x v="428"/>
    <b v="0"/>
    <s v="theater/musical"/>
    <n v="65"/>
    <n v="14.44"/>
    <x v="6"/>
    <x v="19"/>
    <x v="3059"/>
    <d v="2015-06-10T09:58:22"/>
    <x v="4"/>
  </r>
  <r>
    <x v="3060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x v="498"/>
    <b v="1"/>
    <s v="theater/musical"/>
    <n v="129"/>
    <n v="43"/>
    <x v="6"/>
    <x v="19"/>
    <x v="3060"/>
    <d v="2014-09-25T21:16:44"/>
    <x v="2"/>
  </r>
  <r>
    <x v="3061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x v="482"/>
    <b v="0"/>
    <s v="theater/spaces"/>
    <n v="0"/>
    <n v="12.8"/>
    <x v="6"/>
    <x v="9"/>
    <x v="3061"/>
    <d v="2016-05-05T21:36:36"/>
    <x v="1"/>
  </r>
  <r>
    <x v="3062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x v="417"/>
    <b v="0"/>
    <s v="games/video games"/>
    <n v="13"/>
    <n v="10.67"/>
    <x v="3"/>
    <x v="18"/>
    <x v="3062"/>
    <d v="2013-11-09T01:18:59"/>
    <x v="0"/>
  </r>
  <r>
    <x v="3063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x v="498"/>
    <b v="0"/>
    <s v="theater/spaces"/>
    <n v="0"/>
    <n v="42"/>
    <x v="6"/>
    <x v="9"/>
    <x v="3063"/>
    <d v="2015-01-08T13:41:00"/>
    <x v="2"/>
  </r>
  <r>
    <x v="3064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x v="496"/>
    <b v="0"/>
    <s v="technology/wearables"/>
    <n v="1"/>
    <n v="25.2"/>
    <x v="0"/>
    <x v="1"/>
    <x v="3064"/>
    <d v="2015-01-25T03:56:39"/>
    <x v="2"/>
  </r>
  <r>
    <x v="3065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x v="498"/>
    <b v="0"/>
    <s v="theater/plays"/>
    <n v="6"/>
    <n v="42"/>
    <x v="6"/>
    <x v="11"/>
    <x v="3065"/>
    <d v="2015-04-19T16:19:46"/>
    <x v="4"/>
  </r>
  <r>
    <x v="3066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x v="489"/>
    <b v="0"/>
    <s v="games/mobile games"/>
    <n v="0"/>
    <n v="31.25"/>
    <x v="3"/>
    <x v="28"/>
    <x v="3066"/>
    <d v="2017-01-21T21:45:31"/>
    <x v="5"/>
  </r>
  <r>
    <x v="3067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x v="499"/>
    <b v="0"/>
    <s v="games/mobile games"/>
    <n v="1"/>
    <n v="62.5"/>
    <x v="3"/>
    <x v="28"/>
    <x v="3067"/>
    <d v="2017-03-01T04:00:00"/>
    <x v="5"/>
  </r>
  <r>
    <x v="3068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x v="499"/>
    <b v="0"/>
    <s v="theater/spaces"/>
    <n v="1"/>
    <n v="62.5"/>
    <x v="6"/>
    <x v="9"/>
    <x v="3068"/>
    <d v="2016-12-21T04:36:30"/>
    <x v="1"/>
  </r>
  <r>
    <x v="3069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x v="499"/>
    <b v="0"/>
    <s v="theater/plays"/>
    <n v="1"/>
    <n v="62.5"/>
    <x v="6"/>
    <x v="11"/>
    <x v="3069"/>
    <d v="2014-10-26T21:52:38"/>
    <x v="2"/>
  </r>
  <r>
    <x v="3070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x v="499"/>
    <b v="0"/>
    <s v="theater/plays"/>
    <n v="1"/>
    <n v="62.5"/>
    <x v="6"/>
    <x v="11"/>
    <x v="3070"/>
    <d v="2014-08-12T18:36:01"/>
    <x v="2"/>
  </r>
  <r>
    <x v="3071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x v="489"/>
    <b v="0"/>
    <s v="music/indie rock"/>
    <n v="4"/>
    <n v="31.25"/>
    <x v="7"/>
    <x v="12"/>
    <x v="3071"/>
    <d v="2013-11-21T17:46:19"/>
    <x v="0"/>
  </r>
  <r>
    <x v="3072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x v="499"/>
    <b v="0"/>
    <s v="film &amp; video/animation"/>
    <n v="5"/>
    <n v="62.5"/>
    <x v="5"/>
    <x v="23"/>
    <x v="3072"/>
    <d v="2013-12-01T21:01:42"/>
    <x v="0"/>
  </r>
  <r>
    <x v="3073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x v="498"/>
    <b v="0"/>
    <s v="publishing/art books"/>
    <n v="5"/>
    <n v="41.67"/>
    <x v="1"/>
    <x v="32"/>
    <x v="3073"/>
    <d v="2016-02-28T23:59:00"/>
    <x v="1"/>
  </r>
  <r>
    <x v="3074"/>
    <s v="The Mission - Please Check Back Soon (Canceled)"/>
    <s v="They have launched a Kickstarter."/>
    <x v="10"/>
    <n v="124"/>
    <x v="1"/>
    <s v="US"/>
    <s v="USD"/>
    <n v="1454370941"/>
    <n v="1449186941"/>
    <b v="0"/>
    <x v="498"/>
    <b v="0"/>
    <s v="technology/space exploration"/>
    <n v="0"/>
    <n v="41.33"/>
    <x v="0"/>
    <x v="4"/>
    <x v="3074"/>
    <d v="2016-02-01T23:55:41"/>
    <x v="4"/>
  </r>
  <r>
    <x v="3075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x v="484"/>
    <b v="1"/>
    <s v="theater/plays"/>
    <n v="124"/>
    <n v="8.86"/>
    <x v="6"/>
    <x v="11"/>
    <x v="3075"/>
    <d v="2015-03-31T22:59:00"/>
    <x v="4"/>
  </r>
  <r>
    <x v="3076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x v="345"/>
    <b v="0"/>
    <s v="technology/web"/>
    <n v="0"/>
    <n v="20.5"/>
    <x v="0"/>
    <x v="26"/>
    <x v="3076"/>
    <d v="2014-11-14T18:16:31"/>
    <x v="2"/>
  </r>
  <r>
    <x v="3077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x v="496"/>
    <b v="0"/>
    <s v="music/jazz"/>
    <n v="22"/>
    <n v="24.6"/>
    <x v="7"/>
    <x v="33"/>
    <x v="3077"/>
    <d v="2017-03-03T13:05:19"/>
    <x v="5"/>
  </r>
  <r>
    <x v="307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x v="498"/>
    <b v="0"/>
    <s v="theater/plays"/>
    <n v="0"/>
    <n v="40"/>
    <x v="6"/>
    <x v="11"/>
    <x v="3078"/>
    <d v="2014-08-04T16:00:00"/>
    <x v="2"/>
  </r>
  <r>
    <x v="3079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x v="499"/>
    <b v="0"/>
    <s v="food/food trucks"/>
    <n v="0"/>
    <n v="60"/>
    <x v="4"/>
    <x v="29"/>
    <x v="3079"/>
    <d v="2015-04-23T21:05:38"/>
    <x v="4"/>
  </r>
  <r>
    <x v="3080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x v="499"/>
    <b v="0"/>
    <s v="music/jazz"/>
    <n v="6"/>
    <n v="60"/>
    <x v="7"/>
    <x v="33"/>
    <x v="3080"/>
    <d v="2014-05-12T04:03:29"/>
    <x v="2"/>
  </r>
  <r>
    <x v="3081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x v="499"/>
    <b v="0"/>
    <s v="technology/web"/>
    <n v="29"/>
    <n v="60"/>
    <x v="0"/>
    <x v="26"/>
    <x v="3081"/>
    <d v="2014-12-11T16:31:10"/>
    <x v="2"/>
  </r>
  <r>
    <x v="3082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x v="489"/>
    <b v="0"/>
    <s v="food/small batch"/>
    <n v="48"/>
    <n v="30"/>
    <x v="4"/>
    <x v="7"/>
    <x v="3082"/>
    <d v="2017-03-20T18:07:27"/>
    <x v="5"/>
  </r>
  <r>
    <x v="3083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x v="484"/>
    <b v="1"/>
    <s v="theater/plays"/>
    <n v="171"/>
    <n v="8.57"/>
    <x v="6"/>
    <x v="11"/>
    <x v="3083"/>
    <d v="2016-03-13T12:00:00"/>
    <x v="1"/>
  </r>
  <r>
    <x v="3084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x v="345"/>
    <b v="0"/>
    <s v="games/video games"/>
    <n v="0"/>
    <n v="19.670000000000002"/>
    <x v="3"/>
    <x v="18"/>
    <x v="3084"/>
    <d v="2016-06-29T20:20:14"/>
    <x v="1"/>
  </r>
  <r>
    <x v="3085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x v="428"/>
    <b v="0"/>
    <s v="theater/plays"/>
    <n v="1"/>
    <n v="13.11"/>
    <x v="6"/>
    <x v="11"/>
    <x v="3085"/>
    <d v="2015-01-04T23:26:00"/>
    <x v="2"/>
  </r>
  <r>
    <x v="3086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x v="489"/>
    <b v="0"/>
    <s v="theater/musical"/>
    <n v="3"/>
    <n v="29"/>
    <x v="6"/>
    <x v="19"/>
    <x v="3086"/>
    <d v="2015-06-15T19:10:18"/>
    <x v="4"/>
  </r>
  <r>
    <x v="3087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x v="345"/>
    <b v="0"/>
    <s v="music/world music"/>
    <n v="12"/>
    <n v="19.329999999999998"/>
    <x v="7"/>
    <x v="37"/>
    <x v="3087"/>
    <d v="2012-02-21T22:46:14"/>
    <x v="3"/>
  </r>
  <r>
    <x v="3088"/>
    <s v="be back soon (Canceled)"/>
    <s v="cancelled until further notice"/>
    <x v="348"/>
    <n v="116"/>
    <x v="1"/>
    <s v="US"/>
    <s v="USD"/>
    <n v="1478733732"/>
    <n v="1478298132"/>
    <b v="0"/>
    <x v="499"/>
    <b v="0"/>
    <s v="theater/spaces"/>
    <n v="58"/>
    <n v="58"/>
    <x v="6"/>
    <x v="9"/>
    <x v="3088"/>
    <d v="2016-11-09T23:22:12"/>
    <x v="1"/>
  </r>
  <r>
    <x v="3089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x v="498"/>
    <b v="0"/>
    <s v="film &amp; video/science fiction"/>
    <n v="1"/>
    <n v="38.33"/>
    <x v="5"/>
    <x v="21"/>
    <x v="3089"/>
    <d v="2017-01-18T00:23:18"/>
    <x v="1"/>
  </r>
  <r>
    <x v="3090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x v="496"/>
    <b v="0"/>
    <s v="games/video games"/>
    <n v="2"/>
    <n v="23"/>
    <x v="3"/>
    <x v="18"/>
    <x v="3090"/>
    <d v="2016-03-31T16:56:25"/>
    <x v="1"/>
  </r>
  <r>
    <x v="3091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x v="496"/>
    <b v="0"/>
    <s v="games/video games"/>
    <n v="10"/>
    <n v="23"/>
    <x v="3"/>
    <x v="18"/>
    <x v="3091"/>
    <d v="2010-11-30T05:00:00"/>
    <x v="7"/>
  </r>
  <r>
    <x v="3092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x v="480"/>
    <b v="0"/>
    <s v="technology/web"/>
    <n v="23"/>
    <n v="16.43"/>
    <x v="0"/>
    <x v="26"/>
    <x v="3092"/>
    <d v="2015-04-06T15:15:45"/>
    <x v="4"/>
  </r>
  <r>
    <x v="309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x v="428"/>
    <b v="0"/>
    <s v="film &amp; video/animation"/>
    <n v="2"/>
    <n v="12.67"/>
    <x v="5"/>
    <x v="23"/>
    <x v="3093"/>
    <d v="2015-01-17T12:38:23"/>
    <x v="2"/>
  </r>
  <r>
    <x v="3094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x v="495"/>
    <b v="0"/>
    <s v="music/indie rock"/>
    <n v="3"/>
    <n v="14.13"/>
    <x v="7"/>
    <x v="12"/>
    <x v="3094"/>
    <d v="2012-10-30T07:42:18"/>
    <x v="3"/>
  </r>
  <r>
    <x v="3095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x v="498"/>
    <b v="0"/>
    <s v="theater/musical"/>
    <n v="0"/>
    <n v="36.67"/>
    <x v="6"/>
    <x v="19"/>
    <x v="3095"/>
    <d v="2015-02-16T10:11:17"/>
    <x v="4"/>
  </r>
  <r>
    <x v="3096"/>
    <s v="A Tree is a Tree, no matter what you see.  CHILDREN'S BOOK"/>
    <s v="Self-publishing my children's book."/>
    <x v="26"/>
    <n v="110"/>
    <x v="2"/>
    <s v="US"/>
    <s v="USD"/>
    <n v="1428171037"/>
    <n v="1425582637"/>
    <b v="0"/>
    <x v="499"/>
    <b v="0"/>
    <s v="publishing/children's books"/>
    <n v="1"/>
    <n v="55"/>
    <x v="1"/>
    <x v="39"/>
    <x v="3096"/>
    <d v="2015-04-04T18:10:37"/>
    <x v="4"/>
  </r>
  <r>
    <x v="3097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x v="345"/>
    <b v="0"/>
    <s v="theater/plays"/>
    <n v="2"/>
    <n v="18.329999999999998"/>
    <x v="6"/>
    <x v="11"/>
    <x v="3097"/>
    <d v="2015-03-29T20:00:00"/>
    <x v="4"/>
  </r>
  <r>
    <x v="3098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x v="489"/>
    <b v="0"/>
    <s v="theater/plays"/>
    <n v="2"/>
    <n v="27.5"/>
    <x v="6"/>
    <x v="11"/>
    <x v="3098"/>
    <d v="2015-01-11T01:00:00"/>
    <x v="2"/>
  </r>
  <r>
    <x v="3099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x v="480"/>
    <b v="0"/>
    <s v="film &amp; video/drama"/>
    <n v="3"/>
    <n v="15.71"/>
    <x v="5"/>
    <x v="10"/>
    <x v="3099"/>
    <d v="2015-02-27T19:49:06"/>
    <x v="4"/>
  </r>
  <r>
    <x v="3100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x v="499"/>
    <b v="0"/>
    <s v="music/faith"/>
    <n v="11"/>
    <n v="55"/>
    <x v="7"/>
    <x v="14"/>
    <x v="3100"/>
    <d v="2016-08-07T19:32:25"/>
    <x v="1"/>
  </r>
  <r>
    <x v="3101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x v="499"/>
    <b v="0"/>
    <s v="theater/plays"/>
    <n v="22"/>
    <n v="55"/>
    <x v="6"/>
    <x v="11"/>
    <x v="3101"/>
    <d v="2014-11-15T20:00:00"/>
    <x v="2"/>
  </r>
  <r>
    <x v="3102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x v="498"/>
    <b v="0"/>
    <s v="games/video games"/>
    <n v="2"/>
    <n v="36.33"/>
    <x v="3"/>
    <x v="18"/>
    <x v="3102"/>
    <d v="2014-04-05T02:59:39"/>
    <x v="2"/>
  </r>
  <r>
    <x v="3103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x v="480"/>
    <b v="0"/>
    <s v="technology/web"/>
    <n v="1"/>
    <n v="15.43"/>
    <x v="0"/>
    <x v="26"/>
    <x v="3103"/>
    <d v="2015-04-30T02:25:39"/>
    <x v="4"/>
  </r>
  <r>
    <x v="3104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x v="497"/>
    <b v="0"/>
    <s v="food/small batch"/>
    <n v="1"/>
    <n v="108"/>
    <x v="4"/>
    <x v="7"/>
    <x v="3104"/>
    <d v="2017-04-30T17:00:00"/>
    <x v="5"/>
  </r>
  <r>
    <x v="3105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x v="489"/>
    <b v="0"/>
    <s v="photography/photobooks"/>
    <n v="4"/>
    <n v="26.75"/>
    <x v="2"/>
    <x v="3"/>
    <x v="3105"/>
    <d v="2015-01-29T17:46:05"/>
    <x v="2"/>
  </r>
  <r>
    <x v="3106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x v="489"/>
    <b v="0"/>
    <s v="technology/wearables"/>
    <n v="0"/>
    <n v="26.5"/>
    <x v="0"/>
    <x v="1"/>
    <x v="3106"/>
    <d v="2015-05-21T15:45:25"/>
    <x v="4"/>
  </r>
  <r>
    <x v="3107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x v="499"/>
    <b v="0"/>
    <s v="technology/web"/>
    <n v="0"/>
    <n v="53"/>
    <x v="0"/>
    <x v="26"/>
    <x v="3107"/>
    <d v="2015-07-27T03:59:00"/>
    <x v="4"/>
  </r>
  <r>
    <x v="310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x v="345"/>
    <b v="0"/>
    <s v="technology/space exploration"/>
    <n v="1"/>
    <n v="17.670000000000002"/>
    <x v="0"/>
    <x v="4"/>
    <x v="3108"/>
    <d v="2016-03-09T17:09:20"/>
    <x v="1"/>
  </r>
  <r>
    <x v="3109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x v="498"/>
    <b v="0"/>
    <s v="technology/wearables"/>
    <n v="1"/>
    <n v="35.33"/>
    <x v="0"/>
    <x v="1"/>
    <x v="3109"/>
    <d v="2015-03-28T01:46:48"/>
    <x v="4"/>
  </r>
  <r>
    <x v="3110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x v="489"/>
    <b v="0"/>
    <s v="technology/wearables"/>
    <n v="1"/>
    <n v="26.5"/>
    <x v="0"/>
    <x v="1"/>
    <x v="3110"/>
    <d v="2014-08-15T20:20:34"/>
    <x v="2"/>
  </r>
  <r>
    <x v="3111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x v="496"/>
    <b v="1"/>
    <s v="music/rock"/>
    <n v="424"/>
    <n v="21.2"/>
    <x v="7"/>
    <x v="15"/>
    <x v="3111"/>
    <d v="2015-06-09T02:00:00"/>
    <x v="4"/>
  </r>
  <r>
    <x v="31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x v="489"/>
    <b v="0"/>
    <s v="technology/wearables"/>
    <n v="0"/>
    <n v="26.25"/>
    <x v="0"/>
    <x v="1"/>
    <x v="3112"/>
    <d v="2016-02-14T16:20:32"/>
    <x v="1"/>
  </r>
  <r>
    <x v="3113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x v="411"/>
    <b v="0"/>
    <s v="publishing/translations"/>
    <n v="0"/>
    <n v="6.18"/>
    <x v="1"/>
    <x v="31"/>
    <x v="3113"/>
    <d v="2014-11-28T17:20:01"/>
    <x v="2"/>
  </r>
  <r>
    <x v="3114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x v="499"/>
    <b v="0"/>
    <s v="theater/spaces"/>
    <n v="0"/>
    <n v="52.5"/>
    <x v="6"/>
    <x v="9"/>
    <x v="3114"/>
    <d v="2017-03-02T22:57:58"/>
    <x v="5"/>
  </r>
  <r>
    <x v="3115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x v="499"/>
    <b v="0"/>
    <s v="theater/plays"/>
    <n v="1"/>
    <n v="52.5"/>
    <x v="6"/>
    <x v="11"/>
    <x v="3115"/>
    <d v="2014-09-04T16:07:54"/>
    <x v="2"/>
  </r>
  <r>
    <x v="3116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x v="345"/>
    <b v="0"/>
    <s v="publishing/fiction"/>
    <n v="2"/>
    <n v="17.5"/>
    <x v="1"/>
    <x v="35"/>
    <x v="3116"/>
    <d v="2013-11-02T22:09:05"/>
    <x v="0"/>
  </r>
  <r>
    <x v="3117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x v="499"/>
    <b v="0"/>
    <s v="publishing/children's books"/>
    <n v="11"/>
    <n v="52.5"/>
    <x v="1"/>
    <x v="39"/>
    <x v="3117"/>
    <d v="2016-07-16T08:47:46"/>
    <x v="1"/>
  </r>
  <r>
    <x v="3118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x v="498"/>
    <b v="0"/>
    <s v="games/video games"/>
    <n v="2"/>
    <n v="34.67"/>
    <x v="3"/>
    <x v="18"/>
    <x v="3118"/>
    <d v="2013-04-27T21:16:31"/>
    <x v="0"/>
  </r>
  <r>
    <x v="3119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x v="345"/>
    <b v="0"/>
    <s v="technology/gadgets"/>
    <n v="1"/>
    <n v="17"/>
    <x v="0"/>
    <x v="6"/>
    <x v="3119"/>
    <d v="2016-11-07T18:12:55"/>
    <x v="1"/>
  </r>
  <r>
    <x v="3120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x v="495"/>
    <b v="0"/>
    <s v="theater/musical"/>
    <n v="1"/>
    <n v="12.75"/>
    <x v="6"/>
    <x v="19"/>
    <x v="3120"/>
    <d v="2015-02-28T22:00:00"/>
    <x v="4"/>
  </r>
  <r>
    <x v="312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x v="499"/>
    <b v="0"/>
    <s v="music/jazz"/>
    <n v="2"/>
    <n v="50.5"/>
    <x v="7"/>
    <x v="33"/>
    <x v="3121"/>
    <d v="2016-09-16T23:10:04"/>
    <x v="1"/>
  </r>
  <r>
    <x v="3122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x v="499"/>
    <b v="0"/>
    <s v="theater/plays"/>
    <n v="3"/>
    <n v="50.5"/>
    <x v="6"/>
    <x v="11"/>
    <x v="3122"/>
    <d v="2016-10-02T03:25:44"/>
    <x v="1"/>
  </r>
  <r>
    <x v="3123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x v="480"/>
    <b v="0"/>
    <s v="photography/nature"/>
    <n v="13"/>
    <n v="14.43"/>
    <x v="2"/>
    <x v="38"/>
    <x v="3123"/>
    <d v="2016-05-12T10:47:14"/>
    <x v="1"/>
  </r>
  <r>
    <x v="3124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x v="499"/>
    <b v="1"/>
    <s v="technology/wearables"/>
    <n v="144"/>
    <n v="50.5"/>
    <x v="0"/>
    <x v="1"/>
    <x v="3124"/>
    <d v="2016-11-24T23:00:00"/>
    <x v="1"/>
  </r>
  <r>
    <x v="312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x v="497"/>
    <b v="0"/>
    <s v="food/food trucks"/>
    <n v="0"/>
    <n v="100"/>
    <x v="4"/>
    <x v="29"/>
    <x v="3125"/>
    <d v="2014-10-02T17:56:32"/>
    <x v="2"/>
  </r>
  <r>
    <x v="3126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x v="497"/>
    <b v="0"/>
    <s v="technology/wearables"/>
    <n v="0"/>
    <n v="100"/>
    <x v="0"/>
    <x v="1"/>
    <x v="3126"/>
    <d v="2015-07-17T19:35:39"/>
    <x v="4"/>
  </r>
  <r>
    <x v="3127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x v="499"/>
    <b v="0"/>
    <s v="technology/web"/>
    <n v="0"/>
    <n v="50"/>
    <x v="0"/>
    <x v="26"/>
    <x v="3127"/>
    <d v="2015-04-14T16:19:25"/>
    <x v="4"/>
  </r>
  <r>
    <x v="3128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x v="497"/>
    <b v="0"/>
    <s v="publishing/translations"/>
    <n v="0"/>
    <n v="100"/>
    <x v="1"/>
    <x v="31"/>
    <x v="3128"/>
    <d v="2016-01-01T08:38:51"/>
    <x v="4"/>
  </r>
  <r>
    <x v="3129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x v="499"/>
    <b v="0"/>
    <s v="food/food trucks"/>
    <n v="0"/>
    <n v="50"/>
    <x v="4"/>
    <x v="29"/>
    <x v="3129"/>
    <d v="2015-05-30T21:26:11"/>
    <x v="4"/>
  </r>
  <r>
    <x v="3130"/>
    <s v="Jazz CD:  Out of The Blue"/>
    <s v="Cool jazz with a New Orleans flavor."/>
    <x v="16"/>
    <n v="100"/>
    <x v="2"/>
    <s v="US"/>
    <s v="USD"/>
    <n v="1355930645"/>
    <n v="1352906645"/>
    <b v="0"/>
    <x v="497"/>
    <b v="0"/>
    <s v="music/jazz"/>
    <n v="1"/>
    <n v="100"/>
    <x v="7"/>
    <x v="33"/>
    <x v="3130"/>
    <d v="2012-12-19T15:24:05"/>
    <x v="3"/>
  </r>
  <r>
    <x v="3131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x v="497"/>
    <b v="0"/>
    <s v="food/food trucks"/>
    <n v="1"/>
    <n v="100"/>
    <x v="4"/>
    <x v="29"/>
    <x v="3131"/>
    <d v="2016-05-09T20:50:00"/>
    <x v="1"/>
  </r>
  <r>
    <x v="3132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x v="497"/>
    <b v="0"/>
    <s v="theater/spaces"/>
    <n v="1"/>
    <n v="100"/>
    <x v="6"/>
    <x v="9"/>
    <x v="3132"/>
    <d v="2015-06-07T21:56:38"/>
    <x v="4"/>
  </r>
  <r>
    <x v="3133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x v="497"/>
    <b v="0"/>
    <s v="film &amp; video/drama"/>
    <n v="2"/>
    <n v="100"/>
    <x v="5"/>
    <x v="10"/>
    <x v="3133"/>
    <d v="2015-05-15T15:04:49"/>
    <x v="4"/>
  </r>
  <r>
    <x v="3134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x v="497"/>
    <b v="0"/>
    <s v="technology/web"/>
    <n v="2"/>
    <n v="100"/>
    <x v="0"/>
    <x v="26"/>
    <x v="3134"/>
    <d v="2015-05-09T19:09:22"/>
    <x v="4"/>
  </r>
  <r>
    <x v="3135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x v="489"/>
    <b v="0"/>
    <s v="publishing/children's books"/>
    <n v="2"/>
    <n v="25"/>
    <x v="1"/>
    <x v="39"/>
    <x v="3135"/>
    <d v="2011-08-11T16:01:58"/>
    <x v="6"/>
  </r>
  <r>
    <x v="3136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x v="489"/>
    <b v="0"/>
    <s v="theater/plays"/>
    <n v="2"/>
    <n v="25"/>
    <x v="6"/>
    <x v="11"/>
    <x v="3136"/>
    <d v="2014-09-06T05:09:04"/>
    <x v="2"/>
  </r>
  <r>
    <x v="3137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x v="482"/>
    <b v="0"/>
    <s v="games/video games"/>
    <n v="3"/>
    <n v="10"/>
    <x v="3"/>
    <x v="18"/>
    <x v="3137"/>
    <d v="2016-02-14T02:39:31"/>
    <x v="1"/>
  </r>
  <r>
    <x v="3138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x v="497"/>
    <b v="0"/>
    <s v="publishing/art books"/>
    <n v="3"/>
    <n v="100"/>
    <x v="1"/>
    <x v="32"/>
    <x v="3138"/>
    <d v="2011-06-08T17:31:01"/>
    <x v="6"/>
  </r>
  <r>
    <x v="3139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x v="498"/>
    <b v="0"/>
    <s v="food/food trucks"/>
    <n v="4"/>
    <n v="33.33"/>
    <x v="4"/>
    <x v="29"/>
    <x v="3139"/>
    <d v="2016-11-02T03:59:00"/>
    <x v="1"/>
  </r>
  <r>
    <x v="3140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x v="497"/>
    <b v="0"/>
    <s v="photography/nature"/>
    <n v="4"/>
    <n v="100"/>
    <x v="2"/>
    <x v="38"/>
    <x v="3140"/>
    <d v="2014-09-20T15:40:33"/>
    <x v="2"/>
  </r>
  <r>
    <x v="3141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x v="497"/>
    <b v="0"/>
    <s v="publishing/translations"/>
    <n v="5"/>
    <n v="100"/>
    <x v="1"/>
    <x v="31"/>
    <x v="3141"/>
    <d v="2016-02-20T10:29:30"/>
    <x v="4"/>
  </r>
  <r>
    <x v="3142"/>
    <s v="READY OR NOT HERE I COME"/>
    <s v="THE COMING OF THE LORD!"/>
    <x v="151"/>
    <n v="100"/>
    <x v="2"/>
    <s v="US"/>
    <s v="USD"/>
    <n v="1415828820"/>
    <n v="1412258977"/>
    <b v="0"/>
    <x v="497"/>
    <b v="0"/>
    <s v="theater/plays"/>
    <n v="5"/>
    <n v="100"/>
    <x v="6"/>
    <x v="11"/>
    <x v="3142"/>
    <d v="2014-11-12T21:47:00"/>
    <x v="2"/>
  </r>
  <r>
    <x v="3143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x v="497"/>
    <b v="0"/>
    <s v="publishing/fiction"/>
    <n v="8"/>
    <n v="100"/>
    <x v="1"/>
    <x v="35"/>
    <x v="3143"/>
    <d v="2015-02-15T15:38:00"/>
    <x v="2"/>
  </r>
  <r>
    <x v="3144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x v="497"/>
    <b v="0"/>
    <s v="theater/plays"/>
    <n v="10"/>
    <n v="100"/>
    <x v="6"/>
    <x v="11"/>
    <x v="3144"/>
    <d v="2015-08-17T16:15:59"/>
    <x v="4"/>
  </r>
  <r>
    <x v="3145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x v="345"/>
    <b v="0"/>
    <s v="theater/plays"/>
    <n v="10"/>
    <n v="16.670000000000002"/>
    <x v="6"/>
    <x v="11"/>
    <x v="3145"/>
    <d v="2015-08-26T18:32:00"/>
    <x v="4"/>
  </r>
  <r>
    <x v="3146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x v="498"/>
    <b v="0"/>
    <s v="theater/plays"/>
    <n v="17"/>
    <n v="33.33"/>
    <x v="6"/>
    <x v="11"/>
    <x v="3146"/>
    <d v="2015-03-24T03:34:59"/>
    <x v="4"/>
  </r>
  <r>
    <x v="3147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x v="497"/>
    <b v="0"/>
    <s v="theater/musical"/>
    <n v="20"/>
    <n v="100"/>
    <x v="6"/>
    <x v="19"/>
    <x v="3147"/>
    <d v="2014-11-23T22:29:09"/>
    <x v="2"/>
  </r>
  <r>
    <x v="3148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x v="497"/>
    <b v="0"/>
    <s v="theater/plays"/>
    <n v="20"/>
    <n v="100"/>
    <x v="6"/>
    <x v="11"/>
    <x v="3148"/>
    <d v="2015-05-31T15:28:02"/>
    <x v="4"/>
  </r>
  <r>
    <x v="3149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x v="496"/>
    <b v="1"/>
    <s v="theater/plays"/>
    <n v="100"/>
    <n v="20"/>
    <x v="6"/>
    <x v="11"/>
    <x v="3149"/>
    <d v="2016-12-05T14:10:54"/>
    <x v="1"/>
  </r>
  <r>
    <x v="315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x v="489"/>
    <b v="0"/>
    <s v="theater/plays"/>
    <n v="1"/>
    <n v="24"/>
    <x v="6"/>
    <x v="11"/>
    <x v="3150"/>
    <d v="2017-04-07T16:15:03"/>
    <x v="5"/>
  </r>
  <r>
    <x v="315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x v="428"/>
    <b v="0"/>
    <s v="technology/wearables"/>
    <n v="1"/>
    <n v="10.56"/>
    <x v="0"/>
    <x v="1"/>
    <x v="3151"/>
    <d v="2016-10-23T15:29:19"/>
    <x v="1"/>
  </r>
  <r>
    <x v="31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x v="345"/>
    <b v="0"/>
    <s v="theater/plays"/>
    <n v="2"/>
    <n v="15.83"/>
    <x v="6"/>
    <x v="11"/>
    <x v="3152"/>
    <d v="2014-06-21T01:05:03"/>
    <x v="2"/>
  </r>
  <r>
    <x v="3153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x v="489"/>
    <b v="0"/>
    <s v="theater/plays"/>
    <n v="3"/>
    <n v="23.75"/>
    <x v="6"/>
    <x v="11"/>
    <x v="3153"/>
    <d v="2016-04-01T03:59:00"/>
    <x v="1"/>
  </r>
  <r>
    <x v="315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x v="482"/>
    <b v="0"/>
    <s v="theater/plays"/>
    <n v="6"/>
    <n v="9.5"/>
    <x v="6"/>
    <x v="11"/>
    <x v="3154"/>
    <d v="2014-11-08T00:00:00"/>
    <x v="2"/>
  </r>
  <r>
    <x v="3155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x v="345"/>
    <b v="0"/>
    <s v="theater/plays"/>
    <n v="3"/>
    <n v="15.67"/>
    <x v="6"/>
    <x v="11"/>
    <x v="3155"/>
    <d v="2015-02-24T03:15:40"/>
    <x v="4"/>
  </r>
  <r>
    <x v="3156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x v="489"/>
    <b v="0"/>
    <s v="photography/nature"/>
    <n v="4"/>
    <n v="23.5"/>
    <x v="2"/>
    <x v="38"/>
    <x v="3156"/>
    <d v="2014-11-13T01:29:53"/>
    <x v="2"/>
  </r>
  <r>
    <x v="3157"/>
    <s v="Scenes from New Orleans"/>
    <s v="I create canvas prints of images from in and around New Orleans"/>
    <x v="114"/>
    <n v="93"/>
    <x v="2"/>
    <s v="US"/>
    <s v="USD"/>
    <n v="1445894400"/>
    <n v="1440961053"/>
    <b v="0"/>
    <x v="498"/>
    <b v="0"/>
    <s v="photography/places"/>
    <n v="9"/>
    <n v="31"/>
    <x v="2"/>
    <x v="34"/>
    <x v="3157"/>
    <d v="2015-10-26T21:20:00"/>
    <x v="4"/>
  </r>
  <r>
    <x v="3158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x v="345"/>
    <b v="0"/>
    <s v="film &amp; video/science fiction"/>
    <n v="1"/>
    <n v="15.33"/>
    <x v="5"/>
    <x v="21"/>
    <x v="3158"/>
    <d v="2014-12-25T08:00:00"/>
    <x v="2"/>
  </r>
  <r>
    <x v="3159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x v="489"/>
    <b v="0"/>
    <s v="technology/space exploration"/>
    <n v="0"/>
    <n v="22.75"/>
    <x v="0"/>
    <x v="4"/>
    <x v="3159"/>
    <d v="2016-07-30T21:13:14"/>
    <x v="1"/>
  </r>
  <r>
    <x v="3160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x v="497"/>
    <b v="0"/>
    <s v="technology/web"/>
    <n v="0"/>
    <n v="90"/>
    <x v="0"/>
    <x v="26"/>
    <x v="3160"/>
    <d v="2016-03-14T23:00:00"/>
    <x v="1"/>
  </r>
  <r>
    <x v="3161"/>
    <s v="My Christmas Star"/>
    <s v="How Santa finds childrens homes without getting lost by following certain stars."/>
    <x v="363"/>
    <n v="90"/>
    <x v="2"/>
    <s v="US"/>
    <s v="USD"/>
    <n v="1369403684"/>
    <n v="1365515684"/>
    <b v="0"/>
    <x v="498"/>
    <b v="0"/>
    <s v="publishing/children's books"/>
    <n v="0"/>
    <n v="30"/>
    <x v="1"/>
    <x v="39"/>
    <x v="3161"/>
    <d v="2013-05-24T13:54:44"/>
    <x v="0"/>
  </r>
  <r>
    <x v="316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x v="498"/>
    <b v="0"/>
    <s v="music/jazz"/>
    <n v="0"/>
    <n v="30"/>
    <x v="7"/>
    <x v="33"/>
    <x v="3162"/>
    <d v="2014-08-30T15:30:00"/>
    <x v="2"/>
  </r>
  <r>
    <x v="3163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x v="489"/>
    <b v="0"/>
    <s v="technology/wearables"/>
    <n v="1"/>
    <n v="22.5"/>
    <x v="0"/>
    <x v="1"/>
    <x v="3163"/>
    <d v="2017-02-18T05:59:00"/>
    <x v="5"/>
  </r>
  <r>
    <x v="3164"/>
    <s v="Empty Ramekins Catering Group"/>
    <s v="The Empty Ramekins Catering Group is looking for your help to start up in Miami Florida!!!!"/>
    <x v="364"/>
    <n v="90"/>
    <x v="2"/>
    <s v="US"/>
    <s v="USD"/>
    <n v="1407089147"/>
    <n v="1403201147"/>
    <b v="0"/>
    <x v="496"/>
    <b v="0"/>
    <s v="food/food trucks"/>
    <n v="1"/>
    <n v="18"/>
    <x v="4"/>
    <x v="29"/>
    <x v="3164"/>
    <d v="2014-08-03T18:05:47"/>
    <x v="2"/>
  </r>
  <r>
    <x v="3165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x v="498"/>
    <b v="0"/>
    <s v="theater/plays"/>
    <n v="2"/>
    <n v="30"/>
    <x v="6"/>
    <x v="11"/>
    <x v="3165"/>
    <d v="2016-01-18T00:00:00"/>
    <x v="4"/>
  </r>
  <r>
    <x v="3166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x v="496"/>
    <b v="0"/>
    <s v="music/jazz"/>
    <n v="5"/>
    <n v="18"/>
    <x v="7"/>
    <x v="33"/>
    <x v="3166"/>
    <d v="2012-02-12T02:49:26"/>
    <x v="3"/>
  </r>
  <r>
    <x v="3167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x v="496"/>
    <b v="0"/>
    <s v="food/restaurants"/>
    <n v="0"/>
    <n v="17.2"/>
    <x v="4"/>
    <x v="40"/>
    <x v="3167"/>
    <d v="2014-09-21T19:48:38"/>
    <x v="2"/>
  </r>
  <r>
    <x v="3168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x v="345"/>
    <b v="0"/>
    <s v="theater/plays"/>
    <n v="29"/>
    <n v="14.33"/>
    <x v="6"/>
    <x v="11"/>
    <x v="3168"/>
    <d v="2016-07-21T15:02:31"/>
    <x v="1"/>
  </r>
  <r>
    <x v="3169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x v="489"/>
    <b v="0"/>
    <s v="games/video games"/>
    <n v="0"/>
    <n v="21.25"/>
    <x v="3"/>
    <x v="18"/>
    <x v="3169"/>
    <d v="2014-08-16T02:04:23"/>
    <x v="2"/>
  </r>
  <r>
    <x v="3170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x v="489"/>
    <b v="0"/>
    <s v="technology/gadgets"/>
    <n v="0"/>
    <n v="21.25"/>
    <x v="0"/>
    <x v="6"/>
    <x v="3170"/>
    <d v="2014-05-23T14:05:25"/>
    <x v="2"/>
  </r>
  <r>
    <x v="3171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x v="485"/>
    <b v="0"/>
    <s v="games/video games"/>
    <n v="1"/>
    <n v="5.31"/>
    <x v="3"/>
    <x v="18"/>
    <x v="3171"/>
    <d v="2012-05-19T17:05:05"/>
    <x v="3"/>
  </r>
  <r>
    <x v="3172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x v="499"/>
    <b v="0"/>
    <s v="publishing/art books"/>
    <n v="1"/>
    <n v="42.5"/>
    <x v="1"/>
    <x v="32"/>
    <x v="3172"/>
    <d v="2014-03-14T16:49:11"/>
    <x v="2"/>
  </r>
  <r>
    <x v="3173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x v="489"/>
    <b v="0"/>
    <s v="food/small batch"/>
    <n v="3"/>
    <n v="21.25"/>
    <x v="4"/>
    <x v="7"/>
    <x v="3173"/>
    <d v="2017-04-09T20:29:29"/>
    <x v="5"/>
  </r>
  <r>
    <x v="3174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x v="489"/>
    <b v="0"/>
    <s v="music/faith"/>
    <n v="5"/>
    <n v="21.25"/>
    <x v="7"/>
    <x v="14"/>
    <x v="3174"/>
    <d v="2014-08-31T19:39:00"/>
    <x v="2"/>
  </r>
  <r>
    <x v="3175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x v="480"/>
    <b v="0"/>
    <s v="food/food trucks"/>
    <n v="6"/>
    <n v="12.14"/>
    <x v="4"/>
    <x v="29"/>
    <x v="3175"/>
    <d v="2016-06-19T08:11:57"/>
    <x v="1"/>
  </r>
  <r>
    <x v="3176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x v="495"/>
    <b v="0"/>
    <s v="games/video games"/>
    <n v="8"/>
    <n v="10.38"/>
    <x v="3"/>
    <x v="18"/>
    <x v="3176"/>
    <d v="2015-12-25T14:21:53"/>
    <x v="4"/>
  </r>
  <r>
    <x v="3177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x v="489"/>
    <b v="0"/>
    <s v="film &amp; video/animation"/>
    <n v="3"/>
    <n v="20.5"/>
    <x v="5"/>
    <x v="23"/>
    <x v="3177"/>
    <d v="2014-05-14T18:11:35"/>
    <x v="2"/>
  </r>
  <r>
    <x v="3178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x v="489"/>
    <b v="0"/>
    <s v="technology/web"/>
    <n v="0"/>
    <n v="20.5"/>
    <x v="0"/>
    <x v="26"/>
    <x v="3178"/>
    <d v="2014-12-18T04:32:21"/>
    <x v="2"/>
  </r>
  <r>
    <x v="3179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x v="496"/>
    <b v="0"/>
    <s v="film &amp; video/animation"/>
    <n v="1"/>
    <n v="16.399999999999999"/>
    <x v="5"/>
    <x v="23"/>
    <x v="3179"/>
    <d v="2014-11-26T13:14:00"/>
    <x v="2"/>
  </r>
  <r>
    <x v="3180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x v="489"/>
    <b v="0"/>
    <s v="film &amp; video/science fiction"/>
    <n v="0"/>
    <n v="20.25"/>
    <x v="5"/>
    <x v="21"/>
    <x v="3180"/>
    <d v="2015-07-23T13:25:35"/>
    <x v="4"/>
  </r>
  <r>
    <x v="3181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x v="496"/>
    <b v="0"/>
    <s v="games/video games"/>
    <n v="3"/>
    <n v="16.2"/>
    <x v="3"/>
    <x v="18"/>
    <x v="3181"/>
    <d v="2014-02-19T09:08:42"/>
    <x v="2"/>
  </r>
  <r>
    <x v="3182"/>
    <s v="CAUCASUS - on the untrodden roads (Canceled)"/>
    <s v="An inspiring photo book about an unique Caucasus Expedition by two backpackers - Erna Gaspar (photographer) &amp; Adrian Lorincz (writer)."/>
    <x v="366"/>
    <n v="80"/>
    <x v="1"/>
    <s v="GB"/>
    <s v="GBP"/>
    <n v="1434738483"/>
    <n v="1432146483"/>
    <b v="0"/>
    <x v="489"/>
    <b v="0"/>
    <s v="publishing/art books"/>
    <n v="1"/>
    <n v="20"/>
    <x v="1"/>
    <x v="32"/>
    <x v="3182"/>
    <d v="2015-06-19T18:28:03"/>
    <x v="4"/>
  </r>
  <r>
    <x v="3183"/>
    <s v="Unity, A Content Creators Toolkit"/>
    <s v="Grow your YouTube channel and increase your audience by allowing multi uploads, shares and interaction from a single simple interface."/>
    <x v="367"/>
    <n v="80"/>
    <x v="2"/>
    <s v="GB"/>
    <s v="GBP"/>
    <n v="1476873507"/>
    <n v="1474281507"/>
    <b v="0"/>
    <x v="489"/>
    <b v="0"/>
    <s v="technology/web"/>
    <n v="1"/>
    <n v="20"/>
    <x v="0"/>
    <x v="26"/>
    <x v="3183"/>
    <d v="2016-10-19T10:38:27"/>
    <x v="1"/>
  </r>
  <r>
    <x v="3184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x v="480"/>
    <b v="0"/>
    <s v="food/small batch"/>
    <n v="8"/>
    <n v="11.43"/>
    <x v="4"/>
    <x v="7"/>
    <x v="3184"/>
    <d v="2017-03-29T23:32:11"/>
    <x v="5"/>
  </r>
  <r>
    <x v="3185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x v="499"/>
    <b v="0"/>
    <s v="theater/plays"/>
    <n v="11"/>
    <n v="40"/>
    <x v="6"/>
    <x v="11"/>
    <x v="3185"/>
    <d v="2016-05-24T14:25:00"/>
    <x v="1"/>
  </r>
  <r>
    <x v="3186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x v="498"/>
    <b v="0"/>
    <s v="theater/plays"/>
    <n v="32"/>
    <n v="26.67"/>
    <x v="6"/>
    <x v="11"/>
    <x v="3186"/>
    <d v="2015-09-24T14:10:48"/>
    <x v="4"/>
  </r>
  <r>
    <x v="3187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x v="498"/>
    <b v="0"/>
    <s v="photography/people"/>
    <n v="8"/>
    <n v="26"/>
    <x v="2"/>
    <x v="36"/>
    <x v="3187"/>
    <d v="2015-07-16T21:38:56"/>
    <x v="4"/>
  </r>
  <r>
    <x v="3188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x v="499"/>
    <b v="0"/>
    <s v="publishing/translations"/>
    <n v="1"/>
    <n v="38.5"/>
    <x v="1"/>
    <x v="31"/>
    <x v="3188"/>
    <d v="2016-02-21T08:24:17"/>
    <x v="1"/>
  </r>
  <r>
    <x v="3189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x v="496"/>
    <b v="0"/>
    <s v="film &amp; video/animation"/>
    <n v="1"/>
    <n v="15.2"/>
    <x v="5"/>
    <x v="23"/>
    <x v="3189"/>
    <d v="2012-09-07T22:37:44"/>
    <x v="3"/>
  </r>
  <r>
    <x v="3190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x v="489"/>
    <b v="0"/>
    <s v="photography/photobooks"/>
    <n v="1"/>
    <n v="19"/>
    <x v="2"/>
    <x v="3"/>
    <x v="3190"/>
    <d v="2014-10-31T22:45:42"/>
    <x v="2"/>
  </r>
  <r>
    <x v="3191"/>
    <s v="Indian Language Dictionary"/>
    <s v="I'm creating a dictionary of multiple Indian languages."/>
    <x v="62"/>
    <n v="75"/>
    <x v="2"/>
    <s v="US"/>
    <s v="USD"/>
    <n v="1467999134"/>
    <n v="1465407134"/>
    <b v="0"/>
    <x v="498"/>
    <b v="0"/>
    <s v="publishing/translations"/>
    <n v="0"/>
    <n v="25"/>
    <x v="1"/>
    <x v="31"/>
    <x v="3191"/>
    <d v="2016-07-08T17:32:14"/>
    <x v="1"/>
  </r>
  <r>
    <x v="3192"/>
    <s v="The Floridian Food Truck"/>
    <s v="Bringing culturally diverse Floridian cuisine to the people!"/>
    <x v="6"/>
    <n v="75"/>
    <x v="2"/>
    <s v="US"/>
    <s v="USD"/>
    <n v="1466096566"/>
    <n v="1463504566"/>
    <b v="0"/>
    <x v="499"/>
    <b v="0"/>
    <s v="food/food trucks"/>
    <n v="0"/>
    <n v="37.5"/>
    <x v="4"/>
    <x v="29"/>
    <x v="3192"/>
    <d v="2016-06-16T17:02:46"/>
    <x v="1"/>
  </r>
  <r>
    <x v="3193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x v="499"/>
    <b v="0"/>
    <s v="food/restaurants"/>
    <n v="0"/>
    <n v="37.5"/>
    <x v="4"/>
    <x v="40"/>
    <x v="3193"/>
    <d v="2015-05-14T23:56:12"/>
    <x v="4"/>
  </r>
  <r>
    <x v="3194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x v="499"/>
    <b v="0"/>
    <s v="theater/spaces"/>
    <n v="0"/>
    <n v="37.5"/>
    <x v="6"/>
    <x v="9"/>
    <x v="3194"/>
    <d v="2015-05-28T15:59:00"/>
    <x v="4"/>
  </r>
  <r>
    <x v="3195"/>
    <s v="The Prodigal Son"/>
    <s v="A melody for the galaxy."/>
    <x v="23"/>
    <n v="75"/>
    <x v="2"/>
    <s v="US"/>
    <s v="USD"/>
    <n v="1463201940"/>
    <n v="1459435149"/>
    <b v="0"/>
    <x v="499"/>
    <b v="0"/>
    <s v="music/faith"/>
    <n v="0"/>
    <n v="37.5"/>
    <x v="7"/>
    <x v="14"/>
    <x v="3195"/>
    <d v="2016-05-14T04:59:00"/>
    <x v="1"/>
  </r>
  <r>
    <x v="3196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x v="497"/>
    <b v="0"/>
    <s v="technology/wearables"/>
    <n v="0"/>
    <n v="75"/>
    <x v="0"/>
    <x v="1"/>
    <x v="3196"/>
    <d v="2014-12-18T21:33:15"/>
    <x v="2"/>
  </r>
  <r>
    <x v="3197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x v="498"/>
    <b v="0"/>
    <s v="food/food trucks"/>
    <n v="1"/>
    <n v="25"/>
    <x v="4"/>
    <x v="29"/>
    <x v="3197"/>
    <d v="2016-10-11T12:35:39"/>
    <x v="1"/>
  </r>
  <r>
    <x v="3198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x v="498"/>
    <b v="0"/>
    <s v="photography/places"/>
    <n v="2"/>
    <n v="25"/>
    <x v="2"/>
    <x v="34"/>
    <x v="3198"/>
    <d v="2014-12-13T11:19:29"/>
    <x v="2"/>
  </r>
  <r>
    <x v="3199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x v="499"/>
    <b v="0"/>
    <s v="technology/web"/>
    <n v="3"/>
    <n v="37.5"/>
    <x v="0"/>
    <x v="26"/>
    <x v="3199"/>
    <d v="2015-08-04T04:30:03"/>
    <x v="4"/>
  </r>
  <r>
    <x v="3200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x v="498"/>
    <b v="0"/>
    <s v="theater/plays"/>
    <n v="4"/>
    <n v="25"/>
    <x v="6"/>
    <x v="11"/>
    <x v="3200"/>
    <d v="2014-09-09T16:49:20"/>
    <x v="2"/>
  </r>
  <r>
    <x v="3201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x v="489"/>
    <b v="0"/>
    <s v="theater/plays"/>
    <n v="5"/>
    <n v="18.75"/>
    <x v="6"/>
    <x v="11"/>
    <x v="3201"/>
    <d v="2014-11-09T12:00:00"/>
    <x v="2"/>
  </r>
  <r>
    <x v="3202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x v="498"/>
    <b v="1"/>
    <s v="theater/plays"/>
    <n v="150"/>
    <n v="25"/>
    <x v="6"/>
    <x v="11"/>
    <x v="3202"/>
    <d v="2016-03-03T19:00:00"/>
    <x v="1"/>
  </r>
  <r>
    <x v="3203"/>
    <s v="Mac N Cheez Food Truck"/>
    <s v="The amazing gourmet Mac N Cheez Food Truck Campaigne!"/>
    <x v="6"/>
    <n v="74"/>
    <x v="2"/>
    <s v="US"/>
    <s v="USD"/>
    <n v="1424746800"/>
    <n v="1422067870"/>
    <b v="0"/>
    <x v="484"/>
    <b v="0"/>
    <s v="food/food trucks"/>
    <n v="0"/>
    <n v="5.29"/>
    <x v="4"/>
    <x v="29"/>
    <x v="3203"/>
    <d v="2015-02-24T03:00:00"/>
    <x v="4"/>
  </r>
  <r>
    <x v="3204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x v="498"/>
    <b v="0"/>
    <s v="food/food trucks"/>
    <n v="0"/>
    <n v="24.33"/>
    <x v="4"/>
    <x v="29"/>
    <x v="3204"/>
    <d v="2016-12-01T05:06:21"/>
    <x v="1"/>
  </r>
  <r>
    <x v="3205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x v="489"/>
    <b v="0"/>
    <s v="music/indie rock"/>
    <n v="7"/>
    <n v="18"/>
    <x v="7"/>
    <x v="12"/>
    <x v="3205"/>
    <d v="2011-09-01T06:00:00"/>
    <x v="6"/>
  </r>
  <r>
    <x v="3206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x v="345"/>
    <b v="0"/>
    <s v="publishing/translations"/>
    <n v="7"/>
    <n v="12"/>
    <x v="1"/>
    <x v="31"/>
    <x v="3206"/>
    <d v="2015-11-13T21:55:56"/>
    <x v="4"/>
  </r>
  <r>
    <x v="3207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x v="498"/>
    <b v="0"/>
    <s v="theater/spaces"/>
    <n v="0"/>
    <n v="23.67"/>
    <x v="6"/>
    <x v="9"/>
    <x v="3207"/>
    <d v="2015-02-26T03:19:55"/>
    <x v="4"/>
  </r>
  <r>
    <x v="3208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x v="498"/>
    <b v="0"/>
    <s v="food/food trucks"/>
    <n v="0"/>
    <n v="23.67"/>
    <x v="4"/>
    <x v="29"/>
    <x v="3208"/>
    <d v="2015-04-14T03:21:58"/>
    <x v="4"/>
  </r>
  <r>
    <x v="3209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x v="498"/>
    <b v="0"/>
    <s v="theater/plays"/>
    <n v="0"/>
    <n v="23.33"/>
    <x v="6"/>
    <x v="11"/>
    <x v="3209"/>
    <d v="2015-05-29T15:34:19"/>
    <x v="4"/>
  </r>
  <r>
    <x v="3210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x v="499"/>
    <b v="0"/>
    <s v="technology/web"/>
    <n v="0"/>
    <n v="35"/>
    <x v="0"/>
    <x v="26"/>
    <x v="3210"/>
    <d v="2014-11-01T02:12:42"/>
    <x v="2"/>
  </r>
  <r>
    <x v="3211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x v="499"/>
    <b v="0"/>
    <s v="games/video games"/>
    <n v="1"/>
    <n v="35"/>
    <x v="3"/>
    <x v="18"/>
    <x v="3211"/>
    <d v="2012-10-01T00:17:02"/>
    <x v="3"/>
  </r>
  <r>
    <x v="3212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x v="489"/>
    <b v="0"/>
    <s v="food/food trucks"/>
    <n v="1"/>
    <n v="17.5"/>
    <x v="4"/>
    <x v="29"/>
    <x v="3212"/>
    <d v="2014-09-18T20:59:32"/>
    <x v="2"/>
  </r>
  <r>
    <x v="3213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x v="499"/>
    <b v="0"/>
    <s v="music/indie rock"/>
    <n v="3"/>
    <n v="35"/>
    <x v="7"/>
    <x v="12"/>
    <x v="3213"/>
    <d v="2012-01-15T18:11:50"/>
    <x v="6"/>
  </r>
  <r>
    <x v="3214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x v="345"/>
    <b v="0"/>
    <s v="film &amp; video/science fiction"/>
    <n v="14"/>
    <n v="11.67"/>
    <x v="5"/>
    <x v="21"/>
    <x v="3214"/>
    <d v="2017-02-03T23:51:20"/>
    <x v="1"/>
  </r>
  <r>
    <x v="3215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x v="480"/>
    <b v="0"/>
    <s v="theater/plays"/>
    <n v="14"/>
    <n v="10"/>
    <x v="6"/>
    <x v="11"/>
    <x v="3215"/>
    <d v="2014-09-17T20:56:40"/>
    <x v="2"/>
  </r>
  <r>
    <x v="3216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x v="489"/>
    <b v="0"/>
    <s v="theater/plays"/>
    <n v="35"/>
    <n v="17.5"/>
    <x v="6"/>
    <x v="11"/>
    <x v="3216"/>
    <d v="2015-02-14T11:27:00"/>
    <x v="4"/>
  </r>
  <r>
    <x v="3217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x v="498"/>
    <b v="1"/>
    <s v="theater/plays"/>
    <n v="140"/>
    <n v="23.33"/>
    <x v="6"/>
    <x v="11"/>
    <x v="3217"/>
    <d v="2016-05-15T23:00:00"/>
    <x v="1"/>
  </r>
  <r>
    <x v="3218"/>
    <s v="The UnDiscovered Image"/>
    <s v="The UnDiscovered Image, a monthly publication dedicated to photographers."/>
    <x v="38"/>
    <n v="69.83"/>
    <x v="2"/>
    <s v="GB"/>
    <s v="GBP"/>
    <n v="1415740408"/>
    <n v="1414008808"/>
    <b v="1"/>
    <x v="345"/>
    <b v="0"/>
    <s v="photography/photobooks"/>
    <n v="2"/>
    <n v="11.64"/>
    <x v="2"/>
    <x v="3"/>
    <x v="3218"/>
    <d v="2014-11-11T21:13:28"/>
    <x v="2"/>
  </r>
  <r>
    <x v="3219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x v="498"/>
    <b v="0"/>
    <s v="theater/plays"/>
    <n v="4"/>
    <n v="23"/>
    <x v="6"/>
    <x v="11"/>
    <x v="3219"/>
    <d v="2016-03-02T16:08:13"/>
    <x v="1"/>
  </r>
  <r>
    <x v="3220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x v="499"/>
    <b v="0"/>
    <s v="technology/web"/>
    <n v="0"/>
    <n v="34"/>
    <x v="0"/>
    <x v="26"/>
    <x v="3220"/>
    <d v="2015-02-17T01:40:47"/>
    <x v="4"/>
  </r>
  <r>
    <x v="3221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x v="495"/>
    <b v="0"/>
    <s v="technology/web"/>
    <n v="3"/>
    <n v="8.5"/>
    <x v="0"/>
    <x v="26"/>
    <x v="3221"/>
    <d v="2015-07-08T15:17:02"/>
    <x v="4"/>
  </r>
  <r>
    <x v="3222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x v="497"/>
    <b v="0"/>
    <s v="publishing/art books"/>
    <n v="1"/>
    <n v="67"/>
    <x v="1"/>
    <x v="32"/>
    <x v="3222"/>
    <d v="2013-11-07T02:00:03"/>
    <x v="0"/>
  </r>
  <r>
    <x v="3223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x v="489"/>
    <b v="0"/>
    <s v="food/restaurants"/>
    <n v="0"/>
    <n v="16.25"/>
    <x v="4"/>
    <x v="40"/>
    <x v="3223"/>
    <d v="2014-07-19T03:43:24"/>
    <x v="2"/>
  </r>
  <r>
    <x v="3224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x v="499"/>
    <b v="0"/>
    <s v="music/jazz"/>
    <n v="1"/>
    <n v="32.5"/>
    <x v="7"/>
    <x v="33"/>
    <x v="3224"/>
    <d v="2011-03-10T19:48:47"/>
    <x v="6"/>
  </r>
  <r>
    <x v="3225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x v="499"/>
    <b v="0"/>
    <s v="music/jazz"/>
    <n v="1"/>
    <n v="32.5"/>
    <x v="7"/>
    <x v="33"/>
    <x v="3225"/>
    <d v="2010-12-23T05:35:24"/>
    <x v="7"/>
  </r>
  <r>
    <x v="3226"/>
    <s v="iPhanny"/>
    <s v="The iPhanny keeps your iPhone 6 safe from bending in those dangerous pants pockets."/>
    <x v="1"/>
    <n v="65"/>
    <x v="2"/>
    <s v="US"/>
    <s v="USD"/>
    <n v="1417145297"/>
    <n v="1414549697"/>
    <b v="0"/>
    <x v="495"/>
    <b v="0"/>
    <s v="technology/wearables"/>
    <n v="1"/>
    <n v="8.1300000000000008"/>
    <x v="0"/>
    <x v="1"/>
    <x v="3226"/>
    <d v="2014-11-28T03:28:17"/>
    <x v="2"/>
  </r>
  <r>
    <x v="3227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x v="496"/>
    <b v="0"/>
    <s v="technology/wearables"/>
    <n v="2"/>
    <n v="13"/>
    <x v="0"/>
    <x v="1"/>
    <x v="3227"/>
    <d v="2014-07-27T15:27:00"/>
    <x v="2"/>
  </r>
  <r>
    <x v="322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x v="489"/>
    <b v="0"/>
    <s v="theater/plays"/>
    <n v="9"/>
    <n v="16.25"/>
    <x v="6"/>
    <x v="11"/>
    <x v="3228"/>
    <d v="2014-07-29T03:14:56"/>
    <x v="2"/>
  </r>
  <r>
    <x v="3229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x v="498"/>
    <b v="1"/>
    <s v="theater/plays"/>
    <n v="6500"/>
    <n v="21.67"/>
    <x v="6"/>
    <x v="11"/>
    <x v="3229"/>
    <d v="2016-03-28T15:50:29"/>
    <x v="1"/>
  </r>
  <r>
    <x v="3230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x v="493"/>
    <b v="1"/>
    <s v="publishing/nonfiction"/>
    <n v="160"/>
    <n v="4.92"/>
    <x v="1"/>
    <x v="17"/>
    <x v="3230"/>
    <d v="2013-09-29T10:11:01"/>
    <x v="0"/>
  </r>
  <r>
    <x v="3231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x v="489"/>
    <b v="0"/>
    <s v="theater/plays"/>
    <n v="2"/>
    <n v="15.75"/>
    <x v="6"/>
    <x v="11"/>
    <x v="3231"/>
    <d v="2015-07-03T14:46:35"/>
    <x v="4"/>
  </r>
  <r>
    <x v="3232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x v="496"/>
    <b v="0"/>
    <s v="music/jazz"/>
    <n v="0"/>
    <n v="12.4"/>
    <x v="7"/>
    <x v="33"/>
    <x v="3232"/>
    <d v="2013-09-01T00:32:03"/>
    <x v="0"/>
  </r>
  <r>
    <x v="3233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x v="499"/>
    <b v="0"/>
    <s v="technology/web"/>
    <n v="0"/>
    <n v="30.5"/>
    <x v="0"/>
    <x v="26"/>
    <x v="3233"/>
    <d v="2015-07-22T13:02:10"/>
    <x v="4"/>
  </r>
  <r>
    <x v="3234"/>
    <s v="lumiglove"/>
    <s v="A &quot;handheld&quot; light, which eases the way you illuminate objects and/or paths."/>
    <x v="51"/>
    <n v="61"/>
    <x v="2"/>
    <s v="US"/>
    <s v="USD"/>
    <n v="1417741159"/>
    <n v="1415149159"/>
    <b v="0"/>
    <x v="499"/>
    <b v="0"/>
    <s v="technology/wearables"/>
    <n v="0"/>
    <n v="30.5"/>
    <x v="0"/>
    <x v="1"/>
    <x v="3234"/>
    <d v="2014-12-05T00:59:19"/>
    <x v="2"/>
  </r>
  <r>
    <x v="3235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x v="498"/>
    <b v="0"/>
    <s v="film &amp; video/animation"/>
    <n v="1"/>
    <n v="20.329999999999998"/>
    <x v="5"/>
    <x v="23"/>
    <x v="3235"/>
    <d v="2013-10-22T03:59:00"/>
    <x v="0"/>
  </r>
  <r>
    <x v="3236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x v="345"/>
    <b v="0"/>
    <s v="theater/plays"/>
    <n v="8"/>
    <n v="10.17"/>
    <x v="6"/>
    <x v="11"/>
    <x v="3236"/>
    <d v="2015-03-02T23:00:00"/>
    <x v="4"/>
  </r>
  <r>
    <x v="3237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x v="499"/>
    <b v="0"/>
    <s v="film &amp; video/drama"/>
    <n v="0"/>
    <n v="30"/>
    <x v="5"/>
    <x v="10"/>
    <x v="3237"/>
    <d v="2015-06-04T18:39:11"/>
    <x v="4"/>
  </r>
  <r>
    <x v="3238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x v="498"/>
    <b v="0"/>
    <s v="theater/plays"/>
    <n v="1"/>
    <n v="20"/>
    <x v="6"/>
    <x v="11"/>
    <x v="3238"/>
    <d v="2015-11-17T22:24:14"/>
    <x v="4"/>
  </r>
  <r>
    <x v="3239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x v="489"/>
    <b v="0"/>
    <s v="theater/plays"/>
    <n v="2"/>
    <n v="15"/>
    <x v="6"/>
    <x v="11"/>
    <x v="3239"/>
    <d v="2015-08-22T19:34:53"/>
    <x v="4"/>
  </r>
  <r>
    <x v="3240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x v="498"/>
    <b v="0"/>
    <s v="technology/web"/>
    <n v="3"/>
    <n v="20"/>
    <x v="0"/>
    <x v="26"/>
    <x v="3240"/>
    <d v="2015-05-08T08:14:03"/>
    <x v="4"/>
  </r>
  <r>
    <x v="3241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x v="489"/>
    <b v="0"/>
    <s v="theater/plays"/>
    <n v="6"/>
    <n v="15"/>
    <x v="6"/>
    <x v="11"/>
    <x v="3241"/>
    <d v="2015-07-22T23:08:27"/>
    <x v="4"/>
  </r>
  <r>
    <x v="3242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x v="497"/>
    <b v="0"/>
    <s v="photography/nature"/>
    <n v="9"/>
    <n v="60"/>
    <x v="2"/>
    <x v="38"/>
    <x v="3242"/>
    <d v="2015-11-08T22:10:20"/>
    <x v="4"/>
  </r>
  <r>
    <x v="3243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x v="499"/>
    <b v="0"/>
    <s v="technology/gadgets"/>
    <n v="9"/>
    <n v="30"/>
    <x v="0"/>
    <x v="6"/>
    <x v="3243"/>
    <d v="2014-11-01T03:59:00"/>
    <x v="2"/>
  </r>
  <r>
    <x v="3244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x v="499"/>
    <b v="0"/>
    <s v="food/food trucks"/>
    <n v="1"/>
    <n v="29.5"/>
    <x v="4"/>
    <x v="29"/>
    <x v="3244"/>
    <d v="2017-02-08T21:40:35"/>
    <x v="5"/>
  </r>
  <r>
    <x v="3245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x v="497"/>
    <b v="0"/>
    <s v="theater/plays"/>
    <n v="2"/>
    <n v="59"/>
    <x v="6"/>
    <x v="11"/>
    <x v="3245"/>
    <d v="2017-03-03T05:00:00"/>
    <x v="5"/>
  </r>
  <r>
    <x v="3246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x v="498"/>
    <b v="0"/>
    <s v="publishing/fiction"/>
    <n v="2"/>
    <n v="19"/>
    <x v="1"/>
    <x v="35"/>
    <x v="3246"/>
    <d v="2014-09-03T23:36:18"/>
    <x v="2"/>
  </r>
  <r>
    <x v="3247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x v="498"/>
    <b v="0"/>
    <s v="theater/spaces"/>
    <n v="0"/>
    <n v="18.670000000000002"/>
    <x v="6"/>
    <x v="9"/>
    <x v="3247"/>
    <d v="2014-09-01T05:00:00"/>
    <x v="2"/>
  </r>
  <r>
    <x v="3248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x v="489"/>
    <b v="0"/>
    <s v="technology/web"/>
    <n v="1"/>
    <n v="14"/>
    <x v="0"/>
    <x v="26"/>
    <x v="3248"/>
    <d v="2015-02-15T20:30:07"/>
    <x v="4"/>
  </r>
  <r>
    <x v="3249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x v="498"/>
    <b v="0"/>
    <s v="games/video games"/>
    <n v="1"/>
    <n v="18.670000000000002"/>
    <x v="3"/>
    <x v="18"/>
    <x v="3249"/>
    <d v="2012-08-10T21:44:48"/>
    <x v="3"/>
  </r>
  <r>
    <x v="3250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x v="499"/>
    <b v="0"/>
    <s v="technology/web"/>
    <n v="0"/>
    <n v="27.5"/>
    <x v="0"/>
    <x v="26"/>
    <x v="3250"/>
    <d v="2015-10-26T15:48:33"/>
    <x v="4"/>
  </r>
  <r>
    <x v="3251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x v="498"/>
    <b v="0"/>
    <s v="technology/web"/>
    <n v="0"/>
    <n v="18.329999999999998"/>
    <x v="0"/>
    <x v="26"/>
    <x v="3251"/>
    <d v="2015-10-01T19:02:22"/>
    <x v="4"/>
  </r>
  <r>
    <x v="325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x v="498"/>
    <b v="0"/>
    <s v="theater/plays"/>
    <n v="0"/>
    <n v="18.329999999999998"/>
    <x v="6"/>
    <x v="11"/>
    <x v="3252"/>
    <d v="2014-06-24T18:57:09"/>
    <x v="2"/>
  </r>
  <r>
    <x v="3253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x v="499"/>
    <b v="0"/>
    <s v="publishing/art books"/>
    <n v="1"/>
    <n v="27.5"/>
    <x v="1"/>
    <x v="32"/>
    <x v="3253"/>
    <d v="2012-07-24T20:20:48"/>
    <x v="3"/>
  </r>
  <r>
    <x v="3254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x v="499"/>
    <b v="0"/>
    <s v="technology/web"/>
    <n v="1"/>
    <n v="27.5"/>
    <x v="0"/>
    <x v="26"/>
    <x v="3254"/>
    <d v="2015-05-02T22:02:16"/>
    <x v="4"/>
  </r>
  <r>
    <x v="3255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x v="499"/>
    <b v="0"/>
    <s v="food/food trucks"/>
    <n v="1"/>
    <n v="27.5"/>
    <x v="4"/>
    <x v="29"/>
    <x v="3255"/>
    <d v="2014-07-10T21:29:10"/>
    <x v="2"/>
  </r>
  <r>
    <x v="3256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x v="499"/>
    <b v="0"/>
    <s v="publishing/translations"/>
    <n v="1"/>
    <n v="27.5"/>
    <x v="1"/>
    <x v="31"/>
    <x v="3256"/>
    <d v="2015-09-15T11:11:00"/>
    <x v="4"/>
  </r>
  <r>
    <x v="3257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x v="498"/>
    <b v="0"/>
    <s v="theater/musical"/>
    <n v="6"/>
    <n v="18.329999999999998"/>
    <x v="6"/>
    <x v="19"/>
    <x v="3257"/>
    <d v="2015-05-10T18:45:30"/>
    <x v="4"/>
  </r>
  <r>
    <x v="3258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x v="489"/>
    <b v="0"/>
    <s v="technology/wearables"/>
    <n v="0"/>
    <n v="13.25"/>
    <x v="0"/>
    <x v="1"/>
    <x v="3258"/>
    <d v="2017-03-14T17:22:02"/>
    <x v="5"/>
  </r>
  <r>
    <x v="3259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x v="489"/>
    <b v="0"/>
    <s v="games/video games"/>
    <n v="0"/>
    <n v="13.25"/>
    <x v="3"/>
    <x v="18"/>
    <x v="3259"/>
    <d v="2016-03-30T15:41:35"/>
    <x v="1"/>
  </r>
  <r>
    <x v="3260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x v="489"/>
    <b v="0"/>
    <s v="publishing/children's books"/>
    <n v="1"/>
    <n v="13.25"/>
    <x v="1"/>
    <x v="39"/>
    <x v="3260"/>
    <d v="2016-09-02T17:03:22"/>
    <x v="1"/>
  </r>
  <r>
    <x v="3261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x v="497"/>
    <b v="0"/>
    <s v="publishing/children's books"/>
    <n v="2"/>
    <n v="53"/>
    <x v="1"/>
    <x v="39"/>
    <x v="3261"/>
    <d v="2015-11-22T15:03:41"/>
    <x v="4"/>
  </r>
  <r>
    <x v="3262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x v="499"/>
    <b v="0"/>
    <s v="technology/web"/>
    <n v="0"/>
    <n v="26"/>
    <x v="0"/>
    <x v="26"/>
    <x v="3262"/>
    <d v="2015-10-17T16:01:55"/>
    <x v="4"/>
  </r>
  <r>
    <x v="3263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x v="484"/>
    <b v="0"/>
    <s v="film &amp; video/animation"/>
    <n v="0"/>
    <n v="3.71"/>
    <x v="5"/>
    <x v="23"/>
    <x v="3263"/>
    <d v="2015-12-25T02:21:26"/>
    <x v="4"/>
  </r>
  <r>
    <x v="3264"/>
    <s v="Cupcake Truck Unite"/>
    <s v="Small town, delicious treats, and a mobile truck"/>
    <x v="32"/>
    <n v="52"/>
    <x v="2"/>
    <s v="US"/>
    <s v="USD"/>
    <n v="1431533931"/>
    <n v="1428941931"/>
    <b v="0"/>
    <x v="497"/>
    <b v="0"/>
    <s v="food/food trucks"/>
    <n v="0"/>
    <n v="52"/>
    <x v="4"/>
    <x v="29"/>
    <x v="3264"/>
    <d v="2015-05-13T16:18:51"/>
    <x v="4"/>
  </r>
  <r>
    <x v="3265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x v="345"/>
    <b v="0"/>
    <s v="technology/space exploration"/>
    <n v="0"/>
    <n v="8.5"/>
    <x v="0"/>
    <x v="4"/>
    <x v="3265"/>
    <d v="2015-04-21T13:25:26"/>
    <x v="4"/>
  </r>
  <r>
    <x v="3266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x v="489"/>
    <b v="0"/>
    <s v="games/video games"/>
    <n v="0"/>
    <n v="12.75"/>
    <x v="3"/>
    <x v="18"/>
    <x v="3266"/>
    <d v="2014-02-05T19:58:17"/>
    <x v="2"/>
  </r>
  <r>
    <x v="3267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x v="498"/>
    <b v="0"/>
    <s v="games/mobile games"/>
    <n v="1"/>
    <n v="17"/>
    <x v="3"/>
    <x v="28"/>
    <x v="3267"/>
    <d v="2016-08-06T21:35:08"/>
    <x v="1"/>
  </r>
  <r>
    <x v="3268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x v="499"/>
    <b v="0"/>
    <s v="food/food trucks"/>
    <n v="1"/>
    <n v="25.5"/>
    <x v="4"/>
    <x v="29"/>
    <x v="3268"/>
    <d v="2015-05-16T03:00:00"/>
    <x v="4"/>
  </r>
  <r>
    <x v="3269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x v="499"/>
    <b v="0"/>
    <s v="film &amp; video/animation"/>
    <n v="1"/>
    <n v="25.5"/>
    <x v="5"/>
    <x v="23"/>
    <x v="3269"/>
    <d v="2014-01-16T04:00:00"/>
    <x v="0"/>
  </r>
  <r>
    <x v="3270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x v="499"/>
    <b v="0"/>
    <s v="music/faith"/>
    <n v="1"/>
    <n v="25.5"/>
    <x v="7"/>
    <x v="14"/>
    <x v="3270"/>
    <d v="2015-08-31T06:45:37"/>
    <x v="4"/>
  </r>
  <r>
    <x v="3271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x v="489"/>
    <b v="0"/>
    <s v="photography/people"/>
    <n v="3"/>
    <n v="12.75"/>
    <x v="2"/>
    <x v="36"/>
    <x v="3271"/>
    <d v="2016-08-02T23:00:00"/>
    <x v="1"/>
  </r>
  <r>
    <x v="3272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x v="499"/>
    <b v="0"/>
    <s v="film &amp; video/drama"/>
    <n v="3"/>
    <n v="25.5"/>
    <x v="5"/>
    <x v="10"/>
    <x v="3272"/>
    <d v="2014-09-01T03:59:00"/>
    <x v="2"/>
  </r>
  <r>
    <x v="3273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x v="345"/>
    <b v="0"/>
    <s v="theater/plays"/>
    <n v="9"/>
    <n v="8.5"/>
    <x v="6"/>
    <x v="11"/>
    <x v="3273"/>
    <d v="2014-08-05T14:52:09"/>
    <x v="2"/>
  </r>
  <r>
    <x v="3274"/>
    <s v="Cykelauktion.com (Canceled)"/>
    <s v="We want to create a safe marketplace for buying and selling bicycles."/>
    <x v="373"/>
    <n v="50"/>
    <x v="1"/>
    <s v="SE"/>
    <s v="SEK"/>
    <n v="1440863624"/>
    <n v="1438271624"/>
    <b v="0"/>
    <x v="497"/>
    <b v="0"/>
    <s v="technology/web"/>
    <n v="0"/>
    <n v="50"/>
    <x v="0"/>
    <x v="26"/>
    <x v="3274"/>
    <d v="2015-08-29T15:53:44"/>
    <x v="4"/>
  </r>
  <r>
    <x v="3275"/>
    <s v="'WORLD FRIENDS' - Changing the way children learn and play !"/>
    <s v="&quot;Today's Toys Build Tomorrow&quot;  A feature film backed major toy project. Children learn about life while they play and have fun."/>
    <x v="374"/>
    <n v="50"/>
    <x v="2"/>
    <s v="AU"/>
    <s v="AUD"/>
    <n v="1401662239"/>
    <n v="1399070239"/>
    <b v="0"/>
    <x v="497"/>
    <b v="0"/>
    <s v="film &amp; video/animation"/>
    <n v="0"/>
    <n v="50"/>
    <x v="5"/>
    <x v="23"/>
    <x v="3275"/>
    <d v="2014-06-01T22:37:19"/>
    <x v="2"/>
  </r>
  <r>
    <x v="3276"/>
    <s v="MADE online media platform for artists and creatives"/>
    <s v="The words most comprehensive platform for creatives &amp; artists. Develop &amp; showcase user talent &amp; link them to business &amp; brands globally"/>
    <x v="375"/>
    <n v="50"/>
    <x v="2"/>
    <s v="US"/>
    <s v="USD"/>
    <n v="1449989260"/>
    <n v="1447397260"/>
    <b v="0"/>
    <x v="497"/>
    <b v="0"/>
    <s v="technology/web"/>
    <n v="0"/>
    <n v="50"/>
    <x v="0"/>
    <x v="26"/>
    <x v="3276"/>
    <d v="2015-12-13T06:47:40"/>
    <x v="4"/>
  </r>
  <r>
    <x v="3277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x v="497"/>
    <b v="0"/>
    <s v="technology/web"/>
    <n v="0"/>
    <n v="50"/>
    <x v="0"/>
    <x v="26"/>
    <x v="3277"/>
    <d v="2015-08-08T15:33:37"/>
    <x v="4"/>
  </r>
  <r>
    <x v="3278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x v="499"/>
    <b v="0"/>
    <s v="technology/gadgets"/>
    <n v="0"/>
    <n v="25"/>
    <x v="0"/>
    <x v="6"/>
    <x v="3278"/>
    <d v="2016-01-02T16:27:01"/>
    <x v="4"/>
  </r>
  <r>
    <x v="3279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x v="497"/>
    <b v="0"/>
    <s v="music/jazz"/>
    <n v="0"/>
    <n v="50"/>
    <x v="7"/>
    <x v="33"/>
    <x v="3279"/>
    <d v="2014-01-07T00:39:58"/>
    <x v="0"/>
  </r>
  <r>
    <x v="3280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x v="489"/>
    <b v="0"/>
    <s v="games/video games"/>
    <n v="0"/>
    <n v="12.5"/>
    <x v="3"/>
    <x v="18"/>
    <x v="3280"/>
    <d v="2014-03-15T18:58:29"/>
    <x v="2"/>
  </r>
  <r>
    <x v="3281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x v="497"/>
    <b v="0"/>
    <s v="food/food trucks"/>
    <n v="0"/>
    <n v="50"/>
    <x v="4"/>
    <x v="29"/>
    <x v="3281"/>
    <d v="2014-07-05T23:07:12"/>
    <x v="2"/>
  </r>
  <r>
    <x v="328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x v="497"/>
    <b v="0"/>
    <s v="food/food trucks"/>
    <n v="0"/>
    <n v="50"/>
    <x v="4"/>
    <x v="29"/>
    <x v="3282"/>
    <d v="2014-10-05T19:13:41"/>
    <x v="2"/>
  </r>
  <r>
    <x v="3283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x v="498"/>
    <b v="0"/>
    <s v="theater/spaces"/>
    <n v="0"/>
    <n v="16.670000000000002"/>
    <x v="6"/>
    <x v="9"/>
    <x v="3283"/>
    <d v="2015-08-17T16:05:59"/>
    <x v="4"/>
  </r>
  <r>
    <x v="3284"/>
    <s v="Making The Choice"/>
    <s v="Making The Choice is a christian short film series."/>
    <x v="51"/>
    <n v="50"/>
    <x v="2"/>
    <s v="US"/>
    <s v="USD"/>
    <n v="1457445069"/>
    <n v="1452261069"/>
    <b v="0"/>
    <x v="497"/>
    <b v="0"/>
    <s v="film &amp; video/drama"/>
    <n v="0"/>
    <n v="50"/>
    <x v="5"/>
    <x v="10"/>
    <x v="3284"/>
    <d v="2016-03-08T13:51:09"/>
    <x v="1"/>
  </r>
  <r>
    <x v="3285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x v="497"/>
    <b v="0"/>
    <s v="photography/nature"/>
    <n v="0"/>
    <n v="50"/>
    <x v="2"/>
    <x v="38"/>
    <x v="3285"/>
    <d v="2015-04-29T01:16:39"/>
    <x v="4"/>
  </r>
  <r>
    <x v="3286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x v="497"/>
    <b v="0"/>
    <s v="food/food trucks"/>
    <n v="0"/>
    <n v="50"/>
    <x v="4"/>
    <x v="29"/>
    <x v="3286"/>
    <d v="2015-12-07T22:57:42"/>
    <x v="4"/>
  </r>
  <r>
    <x v="3287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x v="497"/>
    <b v="0"/>
    <s v="theater/spaces"/>
    <n v="0"/>
    <n v="50"/>
    <x v="6"/>
    <x v="9"/>
    <x v="3287"/>
    <d v="2016-08-01T00:36:20"/>
    <x v="1"/>
  </r>
  <r>
    <x v="3288"/>
    <s v="REGIONRAT, the movie"/>
    <s v="Because hope can be a 4 letter word"/>
    <x v="32"/>
    <n v="50"/>
    <x v="2"/>
    <s v="US"/>
    <s v="USD"/>
    <n v="1466091446"/>
    <n v="1465227446"/>
    <b v="0"/>
    <x v="497"/>
    <b v="0"/>
    <s v="film &amp; video/drama"/>
    <n v="0"/>
    <n v="50"/>
    <x v="5"/>
    <x v="10"/>
    <x v="3288"/>
    <d v="2016-06-16T15:37:26"/>
    <x v="1"/>
  </r>
  <r>
    <x v="3289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x v="497"/>
    <b v="0"/>
    <s v="food/food trucks"/>
    <n v="1"/>
    <n v="50"/>
    <x v="4"/>
    <x v="29"/>
    <x v="3289"/>
    <d v="2016-09-01T15:59:54"/>
    <x v="1"/>
  </r>
  <r>
    <x v="3290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x v="497"/>
    <b v="0"/>
    <s v="food/food trucks"/>
    <n v="1"/>
    <n v="50"/>
    <x v="4"/>
    <x v="29"/>
    <x v="3290"/>
    <d v="2015-06-18T17:08:25"/>
    <x v="4"/>
  </r>
  <r>
    <x v="3291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x v="499"/>
    <b v="0"/>
    <s v="publishing/fiction"/>
    <n v="1"/>
    <n v="25"/>
    <x v="1"/>
    <x v="35"/>
    <x v="3291"/>
    <d v="2016-07-22T04:37:55"/>
    <x v="1"/>
  </r>
  <r>
    <x v="3292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x v="499"/>
    <b v="0"/>
    <s v="theater/plays"/>
    <n v="1"/>
    <n v="25"/>
    <x v="6"/>
    <x v="11"/>
    <x v="3292"/>
    <d v="2014-11-25T01:00:00"/>
    <x v="2"/>
  </r>
  <r>
    <x v="3293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x v="497"/>
    <b v="0"/>
    <s v="journalism/audio"/>
    <n v="1"/>
    <n v="50"/>
    <x v="8"/>
    <x v="30"/>
    <x v="3293"/>
    <d v="2015-04-15T21:54:53"/>
    <x v="4"/>
  </r>
  <r>
    <x v="3294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x v="497"/>
    <b v="0"/>
    <s v="photography/people"/>
    <n v="1"/>
    <n v="50"/>
    <x v="2"/>
    <x v="36"/>
    <x v="3294"/>
    <d v="2016-12-11T16:20:08"/>
    <x v="1"/>
  </r>
  <r>
    <x v="3295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x v="497"/>
    <b v="0"/>
    <s v="theater/musical"/>
    <n v="1"/>
    <n v="50"/>
    <x v="6"/>
    <x v="19"/>
    <x v="3295"/>
    <d v="2015-06-07T13:55:54"/>
    <x v="4"/>
  </r>
  <r>
    <x v="3296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x v="497"/>
    <b v="0"/>
    <s v="theater/plays"/>
    <n v="1"/>
    <n v="50"/>
    <x v="6"/>
    <x v="11"/>
    <x v="3296"/>
    <d v="2016-09-02T20:24:33"/>
    <x v="1"/>
  </r>
  <r>
    <x v="3297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x v="499"/>
    <b v="0"/>
    <s v="music/jazz"/>
    <n v="1"/>
    <n v="25"/>
    <x v="7"/>
    <x v="33"/>
    <x v="3297"/>
    <d v="2016-01-29T08:00:29"/>
    <x v="4"/>
  </r>
  <r>
    <x v="3298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x v="497"/>
    <b v="0"/>
    <s v="music/faith"/>
    <n v="2"/>
    <n v="50"/>
    <x v="7"/>
    <x v="14"/>
    <x v="3298"/>
    <d v="2014-10-05T19:13:32"/>
    <x v="2"/>
  </r>
  <r>
    <x v="3299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x v="498"/>
    <b v="0"/>
    <s v="film &amp; video/animation"/>
    <n v="3"/>
    <n v="16.670000000000002"/>
    <x v="5"/>
    <x v="23"/>
    <x v="3299"/>
    <d v="2014-08-09T14:44:07"/>
    <x v="2"/>
  </r>
  <r>
    <x v="3300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x v="497"/>
    <b v="0"/>
    <s v="publishing/fiction"/>
    <n v="3"/>
    <n v="50"/>
    <x v="1"/>
    <x v="35"/>
    <x v="3300"/>
    <d v="2009-11-01T03:59:00"/>
    <x v="8"/>
  </r>
  <r>
    <x v="3301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x v="497"/>
    <b v="0"/>
    <s v="theater/plays"/>
    <n v="3"/>
    <n v="50"/>
    <x v="6"/>
    <x v="11"/>
    <x v="3301"/>
    <d v="2017-05-03T19:12:00"/>
    <x v="5"/>
  </r>
  <r>
    <x v="3302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x v="497"/>
    <b v="0"/>
    <s v="film &amp; video/animation"/>
    <n v="5"/>
    <n v="50"/>
    <x v="5"/>
    <x v="23"/>
    <x v="3302"/>
    <d v="2012-02-15T21:46:01"/>
    <x v="6"/>
  </r>
  <r>
    <x v="3303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x v="497"/>
    <b v="0"/>
    <s v="games/mobile games"/>
    <n v="5"/>
    <n v="50"/>
    <x v="3"/>
    <x v="28"/>
    <x v="3303"/>
    <d v="2016-08-06T23:44:54"/>
    <x v="1"/>
  </r>
  <r>
    <x v="3304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x v="497"/>
    <b v="0"/>
    <s v="theater/plays"/>
    <n v="5"/>
    <n v="50"/>
    <x v="6"/>
    <x v="11"/>
    <x v="3304"/>
    <d v="2015-02-28T06:00:18"/>
    <x v="4"/>
  </r>
  <r>
    <x v="3305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x v="496"/>
    <b v="0"/>
    <s v="games/video games"/>
    <n v="10"/>
    <n v="10"/>
    <x v="3"/>
    <x v="18"/>
    <x v="3305"/>
    <d v="2010-03-15T06:59:00"/>
    <x v="7"/>
  </r>
  <r>
    <x v="330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x v="498"/>
    <b v="0"/>
    <s v="publishing/fiction"/>
    <n v="0"/>
    <n v="16"/>
    <x v="1"/>
    <x v="35"/>
    <x v="3306"/>
    <d v="2015-02-27T04:02:41"/>
    <x v="4"/>
  </r>
  <r>
    <x v="3307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x v="489"/>
    <b v="0"/>
    <s v="games/video games"/>
    <n v="0"/>
    <n v="11.92"/>
    <x v="3"/>
    <x v="18"/>
    <x v="3307"/>
    <d v="2013-10-19T12:13:06"/>
    <x v="0"/>
  </r>
  <r>
    <x v="3308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x v="480"/>
    <b v="0"/>
    <s v="games/video games"/>
    <n v="0"/>
    <n v="6.71"/>
    <x v="3"/>
    <x v="18"/>
    <x v="3308"/>
    <d v="2014-03-02T19:01:17"/>
    <x v="2"/>
  </r>
  <r>
    <x v="3309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x v="496"/>
    <b v="0"/>
    <s v="theater/plays"/>
    <n v="5"/>
    <n v="9.4"/>
    <x v="6"/>
    <x v="11"/>
    <x v="3309"/>
    <d v="2015-11-21T04:00:00"/>
    <x v="4"/>
  </r>
  <r>
    <x v="3310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x v="499"/>
    <b v="0"/>
    <s v="food/food trucks"/>
    <n v="0"/>
    <n v="22.5"/>
    <x v="4"/>
    <x v="29"/>
    <x v="3310"/>
    <d v="2016-01-29T14:46:10"/>
    <x v="4"/>
  </r>
  <r>
    <x v="3311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x v="499"/>
    <b v="0"/>
    <s v="film &amp; video/animation"/>
    <n v="0"/>
    <n v="22.5"/>
    <x v="5"/>
    <x v="23"/>
    <x v="3311"/>
    <d v="2012-04-17T00:31:00"/>
    <x v="3"/>
  </r>
  <r>
    <x v="3312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x v="489"/>
    <b v="0"/>
    <s v="games/video games"/>
    <n v="0"/>
    <n v="11.25"/>
    <x v="3"/>
    <x v="18"/>
    <x v="3312"/>
    <d v="2016-04-10T07:54:24"/>
    <x v="1"/>
  </r>
  <r>
    <x v="3313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x v="498"/>
    <b v="0"/>
    <s v="games/video games"/>
    <n v="0"/>
    <n v="15"/>
    <x v="3"/>
    <x v="18"/>
    <x v="3313"/>
    <d v="2016-11-18T19:03:10"/>
    <x v="1"/>
  </r>
  <r>
    <x v="3314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x v="499"/>
    <b v="0"/>
    <s v="theater/plays"/>
    <n v="1"/>
    <n v="22.5"/>
    <x v="6"/>
    <x v="11"/>
    <x v="3314"/>
    <d v="2014-07-24T02:59:00"/>
    <x v="2"/>
  </r>
  <r>
    <x v="3315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x v="499"/>
    <b v="0"/>
    <s v="theater/plays"/>
    <n v="1"/>
    <n v="22.5"/>
    <x v="6"/>
    <x v="11"/>
    <x v="3315"/>
    <d v="2016-10-14T22:00:00"/>
    <x v="1"/>
  </r>
  <r>
    <x v="3316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x v="489"/>
    <b v="0"/>
    <s v="publishing/children's books"/>
    <n v="1"/>
    <n v="11.25"/>
    <x v="1"/>
    <x v="39"/>
    <x v="3316"/>
    <d v="2012-05-30T19:00:00"/>
    <x v="3"/>
  </r>
  <r>
    <x v="3317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x v="496"/>
    <b v="0"/>
    <s v="music/jazz"/>
    <n v="1"/>
    <n v="9"/>
    <x v="7"/>
    <x v="33"/>
    <x v="3317"/>
    <d v="2012-11-11T05:00:40"/>
    <x v="3"/>
  </r>
  <r>
    <x v="3318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x v="489"/>
    <b v="0"/>
    <s v="theater/plays"/>
    <n v="2"/>
    <n v="11.25"/>
    <x v="6"/>
    <x v="11"/>
    <x v="3318"/>
    <d v="2016-01-03T20:17:36"/>
    <x v="4"/>
  </r>
  <r>
    <x v="3319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x v="498"/>
    <b v="0"/>
    <s v="theater/plays"/>
    <n v="2"/>
    <n v="15"/>
    <x v="6"/>
    <x v="11"/>
    <x v="3319"/>
    <d v="2017-03-19T11:18:59"/>
    <x v="5"/>
  </r>
  <r>
    <x v="3320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x v="499"/>
    <b v="0"/>
    <s v="music/jazz"/>
    <n v="2"/>
    <n v="22.5"/>
    <x v="7"/>
    <x v="33"/>
    <x v="3320"/>
    <d v="2013-01-16T18:33:17"/>
    <x v="3"/>
  </r>
  <r>
    <x v="3321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x v="496"/>
    <b v="0"/>
    <s v="film &amp; video/animation"/>
    <n v="2"/>
    <n v="9"/>
    <x v="5"/>
    <x v="23"/>
    <x v="3321"/>
    <d v="2013-10-17T13:38:05"/>
    <x v="0"/>
  </r>
  <r>
    <x v="332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x v="498"/>
    <b v="0"/>
    <s v="theater/plays"/>
    <n v="3"/>
    <n v="15"/>
    <x v="6"/>
    <x v="11"/>
    <x v="3322"/>
    <d v="2015-11-28T14:54:54"/>
    <x v="4"/>
  </r>
  <r>
    <x v="3323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x v="498"/>
    <b v="0"/>
    <s v="games/video games"/>
    <n v="5"/>
    <n v="15"/>
    <x v="3"/>
    <x v="18"/>
    <x v="3323"/>
    <d v="2012-05-06T21:41:56"/>
    <x v="3"/>
  </r>
  <r>
    <x v="3324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x v="498"/>
    <b v="0"/>
    <s v="publishing/translations"/>
    <n v="5"/>
    <n v="15"/>
    <x v="1"/>
    <x v="31"/>
    <x v="3324"/>
    <d v="2016-04-02T08:06:57"/>
    <x v="1"/>
  </r>
  <r>
    <x v="3325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x v="496"/>
    <b v="0"/>
    <s v="games/video games"/>
    <n v="8"/>
    <n v="9"/>
    <x v="3"/>
    <x v="18"/>
    <x v="3325"/>
    <d v="2011-07-22T04:42:01"/>
    <x v="6"/>
  </r>
  <r>
    <x v="3326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x v="489"/>
    <b v="0"/>
    <s v="games/video games"/>
    <n v="14"/>
    <n v="10.56"/>
    <x v="3"/>
    <x v="18"/>
    <x v="3326"/>
    <d v="2016-02-11T23:22:17"/>
    <x v="1"/>
  </r>
  <r>
    <x v="3327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x v="489"/>
    <b v="0"/>
    <s v="technology/gadgets"/>
    <n v="0"/>
    <n v="10.5"/>
    <x v="0"/>
    <x v="6"/>
    <x v="3327"/>
    <d v="2014-09-07T22:13:14"/>
    <x v="2"/>
  </r>
  <r>
    <x v="3328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x v="489"/>
    <b v="0"/>
    <s v="food/food trucks"/>
    <n v="4"/>
    <n v="10.5"/>
    <x v="4"/>
    <x v="29"/>
    <x v="3328"/>
    <d v="2017-01-12T16:42:00"/>
    <x v="1"/>
  </r>
  <r>
    <x v="3329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x v="345"/>
    <b v="0"/>
    <s v="games/video games"/>
    <n v="0"/>
    <n v="6.83"/>
    <x v="3"/>
    <x v="18"/>
    <x v="3329"/>
    <d v="2016-07-14T18:12:00"/>
    <x v="1"/>
  </r>
  <r>
    <x v="3330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x v="489"/>
    <b v="0"/>
    <s v="theater/plays"/>
    <n v="2"/>
    <n v="10.25"/>
    <x v="6"/>
    <x v="11"/>
    <x v="3330"/>
    <d v="2014-09-24T22:00:01"/>
    <x v="2"/>
  </r>
  <r>
    <x v="3331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x v="489"/>
    <b v="0"/>
    <s v="theater/spaces"/>
    <n v="4"/>
    <n v="10.25"/>
    <x v="6"/>
    <x v="9"/>
    <x v="3331"/>
    <d v="2015-09-16T22:00:00"/>
    <x v="4"/>
  </r>
  <r>
    <x v="3332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x v="407"/>
    <b v="0"/>
    <s v="photography/photobooks"/>
    <n v="0"/>
    <n v="1.54"/>
    <x v="2"/>
    <x v="3"/>
    <x v="3332"/>
    <d v="2014-10-24T04:00:00"/>
    <x v="2"/>
  </r>
  <r>
    <x v="3333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x v="499"/>
    <b v="0"/>
    <s v="film &amp; video/science fiction"/>
    <n v="0"/>
    <n v="20"/>
    <x v="5"/>
    <x v="21"/>
    <x v="3333"/>
    <d v="2016-02-27T06:45:36"/>
    <x v="1"/>
  </r>
  <r>
    <x v="3334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x v="498"/>
    <b v="0"/>
    <s v="theater/spaces"/>
    <n v="0"/>
    <n v="13.33"/>
    <x v="6"/>
    <x v="9"/>
    <x v="3334"/>
    <d v="2014-10-02T03:59:00"/>
    <x v="2"/>
  </r>
  <r>
    <x v="3335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x v="489"/>
    <b v="0"/>
    <s v="photography/photobooks"/>
    <n v="1"/>
    <n v="10"/>
    <x v="2"/>
    <x v="3"/>
    <x v="3335"/>
    <d v="2015-01-12T06:00:03"/>
    <x v="2"/>
  </r>
  <r>
    <x v="3336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x v="497"/>
    <b v="0"/>
    <s v="music/world music"/>
    <n v="1"/>
    <n v="40"/>
    <x v="7"/>
    <x v="37"/>
    <x v="3336"/>
    <d v="2013-10-06T20:21:10"/>
    <x v="0"/>
  </r>
  <r>
    <x v="3337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x v="498"/>
    <b v="0"/>
    <s v="food/food trucks"/>
    <n v="1"/>
    <n v="13.33"/>
    <x v="4"/>
    <x v="29"/>
    <x v="3337"/>
    <d v="2014-08-13T03:19:26"/>
    <x v="2"/>
  </r>
  <r>
    <x v="3338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x v="499"/>
    <b v="0"/>
    <s v="music/jazz"/>
    <n v="1"/>
    <n v="20"/>
    <x v="7"/>
    <x v="33"/>
    <x v="3338"/>
    <d v="2013-11-03T20:09:17"/>
    <x v="0"/>
  </r>
  <r>
    <x v="3339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x v="499"/>
    <b v="0"/>
    <s v="photography/photobooks"/>
    <n v="1"/>
    <n v="20"/>
    <x v="2"/>
    <x v="3"/>
    <x v="3339"/>
    <d v="2014-11-27T22:24:00"/>
    <x v="2"/>
  </r>
  <r>
    <x v="3340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x v="499"/>
    <b v="0"/>
    <s v="theater/plays"/>
    <n v="1"/>
    <n v="20"/>
    <x v="6"/>
    <x v="11"/>
    <x v="3340"/>
    <d v="2014-10-20T19:23:05"/>
    <x v="2"/>
  </r>
  <r>
    <x v="3341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x v="499"/>
    <b v="0"/>
    <s v="music/jazz"/>
    <n v="1"/>
    <n v="20"/>
    <x v="7"/>
    <x v="33"/>
    <x v="3341"/>
    <d v="2013-06-30T19:58:00"/>
    <x v="0"/>
  </r>
  <r>
    <x v="3342"/>
    <s v="'Haunting Julia' by Alan Ayckbourn"/>
    <s v="Accessible, original theatre for all!"/>
    <x v="60"/>
    <n v="40"/>
    <x v="2"/>
    <s v="GB"/>
    <s v="GBP"/>
    <n v="1437139080"/>
    <n v="1434552207"/>
    <b v="0"/>
    <x v="498"/>
    <b v="0"/>
    <s v="theater/plays"/>
    <n v="2"/>
    <n v="13.33"/>
    <x v="6"/>
    <x v="11"/>
    <x v="3342"/>
    <d v="2015-07-17T13:18:00"/>
    <x v="4"/>
  </r>
  <r>
    <x v="3343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x v="498"/>
    <b v="0"/>
    <s v="film &amp; video/science fiction"/>
    <n v="3"/>
    <n v="13.33"/>
    <x v="5"/>
    <x v="21"/>
    <x v="3343"/>
    <d v="2015-06-03T13:08:15"/>
    <x v="4"/>
  </r>
  <r>
    <x v="3344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x v="498"/>
    <b v="0"/>
    <s v="theater/musical"/>
    <n v="3"/>
    <n v="13.33"/>
    <x v="6"/>
    <x v="19"/>
    <x v="3344"/>
    <d v="2017-03-29T17:44:10"/>
    <x v="5"/>
  </r>
  <r>
    <x v="3345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x v="498"/>
    <b v="0"/>
    <s v="technology/web"/>
    <n v="0"/>
    <n v="13"/>
    <x v="0"/>
    <x v="26"/>
    <x v="3345"/>
    <d v="2016-10-17T19:10:31"/>
    <x v="1"/>
  </r>
  <r>
    <x v="3346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x v="489"/>
    <b v="0"/>
    <s v="theater/plays"/>
    <n v="1"/>
    <n v="9.75"/>
    <x v="6"/>
    <x v="11"/>
    <x v="3346"/>
    <d v="2015-09-09T04:00:18"/>
    <x v="4"/>
  </r>
  <r>
    <x v="3347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x v="489"/>
    <b v="0"/>
    <s v="theater/plays"/>
    <n v="4"/>
    <n v="9.5"/>
    <x v="6"/>
    <x v="11"/>
    <x v="3347"/>
    <d v="2015-01-01T02:59:03"/>
    <x v="2"/>
  </r>
  <r>
    <x v="3348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x v="499"/>
    <b v="0"/>
    <s v="theater/plays"/>
    <n v="1"/>
    <n v="18.5"/>
    <x v="6"/>
    <x v="11"/>
    <x v="3348"/>
    <d v="2015-05-09T04:00:00"/>
    <x v="4"/>
  </r>
  <r>
    <x v="3349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x v="498"/>
    <b v="0"/>
    <s v="food/food trucks"/>
    <n v="0"/>
    <n v="12"/>
    <x v="4"/>
    <x v="29"/>
    <x v="3349"/>
    <d v="2015-03-01T18:07:20"/>
    <x v="4"/>
  </r>
  <r>
    <x v="3350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x v="499"/>
    <b v="0"/>
    <s v="games/mobile games"/>
    <n v="0"/>
    <n v="18"/>
    <x v="3"/>
    <x v="28"/>
    <x v="3350"/>
    <d v="2015-07-08T16:45:00"/>
    <x v="4"/>
  </r>
  <r>
    <x v="335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x v="489"/>
    <b v="0"/>
    <s v="publishing/children's books"/>
    <n v="1"/>
    <n v="9"/>
    <x v="1"/>
    <x v="39"/>
    <x v="3351"/>
    <d v="2013-01-03T01:31:33"/>
    <x v="3"/>
  </r>
  <r>
    <x v="3352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x v="498"/>
    <b v="0"/>
    <s v="technology/space exploration"/>
    <n v="1"/>
    <n v="12"/>
    <x v="0"/>
    <x v="4"/>
    <x v="3352"/>
    <d v="2015-08-14T06:16:59"/>
    <x v="4"/>
  </r>
  <r>
    <x v="3353"/>
    <s v="Cook"/>
    <s v="A Great New local Food Truck serving up ethnic fusion inspired eats in Ottawa."/>
    <x v="43"/>
    <n v="35"/>
    <x v="2"/>
    <s v="CA"/>
    <s v="CAD"/>
    <n v="1431278557"/>
    <n v="1427390557"/>
    <b v="0"/>
    <x v="499"/>
    <b v="0"/>
    <s v="food/food trucks"/>
    <n v="0"/>
    <n v="17.5"/>
    <x v="4"/>
    <x v="29"/>
    <x v="3353"/>
    <d v="2015-05-10T17:22:37"/>
    <x v="4"/>
  </r>
  <r>
    <x v="3354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x v="499"/>
    <b v="0"/>
    <s v="food/food trucks"/>
    <n v="0"/>
    <n v="17.5"/>
    <x v="4"/>
    <x v="29"/>
    <x v="3354"/>
    <d v="2014-09-25T16:24:24"/>
    <x v="2"/>
  </r>
  <r>
    <x v="3355"/>
    <s v="BorikÃ©n: The Show"/>
    <s v="A cultural and historic journey through Puerto Rico's music and dance!"/>
    <x v="66"/>
    <n v="35"/>
    <x v="2"/>
    <s v="US"/>
    <s v="USD"/>
    <n v="1436957022"/>
    <n v="1434365022"/>
    <b v="0"/>
    <x v="499"/>
    <b v="0"/>
    <s v="theater/musical"/>
    <n v="0"/>
    <n v="17.5"/>
    <x v="6"/>
    <x v="19"/>
    <x v="3355"/>
    <d v="2015-07-15T10:43:42"/>
    <x v="4"/>
  </r>
  <r>
    <x v="3356"/>
    <s v="Mrs. Brown and Her Lost Puppy."/>
    <s v="Help me publish my 1st children's book as an aspiring author!"/>
    <x v="36"/>
    <n v="35"/>
    <x v="2"/>
    <s v="US"/>
    <s v="USD"/>
    <n v="1413770820"/>
    <n v="1412005602"/>
    <b v="0"/>
    <x v="489"/>
    <b v="0"/>
    <s v="publishing/children's books"/>
    <n v="0"/>
    <n v="8.75"/>
    <x v="1"/>
    <x v="39"/>
    <x v="3356"/>
    <d v="2014-10-20T02:07:00"/>
    <x v="2"/>
  </r>
  <r>
    <x v="3357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x v="498"/>
    <b v="0"/>
    <s v="food/food trucks"/>
    <n v="0"/>
    <n v="11.67"/>
    <x v="4"/>
    <x v="29"/>
    <x v="3357"/>
    <d v="2014-12-09T02:12:08"/>
    <x v="2"/>
  </r>
  <r>
    <x v="3358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x v="489"/>
    <b v="0"/>
    <s v="music/faith"/>
    <n v="1"/>
    <n v="8.75"/>
    <x v="7"/>
    <x v="14"/>
    <x v="3358"/>
    <d v="2014-10-30T22:22:42"/>
    <x v="2"/>
  </r>
  <r>
    <x v="3359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x v="489"/>
    <b v="0"/>
    <s v="technology/web"/>
    <n v="1"/>
    <n v="8.75"/>
    <x v="0"/>
    <x v="26"/>
    <x v="3359"/>
    <d v="2017-01-31T05:00:00"/>
    <x v="5"/>
  </r>
  <r>
    <x v="3360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x v="498"/>
    <b v="0"/>
    <s v="music/faith"/>
    <n v="1"/>
    <n v="11.67"/>
    <x v="7"/>
    <x v="14"/>
    <x v="3360"/>
    <d v="2014-09-17T12:49:51"/>
    <x v="2"/>
  </r>
  <r>
    <x v="3361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x v="497"/>
    <b v="0"/>
    <s v="theater/plays"/>
    <n v="2"/>
    <n v="35"/>
    <x v="6"/>
    <x v="11"/>
    <x v="3361"/>
    <d v="2015-10-16T08:41:44"/>
    <x v="4"/>
  </r>
  <r>
    <x v="3362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x v="499"/>
    <b v="0"/>
    <s v="theater/musical"/>
    <n v="2"/>
    <n v="17.5"/>
    <x v="6"/>
    <x v="19"/>
    <x v="3362"/>
    <d v="2015-05-01T22:00:00"/>
    <x v="4"/>
  </r>
  <r>
    <x v="3363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x v="498"/>
    <b v="0"/>
    <s v="photography/nature"/>
    <n v="5"/>
    <n v="11.67"/>
    <x v="2"/>
    <x v="38"/>
    <x v="3363"/>
    <d v="2015-08-28T12:12:00"/>
    <x v="4"/>
  </r>
  <r>
    <x v="3364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x v="497"/>
    <b v="0"/>
    <s v="theater/plays"/>
    <n v="1"/>
    <n v="34.950000000000003"/>
    <x v="6"/>
    <x v="11"/>
    <x v="3364"/>
    <d v="2017-01-13T23:05:00"/>
    <x v="1"/>
  </r>
  <r>
    <x v="3365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x v="489"/>
    <b v="0"/>
    <s v="games/video games"/>
    <n v="0"/>
    <n v="8.5"/>
    <x v="3"/>
    <x v="18"/>
    <x v="3365"/>
    <d v="2015-01-10T07:59:00"/>
    <x v="2"/>
  </r>
  <r>
    <x v="3366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x v="497"/>
    <b v="0"/>
    <s v="music/faith"/>
    <n v="1"/>
    <n v="34"/>
    <x v="7"/>
    <x v="14"/>
    <x v="3366"/>
    <d v="2016-01-18T13:00:00"/>
    <x v="4"/>
  </r>
  <r>
    <x v="33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x v="498"/>
    <b v="0"/>
    <s v="publishing/children's books"/>
    <n v="1"/>
    <n v="11.33"/>
    <x v="1"/>
    <x v="39"/>
    <x v="3367"/>
    <d v="2015-08-16T23:00:50"/>
    <x v="4"/>
  </r>
  <r>
    <x v="3368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x v="499"/>
    <b v="0"/>
    <s v="publishing/fiction"/>
    <n v="1"/>
    <n v="16"/>
    <x v="1"/>
    <x v="35"/>
    <x v="3368"/>
    <d v="2015-05-10T23:01:00"/>
    <x v="4"/>
  </r>
  <r>
    <x v="3369"/>
    <s v="Folk-Tales: What Stories Do Your Folks Tell?"/>
    <s v="An evening of of stories based both in myth and truth."/>
    <x v="186"/>
    <n v="32"/>
    <x v="2"/>
    <s v="US"/>
    <s v="USD"/>
    <n v="1440813413"/>
    <n v="1439517413"/>
    <b v="0"/>
    <x v="489"/>
    <b v="0"/>
    <s v="theater/plays"/>
    <n v="2"/>
    <n v="8"/>
    <x v="6"/>
    <x v="11"/>
    <x v="3369"/>
    <d v="2015-08-29T01:56:53"/>
    <x v="4"/>
  </r>
  <r>
    <x v="337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x v="498"/>
    <b v="0"/>
    <s v="theater/plays"/>
    <n v="3"/>
    <n v="10.67"/>
    <x v="6"/>
    <x v="11"/>
    <x v="3370"/>
    <d v="2015-08-07T15:00:00"/>
    <x v="4"/>
  </r>
  <r>
    <x v="3371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x v="499"/>
    <b v="0"/>
    <s v="technology/web"/>
    <n v="0"/>
    <n v="15.5"/>
    <x v="0"/>
    <x v="26"/>
    <x v="3371"/>
    <d v="2015-03-08T15:16:00"/>
    <x v="4"/>
  </r>
  <r>
    <x v="3372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x v="498"/>
    <b v="0"/>
    <s v="film &amp; video/animation"/>
    <n v="0"/>
    <n v="10.33"/>
    <x v="5"/>
    <x v="23"/>
    <x v="3372"/>
    <d v="2014-07-03T03:00:00"/>
    <x v="2"/>
  </r>
  <r>
    <x v="3373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x v="499"/>
    <b v="0"/>
    <s v="film &amp; video/science fiction"/>
    <n v="0"/>
    <n v="15"/>
    <x v="5"/>
    <x v="21"/>
    <x v="3373"/>
    <d v="2014-09-23T01:51:40"/>
    <x v="2"/>
  </r>
  <r>
    <x v="3374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x v="497"/>
    <b v="0"/>
    <s v="food/food trucks"/>
    <n v="0"/>
    <n v="30"/>
    <x v="4"/>
    <x v="29"/>
    <x v="3374"/>
    <d v="2015-08-03T04:27:37"/>
    <x v="4"/>
  </r>
  <r>
    <x v="3375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x v="497"/>
    <b v="0"/>
    <s v="technology/web"/>
    <n v="0"/>
    <n v="30"/>
    <x v="0"/>
    <x v="26"/>
    <x v="3375"/>
    <d v="2015-07-25T21:59:00"/>
    <x v="4"/>
  </r>
  <r>
    <x v="3376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x v="499"/>
    <b v="0"/>
    <s v="food/food trucks"/>
    <n v="0"/>
    <n v="15"/>
    <x v="4"/>
    <x v="29"/>
    <x v="3376"/>
    <d v="2014-11-06T04:22:37"/>
    <x v="2"/>
  </r>
  <r>
    <x v="337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x v="497"/>
    <b v="0"/>
    <s v="music/jazz"/>
    <n v="1"/>
    <n v="30"/>
    <x v="7"/>
    <x v="33"/>
    <x v="3377"/>
    <d v="2014-07-14T02:30:00"/>
    <x v="2"/>
  </r>
  <r>
    <x v="3378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x v="499"/>
    <b v="0"/>
    <s v="food/restaurants"/>
    <n v="1"/>
    <n v="15"/>
    <x v="4"/>
    <x v="40"/>
    <x v="3378"/>
    <d v="2015-10-03T21:00:00"/>
    <x v="4"/>
  </r>
  <r>
    <x v="3379"/>
    <s v="Galaxy Probe Kids"/>
    <s v="live-action/animated series pilot."/>
    <x v="382"/>
    <n v="30"/>
    <x v="2"/>
    <s v="US"/>
    <s v="USD"/>
    <n v="1419483600"/>
    <n v="1414889665"/>
    <b v="0"/>
    <x v="498"/>
    <b v="0"/>
    <s v="film &amp; video/animation"/>
    <n v="1"/>
    <n v="10"/>
    <x v="5"/>
    <x v="23"/>
    <x v="3379"/>
    <d v="2014-12-25T05:00:00"/>
    <x v="2"/>
  </r>
  <r>
    <x v="3380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x v="499"/>
    <b v="0"/>
    <s v="publishing/fiction"/>
    <n v="1"/>
    <n v="15"/>
    <x v="1"/>
    <x v="35"/>
    <x v="3380"/>
    <d v="2011-06-18T21:14:06"/>
    <x v="6"/>
  </r>
  <r>
    <x v="33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x v="497"/>
    <b v="0"/>
    <s v="music/indie rock"/>
    <n v="1"/>
    <n v="30"/>
    <x v="7"/>
    <x v="12"/>
    <x v="3381"/>
    <d v="2012-01-14T06:01:26"/>
    <x v="6"/>
  </r>
  <r>
    <x v="338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x v="499"/>
    <b v="0"/>
    <s v="music/jazz"/>
    <n v="1"/>
    <n v="15"/>
    <x v="7"/>
    <x v="33"/>
    <x v="3382"/>
    <d v="2012-12-11T03:37:27"/>
    <x v="3"/>
  </r>
  <r>
    <x v="3383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x v="497"/>
    <b v="0"/>
    <s v="theater/plays"/>
    <n v="5"/>
    <n v="30"/>
    <x v="6"/>
    <x v="11"/>
    <x v="3383"/>
    <d v="2017-01-04T13:06:20"/>
    <x v="1"/>
  </r>
  <r>
    <x v="3384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x v="499"/>
    <b v="0"/>
    <s v="theater/musical"/>
    <n v="6"/>
    <n v="15"/>
    <x v="6"/>
    <x v="19"/>
    <x v="3384"/>
    <d v="2016-09-30T17:58:47"/>
    <x v="1"/>
  </r>
  <r>
    <x v="338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x v="489"/>
    <b v="1"/>
    <s v="photography/photobooks"/>
    <n v="120"/>
    <n v="7.5"/>
    <x v="2"/>
    <x v="3"/>
    <x v="3385"/>
    <d v="2015-10-05T18:56:01"/>
    <x v="4"/>
  </r>
  <r>
    <x v="3386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x v="496"/>
    <b v="0"/>
    <s v="games/video games"/>
    <n v="0"/>
    <n v="5.8"/>
    <x v="3"/>
    <x v="18"/>
    <x v="3386"/>
    <d v="2016-03-13T21:25:16"/>
    <x v="1"/>
  </r>
  <r>
    <x v="3387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x v="497"/>
    <b v="0"/>
    <s v="theater/plays"/>
    <n v="0"/>
    <n v="29"/>
    <x v="6"/>
    <x v="11"/>
    <x v="3387"/>
    <d v="2016-01-20T17:24:21"/>
    <x v="4"/>
  </r>
  <r>
    <x v="3388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x v="489"/>
    <b v="0"/>
    <s v="theater/plays"/>
    <n v="1"/>
    <n v="7.25"/>
    <x v="6"/>
    <x v="11"/>
    <x v="3388"/>
    <d v="2016-04-15T16:28:00"/>
    <x v="1"/>
  </r>
  <r>
    <x v="3389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x v="489"/>
    <b v="1"/>
    <s v="music/classical music"/>
    <n v="116"/>
    <n v="7.25"/>
    <x v="7"/>
    <x v="25"/>
    <x v="3389"/>
    <d v="2013-07-30T02:32:46"/>
    <x v="0"/>
  </r>
  <r>
    <x v="3390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x v="497"/>
    <b v="0"/>
    <s v="technology/wearables"/>
    <n v="1"/>
    <n v="28"/>
    <x v="0"/>
    <x v="1"/>
    <x v="3390"/>
    <d v="2015-04-18T16:52:02"/>
    <x v="4"/>
  </r>
  <r>
    <x v="3391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x v="499"/>
    <b v="0"/>
    <s v="publishing/art books"/>
    <n v="1"/>
    <n v="14"/>
    <x v="1"/>
    <x v="32"/>
    <x v="3391"/>
    <d v="2013-08-28T23:54:51"/>
    <x v="0"/>
  </r>
  <r>
    <x v="3392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x v="489"/>
    <b v="0"/>
    <s v="theater/plays"/>
    <n v="1"/>
    <n v="6.75"/>
    <x v="6"/>
    <x v="11"/>
    <x v="3392"/>
    <d v="2014-08-12T22:50:11"/>
    <x v="2"/>
  </r>
  <r>
    <x v="3393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x v="499"/>
    <b v="0"/>
    <s v="food/food trucks"/>
    <n v="0"/>
    <n v="13.01"/>
    <x v="4"/>
    <x v="29"/>
    <x v="3393"/>
    <d v="2014-06-27T21:33:28"/>
    <x v="2"/>
  </r>
  <r>
    <x v="3394"/>
    <s v="Theater &amp; Arts &amp; Day Care (Canceled)"/>
    <s v="A place where kids/ teens' dreams come true, and one finds there home without sparkly red shoes!"/>
    <x v="385"/>
    <n v="26"/>
    <x v="1"/>
    <s v="US"/>
    <s v="USD"/>
    <n v="1422902601"/>
    <n v="1417718601"/>
    <b v="0"/>
    <x v="489"/>
    <b v="0"/>
    <s v="theater/spaces"/>
    <n v="0"/>
    <n v="6.5"/>
    <x v="6"/>
    <x v="9"/>
    <x v="3394"/>
    <d v="2015-02-02T18:43:21"/>
    <x v="2"/>
  </r>
  <r>
    <x v="3395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x v="499"/>
    <b v="0"/>
    <s v="games/mobile games"/>
    <n v="0"/>
    <n v="13"/>
    <x v="3"/>
    <x v="28"/>
    <x v="3395"/>
    <d v="2016-06-28T23:15:33"/>
    <x v="1"/>
  </r>
  <r>
    <x v="3396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x v="499"/>
    <b v="0"/>
    <s v="theater/plays"/>
    <n v="0"/>
    <n v="13"/>
    <x v="6"/>
    <x v="11"/>
    <x v="3396"/>
    <d v="2014-09-01T20:09:38"/>
    <x v="2"/>
  </r>
  <r>
    <x v="3397"/>
    <s v="Jamboni Brothers Pizza Pilot"/>
    <s v="A 7 minute broadcast-quality web pilot (in 3D animation) of Jamboni Brothers Pizza {the ultimate goal being a cartoon TV series}."/>
    <x v="386"/>
    <n v="26"/>
    <x v="2"/>
    <s v="US"/>
    <s v="USD"/>
    <n v="1424375279"/>
    <n v="1422992879"/>
    <b v="0"/>
    <x v="499"/>
    <b v="0"/>
    <s v="film &amp; video/animation"/>
    <n v="0"/>
    <n v="13"/>
    <x v="5"/>
    <x v="23"/>
    <x v="3397"/>
    <d v="2015-02-19T19:47:59"/>
    <x v="4"/>
  </r>
  <r>
    <x v="3398"/>
    <s v="Funding a home for our Children's Theater"/>
    <s v="We need a permanent home for the theater!"/>
    <x v="6"/>
    <n v="26"/>
    <x v="2"/>
    <s v="US"/>
    <s v="USD"/>
    <n v="1430234394"/>
    <n v="1425053994"/>
    <b v="0"/>
    <x v="499"/>
    <b v="0"/>
    <s v="theater/spaces"/>
    <n v="0"/>
    <n v="13"/>
    <x v="6"/>
    <x v="9"/>
    <x v="3398"/>
    <d v="2015-04-28T15:19:54"/>
    <x v="4"/>
  </r>
  <r>
    <x v="3399"/>
    <s v="Unleashed Fitness"/>
    <s v="Creating a fitness site that will change the fitness game forever!"/>
    <x v="17"/>
    <n v="26"/>
    <x v="2"/>
    <s v="US"/>
    <s v="USD"/>
    <n v="1460832206"/>
    <n v="1458240206"/>
    <b v="0"/>
    <x v="499"/>
    <b v="0"/>
    <s v="technology/web"/>
    <n v="0"/>
    <n v="13"/>
    <x v="0"/>
    <x v="26"/>
    <x v="3399"/>
    <d v="2016-04-16T18:43:26"/>
    <x v="1"/>
  </r>
  <r>
    <x v="340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x v="499"/>
    <b v="0"/>
    <s v="technology/wearables"/>
    <n v="0"/>
    <n v="13"/>
    <x v="0"/>
    <x v="1"/>
    <x v="3400"/>
    <d v="2014-09-03T18:49:24"/>
    <x v="2"/>
  </r>
  <r>
    <x v="3401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x v="499"/>
    <b v="0"/>
    <s v="publishing/translations"/>
    <n v="0"/>
    <n v="13"/>
    <x v="1"/>
    <x v="31"/>
    <x v="3401"/>
    <d v="2016-09-21T05:45:04"/>
    <x v="1"/>
  </r>
  <r>
    <x v="3402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x v="499"/>
    <b v="0"/>
    <s v="food/food trucks"/>
    <n v="0"/>
    <n v="13"/>
    <x v="4"/>
    <x v="29"/>
    <x v="3402"/>
    <d v="2015-08-04T04:27:54"/>
    <x v="4"/>
  </r>
  <r>
    <x v="3403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x v="499"/>
    <b v="0"/>
    <s v="games/video games"/>
    <n v="1"/>
    <n v="13"/>
    <x v="3"/>
    <x v="18"/>
    <x v="3403"/>
    <d v="2011-07-16T17:32:54"/>
    <x v="6"/>
  </r>
  <r>
    <x v="3404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x v="499"/>
    <b v="0"/>
    <s v="theater/plays"/>
    <n v="1"/>
    <n v="13"/>
    <x v="6"/>
    <x v="11"/>
    <x v="3404"/>
    <d v="2015-02-16T07:13:43"/>
    <x v="4"/>
  </r>
  <r>
    <x v="3405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x v="499"/>
    <b v="0"/>
    <s v="food/food trucks"/>
    <n v="2"/>
    <n v="13"/>
    <x v="4"/>
    <x v="29"/>
    <x v="3405"/>
    <d v="2016-03-13T20:45:24"/>
    <x v="1"/>
  </r>
  <r>
    <x v="3406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x v="497"/>
    <b v="0"/>
    <s v="theater/plays"/>
    <n v="0"/>
    <n v="25"/>
    <x v="6"/>
    <x v="11"/>
    <x v="3406"/>
    <d v="2015-08-24T10:33:16"/>
    <x v="4"/>
  </r>
  <r>
    <x v="3407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x v="497"/>
    <b v="0"/>
    <s v="theater/spaces"/>
    <n v="0"/>
    <n v="25"/>
    <x v="6"/>
    <x v="9"/>
    <x v="3407"/>
    <d v="2015-09-20T19:05:56"/>
    <x v="4"/>
  </r>
  <r>
    <x v="3408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x v="497"/>
    <b v="0"/>
    <s v="film &amp; video/animation"/>
    <n v="0"/>
    <n v="25"/>
    <x v="5"/>
    <x v="23"/>
    <x v="3408"/>
    <d v="2011-11-13T16:22:07"/>
    <x v="6"/>
  </r>
  <r>
    <x v="3409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x v="497"/>
    <b v="0"/>
    <s v="technology/web"/>
    <n v="0"/>
    <n v="25"/>
    <x v="0"/>
    <x v="26"/>
    <x v="3409"/>
    <d v="2015-01-10T17:21:00"/>
    <x v="2"/>
  </r>
  <r>
    <x v="3410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x v="497"/>
    <b v="0"/>
    <s v="theater/plays"/>
    <n v="0"/>
    <n v="25"/>
    <x v="6"/>
    <x v="11"/>
    <x v="3410"/>
    <d v="2015-10-26T18:58:10"/>
    <x v="4"/>
  </r>
  <r>
    <x v="341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x v="497"/>
    <b v="0"/>
    <s v="food/food trucks"/>
    <n v="0"/>
    <n v="25"/>
    <x v="4"/>
    <x v="29"/>
    <x v="3411"/>
    <d v="2014-11-13T20:18:47"/>
    <x v="2"/>
  </r>
  <r>
    <x v="3412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x v="497"/>
    <b v="0"/>
    <s v="technology/web"/>
    <n v="0"/>
    <n v="25"/>
    <x v="0"/>
    <x v="26"/>
    <x v="3412"/>
    <d v="2015-03-31T18:04:04"/>
    <x v="4"/>
  </r>
  <r>
    <x v="3413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x v="497"/>
    <b v="0"/>
    <s v="games/video games"/>
    <n v="0"/>
    <n v="25"/>
    <x v="3"/>
    <x v="18"/>
    <x v="3413"/>
    <d v="2014-09-21T18:32:49"/>
    <x v="2"/>
  </r>
  <r>
    <x v="3414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x v="497"/>
    <b v="0"/>
    <s v="theater/plays"/>
    <n v="0"/>
    <n v="25"/>
    <x v="6"/>
    <x v="11"/>
    <x v="3414"/>
    <d v="2016-05-19T00:56:28"/>
    <x v="1"/>
  </r>
  <r>
    <x v="3415"/>
    <s v="Darwin's Kiss"/>
    <s v="An animated web series about biological evolution gone haywire."/>
    <x v="141"/>
    <n v="25"/>
    <x v="2"/>
    <s v="US"/>
    <s v="USD"/>
    <n v="1401595200"/>
    <n v="1398862875"/>
    <b v="0"/>
    <x v="499"/>
    <b v="0"/>
    <s v="film &amp; video/animation"/>
    <n v="0"/>
    <n v="12.5"/>
    <x v="5"/>
    <x v="23"/>
    <x v="3415"/>
    <d v="2014-06-01T04:00:00"/>
    <x v="2"/>
  </r>
  <r>
    <x v="3416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x v="497"/>
    <b v="0"/>
    <s v="music/jazz"/>
    <n v="0"/>
    <n v="25"/>
    <x v="7"/>
    <x v="33"/>
    <x v="3416"/>
    <d v="2012-09-02T11:30:48"/>
    <x v="3"/>
  </r>
  <r>
    <x v="3417"/>
    <s v="Phillip Michael Photography"/>
    <s v="Expressing art in an image!"/>
    <x v="70"/>
    <n v="25"/>
    <x v="2"/>
    <s v="US"/>
    <s v="USD"/>
    <n v="1440094742"/>
    <n v="1437502742"/>
    <b v="0"/>
    <x v="497"/>
    <b v="0"/>
    <s v="photography/people"/>
    <n v="0"/>
    <n v="25"/>
    <x v="2"/>
    <x v="36"/>
    <x v="3417"/>
    <d v="2015-08-20T18:19:02"/>
    <x v="4"/>
  </r>
  <r>
    <x v="3418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x v="497"/>
    <b v="0"/>
    <s v="games/video games"/>
    <n v="1"/>
    <n v="25"/>
    <x v="3"/>
    <x v="18"/>
    <x v="3418"/>
    <d v="2015-05-13T20:04:28"/>
    <x v="4"/>
  </r>
  <r>
    <x v="3419"/>
    <s v="REDISCOVERING KIA THE PLAY"/>
    <s v="Fundraising for REDISCOVERING KIA THE PLAY"/>
    <x v="1"/>
    <n v="25"/>
    <x v="2"/>
    <s v="US"/>
    <s v="USD"/>
    <n v="1420768800"/>
    <n v="1415644395"/>
    <b v="0"/>
    <x v="499"/>
    <b v="0"/>
    <s v="theater/plays"/>
    <n v="1"/>
    <n v="12.5"/>
    <x v="6"/>
    <x v="11"/>
    <x v="3419"/>
    <d v="2015-01-09T02:00:00"/>
    <x v="2"/>
  </r>
  <r>
    <x v="3420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x v="497"/>
    <b v="0"/>
    <s v="technology/web"/>
    <n v="1"/>
    <n v="25"/>
    <x v="0"/>
    <x v="26"/>
    <x v="3420"/>
    <d v="2015-10-29T01:07:14"/>
    <x v="4"/>
  </r>
  <r>
    <x v="3421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x v="497"/>
    <b v="0"/>
    <s v="theater/plays"/>
    <n v="1"/>
    <n v="25"/>
    <x v="6"/>
    <x v="11"/>
    <x v="3421"/>
    <d v="2016-04-08T18:35:00"/>
    <x v="1"/>
  </r>
  <r>
    <x v="342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x v="497"/>
    <b v="0"/>
    <s v="food/food trucks"/>
    <n v="1"/>
    <n v="25"/>
    <x v="4"/>
    <x v="29"/>
    <x v="3422"/>
    <d v="2015-03-25T07:01:00"/>
    <x v="4"/>
  </r>
  <r>
    <x v="3423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x v="497"/>
    <b v="0"/>
    <s v="publishing/children's books"/>
    <n v="1"/>
    <n v="25"/>
    <x v="1"/>
    <x v="39"/>
    <x v="3423"/>
    <d v="2012-03-18T23:53:15"/>
    <x v="3"/>
  </r>
  <r>
    <x v="3424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x v="498"/>
    <b v="0"/>
    <s v="food/food trucks"/>
    <n v="1"/>
    <n v="8.33"/>
    <x v="4"/>
    <x v="29"/>
    <x v="3424"/>
    <d v="2014-05-31T23:30:00"/>
    <x v="2"/>
  </r>
  <r>
    <x v="3425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x v="497"/>
    <b v="0"/>
    <s v="theater/plays"/>
    <n v="1"/>
    <n v="25"/>
    <x v="6"/>
    <x v="11"/>
    <x v="3425"/>
    <d v="2015-12-19T19:49:59"/>
    <x v="4"/>
  </r>
  <r>
    <x v="3426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x v="497"/>
    <b v="0"/>
    <s v="music/world music"/>
    <n v="1"/>
    <n v="25"/>
    <x v="7"/>
    <x v="37"/>
    <x v="3426"/>
    <d v="2012-04-16T16:00:00"/>
    <x v="3"/>
  </r>
  <r>
    <x v="3427"/>
    <s v="Counting Stars"/>
    <s v="The world premiere of an astonishing new play by acclaimed writer Atiha Sen Gupta."/>
    <x v="60"/>
    <n v="25"/>
    <x v="2"/>
    <s v="GB"/>
    <s v="GBP"/>
    <n v="1436137140"/>
    <n v="1433833896"/>
    <b v="0"/>
    <x v="497"/>
    <b v="0"/>
    <s v="theater/plays"/>
    <n v="1"/>
    <n v="25"/>
    <x v="6"/>
    <x v="11"/>
    <x v="3427"/>
    <d v="2015-07-05T22:59:00"/>
    <x v="4"/>
  </r>
  <r>
    <x v="3428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x v="499"/>
    <b v="0"/>
    <s v="theater/plays"/>
    <n v="1"/>
    <n v="12.5"/>
    <x v="6"/>
    <x v="11"/>
    <x v="3428"/>
    <d v="2014-08-09T06:25:04"/>
    <x v="2"/>
  </r>
  <r>
    <x v="3429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x v="499"/>
    <b v="0"/>
    <s v="theater/musical"/>
    <n v="1"/>
    <n v="12.5"/>
    <x v="6"/>
    <x v="19"/>
    <x v="3429"/>
    <d v="2014-08-31T18:24:37"/>
    <x v="2"/>
  </r>
  <r>
    <x v="3430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x v="489"/>
    <b v="0"/>
    <s v="photography/photobooks"/>
    <n v="2"/>
    <n v="6.25"/>
    <x v="2"/>
    <x v="3"/>
    <x v="3430"/>
    <d v="2014-07-30T18:03:16"/>
    <x v="2"/>
  </r>
  <r>
    <x v="3431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x v="499"/>
    <b v="0"/>
    <s v="theater/spaces"/>
    <n v="3"/>
    <n v="12.5"/>
    <x v="6"/>
    <x v="9"/>
    <x v="3431"/>
    <d v="2015-11-19T20:45:17"/>
    <x v="4"/>
  </r>
  <r>
    <x v="3432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x v="497"/>
    <b v="0"/>
    <s v="theater/plays"/>
    <n v="3"/>
    <n v="25"/>
    <x v="6"/>
    <x v="11"/>
    <x v="3432"/>
    <d v="2015-03-26T22:17:51"/>
    <x v="4"/>
  </r>
  <r>
    <x v="3433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x v="498"/>
    <b v="0"/>
    <s v="games/video games"/>
    <n v="5"/>
    <n v="8.33"/>
    <x v="3"/>
    <x v="18"/>
    <x v="3433"/>
    <d v="2015-07-12T04:58:11"/>
    <x v="4"/>
  </r>
  <r>
    <x v="3434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x v="497"/>
    <b v="0"/>
    <s v="theater/musical"/>
    <n v="5"/>
    <n v="25"/>
    <x v="6"/>
    <x v="19"/>
    <x v="3434"/>
    <d v="2017-02-20T00:26:39"/>
    <x v="5"/>
  </r>
  <r>
    <x v="3435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x v="499"/>
    <b v="0"/>
    <s v="games/video games"/>
    <n v="13"/>
    <n v="12.5"/>
    <x v="3"/>
    <x v="18"/>
    <x v="3435"/>
    <d v="2016-04-10T18:41:12"/>
    <x v="1"/>
  </r>
  <r>
    <x v="3436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x v="428"/>
    <b v="0"/>
    <s v="theater/spaces"/>
    <n v="0"/>
    <n v="2.67"/>
    <x v="6"/>
    <x v="9"/>
    <x v="3436"/>
    <d v="2015-06-02T15:34:53"/>
    <x v="4"/>
  </r>
  <r>
    <x v="3437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x v="496"/>
    <b v="0"/>
    <s v="film &amp; video/animation"/>
    <n v="2"/>
    <n v="4.8"/>
    <x v="5"/>
    <x v="23"/>
    <x v="3437"/>
    <d v="2013-09-11T02:34:27"/>
    <x v="0"/>
  </r>
  <r>
    <x v="3438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x v="489"/>
    <b v="0"/>
    <s v="theater/plays"/>
    <n v="2"/>
    <n v="5.75"/>
    <x v="6"/>
    <x v="11"/>
    <x v="3438"/>
    <d v="2014-09-27T01:02:41"/>
    <x v="2"/>
  </r>
  <r>
    <x v="3439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x v="489"/>
    <b v="0"/>
    <s v="theater/plays"/>
    <n v="5"/>
    <n v="5.75"/>
    <x v="6"/>
    <x v="11"/>
    <x v="3439"/>
    <d v="2014-06-22T21:00:00"/>
    <x v="2"/>
  </r>
  <r>
    <x v="3440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x v="498"/>
    <b v="0"/>
    <s v="theater/spaces"/>
    <n v="0"/>
    <n v="7.33"/>
    <x v="6"/>
    <x v="9"/>
    <x v="3440"/>
    <d v="2016-03-10T13:42:39"/>
    <x v="1"/>
  </r>
  <r>
    <x v="3441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x v="497"/>
    <b v="0"/>
    <s v="music/faith"/>
    <n v="1"/>
    <n v="22"/>
    <x v="7"/>
    <x v="14"/>
    <x v="3441"/>
    <d v="2015-11-08T21:40:33"/>
    <x v="4"/>
  </r>
  <r>
    <x v="3442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x v="499"/>
    <b v="0"/>
    <s v="games/mobile games"/>
    <n v="0"/>
    <n v="10.5"/>
    <x v="3"/>
    <x v="28"/>
    <x v="3442"/>
    <d v="2016-06-05T06:21:33"/>
    <x v="1"/>
  </r>
  <r>
    <x v="3443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x v="498"/>
    <b v="0"/>
    <s v="theater/plays"/>
    <n v="0"/>
    <n v="7"/>
    <x v="6"/>
    <x v="11"/>
    <x v="3443"/>
    <d v="2015-01-20T19:16:00"/>
    <x v="2"/>
  </r>
  <r>
    <x v="3444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x v="499"/>
    <b v="0"/>
    <s v="music/jazz"/>
    <n v="0"/>
    <n v="10.5"/>
    <x v="7"/>
    <x v="33"/>
    <x v="3444"/>
    <d v="2016-03-30T19:23:22"/>
    <x v="1"/>
  </r>
  <r>
    <x v="3445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x v="499"/>
    <b v="0"/>
    <s v="theater/plays"/>
    <n v="0"/>
    <n v="10.5"/>
    <x v="6"/>
    <x v="11"/>
    <x v="3445"/>
    <d v="2014-05-08T21:23:30"/>
    <x v="2"/>
  </r>
  <r>
    <x v="3446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x v="499"/>
    <b v="0"/>
    <s v="theater/plays"/>
    <n v="0"/>
    <n v="10.5"/>
    <x v="6"/>
    <x v="11"/>
    <x v="3446"/>
    <d v="2016-09-06T11:22:34"/>
    <x v="1"/>
  </r>
  <r>
    <x v="344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x v="498"/>
    <b v="0"/>
    <s v="publishing/fiction"/>
    <n v="1"/>
    <n v="7"/>
    <x v="1"/>
    <x v="35"/>
    <x v="3447"/>
    <d v="2013-07-31T23:32:57"/>
    <x v="0"/>
  </r>
  <r>
    <x v="3448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x v="499"/>
    <b v="0"/>
    <s v="food/food trucks"/>
    <n v="1"/>
    <n v="10.5"/>
    <x v="4"/>
    <x v="29"/>
    <x v="3448"/>
    <d v="2016-02-12T03:08:24"/>
    <x v="1"/>
  </r>
  <r>
    <x v="3449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x v="480"/>
    <b v="0"/>
    <s v="games/video games"/>
    <n v="1"/>
    <n v="3"/>
    <x v="3"/>
    <x v="18"/>
    <x v="3449"/>
    <d v="2013-01-06T00:37:18"/>
    <x v="3"/>
  </r>
  <r>
    <x v="345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x v="498"/>
    <b v="0"/>
    <s v="theater/plays"/>
    <n v="1"/>
    <n v="7"/>
    <x v="6"/>
    <x v="11"/>
    <x v="3450"/>
    <d v="2014-08-09T03:00:00"/>
    <x v="2"/>
  </r>
  <r>
    <x v="3451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x v="497"/>
    <b v="0"/>
    <s v="theater/plays"/>
    <n v="0"/>
    <n v="20"/>
    <x v="6"/>
    <x v="11"/>
    <x v="3451"/>
    <d v="2014-11-25T19:46:00"/>
    <x v="2"/>
  </r>
  <r>
    <x v="345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x v="497"/>
    <b v="0"/>
    <s v="theater/plays"/>
    <n v="0"/>
    <n v="20"/>
    <x v="6"/>
    <x v="11"/>
    <x v="3452"/>
    <d v="2015-04-05T03:40:47"/>
    <x v="4"/>
  </r>
  <r>
    <x v="345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x v="497"/>
    <b v="0"/>
    <s v="film &amp; video/drama"/>
    <n v="0"/>
    <n v="20"/>
    <x v="5"/>
    <x v="10"/>
    <x v="3453"/>
    <d v="2015-08-16T14:06:41"/>
    <x v="4"/>
  </r>
  <r>
    <x v="3454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x v="497"/>
    <b v="0"/>
    <s v="theater/plays"/>
    <n v="0"/>
    <n v="20"/>
    <x v="6"/>
    <x v="11"/>
    <x v="3454"/>
    <d v="2014-09-09T16:12:03"/>
    <x v="2"/>
  </r>
  <r>
    <x v="3455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x v="499"/>
    <b v="0"/>
    <s v="theater/plays"/>
    <n v="0"/>
    <n v="10"/>
    <x v="6"/>
    <x v="11"/>
    <x v="3455"/>
    <d v="2015-03-27T03:34:36"/>
    <x v="4"/>
  </r>
  <r>
    <x v="3456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x v="499"/>
    <b v="0"/>
    <s v="technology/web"/>
    <n v="0"/>
    <n v="10"/>
    <x v="0"/>
    <x v="26"/>
    <x v="3456"/>
    <d v="2016-07-31T16:00:00"/>
    <x v="1"/>
  </r>
  <r>
    <x v="3457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x v="497"/>
    <b v="0"/>
    <s v="music/faith"/>
    <n v="0"/>
    <n v="20"/>
    <x v="7"/>
    <x v="14"/>
    <x v="3457"/>
    <d v="2014-10-02T20:59:02"/>
    <x v="2"/>
  </r>
  <r>
    <x v="3458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x v="497"/>
    <b v="0"/>
    <s v="games/mobile games"/>
    <n v="1"/>
    <n v="20"/>
    <x v="3"/>
    <x v="28"/>
    <x v="3458"/>
    <d v="2014-07-31T09:46:21"/>
    <x v="2"/>
  </r>
  <r>
    <x v="345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x v="497"/>
    <b v="0"/>
    <s v="technology/web"/>
    <n v="1"/>
    <n v="20"/>
    <x v="0"/>
    <x v="26"/>
    <x v="3459"/>
    <d v="2016-01-01T20:20:12"/>
    <x v="4"/>
  </r>
  <r>
    <x v="3460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x v="499"/>
    <b v="0"/>
    <s v="music/indie rock"/>
    <n v="1"/>
    <n v="10"/>
    <x v="7"/>
    <x v="12"/>
    <x v="3460"/>
    <d v="2012-05-12T02:31:00"/>
    <x v="3"/>
  </r>
  <r>
    <x v="3461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x v="497"/>
    <b v="0"/>
    <s v="photography/nature"/>
    <n v="4"/>
    <n v="20"/>
    <x v="2"/>
    <x v="38"/>
    <x v="3461"/>
    <d v="2015-06-30T23:55:00"/>
    <x v="4"/>
  </r>
  <r>
    <x v="3462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x v="499"/>
    <b v="0"/>
    <s v="theater/plays"/>
    <n v="13"/>
    <n v="10"/>
    <x v="6"/>
    <x v="11"/>
    <x v="3462"/>
    <d v="2015-05-28T16:38:09"/>
    <x v="4"/>
  </r>
  <r>
    <x v="3463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x v="496"/>
    <b v="0"/>
    <s v="technology/space exploration"/>
    <n v="0"/>
    <n v="3.8"/>
    <x v="0"/>
    <x v="4"/>
    <x v="3463"/>
    <d v="2015-11-24T18:06:58"/>
    <x v="4"/>
  </r>
  <r>
    <x v="3464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x v="489"/>
    <b v="0"/>
    <s v="theater/plays"/>
    <n v="8"/>
    <n v="4.75"/>
    <x v="6"/>
    <x v="11"/>
    <x v="3464"/>
    <d v="2015-01-28T13:04:38"/>
    <x v="2"/>
  </r>
  <r>
    <x v="3465"/>
    <s v="W (Canceled)"/>
    <s v="O0"/>
    <x v="19"/>
    <n v="18"/>
    <x v="1"/>
    <s v="DE"/>
    <s v="EUR"/>
    <n v="1490447662"/>
    <n v="1485267262"/>
    <b v="0"/>
    <x v="345"/>
    <b v="0"/>
    <s v="technology/web"/>
    <n v="0"/>
    <n v="3"/>
    <x v="0"/>
    <x v="26"/>
    <x v="3465"/>
    <d v="2017-03-25T13:14:22"/>
    <x v="5"/>
  </r>
  <r>
    <x v="346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x v="497"/>
    <b v="0"/>
    <s v="music/faith"/>
    <n v="0"/>
    <n v="18"/>
    <x v="7"/>
    <x v="14"/>
    <x v="3466"/>
    <d v="2017-04-27T19:15:19"/>
    <x v="5"/>
  </r>
  <r>
    <x v="3467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x v="498"/>
    <b v="0"/>
    <s v="film &amp; video/drama"/>
    <n v="0"/>
    <n v="5.67"/>
    <x v="5"/>
    <x v="10"/>
    <x v="3467"/>
    <d v="2014-10-17T19:00:32"/>
    <x v="2"/>
  </r>
  <r>
    <x v="3468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x v="498"/>
    <b v="0"/>
    <s v="food/food trucks"/>
    <n v="0"/>
    <n v="5.67"/>
    <x v="4"/>
    <x v="29"/>
    <x v="3468"/>
    <d v="2015-02-22T08:29:23"/>
    <x v="4"/>
  </r>
  <r>
    <x v="346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x v="497"/>
    <b v="0"/>
    <s v="theater/plays"/>
    <n v="0"/>
    <n v="16"/>
    <x v="6"/>
    <x v="11"/>
    <x v="3469"/>
    <d v="2015-07-14T23:00:15"/>
    <x v="4"/>
  </r>
  <r>
    <x v="3470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x v="498"/>
    <b v="0"/>
    <s v="games/video games"/>
    <n v="2"/>
    <n v="5.33"/>
    <x v="3"/>
    <x v="18"/>
    <x v="3470"/>
    <d v="2011-04-24T06:59:00"/>
    <x v="6"/>
  </r>
  <r>
    <x v="3471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x v="499"/>
    <b v="0"/>
    <s v="technology/wearables"/>
    <n v="0"/>
    <n v="7.5"/>
    <x v="0"/>
    <x v="1"/>
    <x v="3471"/>
    <d v="2014-08-12T02:47:07"/>
    <x v="2"/>
  </r>
  <r>
    <x v="3472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x v="497"/>
    <b v="0"/>
    <s v="photography/places"/>
    <n v="0"/>
    <n v="15"/>
    <x v="2"/>
    <x v="34"/>
    <x v="3472"/>
    <d v="2014-09-25T21:43:11"/>
    <x v="2"/>
  </r>
  <r>
    <x v="3473"/>
    <s v="Cyber Universe Online"/>
    <s v="Humanity's future in the Galaxy"/>
    <x v="53"/>
    <n v="15"/>
    <x v="2"/>
    <s v="US"/>
    <s v="USD"/>
    <n v="1408913291"/>
    <n v="1406321291"/>
    <b v="0"/>
    <x v="499"/>
    <b v="0"/>
    <s v="games/video games"/>
    <n v="0"/>
    <n v="7.5"/>
    <x v="3"/>
    <x v="18"/>
    <x v="3473"/>
    <d v="2014-08-24T20:48:11"/>
    <x v="2"/>
  </r>
  <r>
    <x v="3474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x v="499"/>
    <b v="0"/>
    <s v="publishing/translations"/>
    <n v="0"/>
    <n v="7.5"/>
    <x v="1"/>
    <x v="31"/>
    <x v="3474"/>
    <d v="2015-10-11T18:43:40"/>
    <x v="4"/>
  </r>
  <r>
    <x v="3475"/>
    <s v="Man Down! Translation project"/>
    <s v="The White coat and the battle dress uniform"/>
    <x v="32"/>
    <n v="15"/>
    <x v="2"/>
    <s v="IT"/>
    <s v="EUR"/>
    <n v="1449914400"/>
    <n v="1445336607"/>
    <b v="0"/>
    <x v="498"/>
    <b v="0"/>
    <s v="publishing/translations"/>
    <n v="0"/>
    <n v="5"/>
    <x v="1"/>
    <x v="31"/>
    <x v="3475"/>
    <d v="2015-12-12T10:00:00"/>
    <x v="4"/>
  </r>
  <r>
    <x v="347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x v="497"/>
    <b v="0"/>
    <s v="theater/plays"/>
    <n v="0"/>
    <n v="15"/>
    <x v="6"/>
    <x v="11"/>
    <x v="3476"/>
    <d v="2014-12-27T02:02:28"/>
    <x v="2"/>
  </r>
  <r>
    <x v="347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x v="499"/>
    <b v="0"/>
    <s v="publishing/translations"/>
    <n v="1"/>
    <n v="7.5"/>
    <x v="1"/>
    <x v="31"/>
    <x v="3477"/>
    <d v="2014-08-12T12:52:58"/>
    <x v="2"/>
  </r>
  <r>
    <x v="3478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x v="497"/>
    <b v="0"/>
    <s v="publishing/translations"/>
    <n v="1"/>
    <n v="15"/>
    <x v="1"/>
    <x v="31"/>
    <x v="3478"/>
    <d v="2016-04-24T21:59:00"/>
    <x v="1"/>
  </r>
  <r>
    <x v="3479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x v="497"/>
    <b v="0"/>
    <s v="journalism/audio"/>
    <n v="1"/>
    <n v="15"/>
    <x v="8"/>
    <x v="30"/>
    <x v="3479"/>
    <d v="2017-03-06T04:08:52"/>
    <x v="5"/>
  </r>
  <r>
    <x v="3480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x v="497"/>
    <b v="0"/>
    <s v="technology/space exploration"/>
    <n v="1"/>
    <n v="15"/>
    <x v="0"/>
    <x v="4"/>
    <x v="3480"/>
    <d v="2014-09-15T20:09:00"/>
    <x v="2"/>
  </r>
  <r>
    <x v="3481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x v="497"/>
    <b v="0"/>
    <s v="technology/web"/>
    <n v="2"/>
    <n v="15"/>
    <x v="0"/>
    <x v="26"/>
    <x v="3481"/>
    <d v="2016-08-25T14:34:36"/>
    <x v="1"/>
  </r>
  <r>
    <x v="348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x v="499"/>
    <b v="0"/>
    <s v="theater/musical"/>
    <n v="2"/>
    <n v="7.5"/>
    <x v="6"/>
    <x v="19"/>
    <x v="3482"/>
    <d v="2015-11-30T17:00:00"/>
    <x v="4"/>
  </r>
  <r>
    <x v="3483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x v="499"/>
    <b v="0"/>
    <s v="photography/photobooks"/>
    <n v="3"/>
    <n v="7.5"/>
    <x v="2"/>
    <x v="3"/>
    <x v="3483"/>
    <d v="2014-08-21T21:50:26"/>
    <x v="2"/>
  </r>
  <r>
    <x v="3484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x v="498"/>
    <b v="0"/>
    <s v="theater/plays"/>
    <n v="10"/>
    <n v="5"/>
    <x v="6"/>
    <x v="11"/>
    <x v="3484"/>
    <d v="2014-07-30T20:53:59"/>
    <x v="2"/>
  </r>
  <r>
    <x v="3485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x v="498"/>
    <b v="0"/>
    <s v="film &amp; video/animation"/>
    <n v="0"/>
    <n v="4.83"/>
    <x v="5"/>
    <x v="23"/>
    <x v="3485"/>
    <d v="2014-03-14T04:40:31"/>
    <x v="2"/>
  </r>
  <r>
    <x v="3486"/>
    <s v="weBuy Crowdsourced Shopping"/>
    <s v="weBuy trade built on technology and Crowd Sourced Power"/>
    <x v="10"/>
    <n v="14"/>
    <x v="2"/>
    <s v="GB"/>
    <s v="GBP"/>
    <n v="1441633993"/>
    <n v="1439560393"/>
    <b v="0"/>
    <x v="480"/>
    <b v="0"/>
    <s v="technology/web"/>
    <n v="0"/>
    <n v="2"/>
    <x v="0"/>
    <x v="26"/>
    <x v="3486"/>
    <d v="2015-09-07T13:53:13"/>
    <x v="4"/>
  </r>
  <r>
    <x v="3487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x v="497"/>
    <b v="1"/>
    <s v="film &amp; video/television"/>
    <n v="100"/>
    <n v="13"/>
    <x v="5"/>
    <x v="16"/>
    <x v="3487"/>
    <d v="2016-01-25T19:00:34"/>
    <x v="1"/>
  </r>
  <r>
    <x v="3488"/>
    <s v="Pariah"/>
    <s v="The First Play From The Man Who Brought You The Black James Bond!"/>
    <x v="85"/>
    <n v="13"/>
    <x v="0"/>
    <s v="US"/>
    <s v="USD"/>
    <n v="1476390164"/>
    <n v="1473970964"/>
    <b v="0"/>
    <x v="489"/>
    <b v="1"/>
    <s v="theater/plays"/>
    <n v="130"/>
    <n v="3.25"/>
    <x v="6"/>
    <x v="11"/>
    <x v="3488"/>
    <d v="2016-10-13T20:22:44"/>
    <x v="1"/>
  </r>
  <r>
    <x v="3489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x v="498"/>
    <b v="0"/>
    <s v="technology/web"/>
    <n v="0"/>
    <n v="4"/>
    <x v="0"/>
    <x v="26"/>
    <x v="3489"/>
    <d v="2014-12-17T18:30:45"/>
    <x v="2"/>
  </r>
  <r>
    <x v="3490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x v="489"/>
    <b v="0"/>
    <s v="games/video games"/>
    <n v="0"/>
    <n v="3"/>
    <x v="3"/>
    <x v="18"/>
    <x v="3490"/>
    <d v="2015-01-28T22:14:52"/>
    <x v="2"/>
  </r>
  <r>
    <x v="3491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x v="498"/>
    <b v="0"/>
    <s v="technology/gadgets"/>
    <n v="1"/>
    <n v="4"/>
    <x v="0"/>
    <x v="6"/>
    <x v="3491"/>
    <d v="2015-03-04T18:57:27"/>
    <x v="4"/>
  </r>
  <r>
    <x v="3492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x v="499"/>
    <b v="0"/>
    <s v="film &amp; video/drama"/>
    <n v="0"/>
    <n v="5.5"/>
    <x v="5"/>
    <x v="10"/>
    <x v="3492"/>
    <d v="2015-08-04T22:15:35"/>
    <x v="4"/>
  </r>
  <r>
    <x v="3493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x v="489"/>
    <b v="0"/>
    <s v="technology/wearables"/>
    <n v="0"/>
    <n v="2.75"/>
    <x v="0"/>
    <x v="1"/>
    <x v="3493"/>
    <d v="2014-08-09T22:43:42"/>
    <x v="2"/>
  </r>
  <r>
    <x v="3494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x v="499"/>
    <b v="0"/>
    <s v="theater/plays"/>
    <n v="0"/>
    <n v="5.5"/>
    <x v="6"/>
    <x v="11"/>
    <x v="3494"/>
    <d v="2016-04-17T20:43:31"/>
    <x v="1"/>
  </r>
  <r>
    <x v="3495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x v="499"/>
    <b v="0"/>
    <s v="film &amp; video/animation"/>
    <n v="0"/>
    <n v="5.5"/>
    <x v="5"/>
    <x v="23"/>
    <x v="3495"/>
    <d v="2016-11-20T18:48:47"/>
    <x v="1"/>
  </r>
  <r>
    <x v="3496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x v="498"/>
    <b v="0"/>
    <s v="games/video games"/>
    <n v="0"/>
    <n v="3.67"/>
    <x v="3"/>
    <x v="18"/>
    <x v="3496"/>
    <d v="2014-04-19T12:34:08"/>
    <x v="2"/>
  </r>
  <r>
    <x v="3497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x v="498"/>
    <b v="0"/>
    <s v="games/mobile games"/>
    <n v="0"/>
    <n v="3.67"/>
    <x v="3"/>
    <x v="28"/>
    <x v="3497"/>
    <d v="2014-11-26T00:55:00"/>
    <x v="2"/>
  </r>
  <r>
    <x v="3498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x v="499"/>
    <b v="0"/>
    <s v="music/faith"/>
    <n v="0"/>
    <n v="5.5"/>
    <x v="7"/>
    <x v="14"/>
    <x v="3498"/>
    <d v="2015-03-31T03:22:00"/>
    <x v="4"/>
  </r>
  <r>
    <x v="3499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x v="499"/>
    <b v="0"/>
    <s v="theater/plays"/>
    <n v="0"/>
    <n v="5.5"/>
    <x v="6"/>
    <x v="11"/>
    <x v="3499"/>
    <d v="2015-01-02T11:49:11"/>
    <x v="2"/>
  </r>
  <r>
    <x v="3500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x v="499"/>
    <b v="0"/>
    <s v="theater/spaces"/>
    <n v="0"/>
    <n v="5.5"/>
    <x v="6"/>
    <x v="9"/>
    <x v="3500"/>
    <d v="2015-06-12T03:45:06"/>
    <x v="4"/>
  </r>
  <r>
    <x v="3501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x v="499"/>
    <b v="0"/>
    <s v="theater/plays"/>
    <n v="1"/>
    <n v="5.5"/>
    <x v="6"/>
    <x v="11"/>
    <x v="3501"/>
    <d v="2016-03-23T03:29:00"/>
    <x v="1"/>
  </r>
  <r>
    <x v="3502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x v="497"/>
    <b v="0"/>
    <s v="film &amp; video/science fiction"/>
    <n v="0"/>
    <n v="10"/>
    <x v="5"/>
    <x v="21"/>
    <x v="3502"/>
    <d v="2016-07-03T10:25:45"/>
    <x v="1"/>
  </r>
  <r>
    <x v="3503"/>
    <s v="Mirlin's Sushi"/>
    <s v="Mirlins Sushi!_x000a_Find us on Facebook!_x000a_(Gives backers a voice, and a direct link to us! No kickstarter disappearing act here!)"/>
    <x v="388"/>
    <n v="10"/>
    <x v="2"/>
    <s v="AU"/>
    <s v="AUD"/>
    <n v="1488805200"/>
    <n v="1484094498"/>
    <b v="0"/>
    <x v="497"/>
    <b v="0"/>
    <s v="food/food trucks"/>
    <n v="0"/>
    <n v="10"/>
    <x v="4"/>
    <x v="29"/>
    <x v="3503"/>
    <d v="2017-03-06T13:00:00"/>
    <x v="5"/>
  </r>
  <r>
    <x v="3504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x v="497"/>
    <b v="0"/>
    <s v="film &amp; video/science fiction"/>
    <n v="0"/>
    <n v="10"/>
    <x v="5"/>
    <x v="21"/>
    <x v="3504"/>
    <d v="2016-10-03T01:11:47"/>
    <x v="1"/>
  </r>
  <r>
    <x v="350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x v="497"/>
    <b v="0"/>
    <s v="food/food trucks"/>
    <n v="0"/>
    <n v="10"/>
    <x v="4"/>
    <x v="29"/>
    <x v="3505"/>
    <d v="2015-04-27T15:42:10"/>
    <x v="4"/>
  </r>
  <r>
    <x v="3506"/>
    <s v="Charge Furniture"/>
    <s v="Charge furniture, making it simple and comfortable to charge your USB devices without leaving the comfort of your couch or armchair"/>
    <x v="389"/>
    <n v="10"/>
    <x v="2"/>
    <s v="NZ"/>
    <s v="NZD"/>
    <n v="1407545334"/>
    <n v="1404953334"/>
    <b v="0"/>
    <x v="497"/>
    <b v="0"/>
    <s v="technology/gadgets"/>
    <n v="0"/>
    <n v="10"/>
    <x v="0"/>
    <x v="6"/>
    <x v="3506"/>
    <d v="2014-08-09T00:48:54"/>
    <x v="2"/>
  </r>
  <r>
    <x v="3507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x v="497"/>
    <b v="0"/>
    <s v="publishing/fiction"/>
    <n v="0"/>
    <n v="10"/>
    <x v="1"/>
    <x v="35"/>
    <x v="3507"/>
    <d v="2016-01-30T19:46:42"/>
    <x v="4"/>
  </r>
  <r>
    <x v="3508"/>
    <s v="A Bite of a Snake Play"/>
    <s v="Smells Like Money, Drips Like Honey, Taste Like Mocha, Better Run AWAY"/>
    <x v="0"/>
    <n v="10"/>
    <x v="3"/>
    <s v="US"/>
    <s v="USD"/>
    <n v="1492759460"/>
    <n v="1487579060"/>
    <b v="0"/>
    <x v="497"/>
    <b v="0"/>
    <s v="theater/plays"/>
    <n v="0"/>
    <n v="10"/>
    <x v="6"/>
    <x v="11"/>
    <x v="3508"/>
    <d v="2017-04-21T07:24:20"/>
    <x v="5"/>
  </r>
  <r>
    <x v="3509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x v="499"/>
    <b v="0"/>
    <s v="theater/spaces"/>
    <n v="0"/>
    <n v="5"/>
    <x v="6"/>
    <x v="9"/>
    <x v="3509"/>
    <d v="2014-07-30T01:19:32"/>
    <x v="2"/>
  </r>
  <r>
    <x v="35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x v="497"/>
    <b v="0"/>
    <s v="theater/spaces"/>
    <n v="0"/>
    <n v="10"/>
    <x v="6"/>
    <x v="9"/>
    <x v="3510"/>
    <d v="2017-02-19T00:45:19"/>
    <x v="5"/>
  </r>
  <r>
    <x v="3511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x v="497"/>
    <b v="0"/>
    <s v="technology/web"/>
    <n v="0"/>
    <n v="10"/>
    <x v="0"/>
    <x v="26"/>
    <x v="3511"/>
    <d v="2015-02-12T20:14:20"/>
    <x v="4"/>
  </r>
  <r>
    <x v="3512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x v="497"/>
    <b v="0"/>
    <s v="games/mobile games"/>
    <n v="0"/>
    <n v="10"/>
    <x v="3"/>
    <x v="28"/>
    <x v="3512"/>
    <d v="2016-11-05T22:11:52"/>
    <x v="1"/>
  </r>
  <r>
    <x v="3513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x v="499"/>
    <b v="0"/>
    <s v="games/video games"/>
    <n v="0"/>
    <n v="5"/>
    <x v="3"/>
    <x v="18"/>
    <x v="3513"/>
    <d v="2014-12-08T23:21:27"/>
    <x v="2"/>
  </r>
  <r>
    <x v="3514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x v="497"/>
    <b v="0"/>
    <s v="theater/musical"/>
    <n v="0"/>
    <n v="10"/>
    <x v="6"/>
    <x v="19"/>
    <x v="3514"/>
    <d v="2015-06-30T03:59:00"/>
    <x v="4"/>
  </r>
  <r>
    <x v="3515"/>
    <s v="Ecosteader (Canceled)"/>
    <s v="Land development network for an eco-conscious collective. Community portal features ideas on lean design, green building, urban ecology"/>
    <x v="390"/>
    <n v="10"/>
    <x v="1"/>
    <s v="US"/>
    <s v="USD"/>
    <n v="1441516200"/>
    <n v="1438959121"/>
    <b v="0"/>
    <x v="497"/>
    <b v="0"/>
    <s v="technology/web"/>
    <n v="0"/>
    <n v="10"/>
    <x v="0"/>
    <x v="26"/>
    <x v="3515"/>
    <d v="2015-09-06T05:10:00"/>
    <x v="4"/>
  </r>
  <r>
    <x v="3516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x v="499"/>
    <b v="0"/>
    <s v="film &amp; video/animation"/>
    <n v="0"/>
    <n v="5"/>
    <x v="5"/>
    <x v="23"/>
    <x v="3516"/>
    <d v="2014-02-10T00:21:41"/>
    <x v="2"/>
  </r>
  <r>
    <x v="3517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x v="497"/>
    <b v="0"/>
    <s v="film &amp; video/animation"/>
    <n v="0"/>
    <n v="10"/>
    <x v="5"/>
    <x v="23"/>
    <x v="3517"/>
    <d v="2016-04-14T14:34:00"/>
    <x v="1"/>
  </r>
  <r>
    <x v="3518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x v="497"/>
    <b v="0"/>
    <s v="publishing/art books"/>
    <n v="0"/>
    <n v="10"/>
    <x v="1"/>
    <x v="32"/>
    <x v="3518"/>
    <d v="2015-05-28T20:05:00"/>
    <x v="4"/>
  </r>
  <r>
    <x v="3519"/>
    <s v="The Escorts"/>
    <s v="An Enticing Trip into the World of Assisted Dying"/>
    <x v="36"/>
    <n v="10"/>
    <x v="2"/>
    <s v="US"/>
    <s v="USD"/>
    <n v="1462631358"/>
    <n v="1457450958"/>
    <b v="0"/>
    <x v="497"/>
    <b v="0"/>
    <s v="theater/plays"/>
    <n v="0"/>
    <n v="10"/>
    <x v="6"/>
    <x v="11"/>
    <x v="3519"/>
    <d v="2016-05-07T14:29:18"/>
    <x v="1"/>
  </r>
  <r>
    <x v="3520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x v="498"/>
    <b v="0"/>
    <s v="games/video games"/>
    <n v="0"/>
    <n v="3.33"/>
    <x v="3"/>
    <x v="18"/>
    <x v="3520"/>
    <d v="2013-10-09T08:18:07"/>
    <x v="0"/>
  </r>
  <r>
    <x v="3521"/>
    <s v="&quot;Holy Realm Music Group&quot; Anointed Purpose, Heavenly Good"/>
    <s v="The passion I have for music is intense, super natural and uniquely divine.The encompassing vibe of a great song dressed in great beat"/>
    <x v="391"/>
    <n v="10"/>
    <x v="2"/>
    <s v="US"/>
    <s v="USD"/>
    <n v="1421337405"/>
    <n v="1418745405"/>
    <b v="0"/>
    <x v="499"/>
    <b v="0"/>
    <s v="music/faith"/>
    <n v="0"/>
    <n v="5"/>
    <x v="7"/>
    <x v="14"/>
    <x v="3521"/>
    <d v="2015-01-15T15:56:45"/>
    <x v="2"/>
  </r>
  <r>
    <x v="3522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x v="497"/>
    <b v="0"/>
    <s v="film &amp; video/animation"/>
    <n v="0"/>
    <n v="10"/>
    <x v="5"/>
    <x v="23"/>
    <x v="3522"/>
    <d v="2015-06-28T15:09:30"/>
    <x v="4"/>
  </r>
  <r>
    <x v="3523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x v="497"/>
    <b v="0"/>
    <s v="technology/web"/>
    <n v="0"/>
    <n v="10"/>
    <x v="0"/>
    <x v="26"/>
    <x v="3523"/>
    <d v="2016-05-20T14:08:22"/>
    <x v="1"/>
  </r>
  <r>
    <x v="3524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x v="497"/>
    <b v="0"/>
    <s v="technology/web"/>
    <n v="0"/>
    <n v="10"/>
    <x v="0"/>
    <x v="26"/>
    <x v="3524"/>
    <d v="2015-05-24T15:00:00"/>
    <x v="4"/>
  </r>
  <r>
    <x v="3525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x v="497"/>
    <b v="0"/>
    <s v="technology/web"/>
    <n v="0"/>
    <n v="10"/>
    <x v="0"/>
    <x v="26"/>
    <x v="3525"/>
    <d v="2015-10-15T20:22:38"/>
    <x v="4"/>
  </r>
  <r>
    <x v="3526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x v="499"/>
    <b v="0"/>
    <s v="food/food trucks"/>
    <n v="0"/>
    <n v="5"/>
    <x v="4"/>
    <x v="29"/>
    <x v="3526"/>
    <d v="2016-02-13T21:35:13"/>
    <x v="1"/>
  </r>
  <r>
    <x v="3527"/>
    <s v="1000 words (Canceled)"/>
    <s v="New collection of music by Scott Evan Davis!"/>
    <x v="1"/>
    <n v="10"/>
    <x v="1"/>
    <s v="GB"/>
    <s v="GBP"/>
    <n v="1410191405"/>
    <n v="1408031405"/>
    <b v="0"/>
    <x v="497"/>
    <b v="0"/>
    <s v="theater/musical"/>
    <n v="0"/>
    <n v="10"/>
    <x v="6"/>
    <x v="19"/>
    <x v="3527"/>
    <d v="2014-09-08T15:50:05"/>
    <x v="2"/>
  </r>
  <r>
    <x v="3528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x v="497"/>
    <b v="0"/>
    <s v="film &amp; video/drama"/>
    <n v="0"/>
    <n v="10"/>
    <x v="5"/>
    <x v="10"/>
    <x v="3528"/>
    <d v="2016-02-17T23:59:00"/>
    <x v="1"/>
  </r>
  <r>
    <x v="3529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x v="497"/>
    <b v="0"/>
    <s v="theater/plays"/>
    <n v="0"/>
    <n v="10"/>
    <x v="6"/>
    <x v="11"/>
    <x v="3529"/>
    <d v="2014-09-11T12:39:21"/>
    <x v="2"/>
  </r>
  <r>
    <x v="3530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x v="497"/>
    <b v="0"/>
    <s v="theater/plays"/>
    <n v="0"/>
    <n v="10"/>
    <x v="6"/>
    <x v="11"/>
    <x v="3530"/>
    <d v="2015-03-24T03:59:00"/>
    <x v="4"/>
  </r>
  <r>
    <x v="3531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x v="497"/>
    <b v="0"/>
    <s v="film &amp; video/science fiction"/>
    <n v="0"/>
    <n v="10"/>
    <x v="5"/>
    <x v="21"/>
    <x v="3531"/>
    <d v="2014-11-16T22:26:18"/>
    <x v="2"/>
  </r>
  <r>
    <x v="3532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x v="497"/>
    <b v="0"/>
    <s v="publishing/children's books"/>
    <n v="0"/>
    <n v="10"/>
    <x v="1"/>
    <x v="39"/>
    <x v="3532"/>
    <d v="2015-07-17T16:03:24"/>
    <x v="4"/>
  </r>
  <r>
    <x v="3533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x v="497"/>
    <b v="0"/>
    <s v="theater/plays"/>
    <n v="0"/>
    <n v="10"/>
    <x v="6"/>
    <x v="11"/>
    <x v="3533"/>
    <d v="2016-10-09T10:28:26"/>
    <x v="1"/>
  </r>
  <r>
    <x v="3534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x v="499"/>
    <b v="0"/>
    <s v="games/mobile games"/>
    <n v="0"/>
    <n v="5"/>
    <x v="3"/>
    <x v="28"/>
    <x v="3534"/>
    <d v="2014-06-12T19:08:05"/>
    <x v="2"/>
  </r>
  <r>
    <x v="3535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x v="497"/>
    <b v="0"/>
    <s v="photography/nature"/>
    <n v="0"/>
    <n v="10"/>
    <x v="2"/>
    <x v="38"/>
    <x v="3535"/>
    <d v="2014-11-22T13:13:54"/>
    <x v="2"/>
  </r>
  <r>
    <x v="353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x v="499"/>
    <b v="0"/>
    <s v="games/mobile games"/>
    <n v="1"/>
    <n v="5"/>
    <x v="3"/>
    <x v="28"/>
    <x v="3536"/>
    <d v="2016-07-14T07:51:34"/>
    <x v="1"/>
  </r>
  <r>
    <x v="3537"/>
    <s v="C is for Crooked"/>
    <s v="A children's letter book that Lampoons Hillary Clinton"/>
    <x v="186"/>
    <n v="10"/>
    <x v="2"/>
    <s v="US"/>
    <s v="USD"/>
    <n v="1470498332"/>
    <n v="1469202332"/>
    <b v="0"/>
    <x v="499"/>
    <b v="0"/>
    <s v="publishing/children's books"/>
    <n v="1"/>
    <n v="5"/>
    <x v="1"/>
    <x v="39"/>
    <x v="3537"/>
    <d v="2016-08-06T15:45:32"/>
    <x v="1"/>
  </r>
  <r>
    <x v="3538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x v="497"/>
    <b v="0"/>
    <s v="theater/spaces"/>
    <n v="1"/>
    <n v="10"/>
    <x v="6"/>
    <x v="9"/>
    <x v="3538"/>
    <d v="2014-09-26T16:18:55"/>
    <x v="2"/>
  </r>
  <r>
    <x v="3539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x v="497"/>
    <b v="0"/>
    <s v="theater/plays"/>
    <n v="1"/>
    <n v="10"/>
    <x v="6"/>
    <x v="11"/>
    <x v="3539"/>
    <d v="2015-03-23T18:00:00"/>
    <x v="4"/>
  </r>
  <r>
    <x v="3540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x v="497"/>
    <b v="0"/>
    <s v="theater/plays"/>
    <n v="1"/>
    <n v="10"/>
    <x v="6"/>
    <x v="11"/>
    <x v="3540"/>
    <d v="2017-04-18T19:13:39"/>
    <x v="5"/>
  </r>
  <r>
    <x v="3541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x v="499"/>
    <b v="0"/>
    <s v="technology/web"/>
    <n v="1"/>
    <n v="5"/>
    <x v="0"/>
    <x v="26"/>
    <x v="3541"/>
    <d v="2015-03-16T16:11:56"/>
    <x v="4"/>
  </r>
  <r>
    <x v="3542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x v="497"/>
    <b v="0"/>
    <s v="theater/plays"/>
    <n v="1"/>
    <n v="10"/>
    <x v="6"/>
    <x v="11"/>
    <x v="3542"/>
    <d v="2015-12-13T18:44:57"/>
    <x v="4"/>
  </r>
  <r>
    <x v="3543"/>
    <s v="Super Date, The Dating Game Show for Superheroes"/>
    <s v="Ever wonder what Wonder Woman wants in a super man? Can you be both a lover, and a fighter? And, whatâ€™s with all the spandex?"/>
    <x v="268"/>
    <n v="10"/>
    <x v="2"/>
    <s v="US"/>
    <s v="USD"/>
    <n v="1441037097"/>
    <n v="1438445097"/>
    <b v="0"/>
    <x v="497"/>
    <b v="0"/>
    <s v="theater/plays"/>
    <n v="1"/>
    <n v="10"/>
    <x v="6"/>
    <x v="11"/>
    <x v="3543"/>
    <d v="2015-08-31T16:04:57"/>
    <x v="4"/>
  </r>
  <r>
    <x v="3544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x v="497"/>
    <b v="0"/>
    <s v="games/video games"/>
    <n v="1"/>
    <n v="10"/>
    <x v="3"/>
    <x v="18"/>
    <x v="3544"/>
    <d v="2011-10-16T23:09:01"/>
    <x v="6"/>
  </r>
  <r>
    <x v="3545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x v="497"/>
    <b v="0"/>
    <s v="journalism/audio"/>
    <n v="2"/>
    <n v="10"/>
    <x v="8"/>
    <x v="30"/>
    <x v="3545"/>
    <d v="2014-09-12T10:00:00"/>
    <x v="2"/>
  </r>
  <r>
    <x v="3546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x v="499"/>
    <b v="0"/>
    <s v="theater/musical"/>
    <n v="2"/>
    <n v="5"/>
    <x v="6"/>
    <x v="19"/>
    <x v="3546"/>
    <d v="2015-08-28T22:30:00"/>
    <x v="4"/>
  </r>
  <r>
    <x v="3547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x v="497"/>
    <b v="0"/>
    <s v="theater/plays"/>
    <n v="2"/>
    <n v="10"/>
    <x v="6"/>
    <x v="11"/>
    <x v="3547"/>
    <d v="2015-05-22T21:00:00"/>
    <x v="4"/>
  </r>
  <r>
    <x v="3548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x v="497"/>
    <b v="0"/>
    <s v="theater/plays"/>
    <n v="5"/>
    <n v="10"/>
    <x v="6"/>
    <x v="11"/>
    <x v="3548"/>
    <d v="2015-09-19T03:59:00"/>
    <x v="4"/>
  </r>
  <r>
    <x v="3549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x v="497"/>
    <b v="0"/>
    <s v="theater/plays"/>
    <n v="10"/>
    <n v="10"/>
    <x v="6"/>
    <x v="11"/>
    <x v="3549"/>
    <d v="2014-08-10T16:45:02"/>
    <x v="2"/>
  </r>
  <r>
    <x v="3550"/>
    <s v="CENTROPYMUSIC"/>
    <s v="MUSIC WITH MEANING!  MUSIC THAT MATTERS!!!"/>
    <x v="85"/>
    <n v="10"/>
    <x v="0"/>
    <s v="US"/>
    <s v="USD"/>
    <n v="1436555376"/>
    <n v="1433963376"/>
    <b v="0"/>
    <x v="497"/>
    <b v="1"/>
    <s v="music/metal"/>
    <n v="100"/>
    <n v="10"/>
    <x v="7"/>
    <x v="20"/>
    <x v="3550"/>
    <d v="2015-07-10T19:09:36"/>
    <x v="4"/>
  </r>
  <r>
    <x v="3551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x v="497"/>
    <b v="1"/>
    <s v="music/electronic music"/>
    <n v="200"/>
    <n v="10"/>
    <x v="7"/>
    <x v="13"/>
    <x v="3551"/>
    <d v="2015-05-15T19:49:39"/>
    <x v="4"/>
  </r>
  <r>
    <x v="3552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x v="497"/>
    <b v="0"/>
    <s v="technology/web"/>
    <n v="0"/>
    <n v="9"/>
    <x v="0"/>
    <x v="26"/>
    <x v="3552"/>
    <d v="2015-10-29T21:40:48"/>
    <x v="4"/>
  </r>
  <r>
    <x v="3553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x v="489"/>
    <b v="0"/>
    <s v="technology/wearables"/>
    <n v="0"/>
    <n v="2"/>
    <x v="0"/>
    <x v="1"/>
    <x v="3553"/>
    <d v="2014-08-17T19:58:18"/>
    <x v="2"/>
  </r>
  <r>
    <x v="3554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x v="497"/>
    <b v="0"/>
    <s v="food/food trucks"/>
    <n v="0"/>
    <n v="8"/>
    <x v="4"/>
    <x v="29"/>
    <x v="3554"/>
    <d v="2014-12-31T16:54:50"/>
    <x v="2"/>
  </r>
  <r>
    <x v="3555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x v="499"/>
    <b v="0"/>
    <s v="film &amp; video/science fiction"/>
    <n v="0"/>
    <n v="4"/>
    <x v="5"/>
    <x v="21"/>
    <x v="3555"/>
    <d v="2016-02-26T21:52:52"/>
    <x v="1"/>
  </r>
  <r>
    <x v="3556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x v="495"/>
    <b v="0"/>
    <s v="technology/web"/>
    <n v="1"/>
    <n v="1"/>
    <x v="0"/>
    <x v="26"/>
    <x v="3556"/>
    <d v="2014-11-14T02:37:23"/>
    <x v="2"/>
  </r>
  <r>
    <x v="3557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x v="489"/>
    <b v="0"/>
    <s v="technology/gadgets"/>
    <n v="2"/>
    <n v="2"/>
    <x v="0"/>
    <x v="6"/>
    <x v="3557"/>
    <d v="2014-09-02T01:10:22"/>
    <x v="2"/>
  </r>
  <r>
    <x v="3558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x v="497"/>
    <b v="0"/>
    <s v="theater/plays"/>
    <n v="0"/>
    <n v="7"/>
    <x v="6"/>
    <x v="11"/>
    <x v="3558"/>
    <d v="2016-07-08T23:25:54"/>
    <x v="1"/>
  </r>
  <r>
    <x v="3559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x v="498"/>
    <b v="0"/>
    <s v="theater/plays"/>
    <n v="0"/>
    <n v="2.33"/>
    <x v="6"/>
    <x v="11"/>
    <x v="3559"/>
    <d v="2016-05-05T03:04:53"/>
    <x v="1"/>
  </r>
  <r>
    <x v="3560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x v="498"/>
    <b v="0"/>
    <s v="publishing/translations"/>
    <n v="0"/>
    <n v="2.33"/>
    <x v="1"/>
    <x v="31"/>
    <x v="3560"/>
    <d v="2015-02-06T01:25:00"/>
    <x v="4"/>
  </r>
  <r>
    <x v="3561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x v="499"/>
    <b v="0"/>
    <s v="film &amp; video/animation"/>
    <n v="0"/>
    <n v="3"/>
    <x v="5"/>
    <x v="23"/>
    <x v="3561"/>
    <d v="2015-11-27T21:40:04"/>
    <x v="4"/>
  </r>
  <r>
    <x v="3562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x v="499"/>
    <b v="0"/>
    <s v="technology/web"/>
    <n v="0"/>
    <n v="3"/>
    <x v="0"/>
    <x v="26"/>
    <x v="3562"/>
    <d v="2016-11-02T21:31:32"/>
    <x v="1"/>
  </r>
  <r>
    <x v="3563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x v="499"/>
    <b v="0"/>
    <s v="photography/nature"/>
    <n v="0"/>
    <n v="3"/>
    <x v="2"/>
    <x v="38"/>
    <x v="3563"/>
    <d v="2014-12-31T17:05:38"/>
    <x v="2"/>
  </r>
  <r>
    <x v="356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x v="499"/>
    <b v="0"/>
    <s v="journalism/audio"/>
    <n v="0"/>
    <n v="3"/>
    <x v="8"/>
    <x v="30"/>
    <x v="3564"/>
    <d v="2015-03-05T20:27:00"/>
    <x v="4"/>
  </r>
  <r>
    <x v="3565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x v="499"/>
    <b v="0"/>
    <s v="games/mobile games"/>
    <n v="0"/>
    <n v="3"/>
    <x v="3"/>
    <x v="28"/>
    <x v="3565"/>
    <d v="2016-03-14T14:35:29"/>
    <x v="1"/>
  </r>
  <r>
    <x v="3566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x v="497"/>
    <b v="0"/>
    <s v="publishing/translations"/>
    <n v="0"/>
    <n v="6"/>
    <x v="1"/>
    <x v="31"/>
    <x v="3566"/>
    <d v="2016-02-25T10:57:14"/>
    <x v="1"/>
  </r>
  <r>
    <x v="3567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x v="499"/>
    <b v="0"/>
    <s v="theater/plays"/>
    <n v="1"/>
    <n v="3"/>
    <x v="6"/>
    <x v="11"/>
    <x v="3567"/>
    <d v="2015-02-07T21:42:19"/>
    <x v="2"/>
  </r>
  <r>
    <x v="3568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x v="499"/>
    <b v="0"/>
    <s v="technology/web"/>
    <n v="1"/>
    <n v="3"/>
    <x v="0"/>
    <x v="26"/>
    <x v="3568"/>
    <d v="2016-07-04T15:46:00"/>
    <x v="1"/>
  </r>
  <r>
    <x v="3569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x v="497"/>
    <b v="0"/>
    <s v="food/food trucks"/>
    <n v="0"/>
    <n v="5"/>
    <x v="4"/>
    <x v="29"/>
    <x v="3569"/>
    <d v="2014-08-16T21:44:12"/>
    <x v="2"/>
  </r>
  <r>
    <x v="3570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x v="497"/>
    <b v="0"/>
    <s v="film &amp; video/drama"/>
    <n v="0"/>
    <n v="5"/>
    <x v="5"/>
    <x v="10"/>
    <x v="3570"/>
    <d v="2014-07-02T16:29:55"/>
    <x v="2"/>
  </r>
  <r>
    <x v="3571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x v="497"/>
    <b v="0"/>
    <s v="food/food trucks"/>
    <n v="0"/>
    <n v="5"/>
    <x v="4"/>
    <x v="29"/>
    <x v="3571"/>
    <d v="2016-03-23T11:52:07"/>
    <x v="1"/>
  </r>
  <r>
    <x v="3572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x v="497"/>
    <b v="0"/>
    <s v="film &amp; video/animation"/>
    <n v="0"/>
    <n v="5"/>
    <x v="5"/>
    <x v="23"/>
    <x v="3572"/>
    <d v="2013-03-23T12:19:23"/>
    <x v="0"/>
  </r>
  <r>
    <x v="3573"/>
    <s v="Mexican food truck"/>
    <s v="I want to start my food truck business."/>
    <x v="17"/>
    <n v="5"/>
    <x v="2"/>
    <s v="US"/>
    <s v="USD"/>
    <n v="1427225644"/>
    <n v="1422045244"/>
    <b v="0"/>
    <x v="496"/>
    <b v="0"/>
    <s v="food/food trucks"/>
    <n v="0"/>
    <n v="1"/>
    <x v="4"/>
    <x v="29"/>
    <x v="3573"/>
    <d v="2015-03-24T19:34:04"/>
    <x v="4"/>
  </r>
  <r>
    <x v="3574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x v="497"/>
    <b v="0"/>
    <s v="food/food trucks"/>
    <n v="0"/>
    <n v="5"/>
    <x v="4"/>
    <x v="29"/>
    <x v="3574"/>
    <d v="2015-03-14T15:00:00"/>
    <x v="4"/>
  </r>
  <r>
    <x v="3575"/>
    <s v="Help Jumpy Punch Prosper!!"/>
    <s v="A sci-fi platformer game inspired by a certain blue hedgehog and Italian plumber. Jump, fight, dodge and sprint your way to victory."/>
    <x v="394"/>
    <n v="5"/>
    <x v="2"/>
    <s v="AU"/>
    <s v="AUD"/>
    <n v="1432873653"/>
    <n v="1430281653"/>
    <b v="0"/>
    <x v="497"/>
    <b v="0"/>
    <s v="games/video games"/>
    <n v="0"/>
    <n v="5"/>
    <x v="3"/>
    <x v="18"/>
    <x v="3575"/>
    <d v="2015-05-29T04:27:33"/>
    <x v="4"/>
  </r>
  <r>
    <x v="3576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x v="497"/>
    <b v="0"/>
    <s v="music/faith"/>
    <n v="0"/>
    <n v="5"/>
    <x v="7"/>
    <x v="14"/>
    <x v="3576"/>
    <d v="2017-03-27T04:36:00"/>
    <x v="5"/>
  </r>
  <r>
    <x v="3577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x v="497"/>
    <b v="0"/>
    <s v="theater/spaces"/>
    <n v="0"/>
    <n v="5"/>
    <x v="6"/>
    <x v="9"/>
    <x v="3577"/>
    <d v="2015-03-27T00:05:32"/>
    <x v="4"/>
  </r>
  <r>
    <x v="3578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x v="497"/>
    <b v="0"/>
    <s v="games/mobile games"/>
    <n v="0"/>
    <n v="5"/>
    <x v="3"/>
    <x v="28"/>
    <x v="3578"/>
    <d v="2015-01-01T08:20:26"/>
    <x v="2"/>
  </r>
  <r>
    <x v="3579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x v="497"/>
    <b v="0"/>
    <s v="theater/musical"/>
    <n v="0"/>
    <n v="5"/>
    <x v="6"/>
    <x v="19"/>
    <x v="3579"/>
    <d v="2014-06-29T06:13:01"/>
    <x v="2"/>
  </r>
  <r>
    <x v="358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x v="497"/>
    <b v="0"/>
    <s v="film &amp; video/animation"/>
    <n v="0"/>
    <n v="5"/>
    <x v="5"/>
    <x v="23"/>
    <x v="3580"/>
    <d v="2016-03-24T22:39:13"/>
    <x v="1"/>
  </r>
  <r>
    <x v="3581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x v="497"/>
    <b v="0"/>
    <s v="publishing/fiction"/>
    <n v="0"/>
    <n v="5"/>
    <x v="1"/>
    <x v="35"/>
    <x v="3581"/>
    <d v="2012-09-07T07:51:00"/>
    <x v="3"/>
  </r>
  <r>
    <x v="3582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x v="497"/>
    <b v="0"/>
    <s v="theater/plays"/>
    <n v="0"/>
    <n v="5"/>
    <x v="6"/>
    <x v="11"/>
    <x v="3582"/>
    <d v="2014-10-07T04:30:00"/>
    <x v="2"/>
  </r>
  <r>
    <x v="358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x v="497"/>
    <b v="0"/>
    <s v="publishing/fiction"/>
    <n v="0"/>
    <n v="5"/>
    <x v="1"/>
    <x v="35"/>
    <x v="3583"/>
    <d v="2013-08-15T10:43:28"/>
    <x v="0"/>
  </r>
  <r>
    <x v="3584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x v="497"/>
    <b v="0"/>
    <s v="food/food trucks"/>
    <n v="0"/>
    <n v="5"/>
    <x v="4"/>
    <x v="29"/>
    <x v="3584"/>
    <d v="2015-12-25T07:55:36"/>
    <x v="4"/>
  </r>
  <r>
    <x v="3585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x v="497"/>
    <b v="0"/>
    <s v="theater/plays"/>
    <n v="0"/>
    <n v="5"/>
    <x v="6"/>
    <x v="11"/>
    <x v="3585"/>
    <d v="2015-01-11T10:15:24"/>
    <x v="2"/>
  </r>
  <r>
    <x v="3586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x v="497"/>
    <b v="0"/>
    <s v="theater/plays"/>
    <n v="0"/>
    <n v="5"/>
    <x v="6"/>
    <x v="11"/>
    <x v="3586"/>
    <d v="2016-06-19T22:32:01"/>
    <x v="1"/>
  </r>
  <r>
    <x v="3587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x v="497"/>
    <b v="0"/>
    <s v="games/video games"/>
    <n v="0"/>
    <n v="5"/>
    <x v="3"/>
    <x v="18"/>
    <x v="3587"/>
    <d v="2014-04-06T19:01:04"/>
    <x v="2"/>
  </r>
  <r>
    <x v="3588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x v="497"/>
    <b v="0"/>
    <s v="publishing/fiction"/>
    <n v="0"/>
    <n v="5"/>
    <x v="1"/>
    <x v="35"/>
    <x v="3588"/>
    <d v="2016-08-05T00:10:33"/>
    <x v="1"/>
  </r>
  <r>
    <x v="3589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x v="497"/>
    <b v="0"/>
    <s v="theater/plays"/>
    <n v="0"/>
    <n v="5"/>
    <x v="6"/>
    <x v="11"/>
    <x v="3589"/>
    <d v="2015-05-15T19:14:28"/>
    <x v="4"/>
  </r>
  <r>
    <x v="3590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x v="497"/>
    <b v="0"/>
    <s v="theater/plays"/>
    <n v="0"/>
    <n v="5"/>
    <x v="6"/>
    <x v="11"/>
    <x v="3590"/>
    <d v="2014-07-19T09:21:30"/>
    <x v="2"/>
  </r>
  <r>
    <x v="3591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x v="497"/>
    <b v="0"/>
    <s v="theater/plays"/>
    <n v="0"/>
    <n v="5"/>
    <x v="6"/>
    <x v="11"/>
    <x v="3591"/>
    <d v="2014-08-26T16:28:00"/>
    <x v="2"/>
  </r>
  <r>
    <x v="3592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x v="497"/>
    <b v="0"/>
    <s v="theater/plays"/>
    <n v="0"/>
    <n v="5"/>
    <x v="6"/>
    <x v="11"/>
    <x v="3592"/>
    <d v="2016-06-01T23:38:29"/>
    <x v="1"/>
  </r>
  <r>
    <x v="359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x v="497"/>
    <b v="0"/>
    <s v="games/video games"/>
    <n v="1"/>
    <n v="5"/>
    <x v="3"/>
    <x v="18"/>
    <x v="3593"/>
    <d v="2014-08-14T23:27:00"/>
    <x v="2"/>
  </r>
  <r>
    <x v="3594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x v="497"/>
    <b v="0"/>
    <s v="photography/places"/>
    <n v="1"/>
    <n v="5"/>
    <x v="2"/>
    <x v="34"/>
    <x v="3594"/>
    <d v="2015-12-19T10:46:30"/>
    <x v="4"/>
  </r>
  <r>
    <x v="3595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x v="496"/>
    <b v="0"/>
    <s v="food/food trucks"/>
    <n v="1"/>
    <n v="1"/>
    <x v="4"/>
    <x v="29"/>
    <x v="3595"/>
    <d v="2015-03-16T17:28:00"/>
    <x v="4"/>
  </r>
  <r>
    <x v="3596"/>
    <s v="Add your voice to Cellphonia 9/11 (Canceled)"/>
    <s v="Cellphonia 9/11 (http://cellphonia.org/911/) is one of the performance pieces in the Music After marathon concert on 9.11.11"/>
    <x v="396"/>
    <n v="5"/>
    <x v="1"/>
    <s v="US"/>
    <s v="USD"/>
    <n v="1315747080"/>
    <n v="1314417502"/>
    <b v="0"/>
    <x v="497"/>
    <b v="0"/>
    <s v="music/world music"/>
    <n v="1"/>
    <n v="5"/>
    <x v="7"/>
    <x v="37"/>
    <x v="3596"/>
    <d v="2011-09-11T13:18:00"/>
    <x v="6"/>
  </r>
  <r>
    <x v="3597"/>
    <s v="Swap Anything (Canceled)"/>
    <s v="Can we swap, please? - everybody's said it. I want to create a website that enables anybody to trade their items, without money hassle."/>
    <x v="397"/>
    <n v="5"/>
    <x v="1"/>
    <s v="GB"/>
    <s v="GBP"/>
    <n v="1448761744"/>
    <n v="1446166144"/>
    <b v="0"/>
    <x v="497"/>
    <b v="0"/>
    <s v="technology/web"/>
    <n v="1"/>
    <n v="5"/>
    <x v="0"/>
    <x v="26"/>
    <x v="3597"/>
    <d v="2015-11-29T01:49:04"/>
    <x v="4"/>
  </r>
  <r>
    <x v="3598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x v="497"/>
    <b v="0"/>
    <s v="theater/plays"/>
    <n v="1"/>
    <n v="5"/>
    <x v="6"/>
    <x v="11"/>
    <x v="3598"/>
    <d v="2016-04-23T10:16:40"/>
    <x v="1"/>
  </r>
  <r>
    <x v="3599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x v="499"/>
    <b v="0"/>
    <s v="games/mobile games"/>
    <n v="0"/>
    <n v="2"/>
    <x v="3"/>
    <x v="28"/>
    <x v="3599"/>
    <d v="2016-11-06T09:49:07"/>
    <x v="1"/>
  </r>
  <r>
    <x v="3600"/>
    <s v="Gringo Loco Tacos Food Truck"/>
    <s v="Bringing the best tacos to the streets of Chicago!"/>
    <x v="6"/>
    <n v="4"/>
    <x v="2"/>
    <s v="US"/>
    <s v="USD"/>
    <n v="1425197321"/>
    <n v="1422605321"/>
    <b v="0"/>
    <x v="498"/>
    <b v="0"/>
    <s v="food/food trucks"/>
    <n v="0"/>
    <n v="1.33"/>
    <x v="4"/>
    <x v="29"/>
    <x v="3600"/>
    <d v="2015-03-01T08:08:41"/>
    <x v="4"/>
  </r>
  <r>
    <x v="3601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x v="497"/>
    <b v="0"/>
    <s v="technology/web"/>
    <n v="0"/>
    <n v="4"/>
    <x v="0"/>
    <x v="26"/>
    <x v="3601"/>
    <d v="2015-06-06T10:47:00"/>
    <x v="4"/>
  </r>
  <r>
    <x v="360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x v="499"/>
    <b v="0"/>
    <s v="theater/plays"/>
    <n v="0"/>
    <n v="2"/>
    <x v="6"/>
    <x v="11"/>
    <x v="3602"/>
    <d v="2014-08-21T18:35:11"/>
    <x v="2"/>
  </r>
  <r>
    <x v="3603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x v="499"/>
    <b v="0"/>
    <s v="theater/musical"/>
    <n v="0"/>
    <n v="1.5"/>
    <x v="6"/>
    <x v="19"/>
    <x v="3603"/>
    <d v="2014-09-27T21:17:20"/>
    <x v="2"/>
  </r>
  <r>
    <x v="3604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x v="498"/>
    <b v="0"/>
    <s v="film &amp; video/animation"/>
    <n v="0"/>
    <n v="1"/>
    <x v="5"/>
    <x v="23"/>
    <x v="3604"/>
    <d v="2013-09-13T17:56:20"/>
    <x v="0"/>
  </r>
  <r>
    <x v="3605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x v="497"/>
    <b v="0"/>
    <s v="theater/plays"/>
    <n v="0"/>
    <n v="3"/>
    <x v="6"/>
    <x v="11"/>
    <x v="3605"/>
    <d v="2015-05-13T20:45:12"/>
    <x v="4"/>
  </r>
  <r>
    <x v="3606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x v="498"/>
    <b v="0"/>
    <s v="photography/places"/>
    <n v="0"/>
    <n v="1"/>
    <x v="2"/>
    <x v="34"/>
    <x v="3606"/>
    <d v="2015-02-28T20:17:35"/>
    <x v="4"/>
  </r>
  <r>
    <x v="3607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x v="498"/>
    <b v="0"/>
    <s v="theater/spaces"/>
    <n v="0"/>
    <n v="1"/>
    <x v="6"/>
    <x v="9"/>
    <x v="3607"/>
    <d v="2016-05-20T08:59:00"/>
    <x v="1"/>
  </r>
  <r>
    <x v="3608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x v="498"/>
    <b v="0"/>
    <s v="technology/wearables"/>
    <n v="0"/>
    <n v="1"/>
    <x v="0"/>
    <x v="1"/>
    <x v="3608"/>
    <d v="2016-10-02T18:04:46"/>
    <x v="1"/>
  </r>
  <r>
    <x v="3609"/>
    <s v="Black America from Prophets to Pimps"/>
    <s v="A play that will cover 4000 years of black history."/>
    <x v="26"/>
    <n v="3"/>
    <x v="2"/>
    <s v="US"/>
    <s v="USD"/>
    <n v="1429074240"/>
    <n v="1427866200"/>
    <b v="0"/>
    <x v="499"/>
    <b v="0"/>
    <s v="theater/plays"/>
    <n v="0"/>
    <n v="1.5"/>
    <x v="6"/>
    <x v="11"/>
    <x v="3609"/>
    <d v="2015-04-15T05:04:00"/>
    <x v="4"/>
  </r>
  <r>
    <x v="3610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x v="499"/>
    <b v="0"/>
    <s v="technology/web"/>
    <n v="0"/>
    <n v="1.5"/>
    <x v="0"/>
    <x v="26"/>
    <x v="3610"/>
    <d v="2015-02-26T08:41:33"/>
    <x v="4"/>
  </r>
  <r>
    <x v="3611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x v="498"/>
    <b v="0"/>
    <s v="film &amp; video/drama"/>
    <n v="0"/>
    <n v="1"/>
    <x v="5"/>
    <x v="10"/>
    <x v="3611"/>
    <d v="2016-03-06T23:55:31"/>
    <x v="1"/>
  </r>
  <r>
    <x v="3612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x v="498"/>
    <b v="0"/>
    <s v="theater/plays"/>
    <n v="0"/>
    <n v="1"/>
    <x v="6"/>
    <x v="11"/>
    <x v="3612"/>
    <d v="2016-01-08T06:34:00"/>
    <x v="4"/>
  </r>
  <r>
    <x v="3613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x v="499"/>
    <b v="0"/>
    <s v="theater/plays"/>
    <n v="2"/>
    <n v="1.5"/>
    <x v="6"/>
    <x v="11"/>
    <x v="3613"/>
    <d v="2015-11-14T23:00:00"/>
    <x v="4"/>
  </r>
  <r>
    <x v="3614"/>
    <s v="Shakespeare in the Hood - Romeo and Juliet"/>
    <s v="Help me butcher Shakespeare in a satirical fashion."/>
    <x v="327"/>
    <n v="3"/>
    <x v="2"/>
    <s v="US"/>
    <s v="USD"/>
    <n v="1467129686"/>
    <n v="1464969686"/>
    <b v="0"/>
    <x v="498"/>
    <b v="0"/>
    <s v="publishing/translations"/>
    <n v="3"/>
    <n v="1"/>
    <x v="1"/>
    <x v="31"/>
    <x v="3614"/>
    <d v="2016-06-28T16:01:26"/>
    <x v="1"/>
  </r>
  <r>
    <x v="3615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x v="499"/>
    <b v="0"/>
    <s v="theater/musical"/>
    <n v="0"/>
    <n v="1"/>
    <x v="6"/>
    <x v="19"/>
    <x v="3615"/>
    <d v="2016-05-05T17:00:00"/>
    <x v="1"/>
  </r>
  <r>
    <x v="3616"/>
    <s v="Murphy's good eatin'"/>
    <s v="Go to Colorado and run a food truck with homemade food of all kinds."/>
    <x v="4"/>
    <n v="2"/>
    <x v="2"/>
    <s v="US"/>
    <s v="USD"/>
    <n v="1467080613"/>
    <n v="1461896613"/>
    <b v="0"/>
    <x v="499"/>
    <b v="0"/>
    <s v="food/food trucks"/>
    <n v="0"/>
    <n v="1"/>
    <x v="4"/>
    <x v="29"/>
    <x v="3616"/>
    <d v="2016-06-28T02:23:33"/>
    <x v="1"/>
  </r>
  <r>
    <x v="3617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x v="499"/>
    <b v="0"/>
    <s v="film &amp; video/animation"/>
    <n v="0"/>
    <n v="1"/>
    <x v="5"/>
    <x v="23"/>
    <x v="3617"/>
    <d v="2015-05-21T08:02:55"/>
    <x v="4"/>
  </r>
  <r>
    <x v="3618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x v="497"/>
    <b v="0"/>
    <s v="theater/plays"/>
    <n v="0"/>
    <n v="2"/>
    <x v="6"/>
    <x v="11"/>
    <x v="3618"/>
    <d v="2016-02-16T18:33:07"/>
    <x v="1"/>
  </r>
  <r>
    <x v="3619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x v="497"/>
    <b v="0"/>
    <s v="technology/web"/>
    <n v="0"/>
    <n v="2"/>
    <x v="0"/>
    <x v="26"/>
    <x v="3619"/>
    <d v="2015-04-12T02:12:42"/>
    <x v="4"/>
  </r>
  <r>
    <x v="3620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x v="499"/>
    <b v="0"/>
    <s v="publishing/translations"/>
    <n v="0"/>
    <n v="1"/>
    <x v="1"/>
    <x v="31"/>
    <x v="3620"/>
    <d v="2014-11-19T00:00:59"/>
    <x v="2"/>
  </r>
  <r>
    <x v="3621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x v="499"/>
    <b v="0"/>
    <s v="food/food trucks"/>
    <n v="0"/>
    <n v="1"/>
    <x v="4"/>
    <x v="29"/>
    <x v="3621"/>
    <d v="2015-03-08T05:14:57"/>
    <x v="4"/>
  </r>
  <r>
    <x v="362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x v="499"/>
    <b v="0"/>
    <s v="theater/spaces"/>
    <n v="0"/>
    <n v="1"/>
    <x v="6"/>
    <x v="9"/>
    <x v="3622"/>
    <d v="2016-10-30T01:46:00"/>
    <x v="1"/>
  </r>
  <r>
    <x v="362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x v="499"/>
    <b v="0"/>
    <s v="theater/plays"/>
    <n v="0"/>
    <n v="1"/>
    <x v="6"/>
    <x v="11"/>
    <x v="3623"/>
    <d v="2014-09-06T22:08:59"/>
    <x v="2"/>
  </r>
  <r>
    <x v="3624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x v="497"/>
    <b v="0"/>
    <s v="technology/web"/>
    <n v="0"/>
    <n v="2"/>
    <x v="0"/>
    <x v="26"/>
    <x v="3624"/>
    <d v="2016-02-07T16:58:00"/>
    <x v="1"/>
  </r>
  <r>
    <x v="3625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x v="499"/>
    <b v="0"/>
    <s v="theater/plays"/>
    <n v="0"/>
    <n v="1"/>
    <x v="6"/>
    <x v="11"/>
    <x v="3625"/>
    <d v="2016-05-14T21:03:57"/>
    <x v="1"/>
  </r>
  <r>
    <x v="362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x v="499"/>
    <b v="0"/>
    <s v="theater/spaces"/>
    <n v="0"/>
    <n v="1"/>
    <x v="6"/>
    <x v="9"/>
    <x v="3626"/>
    <d v="2016-08-15T12:44:52"/>
    <x v="1"/>
  </r>
  <r>
    <x v="3627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x v="499"/>
    <b v="0"/>
    <s v="photography/people"/>
    <n v="0"/>
    <n v="1"/>
    <x v="2"/>
    <x v="36"/>
    <x v="3627"/>
    <d v="2015-02-18T03:26:31"/>
    <x v="4"/>
  </r>
  <r>
    <x v="3628"/>
    <s v="Raph the Ninja Giraffe"/>
    <s v="Raph the Ninja Giraffe is a project that is my 5 year old sons idea, &amp; I am working with him to bring his idea to life."/>
    <x v="268"/>
    <n v="2"/>
    <x v="2"/>
    <s v="GB"/>
    <s v="GBP"/>
    <n v="1401997790"/>
    <n v="1397677790"/>
    <b v="0"/>
    <x v="499"/>
    <b v="0"/>
    <s v="publishing/children's books"/>
    <n v="0"/>
    <n v="1"/>
    <x v="1"/>
    <x v="39"/>
    <x v="3628"/>
    <d v="2014-06-05T19:49:50"/>
    <x v="2"/>
  </r>
  <r>
    <x v="3629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x v="497"/>
    <b v="0"/>
    <s v="publishing/fiction"/>
    <n v="0"/>
    <n v="2"/>
    <x v="1"/>
    <x v="35"/>
    <x v="3629"/>
    <d v="2014-04-30T16:51:20"/>
    <x v="2"/>
  </r>
  <r>
    <x v="3630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x v="499"/>
    <b v="0"/>
    <s v="games/video games"/>
    <n v="1"/>
    <n v="1"/>
    <x v="3"/>
    <x v="18"/>
    <x v="3630"/>
    <d v="2014-01-28T15:10:27"/>
    <x v="2"/>
  </r>
  <r>
    <x v="3631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x v="499"/>
    <b v="0"/>
    <s v="games/video games"/>
    <n v="2"/>
    <n v="1"/>
    <x v="3"/>
    <x v="18"/>
    <x v="3631"/>
    <d v="2015-04-02T16:36:22"/>
    <x v="4"/>
  </r>
  <r>
    <x v="3632"/>
    <s v="Big Data (Canceled)"/>
    <s v="Big Data Sets for researchers interested in improving the quality of life."/>
    <x v="399"/>
    <n v="1"/>
    <x v="1"/>
    <s v="US"/>
    <s v="USD"/>
    <n v="1416933390"/>
    <n v="1411745790"/>
    <b v="0"/>
    <x v="497"/>
    <b v="0"/>
    <s v="technology/web"/>
    <n v="0"/>
    <n v="1"/>
    <x v="0"/>
    <x v="26"/>
    <x v="3632"/>
    <d v="2014-11-25T16:36:30"/>
    <x v="2"/>
  </r>
  <r>
    <x v="3633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x v="497"/>
    <b v="0"/>
    <s v="technology/web"/>
    <n v="0"/>
    <n v="1"/>
    <x v="0"/>
    <x v="26"/>
    <x v="3633"/>
    <d v="2014-10-13T13:59:55"/>
    <x v="2"/>
  </r>
  <r>
    <x v="3634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x v="497"/>
    <b v="0"/>
    <s v="technology/web"/>
    <n v="0"/>
    <n v="1"/>
    <x v="0"/>
    <x v="26"/>
    <x v="3634"/>
    <d v="2016-05-03T16:41:56"/>
    <x v="1"/>
  </r>
  <r>
    <x v="3635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x v="497"/>
    <b v="0"/>
    <s v="theater/plays"/>
    <n v="0"/>
    <n v="1"/>
    <x v="6"/>
    <x v="11"/>
    <x v="3635"/>
    <d v="2016-05-03T18:49:02"/>
    <x v="1"/>
  </r>
  <r>
    <x v="3636"/>
    <s v="trustee"/>
    <s v="Show your fidelity by wearing the Trustee rings! Show where you are (at)!"/>
    <x v="388"/>
    <n v="1"/>
    <x v="2"/>
    <s v="NL"/>
    <s v="EUR"/>
    <n v="1406326502"/>
    <n v="1403734502"/>
    <b v="0"/>
    <x v="497"/>
    <b v="0"/>
    <s v="technology/wearables"/>
    <n v="0"/>
    <n v="1"/>
    <x v="0"/>
    <x v="1"/>
    <x v="3636"/>
    <d v="2014-07-25T22:15:02"/>
    <x v="2"/>
  </r>
  <r>
    <x v="3637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x v="497"/>
    <b v="0"/>
    <s v="publishing/translations"/>
    <n v="0"/>
    <n v="1"/>
    <x v="1"/>
    <x v="31"/>
    <x v="3637"/>
    <d v="2016-02-20T04:06:37"/>
    <x v="1"/>
  </r>
  <r>
    <x v="3638"/>
    <s v="Drunken Wings"/>
    <s v="The place where chicken meets liquor for the first time!"/>
    <x v="94"/>
    <n v="1"/>
    <x v="2"/>
    <s v="US"/>
    <s v="USD"/>
    <n v="1477784634"/>
    <n v="1475192634"/>
    <b v="0"/>
    <x v="497"/>
    <b v="0"/>
    <s v="food/food trucks"/>
    <n v="0"/>
    <n v="1"/>
    <x v="4"/>
    <x v="29"/>
    <x v="3638"/>
    <d v="2016-10-29T23:43:54"/>
    <x v="1"/>
  </r>
  <r>
    <x v="3639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x v="497"/>
    <b v="0"/>
    <s v="technology/web"/>
    <n v="0"/>
    <n v="1"/>
    <x v="0"/>
    <x v="26"/>
    <x v="3639"/>
    <d v="2015-03-28T10:19:12"/>
    <x v="4"/>
  </r>
  <r>
    <x v="3640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x v="497"/>
    <b v="0"/>
    <s v="food/food trucks"/>
    <n v="0"/>
    <n v="1"/>
    <x v="4"/>
    <x v="29"/>
    <x v="3640"/>
    <d v="2014-08-07T23:13:48"/>
    <x v="2"/>
  </r>
  <r>
    <x v="3641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x v="497"/>
    <b v="0"/>
    <s v="technology/wearables"/>
    <n v="0"/>
    <n v="1"/>
    <x v="0"/>
    <x v="1"/>
    <x v="3641"/>
    <d v="2016-02-28T23:05:09"/>
    <x v="1"/>
  </r>
  <r>
    <x v="3642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x v="497"/>
    <b v="0"/>
    <s v="film &amp; video/animation"/>
    <n v="0"/>
    <n v="1"/>
    <x v="5"/>
    <x v="23"/>
    <x v="3642"/>
    <d v="2014-02-10T22:21:14"/>
    <x v="0"/>
  </r>
  <r>
    <x v="3643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x v="497"/>
    <b v="0"/>
    <s v="film &amp; video/drama"/>
    <n v="0"/>
    <n v="1"/>
    <x v="5"/>
    <x v="10"/>
    <x v="3643"/>
    <d v="2016-08-12T04:20:14"/>
    <x v="1"/>
  </r>
  <r>
    <x v="3644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x v="497"/>
    <b v="0"/>
    <s v="food/food trucks"/>
    <n v="0"/>
    <n v="1"/>
    <x v="4"/>
    <x v="29"/>
    <x v="3644"/>
    <d v="2016-03-23T06:38:53"/>
    <x v="1"/>
  </r>
  <r>
    <x v="3645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x v="497"/>
    <b v="0"/>
    <s v="theater/musical"/>
    <n v="0"/>
    <n v="1"/>
    <x v="6"/>
    <x v="19"/>
    <x v="3645"/>
    <d v="2016-04-30T05:34:00"/>
    <x v="1"/>
  </r>
  <r>
    <x v="3646"/>
    <s v="Premium Burgers"/>
    <s v="From Moo 2 You! We want to offer premium burgers to a taco flooded environment."/>
    <x v="23"/>
    <n v="1"/>
    <x v="2"/>
    <s v="US"/>
    <s v="USD"/>
    <n v="1426182551"/>
    <n v="1423594151"/>
    <b v="0"/>
    <x v="497"/>
    <b v="0"/>
    <s v="food/food trucks"/>
    <n v="0"/>
    <n v="1"/>
    <x v="4"/>
    <x v="29"/>
    <x v="3646"/>
    <d v="2015-03-12T17:49:11"/>
    <x v="4"/>
  </r>
  <r>
    <x v="3647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x v="497"/>
    <b v="0"/>
    <s v="food/food trucks"/>
    <n v="0"/>
    <n v="1"/>
    <x v="4"/>
    <x v="29"/>
    <x v="3647"/>
    <d v="2016-07-30T23:04:50"/>
    <x v="1"/>
  </r>
  <r>
    <x v="3648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x v="497"/>
    <b v="0"/>
    <s v="food/food trucks"/>
    <n v="0"/>
    <n v="1"/>
    <x v="4"/>
    <x v="29"/>
    <x v="3648"/>
    <d v="2014-09-26T03:22:19"/>
    <x v="2"/>
  </r>
  <r>
    <x v="3649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x v="497"/>
    <b v="0"/>
    <s v="theater/plays"/>
    <n v="0"/>
    <n v="1"/>
    <x v="6"/>
    <x v="11"/>
    <x v="3649"/>
    <d v="2015-06-12T20:11:27"/>
    <x v="4"/>
  </r>
  <r>
    <x v="3650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x v="497"/>
    <b v="0"/>
    <s v="games/mobile games"/>
    <n v="0"/>
    <n v="1"/>
    <x v="3"/>
    <x v="28"/>
    <x v="3650"/>
    <d v="2014-11-29T04:33:00"/>
    <x v="2"/>
  </r>
  <r>
    <x v="3651"/>
    <s v="Hercules the Panto"/>
    <s v="Hercules must complete four challenges in order to meet the father he never knew"/>
    <x v="17"/>
    <n v="1"/>
    <x v="2"/>
    <s v="GB"/>
    <s v="GBP"/>
    <n v="1426365994"/>
    <n v="1421185594"/>
    <b v="0"/>
    <x v="497"/>
    <b v="0"/>
    <s v="theater/plays"/>
    <n v="0"/>
    <n v="1"/>
    <x v="6"/>
    <x v="11"/>
    <x v="3651"/>
    <d v="2015-03-14T20:46:34"/>
    <x v="4"/>
  </r>
  <r>
    <x v="3652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x v="497"/>
    <b v="0"/>
    <s v="theater/spaces"/>
    <n v="0"/>
    <n v="1"/>
    <x v="6"/>
    <x v="9"/>
    <x v="3652"/>
    <d v="2015-03-01T23:02:35"/>
    <x v="4"/>
  </r>
  <r>
    <x v="3653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x v="497"/>
    <b v="0"/>
    <s v="theater/musical"/>
    <n v="0"/>
    <n v="1"/>
    <x v="6"/>
    <x v="19"/>
    <x v="3653"/>
    <d v="2016-10-07T15:11:00"/>
    <x v="1"/>
  </r>
  <r>
    <x v="3654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x v="497"/>
    <b v="0"/>
    <s v="theater/musical"/>
    <n v="0"/>
    <n v="1"/>
    <x v="6"/>
    <x v="19"/>
    <x v="3654"/>
    <d v="2017-01-14T00:42:36"/>
    <x v="1"/>
  </r>
  <r>
    <x v="36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x v="497"/>
    <b v="0"/>
    <s v="theater/spaces"/>
    <n v="0"/>
    <n v="1"/>
    <x v="6"/>
    <x v="9"/>
    <x v="3655"/>
    <d v="2015-01-09T22:59:50"/>
    <x v="2"/>
  </r>
  <r>
    <x v="3656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x v="497"/>
    <b v="0"/>
    <s v="technology/web"/>
    <n v="0"/>
    <n v="1"/>
    <x v="0"/>
    <x v="26"/>
    <x v="3656"/>
    <d v="2016-03-12T22:37:55"/>
    <x v="1"/>
  </r>
  <r>
    <x v="3657"/>
    <s v="lyndale lewis and new vision prosper cd release"/>
    <s v="I can do all things through christ jesus"/>
    <x v="265"/>
    <n v="1"/>
    <x v="2"/>
    <s v="US"/>
    <s v="USD"/>
    <n v="1427745150"/>
    <n v="1425156750"/>
    <b v="0"/>
    <x v="497"/>
    <b v="0"/>
    <s v="music/faith"/>
    <n v="0"/>
    <n v="1"/>
    <x v="7"/>
    <x v="14"/>
    <x v="3657"/>
    <d v="2015-03-30T19:52:30"/>
    <x v="4"/>
  </r>
  <r>
    <x v="3658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x v="497"/>
    <b v="0"/>
    <s v="technology/web"/>
    <n v="0"/>
    <n v="1"/>
    <x v="0"/>
    <x v="26"/>
    <x v="3658"/>
    <d v="2015-02-04T19:36:46"/>
    <x v="4"/>
  </r>
  <r>
    <x v="3659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x v="497"/>
    <b v="0"/>
    <s v="publishing/fiction"/>
    <n v="0"/>
    <n v="1"/>
    <x v="1"/>
    <x v="35"/>
    <x v="3659"/>
    <d v="2013-07-31T19:43:00"/>
    <x v="0"/>
  </r>
  <r>
    <x v="3660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x v="497"/>
    <b v="0"/>
    <s v="theater/plays"/>
    <n v="0"/>
    <n v="1"/>
    <x v="6"/>
    <x v="11"/>
    <x v="3660"/>
    <d v="2015-04-25T04:35:00"/>
    <x v="4"/>
  </r>
  <r>
    <x v="3661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x v="497"/>
    <b v="0"/>
    <s v="publishing/translations"/>
    <n v="0"/>
    <n v="1"/>
    <x v="1"/>
    <x v="31"/>
    <x v="3661"/>
    <d v="2016-05-26T17:57:43"/>
    <x v="1"/>
  </r>
  <r>
    <x v="3662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x v="497"/>
    <b v="0"/>
    <s v="film &amp; video/drama"/>
    <n v="0"/>
    <n v="1"/>
    <x v="5"/>
    <x v="10"/>
    <x v="3662"/>
    <d v="2015-03-06T15:22:29"/>
    <x v="4"/>
  </r>
  <r>
    <x v="3663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x v="497"/>
    <b v="0"/>
    <s v="theater/plays"/>
    <n v="0"/>
    <n v="1"/>
    <x v="6"/>
    <x v="11"/>
    <x v="3663"/>
    <d v="2016-03-16T03:02:44"/>
    <x v="1"/>
  </r>
  <r>
    <x v="3664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x v="497"/>
    <b v="0"/>
    <s v="technology/web"/>
    <n v="0"/>
    <n v="1"/>
    <x v="0"/>
    <x v="26"/>
    <x v="3664"/>
    <d v="2015-03-19T21:31:27"/>
    <x v="4"/>
  </r>
  <r>
    <x v="3665"/>
    <s v="Get Neighborly"/>
    <s v="Services closer than you think..."/>
    <x v="82"/>
    <n v="1"/>
    <x v="2"/>
    <s v="US"/>
    <s v="USD"/>
    <n v="1436366699"/>
    <n v="1435070699"/>
    <b v="0"/>
    <x v="497"/>
    <b v="0"/>
    <s v="technology/web"/>
    <n v="0"/>
    <n v="1"/>
    <x v="0"/>
    <x v="26"/>
    <x v="3665"/>
    <d v="2015-07-08T14:44:59"/>
    <x v="4"/>
  </r>
  <r>
    <x v="3666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x v="497"/>
    <b v="0"/>
    <s v="photography/places"/>
    <n v="0"/>
    <n v="1"/>
    <x v="2"/>
    <x v="34"/>
    <x v="3666"/>
    <d v="2014-12-13T22:49:25"/>
    <x v="2"/>
  </r>
  <r>
    <x v="3667"/>
    <s v="The Container Play"/>
    <s v="The hit immersive theatre experience of England comes to Corpus Christi!"/>
    <x v="82"/>
    <n v="1"/>
    <x v="2"/>
    <s v="US"/>
    <s v="USD"/>
    <n v="1473699540"/>
    <n v="1472451356"/>
    <b v="0"/>
    <x v="497"/>
    <b v="0"/>
    <s v="theater/plays"/>
    <n v="0"/>
    <n v="1"/>
    <x v="6"/>
    <x v="11"/>
    <x v="3667"/>
    <d v="2016-09-12T16:59:00"/>
    <x v="1"/>
  </r>
  <r>
    <x v="3668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x v="497"/>
    <b v="0"/>
    <s v="theater/plays"/>
    <n v="0"/>
    <n v="1"/>
    <x v="6"/>
    <x v="11"/>
    <x v="3668"/>
    <d v="2015-07-19T18:44:23"/>
    <x v="4"/>
  </r>
  <r>
    <x v="3669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x v="497"/>
    <b v="0"/>
    <s v="film &amp; video/drama"/>
    <n v="0"/>
    <n v="1"/>
    <x v="5"/>
    <x v="10"/>
    <x v="3669"/>
    <d v="2016-04-16T20:08:40"/>
    <x v="1"/>
  </r>
  <r>
    <x v="367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x v="497"/>
    <b v="0"/>
    <s v="publishing/translations"/>
    <n v="0"/>
    <n v="1"/>
    <x v="1"/>
    <x v="31"/>
    <x v="3670"/>
    <d v="2016-06-03T07:38:40"/>
    <x v="1"/>
  </r>
  <r>
    <x v="3671"/>
    <s v="hot dog cart"/>
    <s v="help me start Merrill's first hot dog cart in this empty lot"/>
    <x v="70"/>
    <n v="1"/>
    <x v="2"/>
    <s v="US"/>
    <s v="USD"/>
    <n v="1424536196"/>
    <n v="1421944196"/>
    <b v="0"/>
    <x v="497"/>
    <b v="0"/>
    <s v="food/food trucks"/>
    <n v="0"/>
    <n v="1"/>
    <x v="4"/>
    <x v="29"/>
    <x v="3671"/>
    <d v="2015-02-21T16:29:56"/>
    <x v="4"/>
  </r>
  <r>
    <x v="3672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x v="497"/>
    <b v="0"/>
    <s v="technology/web"/>
    <n v="0"/>
    <n v="1"/>
    <x v="0"/>
    <x v="26"/>
    <x v="3672"/>
    <d v="2016-07-14T16:25:33"/>
    <x v="1"/>
  </r>
  <r>
    <x v="3673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x v="497"/>
    <b v="0"/>
    <s v="technology/web"/>
    <n v="0"/>
    <n v="1"/>
    <x v="0"/>
    <x v="26"/>
    <x v="3673"/>
    <d v="2015-02-26T22:17:09"/>
    <x v="4"/>
  </r>
  <r>
    <x v="3674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x v="497"/>
    <b v="0"/>
    <s v="games/video games"/>
    <n v="0"/>
    <n v="1"/>
    <x v="3"/>
    <x v="18"/>
    <x v="3674"/>
    <d v="2016-02-11T16:18:30"/>
    <x v="1"/>
  </r>
  <r>
    <x v="3675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x v="497"/>
    <b v="0"/>
    <s v="theater/plays"/>
    <n v="0"/>
    <n v="1"/>
    <x v="6"/>
    <x v="11"/>
    <x v="3675"/>
    <d v="2015-03-08T16:50:03"/>
    <x v="4"/>
  </r>
  <r>
    <x v="3676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x v="497"/>
    <b v="0"/>
    <s v="theater/plays"/>
    <n v="0"/>
    <n v="1"/>
    <x v="6"/>
    <x v="11"/>
    <x v="3676"/>
    <d v="2014-08-21T04:49:49"/>
    <x v="2"/>
  </r>
  <r>
    <x v="3677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x v="497"/>
    <b v="0"/>
    <s v="music/faith"/>
    <n v="0"/>
    <n v="1"/>
    <x v="7"/>
    <x v="14"/>
    <x v="3677"/>
    <d v="2015-05-08T00:52:36"/>
    <x v="4"/>
  </r>
  <r>
    <x v="3678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x v="497"/>
    <b v="0"/>
    <s v="food/food trucks"/>
    <n v="0"/>
    <n v="1"/>
    <x v="4"/>
    <x v="29"/>
    <x v="3678"/>
    <d v="2016-05-27T22:04:00"/>
    <x v="1"/>
  </r>
  <r>
    <x v="3679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x v="497"/>
    <b v="0"/>
    <s v="film &amp; video/animation"/>
    <n v="0"/>
    <n v="1"/>
    <x v="5"/>
    <x v="23"/>
    <x v="3679"/>
    <d v="2017-02-17T07:53:49"/>
    <x v="5"/>
  </r>
  <r>
    <x v="3680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x v="497"/>
    <b v="0"/>
    <s v="film &amp; video/science fiction"/>
    <n v="0"/>
    <n v="1"/>
    <x v="5"/>
    <x v="21"/>
    <x v="3680"/>
    <d v="2015-04-18T10:16:00"/>
    <x v="4"/>
  </r>
  <r>
    <x v="3681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x v="497"/>
    <b v="0"/>
    <s v="technology/web"/>
    <n v="0"/>
    <n v="1"/>
    <x v="0"/>
    <x v="26"/>
    <x v="3681"/>
    <d v="2016-09-22T21:47:47"/>
    <x v="1"/>
  </r>
  <r>
    <x v="3682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x v="497"/>
    <b v="0"/>
    <s v="photography/nature"/>
    <n v="0"/>
    <n v="1"/>
    <x v="2"/>
    <x v="38"/>
    <x v="3682"/>
    <d v="2015-03-02T21:16:00"/>
    <x v="4"/>
  </r>
  <r>
    <x v="3683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x v="497"/>
    <b v="0"/>
    <s v="music/faith"/>
    <n v="0"/>
    <n v="1"/>
    <x v="7"/>
    <x v="14"/>
    <x v="3683"/>
    <d v="2015-04-05T11:00:00"/>
    <x v="4"/>
  </r>
  <r>
    <x v="3684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x v="497"/>
    <b v="0"/>
    <s v="theater/musical"/>
    <n v="0"/>
    <n v="1"/>
    <x v="6"/>
    <x v="19"/>
    <x v="3684"/>
    <d v="2014-11-29T21:19:50"/>
    <x v="2"/>
  </r>
  <r>
    <x v="3685"/>
    <s v="Preserving the DC Gospel Stars"/>
    <s v="I am raising money to leave a legacy for the DC Gospel Stars and preserve this art form for music lovers of this style."/>
    <x v="400"/>
    <n v="1"/>
    <x v="2"/>
    <s v="US"/>
    <s v="USD"/>
    <n v="1459642200"/>
    <n v="1456441429"/>
    <b v="0"/>
    <x v="497"/>
    <b v="0"/>
    <s v="music/faith"/>
    <n v="0"/>
    <n v="1"/>
    <x v="7"/>
    <x v="14"/>
    <x v="3685"/>
    <d v="2016-04-03T00:10:00"/>
    <x v="1"/>
  </r>
  <r>
    <x v="3686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x v="497"/>
    <b v="0"/>
    <s v="technology/wearables"/>
    <n v="0"/>
    <n v="1"/>
    <x v="0"/>
    <x v="1"/>
    <x v="3686"/>
    <d v="2016-10-26T19:20:04"/>
    <x v="1"/>
  </r>
  <r>
    <x v="3687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x v="497"/>
    <b v="0"/>
    <s v="games/video games"/>
    <n v="0"/>
    <n v="1"/>
    <x v="3"/>
    <x v="18"/>
    <x v="3687"/>
    <d v="2016-01-08T04:53:10"/>
    <x v="4"/>
  </r>
  <r>
    <x v="3688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x v="497"/>
    <b v="0"/>
    <s v="theater/plays"/>
    <n v="0"/>
    <n v="1"/>
    <x v="6"/>
    <x v="11"/>
    <x v="3688"/>
    <d v="2014-06-25T21:00:00"/>
    <x v="2"/>
  </r>
  <r>
    <x v="3689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x v="497"/>
    <b v="0"/>
    <s v="theater/plays"/>
    <n v="0"/>
    <n v="1"/>
    <x v="6"/>
    <x v="11"/>
    <x v="3689"/>
    <d v="2016-02-28T00:00:00"/>
    <x v="1"/>
  </r>
  <r>
    <x v="3690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x v="497"/>
    <b v="0"/>
    <s v="journalism/audio"/>
    <n v="0"/>
    <n v="1"/>
    <x v="8"/>
    <x v="30"/>
    <x v="3690"/>
    <d v="2014-11-05T20:38:35"/>
    <x v="2"/>
  </r>
  <r>
    <x v="3691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x v="497"/>
    <b v="0"/>
    <s v="photography/people"/>
    <n v="0"/>
    <n v="1"/>
    <x v="2"/>
    <x v="36"/>
    <x v="3691"/>
    <d v="2016-03-14T09:24:43"/>
    <x v="1"/>
  </r>
  <r>
    <x v="3692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x v="497"/>
    <b v="0"/>
    <s v="theater/plays"/>
    <n v="0"/>
    <n v="1"/>
    <x v="6"/>
    <x v="11"/>
    <x v="3692"/>
    <d v="2014-10-23T15:16:31"/>
    <x v="2"/>
  </r>
  <r>
    <x v="3693"/>
    <s v="PokÃ©Movie - A PokÃ©monâ„¢ school project"/>
    <s v="We are three students that want to make a short PokÃ©mon movie as a school project!"/>
    <x v="401"/>
    <n v="1"/>
    <x v="2"/>
    <s v="DE"/>
    <s v="EUR"/>
    <n v="1463602935"/>
    <n v="1461874935"/>
    <b v="0"/>
    <x v="497"/>
    <b v="0"/>
    <s v="film &amp; video/animation"/>
    <n v="0"/>
    <n v="1"/>
    <x v="5"/>
    <x v="23"/>
    <x v="3693"/>
    <d v="2016-05-18T20:22:15"/>
    <x v="1"/>
  </r>
  <r>
    <x v="3694"/>
    <s v="Flying Turds"/>
    <s v="#havingfunFTW"/>
    <x v="114"/>
    <n v="1"/>
    <x v="2"/>
    <s v="GB"/>
    <s v="GBP"/>
    <n v="1407425717"/>
    <n v="1404833717"/>
    <b v="0"/>
    <x v="497"/>
    <b v="0"/>
    <s v="games/mobile games"/>
    <n v="0"/>
    <n v="1"/>
    <x v="3"/>
    <x v="28"/>
    <x v="3694"/>
    <d v="2014-08-07T15:35:17"/>
    <x v="2"/>
  </r>
  <r>
    <x v="3695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x v="497"/>
    <b v="0"/>
    <s v="music/faith"/>
    <n v="0"/>
    <n v="1"/>
    <x v="7"/>
    <x v="14"/>
    <x v="3695"/>
    <d v="2016-05-04T19:58:52"/>
    <x v="1"/>
  </r>
  <r>
    <x v="3696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x v="497"/>
    <b v="0"/>
    <s v="technology/web"/>
    <n v="0"/>
    <n v="1"/>
    <x v="0"/>
    <x v="26"/>
    <x v="3696"/>
    <d v="2016-06-24T17:27:49"/>
    <x v="1"/>
  </r>
  <r>
    <x v="369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x v="497"/>
    <b v="0"/>
    <s v="theater/spaces"/>
    <n v="0"/>
    <n v="1"/>
    <x v="6"/>
    <x v="9"/>
    <x v="3697"/>
    <d v="2016-05-27T13:12:00"/>
    <x v="1"/>
  </r>
  <r>
    <x v="3698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x v="497"/>
    <b v="0"/>
    <s v="theater/musical"/>
    <n v="0"/>
    <n v="1"/>
    <x v="6"/>
    <x v="19"/>
    <x v="3698"/>
    <d v="2016-11-22T00:17:18"/>
    <x v="1"/>
  </r>
  <r>
    <x v="3699"/>
    <s v="Dream TRIP to Tornado Alley"/>
    <s v="I want to get our there and expand my photography skills and take a trip to Tornado alley to get more shots of storms and hopefully to"/>
    <x v="268"/>
    <n v="1"/>
    <x v="2"/>
    <s v="US"/>
    <s v="USD"/>
    <n v="1437926458"/>
    <n v="1432742458"/>
    <b v="0"/>
    <x v="497"/>
    <b v="0"/>
    <s v="photography/places"/>
    <n v="0"/>
    <n v="1"/>
    <x v="2"/>
    <x v="34"/>
    <x v="3699"/>
    <d v="2015-07-26T16:00:58"/>
    <x v="4"/>
  </r>
  <r>
    <x v="3700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x v="497"/>
    <b v="0"/>
    <s v="publishing/children's books"/>
    <n v="0"/>
    <n v="1"/>
    <x v="1"/>
    <x v="39"/>
    <x v="3700"/>
    <d v="2016-04-24T20:45:21"/>
    <x v="1"/>
  </r>
  <r>
    <x v="3701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x v="497"/>
    <b v="0"/>
    <s v="publishing/translations"/>
    <n v="0"/>
    <n v="1"/>
    <x v="1"/>
    <x v="31"/>
    <x v="3701"/>
    <d v="2017-01-03T06:04:27"/>
    <x v="1"/>
  </r>
  <r>
    <x v="3702"/>
    <s v="Help starting a family owned food truck"/>
    <s v="Family owned business serving BBQ and seafood to the public"/>
    <x v="207"/>
    <n v="1"/>
    <x v="2"/>
    <s v="US"/>
    <s v="USD"/>
    <n v="1426091036"/>
    <n v="1423502636"/>
    <b v="0"/>
    <x v="497"/>
    <b v="0"/>
    <s v="food/food trucks"/>
    <n v="0"/>
    <n v="1"/>
    <x v="4"/>
    <x v="29"/>
    <x v="3702"/>
    <d v="2015-03-11T16:23:56"/>
    <x v="4"/>
  </r>
  <r>
    <x v="3703"/>
    <s v="South Florida Tours"/>
    <s v="Help Launch The Queen Into South Florida!"/>
    <x v="207"/>
    <n v="1"/>
    <x v="2"/>
    <s v="US"/>
    <s v="USD"/>
    <n v="1412740457"/>
    <n v="1410148457"/>
    <b v="0"/>
    <x v="497"/>
    <b v="0"/>
    <s v="theater/plays"/>
    <n v="0"/>
    <n v="1"/>
    <x v="6"/>
    <x v="11"/>
    <x v="3703"/>
    <d v="2014-10-08T03:54:17"/>
    <x v="2"/>
  </r>
  <r>
    <x v="3704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x v="501"/>
    <b v="0"/>
    <s v="film &amp; video/science fiction"/>
    <n v="0"/>
    <n v="0"/>
    <x v="5"/>
    <x v="21"/>
    <x v="3704"/>
    <d v="2016-10-10T10:21:47"/>
    <x v="1"/>
  </r>
  <r>
    <x v="3705"/>
    <s v="Lynnewood Hall Restoration (Canceled)"/>
    <s v="Built in the late 1800's, this 70K sq. feet estate has fallen into disrepair.  Seeking to buy and convert to useful space"/>
    <x v="404"/>
    <n v="0"/>
    <x v="1"/>
    <s v="US"/>
    <s v="USD"/>
    <n v="1410459023"/>
    <n v="1407867023"/>
    <b v="0"/>
    <x v="501"/>
    <b v="0"/>
    <s v="theater/spaces"/>
    <n v="0"/>
    <n v="0"/>
    <x v="6"/>
    <x v="9"/>
    <x v="3705"/>
    <d v="2014-09-11T18:10:23"/>
    <x v="2"/>
  </r>
  <r>
    <x v="3706"/>
    <s v="KJV2015 (Canceled)"/>
    <s v="KJV2015 Easier to understand for our kids and family not leaving out one verse or changing a meaning one bit."/>
    <x v="405"/>
    <n v="0"/>
    <x v="1"/>
    <s v="US"/>
    <s v="USD"/>
    <n v="1417391100"/>
    <n v="1412371898"/>
    <b v="0"/>
    <x v="501"/>
    <b v="0"/>
    <s v="publishing/translations"/>
    <n v="0"/>
    <n v="0"/>
    <x v="1"/>
    <x v="31"/>
    <x v="3706"/>
    <d v="2014-11-30T23:45:00"/>
    <x v="2"/>
  </r>
  <r>
    <x v="3707"/>
    <s v="Project: eXelcius - Next Generation Movie"/>
    <s v="This project aims to create a 3D animated movie that is created by it's fans, it's content and plot will be driven by it's followers."/>
    <x v="406"/>
    <n v="0"/>
    <x v="2"/>
    <s v="SE"/>
    <s v="SEK"/>
    <n v="1476319830"/>
    <n v="1471135830"/>
    <b v="0"/>
    <x v="501"/>
    <b v="0"/>
    <s v="film &amp; video/animation"/>
    <n v="0"/>
    <n v="0"/>
    <x v="5"/>
    <x v="23"/>
    <x v="3707"/>
    <d v="2016-10-13T00:50:30"/>
    <x v="1"/>
  </r>
  <r>
    <x v="3708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x v="501"/>
    <b v="0"/>
    <s v="film &amp; video/drama"/>
    <n v="0"/>
    <n v="0"/>
    <x v="5"/>
    <x v="10"/>
    <x v="3708"/>
    <d v="2015-07-10T05:38:46"/>
    <x v="4"/>
  </r>
  <r>
    <x v="3709"/>
    <s v="Tahoe Children's Museum with Exploratorium Inside"/>
    <s v="Help www.KidZoneMuseum.org grow to serve children 1-18 with science, engineering, arts and PLAY especially low-income families."/>
    <x v="408"/>
    <n v="0"/>
    <x v="2"/>
    <s v="US"/>
    <s v="USD"/>
    <n v="1453538752"/>
    <n v="1450946752"/>
    <b v="0"/>
    <x v="501"/>
    <b v="0"/>
    <s v="theater/spaces"/>
    <n v="0"/>
    <n v="0"/>
    <x v="6"/>
    <x v="9"/>
    <x v="3709"/>
    <d v="2016-01-23T08:45:52"/>
    <x v="4"/>
  </r>
  <r>
    <x v="3710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x v="501"/>
    <b v="0"/>
    <s v="film &amp; video/drama"/>
    <n v="0"/>
    <n v="0"/>
    <x v="5"/>
    <x v="10"/>
    <x v="3710"/>
    <d v="2015-10-01T00:00:00"/>
    <x v="4"/>
  </r>
  <r>
    <x v="3711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x v="501"/>
    <b v="0"/>
    <s v="film &amp; video/drama"/>
    <n v="0"/>
    <n v="0"/>
    <x v="5"/>
    <x v="10"/>
    <x v="3711"/>
    <d v="2015-07-10T16:05:32"/>
    <x v="4"/>
  </r>
  <r>
    <x v="3712"/>
    <s v="The Pass"/>
    <s v="An old man, a U.S Marine Corps veteran remembers his combat experience in the battle of Toktong Pass 1950, during the Korean War."/>
    <x v="409"/>
    <n v="0"/>
    <x v="2"/>
    <s v="US"/>
    <s v="USD"/>
    <n v="1463879100"/>
    <n v="1461287350"/>
    <b v="0"/>
    <x v="501"/>
    <b v="0"/>
    <s v="film &amp; video/drama"/>
    <n v="0"/>
    <n v="0"/>
    <x v="5"/>
    <x v="10"/>
    <x v="3712"/>
    <d v="2016-05-22T01:05:00"/>
    <x v="1"/>
  </r>
  <r>
    <x v="3713"/>
    <s v="FAREWELL TO FREEDOM a modern day western by Anita Waggoner"/>
    <s v="Farewell to Freedom the screenplay portrays  a vulnerable divorce'  who falls for a hard-luck cowboy she meets in Las Vegas."/>
    <x v="409"/>
    <n v="0"/>
    <x v="2"/>
    <s v="US"/>
    <s v="USD"/>
    <n v="1451775651"/>
    <n v="1449183651"/>
    <b v="0"/>
    <x v="501"/>
    <b v="0"/>
    <s v="film &amp; video/drama"/>
    <n v="0"/>
    <n v="0"/>
    <x v="5"/>
    <x v="10"/>
    <x v="3713"/>
    <d v="2016-01-02T23:00:51"/>
    <x v="4"/>
  </r>
  <r>
    <x v="3714"/>
    <s v="N/A (Canceled)"/>
    <s v="N/A"/>
    <x v="409"/>
    <n v="0"/>
    <x v="1"/>
    <s v="US"/>
    <s v="USD"/>
    <n v="1452142672"/>
    <n v="1449550672"/>
    <b v="0"/>
    <x v="501"/>
    <b v="0"/>
    <s v="theater/spaces"/>
    <n v="0"/>
    <n v="0"/>
    <x v="6"/>
    <x v="9"/>
    <x v="3714"/>
    <d v="2016-01-07T04:57:52"/>
    <x v="4"/>
  </r>
  <r>
    <x v="3715"/>
    <s v="Help Save Parkway Cinemas!"/>
    <s v="Save a historic Local theater."/>
    <x v="11"/>
    <n v="0"/>
    <x v="2"/>
    <s v="US"/>
    <s v="USD"/>
    <n v="1407955748"/>
    <n v="1405363748"/>
    <b v="0"/>
    <x v="501"/>
    <b v="0"/>
    <s v="theater/spaces"/>
    <n v="0"/>
    <n v="0"/>
    <x v="6"/>
    <x v="9"/>
    <x v="3715"/>
    <d v="2014-08-13T18:49:08"/>
    <x v="2"/>
  </r>
  <r>
    <x v="3716"/>
    <s v="iHorizon Pty Ltd (Enterprise Planning &amp; Forecasting)"/>
    <s v="A SaaS solution for Businesses to align their strategies with customer value, using realtime strategic roadmaps &amp; visualisations."/>
    <x v="410"/>
    <n v="0"/>
    <x v="1"/>
    <s v="AU"/>
    <s v="AUD"/>
    <n v="1420352264"/>
    <n v="1416896264"/>
    <b v="0"/>
    <x v="501"/>
    <b v="0"/>
    <s v="technology/web"/>
    <n v="0"/>
    <n v="0"/>
    <x v="0"/>
    <x v="26"/>
    <x v="3716"/>
    <d v="2015-01-04T06:17:44"/>
    <x v="2"/>
  </r>
  <r>
    <x v="3717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x v="501"/>
    <b v="0"/>
    <s v="film &amp; video/drama"/>
    <n v="0"/>
    <n v="0"/>
    <x v="5"/>
    <x v="10"/>
    <x v="3717"/>
    <d v="2015-11-26T23:55:45"/>
    <x v="4"/>
  </r>
  <r>
    <x v="3718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x v="501"/>
    <b v="0"/>
    <s v="technology/wearables"/>
    <n v="0"/>
    <n v="0"/>
    <x v="0"/>
    <x v="1"/>
    <x v="3718"/>
    <d v="2015-08-03T16:09:30"/>
    <x v="4"/>
  </r>
  <r>
    <x v="3719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x v="501"/>
    <b v="0"/>
    <s v="music/world music"/>
    <n v="0"/>
    <n v="0"/>
    <x v="7"/>
    <x v="37"/>
    <x v="3719"/>
    <d v="2011-02-24T23:20:30"/>
    <x v="6"/>
  </r>
  <r>
    <x v="3720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x v="501"/>
    <b v="0"/>
    <s v="technology/space exploration"/>
    <n v="0"/>
    <n v="0"/>
    <x v="0"/>
    <x v="4"/>
    <x v="3720"/>
    <d v="2016-07-15T06:57:00"/>
    <x v="1"/>
  </r>
  <r>
    <x v="3721"/>
    <s v="POLIWORD - an internet project that could change the world"/>
    <s v="Poliword tries to provide the people of the world an opportunity to make real changes in their government through the internet."/>
    <x v="411"/>
    <n v="0"/>
    <x v="1"/>
    <s v="SE"/>
    <s v="SEK"/>
    <n v="1439318228"/>
    <n v="1436812628"/>
    <b v="0"/>
    <x v="501"/>
    <b v="0"/>
    <s v="technology/web"/>
    <n v="0"/>
    <n v="0"/>
    <x v="0"/>
    <x v="26"/>
    <x v="3721"/>
    <d v="2015-08-11T18:37:08"/>
    <x v="4"/>
  </r>
  <r>
    <x v="3722"/>
    <s v="THE SESSIONS - The Beatles at Abbey Road Studios (Canceled)"/>
    <s v="A LIVE musical spectacular theatrical experience of The Beatles recording sessions at Abbey Road Studios."/>
    <x v="412"/>
    <n v="0"/>
    <x v="1"/>
    <s v="US"/>
    <s v="USD"/>
    <n v="1462834191"/>
    <n v="1460242191"/>
    <b v="0"/>
    <x v="501"/>
    <b v="0"/>
    <s v="theater/musical"/>
    <n v="0"/>
    <n v="0"/>
    <x v="6"/>
    <x v="19"/>
    <x v="3722"/>
    <d v="2016-05-09T22:49:51"/>
    <x v="1"/>
  </r>
  <r>
    <x v="372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x v="501"/>
    <b v="0"/>
    <s v="film &amp; video/drama"/>
    <n v="0"/>
    <n v="0"/>
    <x v="5"/>
    <x v="10"/>
    <x v="3723"/>
    <d v="2016-09-29T21:52:52"/>
    <x v="1"/>
  </r>
  <r>
    <x v="3724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x v="501"/>
    <b v="0"/>
    <s v="music/faith"/>
    <n v="0"/>
    <n v="0"/>
    <x v="7"/>
    <x v="14"/>
    <x v="3724"/>
    <d v="2017-04-01T00:40:11"/>
    <x v="5"/>
  </r>
  <r>
    <x v="3725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x v="501"/>
    <b v="0"/>
    <s v="games/mobile games"/>
    <n v="0"/>
    <n v="0"/>
    <x v="3"/>
    <x v="28"/>
    <x v="3725"/>
    <d v="2015-01-26T07:12:21"/>
    <x v="2"/>
  </r>
  <r>
    <x v="3726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x v="501"/>
    <b v="0"/>
    <s v="film &amp; video/science fiction"/>
    <n v="0"/>
    <n v="0"/>
    <x v="5"/>
    <x v="21"/>
    <x v="3726"/>
    <d v="2015-03-20T03:45:32"/>
    <x v="4"/>
  </r>
  <r>
    <x v="3727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x v="501"/>
    <b v="0"/>
    <s v="publishing/translations"/>
    <n v="0"/>
    <n v="0"/>
    <x v="1"/>
    <x v="31"/>
    <x v="3727"/>
    <d v="2015-05-22T05:25:00"/>
    <x v="4"/>
  </r>
  <r>
    <x v="3728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x v="501"/>
    <b v="0"/>
    <s v="photography/people"/>
    <n v="0"/>
    <n v="0"/>
    <x v="2"/>
    <x v="36"/>
    <x v="3728"/>
    <d v="2016-12-04T15:04:47"/>
    <x v="1"/>
  </r>
  <r>
    <x v="3729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x v="501"/>
    <b v="0"/>
    <s v="food/restaurants"/>
    <n v="0"/>
    <n v="0"/>
    <x v="4"/>
    <x v="40"/>
    <x v="3729"/>
    <d v="2017-02-26T00:09:49"/>
    <x v="1"/>
  </r>
  <r>
    <x v="3730"/>
    <s v="Top~Notch - Helping Every Day People Change Their Future"/>
    <s v="This is an affordable social lead based web-site to help anyone who wants extra work or start their own business. We find your customer"/>
    <x v="388"/>
    <n v="0"/>
    <x v="1"/>
    <s v="US"/>
    <s v="USD"/>
    <n v="1451348200"/>
    <n v="1447460200"/>
    <b v="0"/>
    <x v="501"/>
    <b v="0"/>
    <s v="technology/web"/>
    <n v="0"/>
    <n v="0"/>
    <x v="0"/>
    <x v="26"/>
    <x v="3730"/>
    <d v="2015-12-29T00:16:40"/>
    <x v="4"/>
  </r>
  <r>
    <x v="3731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x v="501"/>
    <b v="0"/>
    <s v="film &amp; video/drama"/>
    <n v="0"/>
    <n v="0"/>
    <x v="5"/>
    <x v="10"/>
    <x v="3731"/>
    <d v="2016-01-05T00:00:00"/>
    <x v="4"/>
  </r>
  <r>
    <x v="3732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x v="501"/>
    <b v="0"/>
    <s v="theater/plays"/>
    <n v="0"/>
    <n v="0"/>
    <x v="6"/>
    <x v="11"/>
    <x v="3732"/>
    <d v="2015-07-16T17:51:19"/>
    <x v="4"/>
  </r>
  <r>
    <x v="3733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x v="501"/>
    <b v="0"/>
    <s v="theater/musical"/>
    <n v="0"/>
    <n v="0"/>
    <x v="6"/>
    <x v="19"/>
    <x v="3733"/>
    <d v="2015-09-14T16:40:29"/>
    <x v="4"/>
  </r>
  <r>
    <x v="3734"/>
    <s v="Life through the eye of war worldwide"/>
    <s v="I want to create a series of pictures of Life through the eyes - and capture some of the defining moments of our history now / to come."/>
    <x v="413"/>
    <n v="0"/>
    <x v="2"/>
    <s v="US"/>
    <s v="USD"/>
    <n v="1405021211"/>
    <n v="1402429211"/>
    <b v="0"/>
    <x v="501"/>
    <b v="0"/>
    <s v="photography/people"/>
    <n v="0"/>
    <n v="0"/>
    <x v="2"/>
    <x v="36"/>
    <x v="3734"/>
    <d v="2014-07-10T19:40:11"/>
    <x v="2"/>
  </r>
  <r>
    <x v="373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x v="501"/>
    <b v="0"/>
    <s v="publishing/translations"/>
    <n v="0"/>
    <n v="0"/>
    <x v="1"/>
    <x v="31"/>
    <x v="3735"/>
    <d v="2015-06-14T13:00:55"/>
    <x v="4"/>
  </r>
  <r>
    <x v="3736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x v="501"/>
    <b v="0"/>
    <s v="music/faith"/>
    <n v="0"/>
    <n v="0"/>
    <x v="7"/>
    <x v="14"/>
    <x v="3736"/>
    <d v="2017-03-26T03:33:00"/>
    <x v="5"/>
  </r>
  <r>
    <x v="3737"/>
    <s v="#ADOPTROHINGYA PROJECT (Canceled)"/>
    <s v="Matching refugees with sponsors in the US for 5 years. Our goal is to assist 300 Rohingya refugee families with supportive communities."/>
    <x v="414"/>
    <n v="0"/>
    <x v="1"/>
    <s v="US"/>
    <s v="USD"/>
    <n v="1420233256"/>
    <n v="1417641256"/>
    <b v="0"/>
    <x v="501"/>
    <b v="0"/>
    <s v="technology/web"/>
    <n v="0"/>
    <n v="0"/>
    <x v="0"/>
    <x v="26"/>
    <x v="3737"/>
    <d v="2015-01-02T21:14:16"/>
    <x v="2"/>
  </r>
  <r>
    <x v="373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x v="501"/>
    <b v="0"/>
    <s v="technology/web"/>
    <n v="0"/>
    <n v="0"/>
    <x v="0"/>
    <x v="26"/>
    <x v="3738"/>
    <d v="2015-08-26T00:18:50"/>
    <x v="4"/>
  </r>
  <r>
    <x v="3739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x v="501"/>
    <b v="0"/>
    <s v="film &amp; video/animation"/>
    <n v="0"/>
    <n v="0"/>
    <x v="5"/>
    <x v="23"/>
    <x v="3739"/>
    <d v="2011-08-10T03:02:21"/>
    <x v="6"/>
  </r>
  <r>
    <x v="3740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x v="501"/>
    <b v="0"/>
    <s v="technology/web"/>
    <n v="0"/>
    <n v="0"/>
    <x v="0"/>
    <x v="26"/>
    <x v="3740"/>
    <d v="2015-03-15T18:00:00"/>
    <x v="4"/>
  </r>
  <r>
    <x v="3741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x v="501"/>
    <b v="0"/>
    <s v="technology/web"/>
    <n v="0"/>
    <n v="0"/>
    <x v="0"/>
    <x v="26"/>
    <x v="3741"/>
    <d v="2017-02-25T23:04:00"/>
    <x v="5"/>
  </r>
  <r>
    <x v="3742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x v="501"/>
    <b v="0"/>
    <s v="technology/wearables"/>
    <n v="0"/>
    <n v="0"/>
    <x v="0"/>
    <x v="1"/>
    <x v="3742"/>
    <d v="2016-12-14T18:39:00"/>
    <x v="1"/>
  </r>
  <r>
    <x v="3743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x v="501"/>
    <b v="0"/>
    <s v="music/jazz"/>
    <n v="0"/>
    <n v="0"/>
    <x v="7"/>
    <x v="33"/>
    <x v="3743"/>
    <d v="2014-01-24T00:07:25"/>
    <x v="2"/>
  </r>
  <r>
    <x v="3744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x v="501"/>
    <b v="0"/>
    <s v="food/restaurants"/>
    <n v="0"/>
    <n v="0"/>
    <x v="4"/>
    <x v="40"/>
    <x v="3744"/>
    <d v="2016-02-01T10:43:33"/>
    <x v="1"/>
  </r>
  <r>
    <x v="3745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x v="501"/>
    <b v="0"/>
    <s v="food/restaurants"/>
    <n v="0"/>
    <n v="0"/>
    <x v="4"/>
    <x v="40"/>
    <x v="3745"/>
    <d v="2016-10-15T19:21:00"/>
    <x v="1"/>
  </r>
  <r>
    <x v="3746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x v="501"/>
    <b v="0"/>
    <s v="food/food trucks"/>
    <n v="0"/>
    <n v="0"/>
    <x v="4"/>
    <x v="29"/>
    <x v="3746"/>
    <d v="2015-10-13T12:41:29"/>
    <x v="4"/>
  </r>
  <r>
    <x v="3747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x v="501"/>
    <b v="0"/>
    <s v="publishing/children's books"/>
    <n v="0"/>
    <n v="0"/>
    <x v="1"/>
    <x v="39"/>
    <x v="3747"/>
    <d v="2017-03-10T10:44:48"/>
    <x v="5"/>
  </r>
  <r>
    <x v="3748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x v="501"/>
    <b v="0"/>
    <s v="theater/spaces"/>
    <n v="0"/>
    <n v="0"/>
    <x v="6"/>
    <x v="9"/>
    <x v="3748"/>
    <d v="2015-03-01T20:33:49"/>
    <x v="4"/>
  </r>
  <r>
    <x v="3749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x v="501"/>
    <b v="0"/>
    <s v="theater/musical"/>
    <n v="0"/>
    <n v="0"/>
    <x v="6"/>
    <x v="19"/>
    <x v="3749"/>
    <d v="2015-12-13T20:59:56"/>
    <x v="4"/>
  </r>
  <r>
    <x v="3750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x v="501"/>
    <b v="0"/>
    <s v="film &amp; video/drama"/>
    <n v="0"/>
    <n v="0"/>
    <x v="5"/>
    <x v="10"/>
    <x v="3750"/>
    <d v="2015-03-19T08:28:43"/>
    <x v="4"/>
  </r>
  <r>
    <x v="3751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x v="501"/>
    <b v="0"/>
    <s v="food/food trucks"/>
    <n v="0"/>
    <n v="0"/>
    <x v="4"/>
    <x v="29"/>
    <x v="3751"/>
    <d v="2015-01-12T02:36:34"/>
    <x v="2"/>
  </r>
  <r>
    <x v="3752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x v="501"/>
    <b v="0"/>
    <s v="technology/web"/>
    <n v="0"/>
    <n v="0"/>
    <x v="0"/>
    <x v="26"/>
    <x v="3752"/>
    <d v="2016-01-19T13:27:17"/>
    <x v="4"/>
  </r>
  <r>
    <x v="3753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x v="501"/>
    <b v="0"/>
    <s v="theater/spaces"/>
    <n v="0"/>
    <n v="0"/>
    <x v="6"/>
    <x v="9"/>
    <x v="3753"/>
    <d v="2016-05-08T17:41:57"/>
    <x v="1"/>
  </r>
  <r>
    <x v="3754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x v="501"/>
    <b v="0"/>
    <s v="technology/web"/>
    <n v="0"/>
    <n v="0"/>
    <x v="0"/>
    <x v="26"/>
    <x v="3754"/>
    <d v="2015-05-28T00:13:17"/>
    <x v="4"/>
  </r>
  <r>
    <x v="3755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x v="501"/>
    <b v="0"/>
    <s v="theater/spaces"/>
    <n v="0"/>
    <n v="0"/>
    <x v="6"/>
    <x v="9"/>
    <x v="3755"/>
    <d v="2014-09-21T15:10:50"/>
    <x v="2"/>
  </r>
  <r>
    <x v="3756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x v="501"/>
    <b v="0"/>
    <s v="theater/plays"/>
    <n v="0"/>
    <n v="0"/>
    <x v="6"/>
    <x v="11"/>
    <x v="3756"/>
    <d v="2016-06-04T17:19:57"/>
    <x v="1"/>
  </r>
  <r>
    <x v="3757"/>
    <s v="Demon Women from outer space (Canceled)"/>
    <s v="Invasion from outer space sights, to weird to imagine destruction too monstrous to escape"/>
    <x v="415"/>
    <n v="0"/>
    <x v="1"/>
    <s v="US"/>
    <s v="USD"/>
    <n v="1464715860"/>
    <n v="1462130584"/>
    <b v="0"/>
    <x v="501"/>
    <b v="0"/>
    <s v="film &amp; video/science fiction"/>
    <n v="0"/>
    <n v="0"/>
    <x v="5"/>
    <x v="21"/>
    <x v="3757"/>
    <d v="2016-05-31T17:31:00"/>
    <x v="1"/>
  </r>
  <r>
    <x v="3758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x v="501"/>
    <b v="0"/>
    <s v="technology/web"/>
    <n v="0"/>
    <n v="0"/>
    <x v="0"/>
    <x v="26"/>
    <x v="3758"/>
    <d v="2015-06-18T19:03:35"/>
    <x v="4"/>
  </r>
  <r>
    <x v="3759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x v="501"/>
    <b v="0"/>
    <s v="film &amp; video/science fiction"/>
    <n v="0"/>
    <n v="0"/>
    <x v="5"/>
    <x v="21"/>
    <x v="3759"/>
    <d v="2015-10-12T13:46:33"/>
    <x v="4"/>
  </r>
  <r>
    <x v="3760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x v="501"/>
    <b v="0"/>
    <s v="film &amp; video/drama"/>
    <n v="0"/>
    <n v="0"/>
    <x v="5"/>
    <x v="10"/>
    <x v="3760"/>
    <d v="2014-12-16T08:52:47"/>
    <x v="2"/>
  </r>
  <r>
    <x v="3761"/>
    <s v="Archetypes"/>
    <s v="Film about Schizophrenia with Surreal Twists!"/>
    <x v="6"/>
    <n v="0"/>
    <x v="2"/>
    <s v="US"/>
    <s v="USD"/>
    <n v="1427569564"/>
    <n v="1422389164"/>
    <b v="0"/>
    <x v="501"/>
    <b v="0"/>
    <s v="film &amp; video/drama"/>
    <n v="0"/>
    <n v="0"/>
    <x v="5"/>
    <x v="10"/>
    <x v="3761"/>
    <d v="2015-03-28T19:06:04"/>
    <x v="4"/>
  </r>
  <r>
    <x v="3762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x v="501"/>
    <b v="0"/>
    <s v="film &amp; video/animation"/>
    <n v="0"/>
    <n v="0"/>
    <x v="5"/>
    <x v="23"/>
    <x v="3762"/>
    <d v="2016-12-25T15:16:34"/>
    <x v="1"/>
  </r>
  <r>
    <x v="3763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x v="501"/>
    <b v="0"/>
    <s v="technology/web"/>
    <n v="0"/>
    <n v="0"/>
    <x v="0"/>
    <x v="26"/>
    <x v="3763"/>
    <d v="2016-12-18T09:20:15"/>
    <x v="1"/>
  </r>
  <r>
    <x v="376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x v="501"/>
    <b v="0"/>
    <s v="music/world music"/>
    <n v="0"/>
    <n v="0"/>
    <x v="7"/>
    <x v="37"/>
    <x v="3764"/>
    <d v="2015-02-02T18:55:42"/>
    <x v="4"/>
  </r>
  <r>
    <x v="3765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x v="501"/>
    <b v="0"/>
    <s v="publishing/translations"/>
    <n v="0"/>
    <n v="0"/>
    <x v="1"/>
    <x v="31"/>
    <x v="3765"/>
    <d v="2015-11-21T23:13:39"/>
    <x v="4"/>
  </r>
  <r>
    <x v="3766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x v="501"/>
    <b v="0"/>
    <s v="technology/web"/>
    <n v="0"/>
    <n v="0"/>
    <x v="0"/>
    <x v="26"/>
    <x v="3766"/>
    <d v="2017-01-03T20:12:50"/>
    <x v="1"/>
  </r>
  <r>
    <x v="3767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x v="501"/>
    <b v="0"/>
    <s v="technology/web"/>
    <n v="0"/>
    <n v="0"/>
    <x v="0"/>
    <x v="26"/>
    <x v="3767"/>
    <d v="2016-04-14T06:26:04"/>
    <x v="1"/>
  </r>
  <r>
    <x v="3768"/>
    <s v="How Could You Do This To Me (The Stage Play)"/>
    <s v="This Is A Story About A Woman A Man And A Woman"/>
    <x v="6"/>
    <n v="0"/>
    <x v="2"/>
    <s v="US"/>
    <s v="USD"/>
    <n v="1428100815"/>
    <n v="1422920415"/>
    <b v="0"/>
    <x v="501"/>
    <b v="0"/>
    <s v="theater/plays"/>
    <n v="0"/>
    <n v="0"/>
    <x v="6"/>
    <x v="11"/>
    <x v="3768"/>
    <d v="2015-04-03T22:40:15"/>
    <x v="4"/>
  </r>
  <r>
    <x v="3769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x v="501"/>
    <b v="0"/>
    <s v="theater/spaces"/>
    <n v="0"/>
    <n v="0"/>
    <x v="6"/>
    <x v="9"/>
    <x v="3769"/>
    <d v="2015-05-24T03:21:00"/>
    <x v="4"/>
  </r>
  <r>
    <x v="3770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x v="501"/>
    <b v="0"/>
    <s v="theater/spaces"/>
    <n v="0"/>
    <n v="0"/>
    <x v="6"/>
    <x v="9"/>
    <x v="3770"/>
    <d v="2016-04-03T14:36:51"/>
    <x v="1"/>
  </r>
  <r>
    <x v="3771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x v="501"/>
    <b v="0"/>
    <s v="technology/web"/>
    <n v="0"/>
    <n v="0"/>
    <x v="0"/>
    <x v="26"/>
    <x v="3771"/>
    <d v="2016-01-09T14:48:16"/>
    <x v="4"/>
  </r>
  <r>
    <x v="3772"/>
    <s v="Help Cafe Talavera get a New Kitchen!"/>
    <s v="Unique dishes for a unique city!."/>
    <x v="416"/>
    <n v="0"/>
    <x v="2"/>
    <s v="US"/>
    <s v="USD"/>
    <n v="1431308704"/>
    <n v="1428716704"/>
    <b v="0"/>
    <x v="501"/>
    <b v="0"/>
    <s v="food/restaurants"/>
    <n v="0"/>
    <n v="0"/>
    <x v="4"/>
    <x v="40"/>
    <x v="3772"/>
    <d v="2015-05-11T01:45:04"/>
    <x v="4"/>
  </r>
  <r>
    <x v="3773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x v="501"/>
    <b v="0"/>
    <s v="journalism/audio"/>
    <n v="0"/>
    <n v="0"/>
    <x v="8"/>
    <x v="30"/>
    <x v="3773"/>
    <d v="2015-03-26T00:00:00"/>
    <x v="4"/>
  </r>
  <r>
    <x v="3774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x v="501"/>
    <b v="0"/>
    <s v="games/mobile games"/>
    <n v="0"/>
    <n v="0"/>
    <x v="3"/>
    <x v="28"/>
    <x v="3774"/>
    <d v="2015-12-24T21:47:48"/>
    <x v="4"/>
  </r>
  <r>
    <x v="3775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x v="501"/>
    <b v="0"/>
    <s v="publishing/translations"/>
    <n v="0"/>
    <n v="0"/>
    <x v="1"/>
    <x v="31"/>
    <x v="3775"/>
    <d v="2015-07-20T18:43:48"/>
    <x v="4"/>
  </r>
  <r>
    <x v="3776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x v="501"/>
    <b v="0"/>
    <s v="food/food trucks"/>
    <n v="0"/>
    <n v="0"/>
    <x v="4"/>
    <x v="29"/>
    <x v="3776"/>
    <d v="2014-08-01T00:58:19"/>
    <x v="2"/>
  </r>
  <r>
    <x v="3777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x v="501"/>
    <b v="0"/>
    <s v="publishing/translations"/>
    <n v="0"/>
    <n v="0"/>
    <x v="1"/>
    <x v="31"/>
    <x v="3777"/>
    <d v="2015-12-02T17:25:00"/>
    <x v="4"/>
  </r>
  <r>
    <x v="3778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x v="501"/>
    <b v="0"/>
    <s v="food/restaurants"/>
    <n v="0"/>
    <n v="0"/>
    <x v="4"/>
    <x v="40"/>
    <x v="3778"/>
    <d v="2014-11-15T01:22:14"/>
    <x v="2"/>
  </r>
  <r>
    <x v="3779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x v="501"/>
    <b v="0"/>
    <s v="food/food trucks"/>
    <n v="0"/>
    <n v="0"/>
    <x v="4"/>
    <x v="29"/>
    <x v="3779"/>
    <d v="2014-08-21T23:32:28"/>
    <x v="2"/>
  </r>
  <r>
    <x v="3780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x v="501"/>
    <b v="0"/>
    <s v="technology/web"/>
    <n v="0"/>
    <n v="0"/>
    <x v="0"/>
    <x v="26"/>
    <x v="3780"/>
    <d v="2017-01-10T08:57:00"/>
    <x v="1"/>
  </r>
  <r>
    <x v="3781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x v="501"/>
    <b v="0"/>
    <s v="film &amp; video/animation"/>
    <n v="0"/>
    <n v="0"/>
    <x v="5"/>
    <x v="23"/>
    <x v="3781"/>
    <d v="2015-05-20T17:25:38"/>
    <x v="4"/>
  </r>
  <r>
    <x v="3782"/>
    <s v="to be removed (Canceled)"/>
    <s v="to be removed"/>
    <x v="0"/>
    <n v="0"/>
    <x v="1"/>
    <s v="US"/>
    <s v="USD"/>
    <n v="1369498714"/>
    <n v="1366906714"/>
    <b v="0"/>
    <x v="501"/>
    <b v="0"/>
    <s v="publishing/art books"/>
    <n v="0"/>
    <n v="0"/>
    <x v="1"/>
    <x v="32"/>
    <x v="3782"/>
    <d v="2013-05-25T16:18:34"/>
    <x v="0"/>
  </r>
  <r>
    <x v="3783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x v="501"/>
    <b v="0"/>
    <s v="technology/web"/>
    <n v="0"/>
    <n v="0"/>
    <x v="0"/>
    <x v="26"/>
    <x v="3783"/>
    <d v="2015-10-05T00:23:36"/>
    <x v="4"/>
  </r>
  <r>
    <x v="3784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x v="501"/>
    <b v="0"/>
    <s v="technology/web"/>
    <n v="0"/>
    <n v="0"/>
    <x v="0"/>
    <x v="26"/>
    <x v="3784"/>
    <d v="2015-01-10T20:07:04"/>
    <x v="2"/>
  </r>
  <r>
    <x v="3785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x v="501"/>
    <b v="0"/>
    <s v="food/food trucks"/>
    <n v="0"/>
    <n v="0"/>
    <x v="4"/>
    <x v="29"/>
    <x v="3785"/>
    <d v="2015-04-13T02:51:57"/>
    <x v="4"/>
  </r>
  <r>
    <x v="37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x v="501"/>
    <b v="0"/>
    <s v="food/food trucks"/>
    <n v="0"/>
    <n v="0"/>
    <x v="4"/>
    <x v="29"/>
    <x v="3786"/>
    <d v="2014-09-30T23:23:43"/>
    <x v="2"/>
  </r>
  <r>
    <x v="3787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x v="501"/>
    <b v="0"/>
    <s v="theater/plays"/>
    <n v="0"/>
    <n v="0"/>
    <x v="6"/>
    <x v="11"/>
    <x v="3787"/>
    <d v="2014-10-18T04:59:00"/>
    <x v="2"/>
  </r>
  <r>
    <x v="3788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x v="501"/>
    <b v="0"/>
    <s v="theater/musical"/>
    <n v="0"/>
    <n v="0"/>
    <x v="6"/>
    <x v="19"/>
    <x v="3788"/>
    <d v="2016-09-03T10:00:00"/>
    <x v="1"/>
  </r>
  <r>
    <x v="3789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x v="501"/>
    <b v="0"/>
    <s v="theater/musical"/>
    <n v="0"/>
    <n v="0"/>
    <x v="6"/>
    <x v="19"/>
    <x v="3789"/>
    <d v="2016-01-31T23:03:00"/>
    <x v="1"/>
  </r>
  <r>
    <x v="3790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x v="501"/>
    <b v="0"/>
    <s v="theater/plays"/>
    <n v="0"/>
    <n v="0"/>
    <x v="6"/>
    <x v="11"/>
    <x v="3790"/>
    <d v="2014-09-07T07:48:43"/>
    <x v="2"/>
  </r>
  <r>
    <x v="3791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x v="501"/>
    <b v="0"/>
    <s v="film &amp; video/drama"/>
    <n v="0"/>
    <n v="0"/>
    <x v="5"/>
    <x v="10"/>
    <x v="3791"/>
    <d v="2015-07-09T21:27:21"/>
    <x v="4"/>
  </r>
  <r>
    <x v="3792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x v="501"/>
    <b v="0"/>
    <s v="technology/web"/>
    <n v="0"/>
    <n v="0"/>
    <x v="0"/>
    <x v="26"/>
    <x v="3792"/>
    <d v="2015-10-17T14:52:58"/>
    <x v="4"/>
  </r>
  <r>
    <x v="3793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x v="501"/>
    <b v="0"/>
    <s v="film &amp; video/drama"/>
    <n v="0"/>
    <n v="0"/>
    <x v="5"/>
    <x v="10"/>
    <x v="3793"/>
    <d v="2016-12-30T09:00:00"/>
    <x v="1"/>
  </r>
  <r>
    <x v="3794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x v="501"/>
    <b v="0"/>
    <s v="film &amp; video/drama"/>
    <n v="0"/>
    <n v="0"/>
    <x v="5"/>
    <x v="10"/>
    <x v="3794"/>
    <d v="2015-07-10T22:08:55"/>
    <x v="4"/>
  </r>
  <r>
    <x v="379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x v="501"/>
    <b v="0"/>
    <s v="technology/web"/>
    <n v="0"/>
    <n v="0"/>
    <x v="0"/>
    <x v="26"/>
    <x v="3795"/>
    <d v="2015-07-10T18:50:49"/>
    <x v="4"/>
  </r>
  <r>
    <x v="3796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x v="501"/>
    <b v="0"/>
    <s v="technology/web"/>
    <n v="0"/>
    <n v="0"/>
    <x v="0"/>
    <x v="26"/>
    <x v="3796"/>
    <d v="2017-03-26T20:29:37"/>
    <x v="5"/>
  </r>
  <r>
    <x v="3797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x v="501"/>
    <b v="0"/>
    <s v="games/video games"/>
    <n v="0"/>
    <n v="0"/>
    <x v="3"/>
    <x v="18"/>
    <x v="3797"/>
    <d v="2011-10-28T20:56:40"/>
    <x v="6"/>
  </r>
  <r>
    <x v="3798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x v="501"/>
    <b v="0"/>
    <s v="food/food trucks"/>
    <n v="0"/>
    <n v="0"/>
    <x v="4"/>
    <x v="29"/>
    <x v="3798"/>
    <d v="2014-10-19T23:19:43"/>
    <x v="2"/>
  </r>
  <r>
    <x v="3799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x v="501"/>
    <b v="0"/>
    <s v="food/food trucks"/>
    <n v="0"/>
    <n v="0"/>
    <x v="4"/>
    <x v="29"/>
    <x v="3799"/>
    <d v="2015-09-07T02:27:43"/>
    <x v="4"/>
  </r>
  <r>
    <x v="3800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x v="501"/>
    <b v="0"/>
    <s v="music/world music"/>
    <n v="0"/>
    <n v="0"/>
    <x v="7"/>
    <x v="37"/>
    <x v="3800"/>
    <d v="2012-08-24T06:47:45"/>
    <x v="3"/>
  </r>
  <r>
    <x v="3801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x v="501"/>
    <b v="0"/>
    <s v="publishing/translations"/>
    <n v="0"/>
    <n v="0"/>
    <x v="1"/>
    <x v="31"/>
    <x v="3801"/>
    <d v="2017-04-15T15:42:27"/>
    <x v="5"/>
  </r>
  <r>
    <x v="3802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x v="501"/>
    <b v="0"/>
    <s v="technology/web"/>
    <n v="0"/>
    <n v="0"/>
    <x v="0"/>
    <x v="26"/>
    <x v="3802"/>
    <d v="2016-02-10T19:30:11"/>
    <x v="1"/>
  </r>
  <r>
    <x v="3803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x v="501"/>
    <b v="0"/>
    <s v="theater/spaces"/>
    <n v="0"/>
    <n v="0"/>
    <x v="6"/>
    <x v="9"/>
    <x v="3803"/>
    <d v="2014-09-29T15:16:24"/>
    <x v="2"/>
  </r>
  <r>
    <x v="3804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x v="501"/>
    <b v="0"/>
    <s v="theater/plays"/>
    <n v="0"/>
    <n v="0"/>
    <x v="6"/>
    <x v="11"/>
    <x v="3804"/>
    <d v="2017-03-27T23:58:54"/>
    <x v="5"/>
  </r>
  <r>
    <x v="3805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x v="501"/>
    <b v="0"/>
    <s v="theater/musical"/>
    <n v="0"/>
    <n v="0"/>
    <x v="6"/>
    <x v="19"/>
    <x v="3805"/>
    <d v="2015-11-17T04:27:19"/>
    <x v="4"/>
  </r>
  <r>
    <x v="3806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x v="501"/>
    <b v="0"/>
    <s v="theater/plays"/>
    <n v="0"/>
    <n v="0"/>
    <x v="6"/>
    <x v="11"/>
    <x v="3806"/>
    <d v="2014-07-14T15:37:44"/>
    <x v="2"/>
  </r>
  <r>
    <x v="3807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x v="501"/>
    <b v="0"/>
    <s v="food/restaurants"/>
    <n v="0"/>
    <n v="0"/>
    <x v="4"/>
    <x v="40"/>
    <x v="3807"/>
    <d v="2014-11-29T16:40:52"/>
    <x v="2"/>
  </r>
  <r>
    <x v="3808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x v="501"/>
    <b v="0"/>
    <s v="film &amp; video/science fiction"/>
    <n v="0"/>
    <n v="0"/>
    <x v="5"/>
    <x v="21"/>
    <x v="3808"/>
    <d v="2014-10-30T22:29:43"/>
    <x v="2"/>
  </r>
  <r>
    <x v="3809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x v="501"/>
    <b v="0"/>
    <s v="film &amp; video/animation"/>
    <n v="0"/>
    <n v="0"/>
    <x v="5"/>
    <x v="23"/>
    <x v="3809"/>
    <d v="2014-01-25T17:09:51"/>
    <x v="0"/>
  </r>
  <r>
    <x v="3810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x v="501"/>
    <b v="0"/>
    <s v="film &amp; video/animation"/>
    <n v="0"/>
    <n v="0"/>
    <x v="5"/>
    <x v="23"/>
    <x v="3810"/>
    <d v="2014-08-16T18:25:12"/>
    <x v="2"/>
  </r>
  <r>
    <x v="3811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x v="501"/>
    <b v="0"/>
    <s v="technology/web"/>
    <n v="0"/>
    <n v="0"/>
    <x v="0"/>
    <x v="26"/>
    <x v="3811"/>
    <d v="2015-11-25T16:49:25"/>
    <x v="4"/>
  </r>
  <r>
    <x v="3812"/>
    <s v="JETRO DA SILVA FUNK PROJECT"/>
    <s v="Studio CD/DVD Solo project of Pianist &amp; Keyboardist Jetro da Silva"/>
    <x v="16"/>
    <n v="0"/>
    <x v="2"/>
    <s v="US"/>
    <s v="USD"/>
    <n v="1337024695"/>
    <n v="1334432695"/>
    <b v="0"/>
    <x v="501"/>
    <b v="0"/>
    <s v="music/jazz"/>
    <n v="0"/>
    <n v="0"/>
    <x v="7"/>
    <x v="33"/>
    <x v="3812"/>
    <d v="2012-05-14T19:44:55"/>
    <x v="3"/>
  </r>
  <r>
    <x v="3813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x v="501"/>
    <b v="0"/>
    <s v="photography/nature"/>
    <n v="0"/>
    <n v="0"/>
    <x v="2"/>
    <x v="38"/>
    <x v="3813"/>
    <d v="2015-08-02T06:03:10"/>
    <x v="4"/>
  </r>
  <r>
    <x v="3814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x v="501"/>
    <b v="0"/>
    <s v="food/food trucks"/>
    <n v="0"/>
    <n v="0"/>
    <x v="4"/>
    <x v="29"/>
    <x v="3814"/>
    <d v="2015-08-08T04:04:52"/>
    <x v="4"/>
  </r>
  <r>
    <x v="3815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x v="501"/>
    <b v="0"/>
    <s v="food/restaurants"/>
    <n v="0"/>
    <n v="0"/>
    <x v="4"/>
    <x v="40"/>
    <x v="3815"/>
    <d v="2014-08-14T22:50:34"/>
    <x v="2"/>
  </r>
  <r>
    <x v="3816"/>
    <s v="Phoenix Pearl Boba Tea Truck (Canceled)"/>
    <s v="Michigan based bubble tea and specialty ice cream food truck"/>
    <x v="16"/>
    <n v="0"/>
    <x v="1"/>
    <s v="US"/>
    <s v="USD"/>
    <n v="1438226451"/>
    <n v="1433042451"/>
    <b v="0"/>
    <x v="501"/>
    <b v="0"/>
    <s v="food/food trucks"/>
    <n v="0"/>
    <n v="0"/>
    <x v="4"/>
    <x v="29"/>
    <x v="3816"/>
    <d v="2015-07-30T03:20:51"/>
    <x v="4"/>
  </r>
  <r>
    <x v="3817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x v="501"/>
    <b v="0"/>
    <s v="theater/plays"/>
    <n v="0"/>
    <n v="0"/>
    <x v="6"/>
    <x v="11"/>
    <x v="3817"/>
    <d v="2015-12-17T22:05:50"/>
    <x v="4"/>
  </r>
  <r>
    <x v="3818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x v="501"/>
    <b v="0"/>
    <s v="theater/plays"/>
    <n v="0"/>
    <n v="0"/>
    <x v="6"/>
    <x v="11"/>
    <x v="3818"/>
    <d v="2016-12-01T07:18:40"/>
    <x v="1"/>
  </r>
  <r>
    <x v="381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x v="501"/>
    <b v="0"/>
    <s v="theater/plays"/>
    <n v="0"/>
    <n v="0"/>
    <x v="6"/>
    <x v="11"/>
    <x v="3819"/>
    <d v="2015-12-14T00:36:10"/>
    <x v="4"/>
  </r>
  <r>
    <x v="3820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x v="501"/>
    <b v="0"/>
    <s v="theater/plays"/>
    <n v="0"/>
    <n v="0"/>
    <x v="6"/>
    <x v="11"/>
    <x v="3820"/>
    <d v="2016-12-26T19:18:51"/>
    <x v="1"/>
  </r>
  <r>
    <x v="3821"/>
    <s v="Hello Vermont (4 Seasons Children's Books)"/>
    <s v="Hello Vermont are books that demonstrate the 4 seasons. Subtitles: Soggy Spring, Sizzling Summer, Fabulous Fall &amp; Winter Wonderland."/>
    <x v="417"/>
    <n v="0"/>
    <x v="2"/>
    <s v="US"/>
    <s v="USD"/>
    <n v="1359738000"/>
    <n v="1355489140"/>
    <b v="0"/>
    <x v="501"/>
    <b v="0"/>
    <s v="publishing/children's books"/>
    <n v="0"/>
    <n v="0"/>
    <x v="1"/>
    <x v="39"/>
    <x v="3821"/>
    <d v="2013-02-01T17:00:00"/>
    <x v="3"/>
  </r>
  <r>
    <x v="3822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x v="501"/>
    <b v="0"/>
    <s v="food/food trucks"/>
    <n v="0"/>
    <n v="0"/>
    <x v="4"/>
    <x v="29"/>
    <x v="3822"/>
    <d v="2015-05-19T15:06:29"/>
    <x v="4"/>
  </r>
  <r>
    <x v="3823"/>
    <s v="A Time Pirate's Love"/>
    <s v="Actors and actresses are needed to help me create a stage play. A stage play needs to be adapted from the book I wrote."/>
    <x v="418"/>
    <n v="0"/>
    <x v="2"/>
    <s v="US"/>
    <s v="USD"/>
    <n v="1469834940"/>
    <n v="1467162586"/>
    <b v="0"/>
    <x v="501"/>
    <b v="0"/>
    <s v="theater/plays"/>
    <n v="0"/>
    <n v="0"/>
    <x v="6"/>
    <x v="11"/>
    <x v="3823"/>
    <d v="2016-07-29T23:29:00"/>
    <x v="1"/>
  </r>
  <r>
    <x v="3824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x v="501"/>
    <b v="0"/>
    <s v="publishing/fiction"/>
    <n v="0"/>
    <n v="0"/>
    <x v="1"/>
    <x v="35"/>
    <x v="3824"/>
    <d v="2013-02-24T23:59:29"/>
    <x v="0"/>
  </r>
  <r>
    <x v="3825"/>
    <s v="NET"/>
    <s v="A teacher. A boy. The beach and a heatwave that drove them all insane."/>
    <x v="92"/>
    <n v="0"/>
    <x v="2"/>
    <s v="GB"/>
    <s v="GBP"/>
    <n v="1452613724"/>
    <n v="1450021724"/>
    <b v="0"/>
    <x v="501"/>
    <b v="0"/>
    <s v="film &amp; video/drama"/>
    <n v="0"/>
    <n v="0"/>
    <x v="5"/>
    <x v="10"/>
    <x v="3825"/>
    <d v="2016-01-12T15:48:44"/>
    <x v="4"/>
  </r>
  <r>
    <x v="382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x v="501"/>
    <b v="0"/>
    <s v="music/jazz"/>
    <n v="0"/>
    <n v="0"/>
    <x v="7"/>
    <x v="33"/>
    <x v="3826"/>
    <d v="2014-03-13T03:33:10"/>
    <x v="2"/>
  </r>
  <r>
    <x v="382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x v="501"/>
    <b v="0"/>
    <s v="photography/places"/>
    <n v="0"/>
    <n v="0"/>
    <x v="2"/>
    <x v="34"/>
    <x v="3827"/>
    <d v="2016-09-20T08:29:57"/>
    <x v="1"/>
  </r>
  <r>
    <x v="382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x v="501"/>
    <b v="0"/>
    <s v="photography/photobooks"/>
    <n v="0"/>
    <n v="0"/>
    <x v="2"/>
    <x v="3"/>
    <x v="3828"/>
    <d v="2015-04-03T04:37:30"/>
    <x v="4"/>
  </r>
  <r>
    <x v="3829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x v="501"/>
    <b v="0"/>
    <s v="games/video games"/>
    <n v="0"/>
    <n v="0"/>
    <x v="3"/>
    <x v="18"/>
    <x v="3829"/>
    <d v="2014-11-14T06:39:19"/>
    <x v="2"/>
  </r>
  <r>
    <x v="3830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x v="501"/>
    <b v="0"/>
    <s v="food/food trucks"/>
    <n v="0"/>
    <n v="0"/>
    <x v="4"/>
    <x v="29"/>
    <x v="3830"/>
    <d v="2016-01-03T00:56:47"/>
    <x v="4"/>
  </r>
  <r>
    <x v="3831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x v="501"/>
    <b v="0"/>
    <s v="food/food trucks"/>
    <n v="0"/>
    <n v="0"/>
    <x v="4"/>
    <x v="29"/>
    <x v="3831"/>
    <d v="2015-09-07T09:47:55"/>
    <x v="4"/>
  </r>
  <r>
    <x v="3832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x v="501"/>
    <b v="0"/>
    <s v="food/food trucks"/>
    <n v="0"/>
    <n v="0"/>
    <x v="4"/>
    <x v="29"/>
    <x v="3832"/>
    <d v="2014-08-04T19:41:37"/>
    <x v="2"/>
  </r>
  <r>
    <x v="3833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x v="501"/>
    <b v="0"/>
    <s v="food/food trucks"/>
    <n v="0"/>
    <n v="0"/>
    <x v="4"/>
    <x v="29"/>
    <x v="3833"/>
    <d v="2015-06-29T15:21:58"/>
    <x v="4"/>
  </r>
  <r>
    <x v="383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x v="501"/>
    <b v="0"/>
    <s v="theater/spaces"/>
    <n v="0"/>
    <n v="0"/>
    <x v="6"/>
    <x v="9"/>
    <x v="3834"/>
    <d v="2017-03-16T13:00:03"/>
    <x v="5"/>
  </r>
  <r>
    <x v="3835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x v="501"/>
    <b v="0"/>
    <s v="theater/musical"/>
    <n v="0"/>
    <n v="0"/>
    <x v="6"/>
    <x v="19"/>
    <x v="3835"/>
    <d v="2016-11-22T17:00:23"/>
    <x v="1"/>
  </r>
  <r>
    <x v="3836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x v="501"/>
    <b v="0"/>
    <s v="theater/musical"/>
    <n v="0"/>
    <n v="0"/>
    <x v="6"/>
    <x v="19"/>
    <x v="3836"/>
    <d v="2015-08-14T03:29:56"/>
    <x v="4"/>
  </r>
  <r>
    <x v="3837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x v="501"/>
    <b v="0"/>
    <s v="theater/musical"/>
    <n v="0"/>
    <n v="0"/>
    <x v="6"/>
    <x v="19"/>
    <x v="3837"/>
    <d v="2015-01-25T20:39:56"/>
    <x v="2"/>
  </r>
  <r>
    <x v="3838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x v="501"/>
    <b v="0"/>
    <s v="theater/musical"/>
    <n v="0"/>
    <n v="0"/>
    <x v="6"/>
    <x v="19"/>
    <x v="3838"/>
    <d v="2014-09-02T14:27:49"/>
    <x v="2"/>
  </r>
  <r>
    <x v="3839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x v="501"/>
    <b v="0"/>
    <s v="film &amp; video/animation"/>
    <n v="0"/>
    <n v="0"/>
    <x v="5"/>
    <x v="23"/>
    <x v="3839"/>
    <d v="2016-03-01T04:13:59"/>
    <x v="1"/>
  </r>
  <r>
    <x v="3840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x v="501"/>
    <b v="0"/>
    <s v="publishing/translations"/>
    <n v="0"/>
    <n v="0"/>
    <x v="1"/>
    <x v="31"/>
    <x v="3840"/>
    <d v="2014-07-28T16:52:43"/>
    <x v="2"/>
  </r>
  <r>
    <x v="3841"/>
    <s v="UniteChrist (Canceled)"/>
    <s v="We are creating a Christian social network to empower, educate, and connect Christians all over the world."/>
    <x v="419"/>
    <n v="0"/>
    <x v="1"/>
    <s v="US"/>
    <s v="USD"/>
    <n v="1429732586"/>
    <n v="1427140586"/>
    <b v="0"/>
    <x v="501"/>
    <b v="0"/>
    <s v="technology/web"/>
    <n v="0"/>
    <n v="0"/>
    <x v="0"/>
    <x v="26"/>
    <x v="3841"/>
    <d v="2015-04-22T19:56:26"/>
    <x v="4"/>
  </r>
  <r>
    <x v="3842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x v="501"/>
    <b v="0"/>
    <s v="publishing/translations"/>
    <n v="0"/>
    <n v="0"/>
    <x v="1"/>
    <x v="31"/>
    <x v="3842"/>
    <d v="2015-04-29T03:09:19"/>
    <x v="4"/>
  </r>
  <r>
    <x v="38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x v="501"/>
    <b v="0"/>
    <s v="publishing/translations"/>
    <n v="0"/>
    <n v="0"/>
    <x v="1"/>
    <x v="31"/>
    <x v="3843"/>
    <d v="2017-01-02T22:13:29"/>
    <x v="1"/>
  </r>
  <r>
    <x v="3844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x v="501"/>
    <b v="0"/>
    <s v="technology/web"/>
    <n v="0"/>
    <n v="0"/>
    <x v="0"/>
    <x v="26"/>
    <x v="3844"/>
    <d v="2014-12-18T20:28:26"/>
    <x v="2"/>
  </r>
  <r>
    <x v="3845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x v="501"/>
    <b v="0"/>
    <s v="film &amp; video/drama"/>
    <n v="0"/>
    <n v="0"/>
    <x v="5"/>
    <x v="10"/>
    <x v="3845"/>
    <d v="2016-08-06T00:06:23"/>
    <x v="1"/>
  </r>
  <r>
    <x v="3846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x v="501"/>
    <b v="0"/>
    <s v="film &amp; video/animation"/>
    <n v="0"/>
    <n v="0"/>
    <x v="5"/>
    <x v="23"/>
    <x v="3846"/>
    <d v="2017-01-09T01:18:20"/>
    <x v="1"/>
  </r>
  <r>
    <x v="3847"/>
    <s v="J1 (Canceled)"/>
    <s v="------"/>
    <x v="32"/>
    <n v="0"/>
    <x v="1"/>
    <s v="US"/>
    <s v="USD"/>
    <n v="1455272445"/>
    <n v="1452680445"/>
    <b v="0"/>
    <x v="501"/>
    <b v="0"/>
    <s v="journalism/audio"/>
    <n v="0"/>
    <n v="0"/>
    <x v="8"/>
    <x v="30"/>
    <x v="3847"/>
    <d v="2016-02-12T10:20:45"/>
    <x v="1"/>
  </r>
  <r>
    <x v="3848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x v="501"/>
    <b v="0"/>
    <s v="theater/musical"/>
    <n v="0"/>
    <n v="0"/>
    <x v="6"/>
    <x v="19"/>
    <x v="3848"/>
    <d v="2015-07-27T01:29:58"/>
    <x v="4"/>
  </r>
  <r>
    <x v="3849"/>
    <s v="Belt with Legs Invention (Canceled)"/>
    <s v="Long bus queue and no seats around? This light weight seating device can be worn anywhere and at anytime! Belt that converts into seat."/>
    <x v="420"/>
    <n v="0"/>
    <x v="1"/>
    <s v="CH"/>
    <s v="CHF"/>
    <n v="1485480408"/>
    <n v="1482888408"/>
    <b v="0"/>
    <x v="501"/>
    <b v="0"/>
    <s v="technology/wearables"/>
    <n v="0"/>
    <n v="0"/>
    <x v="0"/>
    <x v="1"/>
    <x v="3849"/>
    <d v="2017-01-27T01:26:48"/>
    <x v="1"/>
  </r>
  <r>
    <x v="3850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x v="501"/>
    <b v="0"/>
    <s v="film &amp; video/drama"/>
    <n v="0"/>
    <n v="0"/>
    <x v="5"/>
    <x v="10"/>
    <x v="3850"/>
    <d v="2016-09-01T02:58:22"/>
    <x v="1"/>
  </r>
  <r>
    <x v="3851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x v="501"/>
    <b v="0"/>
    <s v="film &amp; video/drama"/>
    <n v="0"/>
    <n v="0"/>
    <x v="5"/>
    <x v="10"/>
    <x v="3851"/>
    <d v="2015-07-09T21:48:17"/>
    <x v="4"/>
  </r>
  <r>
    <x v="3852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x v="501"/>
    <b v="0"/>
    <s v="film &amp; video/animation"/>
    <n v="0"/>
    <n v="0"/>
    <x v="5"/>
    <x v="23"/>
    <x v="3852"/>
    <d v="2015-04-01T20:51:49"/>
    <x v="4"/>
  </r>
  <r>
    <x v="3853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x v="501"/>
    <b v="0"/>
    <s v="film &amp; video/animation"/>
    <n v="0"/>
    <n v="0"/>
    <x v="5"/>
    <x v="23"/>
    <x v="3853"/>
    <d v="2016-01-27T23:34:59"/>
    <x v="4"/>
  </r>
  <r>
    <x v="3854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x v="501"/>
    <b v="0"/>
    <s v="film &amp; video/animation"/>
    <n v="0"/>
    <n v="0"/>
    <x v="5"/>
    <x v="23"/>
    <x v="3854"/>
    <d v="2011-07-09T05:37:31"/>
    <x v="6"/>
  </r>
  <r>
    <x v="3855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x v="501"/>
    <b v="0"/>
    <s v="technology/web"/>
    <n v="0"/>
    <n v="0"/>
    <x v="0"/>
    <x v="26"/>
    <x v="3855"/>
    <d v="2015-01-01T20:13:14"/>
    <x v="2"/>
  </r>
  <r>
    <x v="3856"/>
    <s v="Web Streaming 2.0 (Canceled)"/>
    <s v="A Fast and Reliable new Web platform to stream videos from Internet"/>
    <x v="26"/>
    <n v="0"/>
    <x v="1"/>
    <s v="IT"/>
    <s v="EUR"/>
    <n v="1472777146"/>
    <n v="1470185146"/>
    <b v="0"/>
    <x v="501"/>
    <b v="0"/>
    <s v="technology/web"/>
    <n v="0"/>
    <n v="0"/>
    <x v="0"/>
    <x v="26"/>
    <x v="3856"/>
    <d v="2016-09-02T00:45:46"/>
    <x v="1"/>
  </r>
  <r>
    <x v="3857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x v="501"/>
    <b v="0"/>
    <s v="technology/web"/>
    <n v="0"/>
    <n v="0"/>
    <x v="0"/>
    <x v="26"/>
    <x v="3857"/>
    <d v="2016-06-24T01:29:00"/>
    <x v="1"/>
  </r>
  <r>
    <x v="3858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x v="501"/>
    <b v="0"/>
    <s v="journalism/audio"/>
    <n v="0"/>
    <n v="0"/>
    <x v="8"/>
    <x v="30"/>
    <x v="3858"/>
    <d v="2015-04-24T16:16:17"/>
    <x v="4"/>
  </r>
  <r>
    <x v="3859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x v="501"/>
    <b v="0"/>
    <s v="journalism/audio"/>
    <n v="0"/>
    <n v="0"/>
    <x v="8"/>
    <x v="30"/>
    <x v="3859"/>
    <d v="2016-12-04T21:54:43"/>
    <x v="1"/>
  </r>
  <r>
    <x v="3860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x v="501"/>
    <b v="0"/>
    <s v="games/video games"/>
    <n v="0"/>
    <n v="0"/>
    <x v="3"/>
    <x v="18"/>
    <x v="3860"/>
    <d v="2014-07-23T20:40:24"/>
    <x v="2"/>
  </r>
  <r>
    <x v="3861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x v="501"/>
    <b v="0"/>
    <s v="food/food trucks"/>
    <n v="0"/>
    <n v="0"/>
    <x v="4"/>
    <x v="29"/>
    <x v="3861"/>
    <d v="2016-06-18T17:23:02"/>
    <x v="1"/>
  </r>
  <r>
    <x v="3862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x v="501"/>
    <b v="0"/>
    <s v="publishing/translations"/>
    <n v="0"/>
    <n v="0"/>
    <x v="1"/>
    <x v="31"/>
    <x v="3862"/>
    <d v="2015-04-10T01:27:22"/>
    <x v="4"/>
  </r>
  <r>
    <x v="3863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x v="501"/>
    <b v="0"/>
    <s v="publishing/fiction"/>
    <n v="0"/>
    <n v="0"/>
    <x v="1"/>
    <x v="35"/>
    <x v="3863"/>
    <d v="2016-08-02T22:01:11"/>
    <x v="1"/>
  </r>
  <r>
    <x v="3864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x v="501"/>
    <b v="0"/>
    <s v="music/faith"/>
    <n v="0"/>
    <n v="0"/>
    <x v="7"/>
    <x v="14"/>
    <x v="3864"/>
    <d v="2016-06-10T01:15:06"/>
    <x v="1"/>
  </r>
  <r>
    <x v="3865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x v="501"/>
    <b v="0"/>
    <s v="music/faith"/>
    <n v="0"/>
    <n v="0"/>
    <x v="7"/>
    <x v="14"/>
    <x v="3865"/>
    <d v="2016-09-13T21:30:00"/>
    <x v="1"/>
  </r>
  <r>
    <x v="3866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x v="501"/>
    <b v="0"/>
    <s v="games/mobile games"/>
    <n v="0"/>
    <n v="0"/>
    <x v="3"/>
    <x v="28"/>
    <x v="3866"/>
    <d v="2017-01-04T00:04:09"/>
    <x v="1"/>
  </r>
  <r>
    <x v="3867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x v="501"/>
    <b v="0"/>
    <s v="technology/web"/>
    <n v="0"/>
    <n v="0"/>
    <x v="0"/>
    <x v="26"/>
    <x v="3867"/>
    <d v="2015-06-05T18:48:24"/>
    <x v="4"/>
  </r>
  <r>
    <x v="3868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x v="501"/>
    <b v="0"/>
    <s v="technology/web"/>
    <n v="0"/>
    <n v="0"/>
    <x v="0"/>
    <x v="26"/>
    <x v="3868"/>
    <d v="2016-09-09T20:03:57"/>
    <x v="1"/>
  </r>
  <r>
    <x v="3869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x v="501"/>
    <b v="0"/>
    <s v="food/food trucks"/>
    <n v="0"/>
    <n v="0"/>
    <x v="4"/>
    <x v="29"/>
    <x v="3869"/>
    <d v="2016-02-27T21:35:43"/>
    <x v="1"/>
  </r>
  <r>
    <x v="3870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x v="501"/>
    <b v="0"/>
    <s v="food/food trucks"/>
    <n v="0"/>
    <n v="0"/>
    <x v="4"/>
    <x v="29"/>
    <x v="3870"/>
    <d v="2015-10-18T19:38:49"/>
    <x v="4"/>
  </r>
  <r>
    <x v="3871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x v="501"/>
    <b v="0"/>
    <s v="food/restaurants"/>
    <n v="0"/>
    <n v="0"/>
    <x v="4"/>
    <x v="40"/>
    <x v="3871"/>
    <d v="2016-06-07T21:06:00"/>
    <x v="1"/>
  </r>
  <r>
    <x v="3872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x v="501"/>
    <b v="0"/>
    <s v="food/food trucks"/>
    <n v="0"/>
    <n v="0"/>
    <x v="4"/>
    <x v="29"/>
    <x v="3872"/>
    <d v="2016-05-18T19:49:05"/>
    <x v="1"/>
  </r>
  <r>
    <x v="3873"/>
    <s v="2 Go Fast Food (Canceled)"/>
    <s v="A New Twist with an American and Philippine fast food Mobile Trailer."/>
    <x v="26"/>
    <n v="0"/>
    <x v="1"/>
    <s v="US"/>
    <s v="USD"/>
    <n v="1428707647"/>
    <n v="1424823247"/>
    <b v="0"/>
    <x v="501"/>
    <b v="0"/>
    <s v="food/food trucks"/>
    <n v="0"/>
    <n v="0"/>
    <x v="4"/>
    <x v="29"/>
    <x v="3873"/>
    <d v="2015-04-10T23:14:07"/>
    <x v="4"/>
  </r>
  <r>
    <x v="387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x v="501"/>
    <b v="0"/>
    <s v="food/food trucks"/>
    <n v="0"/>
    <n v="0"/>
    <x v="4"/>
    <x v="29"/>
    <x v="3874"/>
    <d v="2015-06-15T04:09:29"/>
    <x v="4"/>
  </r>
  <r>
    <x v="3875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x v="501"/>
    <b v="0"/>
    <s v="food/food trucks"/>
    <n v="0"/>
    <n v="0"/>
    <x v="4"/>
    <x v="29"/>
    <x v="3875"/>
    <d v="2015-04-25T20:17:06"/>
    <x v="4"/>
  </r>
  <r>
    <x v="3876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x v="501"/>
    <b v="0"/>
    <s v="publishing/children's books"/>
    <n v="0"/>
    <n v="0"/>
    <x v="1"/>
    <x v="39"/>
    <x v="3876"/>
    <d v="2014-09-11T15:15:51"/>
    <x v="2"/>
  </r>
  <r>
    <x v="3877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x v="501"/>
    <b v="0"/>
    <s v="theater/plays"/>
    <n v="0"/>
    <n v="0"/>
    <x v="6"/>
    <x v="11"/>
    <x v="3877"/>
    <d v="2016-07-24T01:52:38"/>
    <x v="1"/>
  </r>
  <r>
    <x v="3878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x v="501"/>
    <b v="0"/>
    <s v="theater/spaces"/>
    <n v="0"/>
    <n v="0"/>
    <x v="6"/>
    <x v="9"/>
    <x v="3878"/>
    <d v="2016-06-07T00:12:05"/>
    <x v="1"/>
  </r>
  <r>
    <x v="3879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x v="501"/>
    <b v="0"/>
    <s v="theater/musical"/>
    <n v="0"/>
    <n v="0"/>
    <x v="6"/>
    <x v="19"/>
    <x v="3879"/>
    <d v="2015-03-27T17:59:52"/>
    <x v="4"/>
  </r>
  <r>
    <x v="3880"/>
    <s v="a (Canceled)"/>
    <n v="1"/>
    <x v="26"/>
    <n v="0"/>
    <x v="1"/>
    <s v="AU"/>
    <s v="AUD"/>
    <n v="1418275702"/>
    <n v="1415683702"/>
    <b v="0"/>
    <x v="501"/>
    <b v="0"/>
    <s v="theater/musical"/>
    <n v="0"/>
    <n v="0"/>
    <x v="6"/>
    <x v="19"/>
    <x v="3880"/>
    <d v="2014-12-11T05:28:22"/>
    <x v="2"/>
  </r>
  <r>
    <x v="3881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x v="501"/>
    <b v="0"/>
    <s v="theater/plays"/>
    <n v="0"/>
    <n v="0"/>
    <x v="6"/>
    <x v="11"/>
    <x v="3881"/>
    <d v="2016-04-01T06:00:00"/>
    <x v="1"/>
  </r>
  <r>
    <x v="3882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x v="501"/>
    <b v="0"/>
    <s v="theater/plays"/>
    <n v="0"/>
    <n v="0"/>
    <x v="6"/>
    <x v="11"/>
    <x v="3882"/>
    <d v="2015-11-18T04:41:57"/>
    <x v="4"/>
  </r>
  <r>
    <x v="3883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x v="501"/>
    <b v="0"/>
    <s v="theater/plays"/>
    <n v="0"/>
    <n v="0"/>
    <x v="6"/>
    <x v="11"/>
    <x v="3883"/>
    <d v="2016-01-31T23:55:00"/>
    <x v="4"/>
  </r>
  <r>
    <x v="3884"/>
    <s v="Stage Production &quot;The Nail Shop&quot;"/>
    <s v="Comedy Stage Play"/>
    <x v="337"/>
    <n v="0"/>
    <x v="2"/>
    <s v="US"/>
    <s v="USD"/>
    <n v="1468777786"/>
    <n v="1466185786"/>
    <b v="0"/>
    <x v="501"/>
    <b v="0"/>
    <s v="theater/plays"/>
    <n v="0"/>
    <n v="0"/>
    <x v="6"/>
    <x v="11"/>
    <x v="3884"/>
    <d v="2016-07-17T17:49:46"/>
    <x v="1"/>
  </r>
  <r>
    <x v="3885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x v="501"/>
    <b v="0"/>
    <s v="theater/plays"/>
    <n v="0"/>
    <n v="0"/>
    <x v="6"/>
    <x v="11"/>
    <x v="3885"/>
    <d v="2014-09-14T04:34:57"/>
    <x v="2"/>
  </r>
  <r>
    <x v="3886"/>
    <s v="We Need Your Help to Finish Our BBQ Food Truck"/>
    <s v="We need your help to finish our food truck. We are building a BBQ Food Truck to serve competition style BBQ."/>
    <x v="421"/>
    <n v="0"/>
    <x v="2"/>
    <s v="US"/>
    <s v="USD"/>
    <n v="1430281320"/>
    <n v="1427689320"/>
    <b v="0"/>
    <x v="501"/>
    <b v="0"/>
    <s v="food/food trucks"/>
    <n v="0"/>
    <n v="0"/>
    <x v="4"/>
    <x v="29"/>
    <x v="3886"/>
    <d v="2015-04-29T04:22:00"/>
    <x v="4"/>
  </r>
  <r>
    <x v="3887"/>
    <s v="Link Card"/>
    <s v="SAVE UP TO 40% WHEN YOU SPEND!_x000a__x000a_PRE-ORDER YOUR LINK CARD TODAY"/>
    <x v="99"/>
    <n v="0"/>
    <x v="2"/>
    <s v="GB"/>
    <s v="GBP"/>
    <n v="1448928000"/>
    <n v="1444123377"/>
    <b v="0"/>
    <x v="501"/>
    <b v="0"/>
    <s v="technology/web"/>
    <n v="0"/>
    <n v="0"/>
    <x v="0"/>
    <x v="26"/>
    <x v="3887"/>
    <d v="2015-12-01T00:00:00"/>
    <x v="4"/>
  </r>
  <r>
    <x v="3888"/>
    <s v="let your dayz take you to the dogs."/>
    <s v="Bringing YOUR favorite dog recipes to the streets."/>
    <x v="99"/>
    <n v="0"/>
    <x v="2"/>
    <s v="US"/>
    <s v="USD"/>
    <n v="1408551752"/>
    <n v="1405959752"/>
    <b v="0"/>
    <x v="501"/>
    <b v="0"/>
    <s v="food/food trucks"/>
    <n v="0"/>
    <n v="0"/>
    <x v="4"/>
    <x v="29"/>
    <x v="3888"/>
    <d v="2014-08-20T16:22:32"/>
    <x v="2"/>
  </r>
  <r>
    <x v="3889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x v="501"/>
    <b v="0"/>
    <s v="theater/spaces"/>
    <n v="0"/>
    <n v="0"/>
    <x v="6"/>
    <x v="9"/>
    <x v="3889"/>
    <d v="2015-11-15T23:09:06"/>
    <x v="4"/>
  </r>
  <r>
    <x v="3890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x v="501"/>
    <b v="0"/>
    <s v="theater/plays"/>
    <n v="0"/>
    <n v="0"/>
    <x v="6"/>
    <x v="11"/>
    <x v="3890"/>
    <d v="2016-03-05T05:54:29"/>
    <x v="1"/>
  </r>
  <r>
    <x v="3891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x v="501"/>
    <b v="0"/>
    <s v="publishing/translations"/>
    <n v="0"/>
    <n v="0"/>
    <x v="1"/>
    <x v="31"/>
    <x v="3891"/>
    <d v="2015-05-10T19:28:25"/>
    <x v="4"/>
  </r>
  <r>
    <x v="3892"/>
    <s v="Truth is..&quot;Real Love Ain't Suppose to Hurt&quot;"/>
    <s v="I love you,he said,then he kissed her as her tears fell down.It was my fault but make up will fix it&quot;she replied,then he hit her again!"/>
    <x v="422"/>
    <n v="0"/>
    <x v="2"/>
    <s v="US"/>
    <s v="USD"/>
    <n v="1475294400"/>
    <n v="1472674285"/>
    <b v="0"/>
    <x v="501"/>
    <b v="0"/>
    <s v="theater/plays"/>
    <n v="0"/>
    <n v="0"/>
    <x v="6"/>
    <x v="11"/>
    <x v="3892"/>
    <d v="2016-10-01T04:00:00"/>
    <x v="1"/>
  </r>
  <r>
    <x v="389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x v="501"/>
    <b v="0"/>
    <s v="photography/photobooks"/>
    <n v="0"/>
    <n v="0"/>
    <x v="2"/>
    <x v="3"/>
    <x v="3893"/>
    <d v="2014-08-08T21:20:12"/>
    <x v="2"/>
  </r>
  <r>
    <x v="3894"/>
    <s v="Facets of a Geek life"/>
    <s v="I am making a film from one one of my books called facets of a Geek life."/>
    <x v="36"/>
    <n v="0"/>
    <x v="2"/>
    <s v="GB"/>
    <s v="GBP"/>
    <n v="1433176105"/>
    <n v="1427992105"/>
    <b v="0"/>
    <x v="501"/>
    <b v="0"/>
    <s v="film &amp; video/drama"/>
    <n v="0"/>
    <n v="0"/>
    <x v="5"/>
    <x v="10"/>
    <x v="3894"/>
    <d v="2015-06-01T16:28:25"/>
    <x v="4"/>
  </r>
  <r>
    <x v="3895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x v="501"/>
    <b v="0"/>
    <s v="games/mobile games"/>
    <n v="0"/>
    <n v="0"/>
    <x v="3"/>
    <x v="28"/>
    <x v="3895"/>
    <d v="2014-06-13T00:12:35"/>
    <x v="2"/>
  </r>
  <r>
    <x v="3896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x v="501"/>
    <b v="0"/>
    <s v="food/food trucks"/>
    <n v="0"/>
    <n v="0"/>
    <x v="4"/>
    <x v="29"/>
    <x v="3896"/>
    <d v="2016-11-26T18:41:13"/>
    <x v="1"/>
  </r>
  <r>
    <x v="389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x v="501"/>
    <b v="0"/>
    <s v="food/food trucks"/>
    <n v="0"/>
    <n v="0"/>
    <x v="4"/>
    <x v="29"/>
    <x v="3897"/>
    <d v="2015-03-17T18:00:00"/>
    <x v="4"/>
  </r>
  <r>
    <x v="3898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x v="501"/>
    <b v="0"/>
    <s v="food/food trucks"/>
    <n v="0"/>
    <n v="0"/>
    <x v="4"/>
    <x v="29"/>
    <x v="3898"/>
    <d v="2014-08-23T14:12:29"/>
    <x v="2"/>
  </r>
  <r>
    <x v="3899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x v="501"/>
    <b v="0"/>
    <s v="publishing/children's books"/>
    <n v="0"/>
    <n v="0"/>
    <x v="1"/>
    <x v="39"/>
    <x v="3899"/>
    <d v="2013-10-05T20:51:34"/>
    <x v="0"/>
  </r>
  <r>
    <x v="3900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x v="501"/>
    <b v="0"/>
    <s v="theater/plays"/>
    <n v="0"/>
    <n v="0"/>
    <x v="6"/>
    <x v="11"/>
    <x v="3900"/>
    <d v="2015-05-29T16:36:34"/>
    <x v="4"/>
  </r>
  <r>
    <x v="3901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x v="501"/>
    <b v="0"/>
    <s v="theater/musical"/>
    <n v="0"/>
    <n v="0"/>
    <x v="6"/>
    <x v="19"/>
    <x v="3901"/>
    <d v="2016-07-31T07:00:00"/>
    <x v="1"/>
  </r>
  <r>
    <x v="3902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x v="501"/>
    <b v="0"/>
    <s v="theater/plays"/>
    <n v="0"/>
    <n v="0"/>
    <x v="6"/>
    <x v="11"/>
    <x v="3902"/>
    <d v="2015-09-06T03:38:27"/>
    <x v="4"/>
  </r>
  <r>
    <x v="3903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x v="501"/>
    <b v="0"/>
    <s v="film &amp; video/animation"/>
    <n v="0"/>
    <n v="0"/>
    <x v="5"/>
    <x v="23"/>
    <x v="3903"/>
    <d v="2012-07-11T03:51:05"/>
    <x v="3"/>
  </r>
  <r>
    <x v="3904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x v="501"/>
    <b v="0"/>
    <s v="technology/web"/>
    <n v="0"/>
    <n v="0"/>
    <x v="0"/>
    <x v="26"/>
    <x v="3904"/>
    <d v="2016-02-10T16:42:44"/>
    <x v="1"/>
  </r>
  <r>
    <x v="390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x v="501"/>
    <b v="0"/>
    <s v="technology/web"/>
    <n v="0"/>
    <n v="0"/>
    <x v="0"/>
    <x v="26"/>
    <x v="3905"/>
    <d v="2016-06-12T08:29:03"/>
    <x v="1"/>
  </r>
  <r>
    <x v="3906"/>
    <s v="Somorrah"/>
    <s v="The community of Somorrah is peaceful and unblemished until &quot;The Boss&quot; power and money starts to diminish &amp; plans to gain it all back!"/>
    <x v="423"/>
    <n v="0"/>
    <x v="2"/>
    <s v="US"/>
    <s v="USD"/>
    <n v="1441550760"/>
    <n v="1438958824"/>
    <b v="0"/>
    <x v="501"/>
    <b v="0"/>
    <s v="film &amp; video/animation"/>
    <n v="0"/>
    <n v="0"/>
    <x v="5"/>
    <x v="23"/>
    <x v="3906"/>
    <d v="2015-09-06T14:46:00"/>
    <x v="4"/>
  </r>
  <r>
    <x v="3907"/>
    <s v="Consumed (Static Air) (Canceled)"/>
    <s v="Film makers catch live footage beyond their wildest dreams."/>
    <x v="40"/>
    <n v="0"/>
    <x v="1"/>
    <s v="GB"/>
    <s v="GBP"/>
    <n v="1420741080"/>
    <n v="1417026340"/>
    <b v="0"/>
    <x v="501"/>
    <b v="0"/>
    <s v="film &amp; video/science fiction"/>
    <n v="0"/>
    <n v="0"/>
    <x v="5"/>
    <x v="21"/>
    <x v="3907"/>
    <d v="2015-01-08T18:18:00"/>
    <x v="2"/>
  </r>
  <r>
    <x v="3908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x v="501"/>
    <b v="0"/>
    <s v="film &amp; video/animation"/>
    <n v="0"/>
    <n v="0"/>
    <x v="5"/>
    <x v="23"/>
    <x v="3908"/>
    <d v="2016-10-08T07:38:46"/>
    <x v="1"/>
  </r>
  <r>
    <x v="3909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x v="501"/>
    <b v="0"/>
    <s v="film &amp; video/animation"/>
    <n v="0"/>
    <n v="0"/>
    <x v="5"/>
    <x v="23"/>
    <x v="3909"/>
    <d v="2015-07-16T19:51:45"/>
    <x v="4"/>
  </r>
  <r>
    <x v="3910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x v="501"/>
    <b v="0"/>
    <s v="music/jazz"/>
    <n v="0"/>
    <n v="0"/>
    <x v="7"/>
    <x v="33"/>
    <x v="3910"/>
    <d v="2010-07-08T22:40:00"/>
    <x v="7"/>
  </r>
  <r>
    <x v="3911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x v="501"/>
    <b v="0"/>
    <s v="music/faith"/>
    <n v="0"/>
    <n v="0"/>
    <x v="7"/>
    <x v="14"/>
    <x v="3911"/>
    <d v="2016-05-01T20:48:26"/>
    <x v="1"/>
  </r>
  <r>
    <x v="3912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x v="501"/>
    <b v="0"/>
    <s v="food/restaurants"/>
    <n v="0"/>
    <n v="0"/>
    <x v="4"/>
    <x v="40"/>
    <x v="3912"/>
    <d v="2015-03-14T00:20:16"/>
    <x v="4"/>
  </r>
  <r>
    <x v="391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x v="501"/>
    <b v="0"/>
    <s v="theater/plays"/>
    <n v="0"/>
    <n v="0"/>
    <x v="6"/>
    <x v="11"/>
    <x v="3913"/>
    <d v="2016-03-24T22:59:23"/>
    <x v="1"/>
  </r>
  <r>
    <x v="3914"/>
    <s v="Skewed Up Food Truck"/>
    <s v="Skewed Up food truck is my dream and need help getting it started, presenting some to the bank for my loan, spice up logo, etc."/>
    <x v="424"/>
    <n v="0"/>
    <x v="2"/>
    <s v="US"/>
    <s v="USD"/>
    <n v="1435679100"/>
    <n v="1433006765"/>
    <b v="0"/>
    <x v="501"/>
    <b v="0"/>
    <s v="food/food trucks"/>
    <n v="0"/>
    <n v="0"/>
    <x v="4"/>
    <x v="29"/>
    <x v="3914"/>
    <d v="2015-06-30T15:45:00"/>
    <x v="4"/>
  </r>
  <r>
    <x v="3915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x v="501"/>
    <b v="0"/>
    <s v="film &amp; video/animation"/>
    <n v="0"/>
    <n v="0"/>
    <x v="5"/>
    <x v="23"/>
    <x v="3915"/>
    <d v="2015-10-22T18:59:00"/>
    <x v="4"/>
  </r>
  <r>
    <x v="3916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x v="501"/>
    <b v="0"/>
    <s v="music/jazz"/>
    <n v="0"/>
    <n v="0"/>
    <x v="7"/>
    <x v="33"/>
    <x v="3916"/>
    <d v="2010-06-08T19:11:00"/>
    <x v="7"/>
  </r>
  <r>
    <x v="3917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x v="501"/>
    <b v="0"/>
    <s v="food/food trucks"/>
    <n v="0"/>
    <n v="0"/>
    <x v="4"/>
    <x v="29"/>
    <x v="3917"/>
    <d v="2015-02-24T01:42:42"/>
    <x v="4"/>
  </r>
  <r>
    <x v="3918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x v="501"/>
    <b v="0"/>
    <s v="photography/people"/>
    <n v="0"/>
    <n v="0"/>
    <x v="2"/>
    <x v="36"/>
    <x v="3918"/>
    <d v="2014-08-26T22:20:12"/>
    <x v="2"/>
  </r>
  <r>
    <x v="3919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x v="501"/>
    <b v="0"/>
    <s v="film &amp; video/drama"/>
    <n v="0"/>
    <n v="0"/>
    <x v="5"/>
    <x v="10"/>
    <x v="3919"/>
    <d v="2015-05-08T18:12:56"/>
    <x v="4"/>
  </r>
  <r>
    <x v="3920"/>
    <s v="Modern Gangsters"/>
    <s v="new web series created by jonney terry"/>
    <x v="70"/>
    <n v="0"/>
    <x v="2"/>
    <s v="US"/>
    <s v="USD"/>
    <n v="1444337940"/>
    <n v="1441750564"/>
    <b v="0"/>
    <x v="501"/>
    <b v="0"/>
    <s v="film &amp; video/drama"/>
    <n v="0"/>
    <n v="0"/>
    <x v="5"/>
    <x v="10"/>
    <x v="3920"/>
    <d v="2015-10-08T20:59:00"/>
    <x v="4"/>
  </r>
  <r>
    <x v="3921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x v="501"/>
    <b v="0"/>
    <s v="film &amp; video/animation"/>
    <n v="0"/>
    <n v="0"/>
    <x v="5"/>
    <x v="23"/>
    <x v="3921"/>
    <d v="2014-09-05T23:45:24"/>
    <x v="2"/>
  </r>
  <r>
    <x v="3922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x v="501"/>
    <b v="0"/>
    <s v="food/food trucks"/>
    <n v="0"/>
    <n v="0"/>
    <x v="4"/>
    <x v="29"/>
    <x v="3922"/>
    <d v="2014-10-15T15:51:36"/>
    <x v="2"/>
  </r>
  <r>
    <x v="3923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x v="501"/>
    <b v="0"/>
    <s v="publishing/translations"/>
    <n v="0"/>
    <n v="0"/>
    <x v="1"/>
    <x v="31"/>
    <x v="3923"/>
    <d v="2015-11-11T22:30:44"/>
    <x v="4"/>
  </r>
  <r>
    <x v="3924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x v="501"/>
    <b v="0"/>
    <s v="photography/nature"/>
    <n v="0"/>
    <n v="0"/>
    <x v="2"/>
    <x v="38"/>
    <x v="3924"/>
    <d v="2015-09-02T06:47:27"/>
    <x v="4"/>
  </r>
  <r>
    <x v="3925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x v="501"/>
    <b v="0"/>
    <s v="music/faith"/>
    <n v="0"/>
    <n v="0"/>
    <x v="7"/>
    <x v="14"/>
    <x v="3925"/>
    <d v="2017-04-14T04:07:40"/>
    <x v="5"/>
  </r>
  <r>
    <x v="3926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x v="501"/>
    <b v="0"/>
    <s v="food/food trucks"/>
    <n v="0"/>
    <n v="0"/>
    <x v="4"/>
    <x v="29"/>
    <x v="3926"/>
    <d v="2015-10-09T17:00:00"/>
    <x v="4"/>
  </r>
  <r>
    <x v="3927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x v="501"/>
    <b v="0"/>
    <s v="theater/plays"/>
    <n v="0"/>
    <n v="0"/>
    <x v="6"/>
    <x v="11"/>
    <x v="3927"/>
    <d v="2015-11-05T16:11:45"/>
    <x v="4"/>
  </r>
  <r>
    <x v="3928"/>
    <s v="St. Nick Jr"/>
    <s v="One Christmas every child was naughty, and Santa's son _x000a_St. Nick Jr sacrifices all his gifts over his whole life, for the children"/>
    <x v="425"/>
    <n v="0"/>
    <x v="2"/>
    <s v="US"/>
    <s v="USD"/>
    <n v="1476863607"/>
    <n v="1474271607"/>
    <b v="0"/>
    <x v="501"/>
    <b v="0"/>
    <s v="publishing/children's books"/>
    <n v="0"/>
    <n v="0"/>
    <x v="1"/>
    <x v="39"/>
    <x v="3928"/>
    <d v="2016-10-19T07:53:27"/>
    <x v="1"/>
  </r>
  <r>
    <x v="3929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x v="501"/>
    <b v="0"/>
    <s v="film &amp; video/science fiction"/>
    <n v="0"/>
    <n v="0"/>
    <x v="5"/>
    <x v="21"/>
    <x v="3929"/>
    <d v="2016-09-03T05:55:00"/>
    <x v="1"/>
  </r>
  <r>
    <x v="393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x v="501"/>
    <b v="0"/>
    <s v="music/jazz"/>
    <n v="0"/>
    <n v="0"/>
    <x v="7"/>
    <x v="33"/>
    <x v="3930"/>
    <d v="2013-11-14T17:07:02"/>
    <x v="0"/>
  </r>
  <r>
    <x v="3931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x v="501"/>
    <b v="0"/>
    <s v="music/faith"/>
    <n v="0"/>
    <n v="0"/>
    <x v="7"/>
    <x v="14"/>
    <x v="3931"/>
    <d v="2015-08-23T07:21:12"/>
    <x v="4"/>
  </r>
  <r>
    <x v="393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x v="501"/>
    <b v="0"/>
    <s v="technology/web"/>
    <n v="0"/>
    <n v="0"/>
    <x v="0"/>
    <x v="26"/>
    <x v="3932"/>
    <d v="2014-10-06T05:00:00"/>
    <x v="2"/>
  </r>
  <r>
    <x v="3933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x v="501"/>
    <b v="0"/>
    <s v="theater/plays"/>
    <n v="0"/>
    <n v="0"/>
    <x v="6"/>
    <x v="11"/>
    <x v="3933"/>
    <d v="2014-12-03T15:20:36"/>
    <x v="2"/>
  </r>
  <r>
    <x v="3934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x v="501"/>
    <b v="0"/>
    <s v="theater/musical"/>
    <n v="0"/>
    <n v="0"/>
    <x v="6"/>
    <x v="19"/>
    <x v="3934"/>
    <d v="2015-10-08T16:42:15"/>
    <x v="4"/>
  </r>
  <r>
    <x v="3935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x v="501"/>
    <b v="0"/>
    <s v="theater/plays"/>
    <n v="0"/>
    <n v="0"/>
    <x v="6"/>
    <x v="11"/>
    <x v="3935"/>
    <d v="2016-04-25T00:20:00"/>
    <x v="1"/>
  </r>
  <r>
    <x v="3936"/>
    <s v="When I become awesome, I will cater an event for you!!"/>
    <s v="Cooking is my passion.Lets take my passion to another level,by sending me to a culinary school, I WILL be one of the best chefs ever!"/>
    <x v="426"/>
    <n v="0"/>
    <x v="2"/>
    <s v="US"/>
    <s v="USD"/>
    <n v="1407604920"/>
    <n v="1405012920"/>
    <b v="0"/>
    <x v="501"/>
    <b v="0"/>
    <s v="food/food trucks"/>
    <n v="0"/>
    <n v="0"/>
    <x v="4"/>
    <x v="29"/>
    <x v="3936"/>
    <d v="2014-08-09T17:22:00"/>
    <x v="2"/>
  </r>
  <r>
    <x v="3937"/>
    <s v="MARLEY'S GHOST (AMBASSADORS OF STEAM) (Canceled)"/>
    <s v="steampunk  remake of &quot;a Christmas carol&quot;"/>
    <x v="1"/>
    <n v="0"/>
    <x v="1"/>
    <s v="US"/>
    <s v="USD"/>
    <n v="1441386000"/>
    <n v="1438811418"/>
    <b v="0"/>
    <x v="501"/>
    <b v="0"/>
    <s v="film &amp; video/science fiction"/>
    <n v="0"/>
    <n v="0"/>
    <x v="5"/>
    <x v="21"/>
    <x v="3937"/>
    <d v="2015-09-04T17:00:00"/>
    <x v="4"/>
  </r>
  <r>
    <x v="393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x v="501"/>
    <b v="0"/>
    <s v="film &amp; video/science fiction"/>
    <n v="0"/>
    <n v="0"/>
    <x v="5"/>
    <x v="21"/>
    <x v="3938"/>
    <d v="2014-10-22T01:50:28"/>
    <x v="2"/>
  </r>
  <r>
    <x v="3939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x v="501"/>
    <b v="0"/>
    <s v="film &amp; video/drama"/>
    <n v="0"/>
    <n v="0"/>
    <x v="5"/>
    <x v="10"/>
    <x v="3939"/>
    <d v="2015-08-15T21:54:51"/>
    <x v="4"/>
  </r>
  <r>
    <x v="3940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x v="501"/>
    <b v="0"/>
    <s v="film &amp; video/drama"/>
    <n v="0"/>
    <n v="0"/>
    <x v="5"/>
    <x v="10"/>
    <x v="3940"/>
    <d v="2017-03-03T20:00:00"/>
    <x v="5"/>
  </r>
  <r>
    <x v="3941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x v="501"/>
    <b v="0"/>
    <s v="film &amp; video/animation"/>
    <n v="0"/>
    <n v="0"/>
    <x v="5"/>
    <x v="23"/>
    <x v="3941"/>
    <d v="2009-11-27T04:59:00"/>
    <x v="8"/>
  </r>
  <r>
    <x v="3942"/>
    <s v="Shipmates"/>
    <s v="A big brother style comedy animation series starring famous seafarers"/>
    <x v="1"/>
    <n v="0"/>
    <x v="2"/>
    <s v="GB"/>
    <s v="GBP"/>
    <n v="1432752080"/>
    <n v="1427568080"/>
    <b v="0"/>
    <x v="501"/>
    <b v="0"/>
    <s v="film &amp; video/animation"/>
    <n v="0"/>
    <n v="0"/>
    <x v="5"/>
    <x v="23"/>
    <x v="3942"/>
    <d v="2015-05-27T18:41:20"/>
    <x v="4"/>
  </r>
  <r>
    <x v="3943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x v="501"/>
    <b v="0"/>
    <s v="technology/web"/>
    <n v="0"/>
    <n v="0"/>
    <x v="0"/>
    <x v="26"/>
    <x v="3943"/>
    <d v="2017-02-25T09:01:47"/>
    <x v="5"/>
  </r>
  <r>
    <x v="394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x v="501"/>
    <b v="0"/>
    <s v="technology/web"/>
    <n v="0"/>
    <n v="0"/>
    <x v="0"/>
    <x v="26"/>
    <x v="3944"/>
    <d v="2015-05-14T23:44:01"/>
    <x v="4"/>
  </r>
  <r>
    <x v="3945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x v="501"/>
    <b v="0"/>
    <s v="technology/web"/>
    <n v="0"/>
    <n v="0"/>
    <x v="0"/>
    <x v="26"/>
    <x v="3945"/>
    <d v="2014-07-13T16:37:37"/>
    <x v="2"/>
  </r>
  <r>
    <x v="3946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x v="501"/>
    <b v="0"/>
    <s v="publishing/fiction"/>
    <n v="0"/>
    <n v="0"/>
    <x v="1"/>
    <x v="35"/>
    <x v="3946"/>
    <d v="2015-09-10T04:09:21"/>
    <x v="4"/>
  </r>
  <r>
    <x v="3947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x v="501"/>
    <b v="0"/>
    <s v="music/jazz"/>
    <n v="0"/>
    <n v="0"/>
    <x v="7"/>
    <x v="33"/>
    <x v="3947"/>
    <d v="2015-09-21T17:22:11"/>
    <x v="4"/>
  </r>
  <r>
    <x v="394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x v="501"/>
    <b v="0"/>
    <s v="technology/wearables"/>
    <n v="0"/>
    <n v="0"/>
    <x v="0"/>
    <x v="1"/>
    <x v="3948"/>
    <d v="2016-10-01T08:33:45"/>
    <x v="1"/>
  </r>
  <r>
    <x v="3949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x v="501"/>
    <b v="0"/>
    <s v="games/mobile games"/>
    <n v="0"/>
    <n v="0"/>
    <x v="3"/>
    <x v="28"/>
    <x v="3949"/>
    <d v="2015-08-06T11:05:21"/>
    <x v="4"/>
  </r>
  <r>
    <x v="3950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x v="501"/>
    <b v="0"/>
    <s v="music/world music"/>
    <n v="0"/>
    <n v="0"/>
    <x v="7"/>
    <x v="37"/>
    <x v="3950"/>
    <d v="2015-08-28T01:00:00"/>
    <x v="4"/>
  </r>
  <r>
    <x v="3951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x v="501"/>
    <b v="0"/>
    <s v="publishing/translations"/>
    <n v="0"/>
    <n v="0"/>
    <x v="1"/>
    <x v="31"/>
    <x v="3951"/>
    <d v="2014-08-11T04:00:00"/>
    <x v="2"/>
  </r>
  <r>
    <x v="3952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x v="501"/>
    <b v="0"/>
    <s v="publishing/fiction"/>
    <n v="0"/>
    <n v="0"/>
    <x v="1"/>
    <x v="35"/>
    <x v="3952"/>
    <d v="2012-11-15T15:40:52"/>
    <x v="3"/>
  </r>
  <r>
    <x v="3953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x v="501"/>
    <b v="0"/>
    <s v="music/faith"/>
    <n v="0"/>
    <n v="0"/>
    <x v="7"/>
    <x v="14"/>
    <x v="3953"/>
    <d v="2015-06-30T21:55:53"/>
    <x v="4"/>
  </r>
  <r>
    <x v="3954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x v="501"/>
    <b v="0"/>
    <s v="music/faith"/>
    <n v="0"/>
    <n v="0"/>
    <x v="7"/>
    <x v="14"/>
    <x v="3954"/>
    <d v="2015-12-11T11:04:23"/>
    <x v="4"/>
  </r>
  <r>
    <x v="3955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x v="501"/>
    <b v="0"/>
    <s v="technology/web"/>
    <n v="0"/>
    <n v="0"/>
    <x v="0"/>
    <x v="26"/>
    <x v="3955"/>
    <d v="2015-07-12T19:31:44"/>
    <x v="4"/>
  </r>
  <r>
    <x v="3956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x v="501"/>
    <b v="0"/>
    <s v="food/restaurants"/>
    <n v="0"/>
    <n v="0"/>
    <x v="4"/>
    <x v="40"/>
    <x v="3956"/>
    <d v="2014-11-13T17:20:28"/>
    <x v="2"/>
  </r>
  <r>
    <x v="3957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x v="501"/>
    <b v="0"/>
    <s v="publishing/children's books"/>
    <n v="0"/>
    <n v="0"/>
    <x v="1"/>
    <x v="39"/>
    <x v="3957"/>
    <d v="2013-06-20T11:04:18"/>
    <x v="0"/>
  </r>
  <r>
    <x v="3958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x v="501"/>
    <b v="0"/>
    <s v="theater/musical"/>
    <n v="0"/>
    <n v="0"/>
    <x v="6"/>
    <x v="19"/>
    <x v="3958"/>
    <d v="2015-09-19T06:37:31"/>
    <x v="4"/>
  </r>
  <r>
    <x v="3959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x v="501"/>
    <b v="0"/>
    <s v="theater/plays"/>
    <n v="0"/>
    <n v="0"/>
    <x v="6"/>
    <x v="11"/>
    <x v="3959"/>
    <d v="2015-08-27T15:54:35"/>
    <x v="4"/>
  </r>
  <r>
    <x v="3960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x v="501"/>
    <b v="0"/>
    <s v="theater/plays"/>
    <n v="0"/>
    <n v="0"/>
    <x v="6"/>
    <x v="11"/>
    <x v="3960"/>
    <d v="2014-12-18T15:02:44"/>
    <x v="2"/>
  </r>
  <r>
    <x v="3961"/>
    <s v="Expand the MillionairesLetter in the US Market!"/>
    <s v="We as a successfull german stock market newsletter publisher want expand in the US market!"/>
    <x v="427"/>
    <n v="0"/>
    <x v="2"/>
    <s v="DE"/>
    <s v="EUR"/>
    <n v="1442091462"/>
    <n v="1436907462"/>
    <b v="0"/>
    <x v="501"/>
    <b v="0"/>
    <s v="publishing/translations"/>
    <n v="0"/>
    <n v="0"/>
    <x v="1"/>
    <x v="31"/>
    <x v="3961"/>
    <d v="2015-09-12T20:57:42"/>
    <x v="4"/>
  </r>
  <r>
    <x v="3962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x v="501"/>
    <b v="0"/>
    <s v="theater/plays"/>
    <n v="0"/>
    <n v="0"/>
    <x v="6"/>
    <x v="11"/>
    <x v="3962"/>
    <d v="2016-01-29T23:17:00"/>
    <x v="1"/>
  </r>
  <r>
    <x v="3963"/>
    <s v="Big Daddy's Long Ass Road Trip To W.S.O.P. 2016! Podcasts!"/>
    <s v="Production costs for middle aged comics sharing cross USA country road trip experience via www.bigdaddyroadshow.com Podcasts.ComedySHOW"/>
    <x v="428"/>
    <n v="0"/>
    <x v="1"/>
    <s v="US"/>
    <s v="USD"/>
    <n v="1465243740"/>
    <n v="1461438495"/>
    <b v="0"/>
    <x v="501"/>
    <b v="0"/>
    <s v="journalism/audio"/>
    <n v="0"/>
    <n v="0"/>
    <x v="8"/>
    <x v="30"/>
    <x v="3963"/>
    <d v="2016-06-06T20:09:00"/>
    <x v="1"/>
  </r>
  <r>
    <x v="3964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x v="501"/>
    <b v="0"/>
    <s v="technology/web"/>
    <n v="0"/>
    <n v="0"/>
    <x v="0"/>
    <x v="26"/>
    <x v="3964"/>
    <d v="2015-10-29T02:53:43"/>
    <x v="4"/>
  </r>
  <r>
    <x v="3965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x v="501"/>
    <b v="0"/>
    <s v="film &amp; video/science fiction"/>
    <n v="0"/>
    <n v="0"/>
    <x v="5"/>
    <x v="21"/>
    <x v="3965"/>
    <d v="2015-05-15T22:17:22"/>
    <x v="4"/>
  </r>
  <r>
    <x v="39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x v="501"/>
    <b v="0"/>
    <s v="publishing/fiction"/>
    <n v="0"/>
    <n v="0"/>
    <x v="1"/>
    <x v="35"/>
    <x v="3966"/>
    <d v="2015-02-16T18:48:03"/>
    <x v="4"/>
  </r>
  <r>
    <x v="3967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x v="501"/>
    <b v="0"/>
    <s v="journalism/audio"/>
    <n v="0"/>
    <n v="0"/>
    <x v="8"/>
    <x v="30"/>
    <x v="3967"/>
    <d v="2016-05-02T01:00:00"/>
    <x v="1"/>
  </r>
  <r>
    <x v="3968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x v="501"/>
    <b v="0"/>
    <s v="games/mobile games"/>
    <n v="0"/>
    <n v="0"/>
    <x v="3"/>
    <x v="28"/>
    <x v="3968"/>
    <d v="2015-02-17T00:08:47"/>
    <x v="4"/>
  </r>
  <r>
    <x v="396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x v="501"/>
    <b v="0"/>
    <s v="publishing/translations"/>
    <n v="0"/>
    <n v="0"/>
    <x v="1"/>
    <x v="31"/>
    <x v="3969"/>
    <d v="2015-01-01T04:12:15"/>
    <x v="2"/>
  </r>
  <r>
    <x v="397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x v="501"/>
    <b v="0"/>
    <s v="publishing/art books"/>
    <n v="0"/>
    <n v="0"/>
    <x v="1"/>
    <x v="32"/>
    <x v="3970"/>
    <d v="2009-12-02T00:50:00"/>
    <x v="8"/>
  </r>
  <r>
    <x v="3971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x v="501"/>
    <b v="0"/>
    <s v="music/faith"/>
    <n v="0"/>
    <n v="0"/>
    <x v="7"/>
    <x v="14"/>
    <x v="3971"/>
    <d v="2016-01-16T05:00:00"/>
    <x v="4"/>
  </r>
  <r>
    <x v="3972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x v="501"/>
    <b v="0"/>
    <s v="technology/web"/>
    <n v="0"/>
    <n v="0"/>
    <x v="0"/>
    <x v="26"/>
    <x v="3972"/>
    <d v="2015-07-02T21:59:44"/>
    <x v="4"/>
  </r>
  <r>
    <x v="3973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x v="501"/>
    <b v="0"/>
    <s v="publishing/children's books"/>
    <n v="0"/>
    <n v="0"/>
    <x v="1"/>
    <x v="39"/>
    <x v="3973"/>
    <d v="2012-10-28T13:53:48"/>
    <x v="3"/>
  </r>
  <r>
    <x v="3974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x v="501"/>
    <b v="0"/>
    <s v="theater/musical"/>
    <n v="0"/>
    <n v="0"/>
    <x v="6"/>
    <x v="19"/>
    <x v="3974"/>
    <d v="2016-12-09T04:37:55"/>
    <x v="1"/>
  </r>
  <r>
    <x v="3975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x v="501"/>
    <b v="0"/>
    <s v="theater/plays"/>
    <n v="0"/>
    <n v="0"/>
    <x v="6"/>
    <x v="11"/>
    <x v="3975"/>
    <d v="2015-12-04T16:43:59"/>
    <x v="4"/>
  </r>
  <r>
    <x v="3976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x v="501"/>
    <b v="0"/>
    <s v="publishing/fiction"/>
    <n v="0"/>
    <n v="0"/>
    <x v="1"/>
    <x v="35"/>
    <x v="3976"/>
    <d v="2016-12-04T06:00:00"/>
    <x v="1"/>
  </r>
  <r>
    <x v="3977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x v="501"/>
    <b v="0"/>
    <s v="journalism/audio"/>
    <n v="0"/>
    <n v="0"/>
    <x v="8"/>
    <x v="30"/>
    <x v="3977"/>
    <d v="2016-03-07T23:49:05"/>
    <x v="1"/>
  </r>
  <r>
    <x v="3978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x v="501"/>
    <b v="0"/>
    <s v="photography/nature"/>
    <n v="0"/>
    <n v="0"/>
    <x v="2"/>
    <x v="38"/>
    <x v="3978"/>
    <d v="2015-05-27T19:47:19"/>
    <x v="4"/>
  </r>
  <r>
    <x v="3979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x v="501"/>
    <b v="0"/>
    <s v="music/jazz"/>
    <n v="0"/>
    <n v="0"/>
    <x v="7"/>
    <x v="33"/>
    <x v="3979"/>
    <d v="2010-10-22T05:00:00"/>
    <x v="7"/>
  </r>
  <r>
    <x v="3980"/>
    <s v="&quot;DADDY WHAT'S A DIVORCE?&quot; CHILDREN&quot;S BOOK"/>
    <s v="&quot;Daddy what's a divorce?&quot; A child gains insight and wisdom to the miracles of GOD and helps a family reunite; in &quot; GRACE SAVES THE DAY&quot;"/>
    <x v="429"/>
    <n v="0"/>
    <x v="2"/>
    <s v="US"/>
    <s v="USD"/>
    <n v="1403039842"/>
    <n v="1397855842"/>
    <b v="0"/>
    <x v="501"/>
    <b v="0"/>
    <s v="publishing/children's books"/>
    <n v="0"/>
    <n v="0"/>
    <x v="1"/>
    <x v="39"/>
    <x v="3980"/>
    <d v="2014-06-17T21:17:22"/>
    <x v="2"/>
  </r>
  <r>
    <x v="3981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x v="501"/>
    <b v="0"/>
    <s v="games/video games"/>
    <n v="0"/>
    <n v="0"/>
    <x v="3"/>
    <x v="18"/>
    <x v="3981"/>
    <d v="2013-05-30T16:53:45"/>
    <x v="0"/>
  </r>
  <r>
    <x v="3982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x v="501"/>
    <b v="0"/>
    <s v="photography/people"/>
    <n v="0"/>
    <n v="0"/>
    <x v="2"/>
    <x v="36"/>
    <x v="3982"/>
    <d v="2016-12-07T01:09:02"/>
    <x v="1"/>
  </r>
  <r>
    <x v="3983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x v="501"/>
    <b v="0"/>
    <s v="film &amp; video/science fiction"/>
    <n v="0"/>
    <n v="0"/>
    <x v="5"/>
    <x v="21"/>
    <x v="3983"/>
    <d v="2015-05-16T10:16:00"/>
    <x v="4"/>
  </r>
  <r>
    <x v="3984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x v="501"/>
    <b v="0"/>
    <s v="film &amp; video/drama"/>
    <n v="0"/>
    <n v="0"/>
    <x v="5"/>
    <x v="10"/>
    <x v="3984"/>
    <d v="2016-02-13T22:24:57"/>
    <x v="1"/>
  </r>
  <r>
    <x v="3985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x v="501"/>
    <b v="0"/>
    <s v="film &amp; video/animation"/>
    <n v="0"/>
    <n v="0"/>
    <x v="5"/>
    <x v="23"/>
    <x v="3985"/>
    <d v="2015-10-11T15:07:02"/>
    <x v="4"/>
  </r>
  <r>
    <x v="3986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x v="501"/>
    <b v="0"/>
    <s v="music/indie rock"/>
    <n v="0"/>
    <n v="0"/>
    <x v="7"/>
    <x v="12"/>
    <x v="3986"/>
    <d v="2012-11-28T17:31:48"/>
    <x v="3"/>
  </r>
  <r>
    <x v="3987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x v="501"/>
    <b v="0"/>
    <s v="journalism/audio"/>
    <n v="0"/>
    <n v="0"/>
    <x v="8"/>
    <x v="30"/>
    <x v="3987"/>
    <d v="2015-12-26T20:26:00"/>
    <x v="4"/>
  </r>
  <r>
    <x v="3988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x v="501"/>
    <b v="0"/>
    <s v="games/mobile games"/>
    <n v="0"/>
    <n v="0"/>
    <x v="3"/>
    <x v="28"/>
    <x v="3988"/>
    <d v="2015-09-25T14:58:50"/>
    <x v="4"/>
  </r>
  <r>
    <x v="3989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x v="501"/>
    <b v="0"/>
    <s v="music/faith"/>
    <n v="0"/>
    <n v="0"/>
    <x v="7"/>
    <x v="14"/>
    <x v="3989"/>
    <d v="2015-10-25T02:06:23"/>
    <x v="4"/>
  </r>
  <r>
    <x v="399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x v="501"/>
    <b v="0"/>
    <s v="music/faith"/>
    <n v="0"/>
    <n v="0"/>
    <x v="7"/>
    <x v="14"/>
    <x v="3990"/>
    <d v="2015-07-16T19:37:02"/>
    <x v="4"/>
  </r>
  <r>
    <x v="3991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x v="501"/>
    <b v="0"/>
    <s v="photography/photobooks"/>
    <n v="0"/>
    <n v="0"/>
    <x v="2"/>
    <x v="3"/>
    <x v="3991"/>
    <d v="2015-07-01T21:45:37"/>
    <x v="4"/>
  </r>
  <r>
    <x v="3992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x v="501"/>
    <b v="0"/>
    <s v="technology/web"/>
    <n v="0"/>
    <n v="0"/>
    <x v="0"/>
    <x v="26"/>
    <x v="3992"/>
    <d v="2015-03-31T23:39:00"/>
    <x v="4"/>
  </r>
  <r>
    <x v="3993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x v="501"/>
    <b v="0"/>
    <s v="food/food trucks"/>
    <n v="0"/>
    <n v="0"/>
    <x v="4"/>
    <x v="29"/>
    <x v="3993"/>
    <d v="2015-02-18T17:43:09"/>
    <x v="2"/>
  </r>
  <r>
    <x v="3994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x v="501"/>
    <b v="0"/>
    <s v="food/food trucks"/>
    <n v="0"/>
    <n v="0"/>
    <x v="4"/>
    <x v="29"/>
    <x v="3994"/>
    <d v="2016-01-26T14:08:17"/>
    <x v="1"/>
  </r>
  <r>
    <x v="3995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x v="501"/>
    <b v="0"/>
    <s v="theater/plays"/>
    <n v="0"/>
    <n v="0"/>
    <x v="6"/>
    <x v="11"/>
    <x v="3995"/>
    <d v="2015-06-20T02:47:18"/>
    <x v="4"/>
  </r>
  <r>
    <x v="3996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x v="501"/>
    <b v="0"/>
    <s v="theater/spaces"/>
    <n v="0"/>
    <n v="0"/>
    <x v="6"/>
    <x v="9"/>
    <x v="3996"/>
    <d v="2015-04-13T03:06:20"/>
    <x v="4"/>
  </r>
  <r>
    <x v="3997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x v="501"/>
    <b v="0"/>
    <s v="theater/musical"/>
    <n v="0"/>
    <n v="0"/>
    <x v="6"/>
    <x v="19"/>
    <x v="3997"/>
    <d v="2014-10-05T05:00:00"/>
    <x v="2"/>
  </r>
  <r>
    <x v="3998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x v="501"/>
    <b v="0"/>
    <s v="theater/musical"/>
    <n v="0"/>
    <n v="0"/>
    <x v="6"/>
    <x v="19"/>
    <x v="3998"/>
    <d v="2015-10-22T03:01:46"/>
    <x v="4"/>
  </r>
  <r>
    <x v="3999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x v="501"/>
    <b v="0"/>
    <s v="theater/plays"/>
    <n v="0"/>
    <n v="0"/>
    <x v="6"/>
    <x v="11"/>
    <x v="3999"/>
    <d v="2014-10-26T18:00:00"/>
    <x v="2"/>
  </r>
  <r>
    <x v="4000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x v="501"/>
    <b v="0"/>
    <s v="theater/plays"/>
    <n v="0"/>
    <n v="0"/>
    <x v="6"/>
    <x v="11"/>
    <x v="4000"/>
    <d v="2015-11-08T18:59:41"/>
    <x v="4"/>
  </r>
  <r>
    <x v="4001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x v="501"/>
    <b v="0"/>
    <s v="theater/plays"/>
    <n v="0"/>
    <n v="0"/>
    <x v="6"/>
    <x v="11"/>
    <x v="4001"/>
    <d v="2015-04-05T08:23:41"/>
    <x v="4"/>
  </r>
  <r>
    <x v="4002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x v="501"/>
    <b v="0"/>
    <s v="theater/plays"/>
    <n v="0"/>
    <n v="0"/>
    <x v="6"/>
    <x v="11"/>
    <x v="4002"/>
    <d v="2016-06-14T18:54:00"/>
    <x v="1"/>
  </r>
  <r>
    <x v="4003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x v="501"/>
    <b v="0"/>
    <s v="music/jazz"/>
    <n v="0"/>
    <n v="0"/>
    <x v="7"/>
    <x v="33"/>
    <x v="4003"/>
    <d v="2011-09-11T04:37:03"/>
    <x v="6"/>
  </r>
  <r>
    <x v="4004"/>
    <s v="FRINGE 2015 by YER Productions"/>
    <s v="Prepare to be Swept Away. Three short plays from three master playwrights; LANDFALL, SNIPER and DANGERS of TOBACCO!"/>
    <x v="430"/>
    <n v="0"/>
    <x v="2"/>
    <s v="US"/>
    <s v="USD"/>
    <n v="1420512259"/>
    <n v="1415328259"/>
    <b v="0"/>
    <x v="501"/>
    <b v="0"/>
    <s v="theater/plays"/>
    <n v="0"/>
    <n v="0"/>
    <x v="6"/>
    <x v="11"/>
    <x v="4004"/>
    <d v="2015-01-06T02:44:19"/>
    <x v="2"/>
  </r>
  <r>
    <x v="4005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x v="501"/>
    <b v="0"/>
    <s v="technology/web"/>
    <n v="0"/>
    <n v="0"/>
    <x v="0"/>
    <x v="26"/>
    <x v="4005"/>
    <d v="2015-11-04T18:11:28"/>
    <x v="4"/>
  </r>
  <r>
    <x v="4006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x v="501"/>
    <b v="0"/>
    <s v="publishing/fiction"/>
    <n v="0"/>
    <n v="0"/>
    <x v="1"/>
    <x v="35"/>
    <x v="4006"/>
    <d v="2013-12-16T04:58:10"/>
    <x v="0"/>
  </r>
  <r>
    <x v="4007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x v="501"/>
    <b v="0"/>
    <s v="music/jazz"/>
    <n v="0"/>
    <n v="0"/>
    <x v="7"/>
    <x v="33"/>
    <x v="4007"/>
    <d v="2010-07-27T04:59:00"/>
    <x v="7"/>
  </r>
  <r>
    <x v="4008"/>
    <s v="The (Secular) Barbershop Podcast (Canceled)"/>
    <s v="Secularism is on the rise and I hear you.Talk to me."/>
    <x v="60"/>
    <n v="0"/>
    <x v="1"/>
    <s v="US"/>
    <s v="USD"/>
    <n v="1442257677"/>
    <n v="1439665677"/>
    <b v="0"/>
    <x v="501"/>
    <b v="0"/>
    <s v="journalism/audio"/>
    <n v="0"/>
    <n v="0"/>
    <x v="8"/>
    <x v="30"/>
    <x v="4008"/>
    <d v="2015-09-14T19:07:57"/>
    <x v="4"/>
  </r>
  <r>
    <x v="4009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x v="501"/>
    <b v="0"/>
    <s v="journalism/audio"/>
    <n v="0"/>
    <n v="0"/>
    <x v="8"/>
    <x v="30"/>
    <x v="4009"/>
    <d v="2014-08-10T22:00:00"/>
    <x v="2"/>
  </r>
  <r>
    <x v="4010"/>
    <s v="&quot;Volando&quot; CD Release (Canceled)"/>
    <s v="Raising money to give the musicians their due."/>
    <x v="60"/>
    <n v="0"/>
    <x v="1"/>
    <s v="US"/>
    <s v="USD"/>
    <n v="1343491200"/>
    <n v="1342801164"/>
    <b v="0"/>
    <x v="501"/>
    <b v="0"/>
    <s v="music/world music"/>
    <n v="0"/>
    <n v="0"/>
    <x v="7"/>
    <x v="37"/>
    <x v="4010"/>
    <d v="2012-07-28T16:00:00"/>
    <x v="3"/>
  </r>
  <r>
    <x v="4011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x v="501"/>
    <b v="0"/>
    <s v="music/world music"/>
    <n v="0"/>
    <n v="0"/>
    <x v="7"/>
    <x v="37"/>
    <x v="4011"/>
    <d v="2012-01-05T23:06:07"/>
    <x v="6"/>
  </r>
  <r>
    <x v="4012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x v="501"/>
    <b v="0"/>
    <s v="technology/wearables"/>
    <n v="0"/>
    <n v="0"/>
    <x v="0"/>
    <x v="1"/>
    <x v="4012"/>
    <d v="2014-07-16T02:33:45"/>
    <x v="2"/>
  </r>
  <r>
    <x v="4013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x v="501"/>
    <b v="0"/>
    <s v="technology/web"/>
    <n v="0"/>
    <n v="0"/>
    <x v="0"/>
    <x v="26"/>
    <x v="4013"/>
    <d v="2016-11-25T21:53:03"/>
    <x v="1"/>
  </r>
  <r>
    <x v="4014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x v="501"/>
    <b v="0"/>
    <s v="publishing/fiction"/>
    <n v="0"/>
    <n v="0"/>
    <x v="1"/>
    <x v="35"/>
    <x v="4014"/>
    <d v="2013-06-16T20:47:55"/>
    <x v="0"/>
  </r>
  <r>
    <x v="4015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x v="501"/>
    <b v="0"/>
    <s v="publishing/fiction"/>
    <n v="0"/>
    <n v="0"/>
    <x v="1"/>
    <x v="35"/>
    <x v="4015"/>
    <d v="2016-11-26T19:20:13"/>
    <x v="1"/>
  </r>
  <r>
    <x v="4016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x v="501"/>
    <b v="0"/>
    <s v="theater/plays"/>
    <n v="0"/>
    <n v="0"/>
    <x v="6"/>
    <x v="11"/>
    <x v="4016"/>
    <d v="2014-07-03T17:02:44"/>
    <x v="2"/>
  </r>
  <r>
    <x v="4017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x v="501"/>
    <b v="0"/>
    <s v="film &amp; video/animation"/>
    <n v="0"/>
    <n v="0"/>
    <x v="5"/>
    <x v="23"/>
    <x v="4017"/>
    <d v="2015-05-06T02:04:03"/>
    <x v="4"/>
  </r>
  <r>
    <x v="4018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x v="501"/>
    <b v="0"/>
    <s v="music/world music"/>
    <n v="0"/>
    <n v="0"/>
    <x v="7"/>
    <x v="37"/>
    <x v="4018"/>
    <d v="2014-08-07T07:00:00"/>
    <x v="2"/>
  </r>
  <r>
    <x v="4019"/>
    <s v="a book called filtered down thru the stars"/>
    <s v="The mussings of an old wizard"/>
    <x v="151"/>
    <n v="0"/>
    <x v="2"/>
    <s v="US"/>
    <s v="USD"/>
    <n v="1342882260"/>
    <n v="1337834963"/>
    <b v="0"/>
    <x v="501"/>
    <b v="0"/>
    <s v="publishing/fiction"/>
    <n v="0"/>
    <n v="0"/>
    <x v="1"/>
    <x v="35"/>
    <x v="4019"/>
    <d v="2012-07-21T14:51:00"/>
    <x v="3"/>
  </r>
  <r>
    <x v="4020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x v="501"/>
    <b v="0"/>
    <s v="publishing/fiction"/>
    <n v="0"/>
    <n v="0"/>
    <x v="1"/>
    <x v="35"/>
    <x v="4020"/>
    <d v="2011-08-27T18:57:11"/>
    <x v="6"/>
  </r>
  <r>
    <x v="4021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x v="501"/>
    <b v="0"/>
    <s v="music/faith"/>
    <n v="0"/>
    <n v="0"/>
    <x v="7"/>
    <x v="14"/>
    <x v="4021"/>
    <d v="2015-09-09T16:00:00"/>
    <x v="4"/>
  </r>
  <r>
    <x v="4022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x v="501"/>
    <b v="0"/>
    <s v="photography/people"/>
    <n v="0"/>
    <n v="0"/>
    <x v="2"/>
    <x v="36"/>
    <x v="4022"/>
    <d v="2015-12-21T14:07:17"/>
    <x v="4"/>
  </r>
  <r>
    <x v="4023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x v="501"/>
    <b v="0"/>
    <s v="games/video games"/>
    <n v="0"/>
    <n v="0"/>
    <x v="3"/>
    <x v="18"/>
    <x v="4023"/>
    <d v="2010-07-31T00:00:00"/>
    <x v="7"/>
  </r>
  <r>
    <x v="4024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x v="501"/>
    <b v="0"/>
    <s v="technology/web"/>
    <n v="0"/>
    <n v="0"/>
    <x v="0"/>
    <x v="26"/>
    <x v="4024"/>
    <d v="2015-06-06T15:12:32"/>
    <x v="4"/>
  </r>
  <r>
    <x v="4025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x v="501"/>
    <b v="0"/>
    <s v="technology/web"/>
    <n v="0"/>
    <n v="0"/>
    <x v="0"/>
    <x v="26"/>
    <x v="4025"/>
    <d v="2015-06-25T18:39:56"/>
    <x v="4"/>
  </r>
  <r>
    <x v="4026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x v="501"/>
    <b v="0"/>
    <s v="theater/plays"/>
    <n v="0"/>
    <n v="0"/>
    <x v="6"/>
    <x v="11"/>
    <x v="4026"/>
    <d v="2016-05-23T19:21:05"/>
    <x v="1"/>
  </r>
  <r>
    <x v="4027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x v="501"/>
    <b v="0"/>
    <s v="theater/plays"/>
    <n v="0"/>
    <n v="0"/>
    <x v="6"/>
    <x v="11"/>
    <x v="4027"/>
    <d v="2016-06-03T11:19:12"/>
    <x v="1"/>
  </r>
  <r>
    <x v="4028"/>
    <s v="My Child, My Blessing"/>
    <s v="This is a journal where parents daily write something positive about their child.  Places for pictures, too."/>
    <x v="431"/>
    <n v="0"/>
    <x v="2"/>
    <s v="US"/>
    <s v="USD"/>
    <n v="1341086400"/>
    <n v="1340055345"/>
    <b v="0"/>
    <x v="501"/>
    <b v="0"/>
    <s v="publishing/children's books"/>
    <n v="0"/>
    <n v="0"/>
    <x v="1"/>
    <x v="39"/>
    <x v="4028"/>
    <d v="2012-06-30T20:00:00"/>
    <x v="3"/>
  </r>
  <r>
    <x v="4029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x v="501"/>
    <b v="0"/>
    <s v="publishing/art books"/>
    <n v="0"/>
    <n v="0"/>
    <x v="1"/>
    <x v="32"/>
    <x v="4029"/>
    <d v="2012-05-21T01:12:06"/>
    <x v="3"/>
  </r>
  <r>
    <x v="4030"/>
    <s v="Glass Designs (Canceled)"/>
    <s v="I would like to make nicer, more stylish looking frames for the Google Glass using 3D printing technology."/>
    <x v="432"/>
    <n v="0"/>
    <x v="1"/>
    <s v="US"/>
    <s v="USD"/>
    <n v="1408112253"/>
    <n v="1405520253"/>
    <b v="0"/>
    <x v="501"/>
    <b v="0"/>
    <s v="technology/wearables"/>
    <n v="0"/>
    <n v="0"/>
    <x v="0"/>
    <x v="1"/>
    <x v="4030"/>
    <d v="2014-08-15T14:17:33"/>
    <x v="2"/>
  </r>
  <r>
    <x v="4031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x v="501"/>
    <b v="0"/>
    <s v="film &amp; video/drama"/>
    <n v="0"/>
    <n v="0"/>
    <x v="5"/>
    <x v="10"/>
    <x v="4031"/>
    <d v="2015-08-05T19:46:39"/>
    <x v="4"/>
  </r>
  <r>
    <x v="4032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x v="501"/>
    <b v="0"/>
    <s v="film &amp; video/drama"/>
    <n v="0"/>
    <n v="0"/>
    <x v="5"/>
    <x v="10"/>
    <x v="4032"/>
    <d v="2014-09-05T04:23:35"/>
    <x v="2"/>
  </r>
  <r>
    <x v="4033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x v="501"/>
    <b v="0"/>
    <s v="film &amp; video/animation"/>
    <n v="0"/>
    <n v="0"/>
    <x v="5"/>
    <x v="23"/>
    <x v="4033"/>
    <d v="2012-05-18T20:02:14"/>
    <x v="3"/>
  </r>
  <r>
    <x v="403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x v="501"/>
    <b v="0"/>
    <s v="technology/web"/>
    <n v="0"/>
    <n v="0"/>
    <x v="0"/>
    <x v="26"/>
    <x v="4034"/>
    <d v="2014-08-28T00:50:56"/>
    <x v="2"/>
  </r>
  <r>
    <x v="4035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x v="501"/>
    <b v="0"/>
    <s v="music/jazz"/>
    <n v="0"/>
    <n v="0"/>
    <x v="7"/>
    <x v="33"/>
    <x v="4035"/>
    <d v="2012-08-25T18:19:07"/>
    <x v="3"/>
  </r>
  <r>
    <x v="4036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x v="501"/>
    <b v="0"/>
    <s v="publishing/translations"/>
    <n v="0"/>
    <n v="0"/>
    <x v="1"/>
    <x v="31"/>
    <x v="4036"/>
    <d v="2016-05-25T15:29:18"/>
    <x v="1"/>
  </r>
  <r>
    <x v="4037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x v="501"/>
    <b v="0"/>
    <s v="publishing/fiction"/>
    <n v="0"/>
    <n v="0"/>
    <x v="1"/>
    <x v="35"/>
    <x v="4037"/>
    <d v="2014-09-16T11:24:19"/>
    <x v="2"/>
  </r>
  <r>
    <x v="4038"/>
    <s v="Missouri In Pictures"/>
    <s v="Show the world the beauty that is in all of our back yards!"/>
    <x v="186"/>
    <n v="0"/>
    <x v="2"/>
    <s v="US"/>
    <s v="USD"/>
    <n v="1428197422"/>
    <n v="1425609022"/>
    <b v="0"/>
    <x v="501"/>
    <b v="0"/>
    <s v="photography/places"/>
    <n v="0"/>
    <n v="0"/>
    <x v="2"/>
    <x v="34"/>
    <x v="4038"/>
    <d v="2015-04-05T01:30:22"/>
    <x v="4"/>
  </r>
  <r>
    <x v="4039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x v="501"/>
    <b v="0"/>
    <s v="photography/photobooks"/>
    <n v="0"/>
    <n v="0"/>
    <x v="2"/>
    <x v="3"/>
    <x v="4039"/>
    <d v="2014-08-25T20:38:08"/>
    <x v="2"/>
  </r>
  <r>
    <x v="4040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x v="501"/>
    <b v="0"/>
    <s v="technology/web"/>
    <n v="0"/>
    <n v="0"/>
    <x v="0"/>
    <x v="26"/>
    <x v="4040"/>
    <d v="2015-01-31T00:39:00"/>
    <x v="2"/>
  </r>
  <r>
    <x v="4041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x v="501"/>
    <b v="0"/>
    <s v="theater/plays"/>
    <n v="0"/>
    <n v="0"/>
    <x v="6"/>
    <x v="11"/>
    <x v="4041"/>
    <d v="2014-06-21T11:00:00"/>
    <x v="2"/>
  </r>
  <r>
    <x v="4042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x v="501"/>
    <b v="0"/>
    <s v="theater/plays"/>
    <n v="0"/>
    <n v="0"/>
    <x v="6"/>
    <x v="11"/>
    <x v="4042"/>
    <d v="2015-04-18T22:30:00"/>
    <x v="4"/>
  </r>
  <r>
    <x v="4043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x v="501"/>
    <b v="0"/>
    <s v="theater/musical"/>
    <n v="0"/>
    <n v="0"/>
    <x v="6"/>
    <x v="19"/>
    <x v="4043"/>
    <d v="2014-07-06T16:36:32"/>
    <x v="2"/>
  </r>
  <r>
    <x v="4044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x v="501"/>
    <b v="0"/>
    <s v="theater/plays"/>
    <n v="0"/>
    <n v="0"/>
    <x v="6"/>
    <x v="11"/>
    <x v="4044"/>
    <d v="2015-08-14T19:38:00"/>
    <x v="4"/>
  </r>
  <r>
    <x v="4045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x v="501"/>
    <b v="0"/>
    <s v="music/jazz"/>
    <n v="0"/>
    <n v="0"/>
    <x v="7"/>
    <x v="33"/>
    <x v="4045"/>
    <d v="2012-01-18T20:00:00"/>
    <x v="6"/>
  </r>
  <r>
    <x v="4046"/>
    <s v="I (Canceled)"/>
    <s v="I"/>
    <x v="181"/>
    <n v="0"/>
    <x v="1"/>
    <s v="US"/>
    <s v="USD"/>
    <n v="1467763200"/>
    <n v="1466453161"/>
    <b v="0"/>
    <x v="501"/>
    <b v="0"/>
    <s v="film &amp; video/science fiction"/>
    <n v="0"/>
    <n v="0"/>
    <x v="5"/>
    <x v="21"/>
    <x v="4046"/>
    <d v="2016-07-06T00:00:00"/>
    <x v="1"/>
  </r>
  <r>
    <x v="4047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x v="501"/>
    <b v="0"/>
    <s v="technology/wearables"/>
    <n v="0"/>
    <n v="0"/>
    <x v="0"/>
    <x v="1"/>
    <x v="4047"/>
    <d v="2014-08-20T00:44:00"/>
    <x v="2"/>
  </r>
  <r>
    <x v="4048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x v="501"/>
    <b v="0"/>
    <s v="photography/places"/>
    <n v="0"/>
    <n v="0"/>
    <x v="2"/>
    <x v="34"/>
    <x v="4048"/>
    <d v="2014-05-30T15:35:01"/>
    <x v="2"/>
  </r>
  <r>
    <x v="404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x v="501"/>
    <b v="0"/>
    <s v="photography/places"/>
    <n v="0"/>
    <n v="0"/>
    <x v="2"/>
    <x v="34"/>
    <x v="4049"/>
    <d v="2015-10-09T23:38:06"/>
    <x v="4"/>
  </r>
  <r>
    <x v="4050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x v="501"/>
    <b v="0"/>
    <s v="theater/plays"/>
    <n v="0"/>
    <n v="0"/>
    <x v="6"/>
    <x v="11"/>
    <x v="4050"/>
    <d v="2016-06-13T04:00:00"/>
    <x v="1"/>
  </r>
  <r>
    <x v="4051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x v="501"/>
    <b v="0"/>
    <s v="theater/plays"/>
    <n v="0"/>
    <n v="0"/>
    <x v="6"/>
    <x v="11"/>
    <x v="4051"/>
    <d v="2014-07-05T03:59:00"/>
    <x v="2"/>
  </r>
  <r>
    <x v="405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x v="501"/>
    <b v="0"/>
    <s v="theater/plays"/>
    <n v="0"/>
    <n v="0"/>
    <x v="6"/>
    <x v="11"/>
    <x v="4052"/>
    <d v="2015-06-16T21:41:54"/>
    <x v="4"/>
  </r>
  <r>
    <x v="4053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x v="501"/>
    <b v="0"/>
    <s v="food/restaurants"/>
    <n v="0"/>
    <n v="0"/>
    <x v="4"/>
    <x v="40"/>
    <x v="4053"/>
    <d v="2014-12-13T21:02:41"/>
    <x v="2"/>
  </r>
  <r>
    <x v="4054"/>
    <s v="7 Sins"/>
    <s v="This is a film inspired by Quentin Tarantino, I want to make a film thats entertaining yet gritty. 7 Sins is in pre-production."/>
    <x v="433"/>
    <n v="0"/>
    <x v="2"/>
    <s v="GB"/>
    <s v="GBP"/>
    <n v="1425131108"/>
    <n v="1422539108"/>
    <b v="0"/>
    <x v="501"/>
    <b v="0"/>
    <s v="film &amp; video/drama"/>
    <n v="0"/>
    <n v="0"/>
    <x v="5"/>
    <x v="10"/>
    <x v="4054"/>
    <d v="2015-02-28T13:45:08"/>
    <x v="4"/>
  </r>
  <r>
    <x v="4055"/>
    <s v="Voice Over Artist (Canceled)"/>
    <s v="Turning myself into a vocal artist."/>
    <x v="209"/>
    <n v="0"/>
    <x v="1"/>
    <s v="US"/>
    <s v="USD"/>
    <n v="1426269456"/>
    <n v="1423681056"/>
    <b v="0"/>
    <x v="501"/>
    <b v="0"/>
    <s v="journalism/audio"/>
    <n v="0"/>
    <n v="0"/>
    <x v="8"/>
    <x v="30"/>
    <x v="4055"/>
    <d v="2015-03-13T17:57:36"/>
    <x v="4"/>
  </r>
  <r>
    <x v="4056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x v="501"/>
    <b v="0"/>
    <s v="games/video games"/>
    <n v="0"/>
    <n v="0"/>
    <x v="3"/>
    <x v="18"/>
    <x v="4056"/>
    <d v="2014-06-15T17:08:07"/>
    <x v="2"/>
  </r>
  <r>
    <x v="4057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x v="501"/>
    <b v="0"/>
    <s v="film &amp; video/drama"/>
    <n v="0"/>
    <n v="0"/>
    <x v="5"/>
    <x v="10"/>
    <x v="4057"/>
    <d v="2017-01-07T00:17:12"/>
    <x v="1"/>
  </r>
  <r>
    <x v="4058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x v="501"/>
    <b v="0"/>
    <s v="film &amp; video/drama"/>
    <n v="0"/>
    <n v="0"/>
    <x v="5"/>
    <x v="10"/>
    <x v="4058"/>
    <d v="2014-11-28T23:26:06"/>
    <x v="2"/>
  </r>
  <r>
    <x v="4059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x v="501"/>
    <b v="0"/>
    <s v="film &amp; video/animation"/>
    <n v="0"/>
    <n v="0"/>
    <x v="5"/>
    <x v="23"/>
    <x v="4059"/>
    <d v="2013-07-31T08:41:53"/>
    <x v="0"/>
  </r>
  <r>
    <x v="4060"/>
    <s v="PROJECT IS CANCELLED"/>
    <s v="Cancelled"/>
    <x v="114"/>
    <n v="0"/>
    <x v="2"/>
    <s v="US"/>
    <s v="USD"/>
    <n v="1345677285"/>
    <n v="1343085285"/>
    <b v="0"/>
    <x v="501"/>
    <b v="0"/>
    <s v="film &amp; video/animation"/>
    <n v="0"/>
    <n v="0"/>
    <x v="5"/>
    <x v="23"/>
    <x v="4060"/>
    <d v="2012-08-22T23:14:45"/>
    <x v="3"/>
  </r>
  <r>
    <x v="4061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x v="501"/>
    <b v="0"/>
    <s v="music/indie rock"/>
    <n v="0"/>
    <n v="0"/>
    <x v="7"/>
    <x v="12"/>
    <x v="4061"/>
    <d v="2012-05-27T23:00:55"/>
    <x v="3"/>
  </r>
  <r>
    <x v="4062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x v="501"/>
    <b v="0"/>
    <s v="journalism/audio"/>
    <n v="0"/>
    <n v="0"/>
    <x v="8"/>
    <x v="30"/>
    <x v="4062"/>
    <d v="2016-08-31T00:44:22"/>
    <x v="1"/>
  </r>
  <r>
    <x v="4063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x v="501"/>
    <b v="0"/>
    <s v="publishing/translations"/>
    <n v="0"/>
    <n v="0"/>
    <x v="1"/>
    <x v="31"/>
    <x v="4063"/>
    <d v="2015-08-24T09:22:00"/>
    <x v="4"/>
  </r>
  <r>
    <x v="406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x v="501"/>
    <b v="0"/>
    <s v="photography/nature"/>
    <n v="0"/>
    <n v="0"/>
    <x v="2"/>
    <x v="38"/>
    <x v="4064"/>
    <d v="2015-04-01T00:18:00"/>
    <x v="4"/>
  </r>
  <r>
    <x v="4065"/>
    <s v="Sam Cox Band First Christian Tour"/>
    <s v="We are a Christin Worship band looking to midwest tour. God Bless!"/>
    <x v="114"/>
    <n v="0"/>
    <x v="2"/>
    <s v="US"/>
    <s v="USD"/>
    <n v="1434034800"/>
    <n v="1432849552"/>
    <b v="0"/>
    <x v="501"/>
    <b v="0"/>
    <s v="music/faith"/>
    <n v="0"/>
    <n v="0"/>
    <x v="7"/>
    <x v="14"/>
    <x v="4065"/>
    <d v="2015-06-11T15:00:00"/>
    <x v="4"/>
  </r>
  <r>
    <x v="4066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x v="501"/>
    <b v="0"/>
    <s v="technology/web"/>
    <n v="0"/>
    <n v="0"/>
    <x v="0"/>
    <x v="26"/>
    <x v="4066"/>
    <d v="2015-04-21T16:13:42"/>
    <x v="4"/>
  </r>
  <r>
    <x v="4067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x v="501"/>
    <b v="0"/>
    <s v="technology/web"/>
    <n v="0"/>
    <n v="0"/>
    <x v="0"/>
    <x v="26"/>
    <x v="4067"/>
    <d v="2016-01-17T23:00:00"/>
    <x v="4"/>
  </r>
  <r>
    <x v="4068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x v="501"/>
    <b v="0"/>
    <s v="food/food trucks"/>
    <n v="0"/>
    <n v="0"/>
    <x v="4"/>
    <x v="29"/>
    <x v="4068"/>
    <d v="2014-08-10T21:13:07"/>
    <x v="2"/>
  </r>
  <r>
    <x v="4069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x v="501"/>
    <b v="0"/>
    <s v="theater/plays"/>
    <n v="0"/>
    <n v="0"/>
    <x v="6"/>
    <x v="11"/>
    <x v="4069"/>
    <d v="2014-12-05T11:28:00"/>
    <x v="2"/>
  </r>
  <r>
    <x v="4070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x v="501"/>
    <b v="0"/>
    <s v="theater/plays"/>
    <n v="0"/>
    <n v="0"/>
    <x v="6"/>
    <x v="11"/>
    <x v="4070"/>
    <d v="2014-08-24T07:00:00"/>
    <x v="2"/>
  </r>
  <r>
    <x v="4071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x v="501"/>
    <b v="0"/>
    <s v="publishing/translations"/>
    <n v="0"/>
    <n v="0"/>
    <x v="1"/>
    <x v="31"/>
    <x v="4071"/>
    <d v="2016-04-21T10:44:38"/>
    <x v="1"/>
  </r>
  <r>
    <x v="4072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x v="501"/>
    <b v="0"/>
    <s v="technology/wearables"/>
    <n v="0"/>
    <n v="0"/>
    <x v="0"/>
    <x v="1"/>
    <x v="4072"/>
    <d v="2016-06-30T18:45:06"/>
    <x v="1"/>
  </r>
  <r>
    <x v="4073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x v="501"/>
    <b v="0"/>
    <s v="technology/web"/>
    <n v="0"/>
    <n v="0"/>
    <x v="0"/>
    <x v="26"/>
    <x v="4073"/>
    <d v="2015-03-24T20:11:45"/>
    <x v="4"/>
  </r>
  <r>
    <x v="4074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x v="501"/>
    <b v="0"/>
    <s v="photography/nature"/>
    <n v="0"/>
    <n v="0"/>
    <x v="2"/>
    <x v="38"/>
    <x v="4074"/>
    <d v="2015-09-17T17:00:00"/>
    <x v="4"/>
  </r>
  <r>
    <x v="4075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x v="501"/>
    <b v="0"/>
    <s v="theater/plays"/>
    <n v="0"/>
    <n v="0"/>
    <x v="6"/>
    <x v="11"/>
    <x v="4075"/>
    <d v="2017-04-09T08:35:56"/>
    <x v="5"/>
  </r>
  <r>
    <x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x v="501"/>
    <b v="0"/>
    <s v="theater/plays"/>
    <n v="0"/>
    <n v="0"/>
    <x v="6"/>
    <x v="11"/>
    <x v="4076"/>
    <d v="2014-10-21T19:51:00"/>
    <x v="2"/>
  </r>
  <r>
    <x v="4077"/>
    <s v="Moon Over Mangroves"/>
    <s v="Four homeless Key West men are to be given a boat, but fates twist until only the moon and mangroves witness their earthly demise."/>
    <x v="434"/>
    <n v="0"/>
    <x v="2"/>
    <s v="US"/>
    <s v="USD"/>
    <n v="1468442898"/>
    <n v="1465850898"/>
    <b v="0"/>
    <x v="501"/>
    <b v="0"/>
    <s v="theater/plays"/>
    <n v="0"/>
    <n v="0"/>
    <x v="6"/>
    <x v="11"/>
    <x v="4077"/>
    <d v="2016-07-13T20:48:18"/>
    <x v="1"/>
  </r>
  <r>
    <x v="4078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x v="501"/>
    <b v="0"/>
    <s v="theater/musical"/>
    <n v="0"/>
    <n v="0"/>
    <x v="6"/>
    <x v="19"/>
    <x v="4078"/>
    <d v="2015-01-24T01:00:00"/>
    <x v="4"/>
  </r>
  <r>
    <x v="4079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x v="501"/>
    <b v="0"/>
    <s v="film &amp; video/science fiction"/>
    <n v="0"/>
    <n v="0"/>
    <x v="5"/>
    <x v="21"/>
    <x v="4079"/>
    <d v="2014-06-16T20:16:00"/>
    <x v="2"/>
  </r>
  <r>
    <x v="4080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x v="501"/>
    <b v="0"/>
    <s v="theater/plays"/>
    <n v="0"/>
    <n v="0"/>
    <x v="6"/>
    <x v="11"/>
    <x v="4080"/>
    <d v="2017-01-25T21:41:22"/>
    <x v="1"/>
  </r>
  <r>
    <x v="4081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x v="501"/>
    <b v="0"/>
    <s v="theater/plays"/>
    <n v="0"/>
    <n v="0"/>
    <x v="6"/>
    <x v="11"/>
    <x v="4081"/>
    <d v="2015-05-02T13:04:09"/>
    <x v="4"/>
  </r>
  <r>
    <x v="4082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x v="501"/>
    <b v="0"/>
    <s v="film &amp; video/animation"/>
    <n v="0"/>
    <n v="0"/>
    <x v="5"/>
    <x v="23"/>
    <x v="4082"/>
    <d v="2013-06-02T20:19:27"/>
    <x v="0"/>
  </r>
  <r>
    <x v="4083"/>
    <s v="My own channel"/>
    <s v="I want to start my own channel for gaming"/>
    <x v="302"/>
    <n v="0"/>
    <x v="2"/>
    <s v="US"/>
    <s v="USD"/>
    <n v="1407534804"/>
    <n v="1404942804"/>
    <b v="0"/>
    <x v="501"/>
    <b v="0"/>
    <s v="games/video games"/>
    <n v="0"/>
    <n v="0"/>
    <x v="3"/>
    <x v="18"/>
    <x v="4083"/>
    <d v="2014-08-08T21:53:24"/>
    <x v="2"/>
  </r>
  <r>
    <x v="4084"/>
    <s v="PRODUCE the Stage Play SKYLAR'S SYNDROME by Gavin Kayner"/>
    <s v="SKYLAR'S SYNDROME is a tremendous psychodrama by master playwright Gavin Kayner!"/>
    <x v="436"/>
    <n v="0"/>
    <x v="2"/>
    <s v="US"/>
    <s v="USD"/>
    <n v="1461205423"/>
    <n v="1456025023"/>
    <b v="0"/>
    <x v="501"/>
    <b v="0"/>
    <s v="theater/plays"/>
    <n v="0"/>
    <n v="0"/>
    <x v="6"/>
    <x v="11"/>
    <x v="4084"/>
    <d v="2016-04-21T02:23:43"/>
    <x v="1"/>
  </r>
  <r>
    <x v="4085"/>
    <s v="The Right Side of Texas"/>
    <s v="Southeast Texas as seen through the lens of a cell phone camera"/>
    <x v="437"/>
    <n v="0"/>
    <x v="2"/>
    <s v="US"/>
    <s v="USD"/>
    <n v="1422735120"/>
    <n v="1420091999"/>
    <b v="0"/>
    <x v="501"/>
    <b v="0"/>
    <s v="photography/places"/>
    <n v="0"/>
    <n v="0"/>
    <x v="2"/>
    <x v="34"/>
    <x v="4085"/>
    <d v="2015-01-31T20:12:00"/>
    <x v="4"/>
  </r>
  <r>
    <x v="4086"/>
    <s v="PixlDir.com - Simple and fast image hosting. (Canceled)"/>
    <s v="The aim of PixlDir is to deliver the most simple, and fast experience when it comes to uploading images to the web."/>
    <x v="438"/>
    <n v="0"/>
    <x v="1"/>
    <s v="NZ"/>
    <s v="NZD"/>
    <n v="1443149759"/>
    <n v="1440557759"/>
    <b v="0"/>
    <x v="501"/>
    <b v="0"/>
    <s v="technology/web"/>
    <n v="0"/>
    <n v="0"/>
    <x v="0"/>
    <x v="26"/>
    <x v="4086"/>
    <d v="2015-09-25T02:55:59"/>
    <x v="4"/>
  </r>
  <r>
    <x v="4087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x v="501"/>
    <b v="0"/>
    <s v="music/jazz"/>
    <n v="0"/>
    <n v="0"/>
    <x v="7"/>
    <x v="33"/>
    <x v="4087"/>
    <d v="2012-04-09T04:42:49"/>
    <x v="3"/>
  </r>
  <r>
    <x v="4088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x v="501"/>
    <b v="0"/>
    <s v="journalism/audio"/>
    <n v="0"/>
    <n v="0"/>
    <x v="8"/>
    <x v="30"/>
    <x v="4088"/>
    <d v="2014-08-27T00:20:25"/>
    <x v="2"/>
  </r>
  <r>
    <x v="4089"/>
    <s v="Arena Z - Zombie Survival"/>
    <s v="I think this will be a great game!"/>
    <x v="207"/>
    <n v="0"/>
    <x v="2"/>
    <s v="DE"/>
    <s v="EUR"/>
    <n v="1436460450"/>
    <n v="1433868450"/>
    <b v="0"/>
    <x v="501"/>
    <b v="0"/>
    <s v="games/mobile games"/>
    <n v="0"/>
    <n v="0"/>
    <x v="3"/>
    <x v="28"/>
    <x v="4089"/>
    <d v="2015-07-09T16:47:30"/>
    <x v="4"/>
  </r>
  <r>
    <x v="4090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x v="501"/>
    <b v="0"/>
    <s v="photography/places"/>
    <n v="0"/>
    <n v="0"/>
    <x v="2"/>
    <x v="34"/>
    <x v="4090"/>
    <d v="2016-04-08T11:56:16"/>
    <x v="1"/>
  </r>
  <r>
    <x v="4091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x v="501"/>
    <b v="0"/>
    <s v="theater/musical"/>
    <n v="0"/>
    <n v="0"/>
    <x v="6"/>
    <x v="19"/>
    <x v="4091"/>
    <d v="2015-07-17T16:14:00"/>
    <x v="4"/>
  </r>
  <r>
    <x v="4092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x v="501"/>
    <b v="0"/>
    <s v="theater/plays"/>
    <n v="0"/>
    <n v="0"/>
    <x v="6"/>
    <x v="11"/>
    <x v="4092"/>
    <d v="2014-05-09T06:53:00"/>
    <x v="2"/>
  </r>
  <r>
    <x v="4093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x v="501"/>
    <b v="0"/>
    <s v="theater/plays"/>
    <n v="0"/>
    <n v="0"/>
    <x v="6"/>
    <x v="11"/>
    <x v="4093"/>
    <d v="2015-11-29T13:56:44"/>
    <x v="4"/>
  </r>
  <r>
    <x v="4094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x v="501"/>
    <b v="0"/>
    <s v="film &amp; video/animation"/>
    <n v="0"/>
    <n v="0"/>
    <x v="5"/>
    <x v="23"/>
    <x v="4094"/>
    <d v="2014-10-17T18:16:58"/>
    <x v="2"/>
  </r>
  <r>
    <x v="4095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x v="501"/>
    <b v="0"/>
    <s v="film &amp; video/animation"/>
    <n v="0"/>
    <n v="0"/>
    <x v="5"/>
    <x v="23"/>
    <x v="4095"/>
    <d v="2013-11-02T19:03:16"/>
    <x v="0"/>
  </r>
  <r>
    <x v="4096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x v="501"/>
    <b v="0"/>
    <s v="technology/web"/>
    <n v="0"/>
    <n v="0"/>
    <x v="0"/>
    <x v="26"/>
    <x v="4096"/>
    <d v="2015-08-02T00:18:24"/>
    <x v="4"/>
  </r>
  <r>
    <x v="4097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x v="501"/>
    <b v="0"/>
    <s v="technology/web"/>
    <n v="0"/>
    <n v="0"/>
    <x v="0"/>
    <x v="26"/>
    <x v="4097"/>
    <d v="2015-12-09T19:26:43"/>
    <x v="4"/>
  </r>
  <r>
    <x v="4098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x v="501"/>
    <b v="0"/>
    <s v="theater/spaces"/>
    <n v="0"/>
    <n v="0"/>
    <x v="6"/>
    <x v="9"/>
    <x v="4098"/>
    <d v="2015-03-02T01:04:00"/>
    <x v="4"/>
  </r>
  <r>
    <x v="4099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x v="501"/>
    <b v="0"/>
    <s v="theater/plays"/>
    <n v="0"/>
    <n v="0"/>
    <x v="6"/>
    <x v="11"/>
    <x v="4099"/>
    <d v="2014-11-20T22:58:45"/>
    <x v="2"/>
  </r>
  <r>
    <x v="4100"/>
    <s v="Migration Madness (Android)"/>
    <s v="An arcade styled side scroller. Help Bob the pilot steer his plane through hordes of migrating birds strapped with explosives."/>
    <x v="439"/>
    <n v="0"/>
    <x v="2"/>
    <s v="AU"/>
    <s v="AUD"/>
    <n v="1402901405"/>
    <n v="1400309405"/>
    <b v="0"/>
    <x v="501"/>
    <b v="0"/>
    <s v="games/mobile games"/>
    <n v="0"/>
    <n v="0"/>
    <x v="3"/>
    <x v="28"/>
    <x v="4100"/>
    <d v="2014-06-16T06:50:05"/>
    <x v="2"/>
  </r>
  <r>
    <x v="4101"/>
    <s v="America is at the Mall: A Play in Three Acts"/>
    <s v="How does war change a family?  A peek into one family's kitchen as their soldier fights in Iraq."/>
    <x v="440"/>
    <n v="0"/>
    <x v="2"/>
    <s v="US"/>
    <s v="USD"/>
    <n v="1414205990"/>
    <n v="1413341990"/>
    <b v="0"/>
    <x v="501"/>
    <b v="0"/>
    <s v="theater/plays"/>
    <n v="0"/>
    <n v="0"/>
    <x v="6"/>
    <x v="11"/>
    <x v="4101"/>
    <d v="2014-10-25T02:59:50"/>
    <x v="2"/>
  </r>
  <r>
    <x v="4102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x v="501"/>
    <b v="0"/>
    <s v="technology/web"/>
    <n v="0"/>
    <n v="0"/>
    <x v="0"/>
    <x v="26"/>
    <x v="4102"/>
    <d v="2015-11-22T20:48:56"/>
    <x v="4"/>
  </r>
  <r>
    <x v="4103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x v="501"/>
    <b v="0"/>
    <s v="theater/plays"/>
    <n v="0"/>
    <n v="0"/>
    <x v="6"/>
    <x v="11"/>
    <x v="4103"/>
    <d v="2017-01-27T18:54:02"/>
    <x v="1"/>
  </r>
  <r>
    <x v="4104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x v="501"/>
    <b v="0"/>
    <s v="film &amp; video/drama"/>
    <n v="0"/>
    <n v="0"/>
    <x v="5"/>
    <x v="10"/>
    <x v="4104"/>
    <d v="2016-04-08T22:04:14"/>
    <x v="1"/>
  </r>
  <r>
    <x v="4105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x v="501"/>
    <b v="0"/>
    <s v="technology/web"/>
    <n v="0"/>
    <n v="0"/>
    <x v="0"/>
    <x v="26"/>
    <x v="4105"/>
    <d v="2016-04-30T22:00:00"/>
    <x v="1"/>
  </r>
  <r>
    <x v="4106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x v="501"/>
    <b v="0"/>
    <s v="theater/plays"/>
    <n v="0"/>
    <n v="0"/>
    <x v="6"/>
    <x v="11"/>
    <x v="4106"/>
    <d v="2017-04-03T15:30:07"/>
    <x v="5"/>
  </r>
  <r>
    <x v="4107"/>
    <s v="Minecraft Server and Website Help (Name: Forge Realms)"/>
    <s v="Making a Minecraft server and Website and I need your help to fund it. Thanks in Advance!"/>
    <x v="441"/>
    <n v="0"/>
    <x v="1"/>
    <s v="US"/>
    <s v="USD"/>
    <n v="1445898356"/>
    <n v="1441146356"/>
    <b v="0"/>
    <x v="501"/>
    <b v="0"/>
    <s v="technology/web"/>
    <n v="0"/>
    <n v="0"/>
    <x v="0"/>
    <x v="26"/>
    <x v="4107"/>
    <d v="2015-10-26T22:25:56"/>
    <x v="4"/>
  </r>
  <r>
    <x v="4108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x v="501"/>
    <b v="0"/>
    <s v="games/video games"/>
    <n v="0"/>
    <n v="0"/>
    <x v="3"/>
    <x v="18"/>
    <x v="4108"/>
    <d v="2015-11-17T19:04:53"/>
    <x v="4"/>
  </r>
  <r>
    <x v="4109"/>
    <s v="Chip Dip II: Son of Chip Dip! - A Terrible, Terrible Game"/>
    <s v="It's obvious you won't survive by your wits alone. Unfortunately that's all you've got, Chip. Run!"/>
    <x v="442"/>
    <n v="0"/>
    <x v="2"/>
    <s v="US"/>
    <s v="USD"/>
    <n v="1425170525"/>
    <n v="1422664925"/>
    <b v="0"/>
    <x v="501"/>
    <b v="0"/>
    <s v="games/mobile games"/>
    <n v="0"/>
    <n v="0"/>
    <x v="3"/>
    <x v="28"/>
    <x v="4109"/>
    <d v="2015-03-01T00:42:05"/>
    <x v="4"/>
  </r>
  <r>
    <x v="4110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x v="501"/>
    <b v="0"/>
    <s v="journalism/audio"/>
    <n v="0"/>
    <n v="0"/>
    <x v="8"/>
    <x v="30"/>
    <x v="4110"/>
    <d v="2014-07-31T01:26:32"/>
    <x v="2"/>
  </r>
  <r>
    <x v="4111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x v="501"/>
    <b v="0"/>
    <s v="photography/places"/>
    <n v="0"/>
    <n v="0"/>
    <x v="2"/>
    <x v="34"/>
    <x v="4111"/>
    <d v="2015-03-28T00:44:45"/>
    <x v="4"/>
  </r>
  <r>
    <x v="4112"/>
    <s v="Sound Photography"/>
    <s v="I have produced a limited number (100) of five 8x10 prints of mixed photography I would like to share with you."/>
    <x v="443"/>
    <n v="0"/>
    <x v="2"/>
    <s v="US"/>
    <s v="USD"/>
    <n v="1487844882"/>
    <n v="1487240082"/>
    <b v="0"/>
    <x v="501"/>
    <b v="0"/>
    <s v="photography/nature"/>
    <n v="0"/>
    <n v="0"/>
    <x v="2"/>
    <x v="38"/>
    <x v="4112"/>
    <d v="2017-02-23T10:14:42"/>
    <x v="5"/>
  </r>
  <r>
    <x v="4113"/>
    <s v="my bakery truck"/>
    <s v="Hi, I want make my first bakery. Food truck was great, but I not have a car licence. So, help me to be my dream!"/>
    <x v="444"/>
    <n v="0"/>
    <x v="2"/>
    <s v="CA"/>
    <s v="CAD"/>
    <n v="1407533463"/>
    <n v="1404941463"/>
    <b v="0"/>
    <x v="501"/>
    <b v="0"/>
    <s v="food/food trucks"/>
    <n v="0"/>
    <n v="0"/>
    <x v="4"/>
    <x v="29"/>
    <x v="4113"/>
    <d v="2014-08-08T21:31:03"/>
    <x v="2"/>
  </r>
  <r>
    <x v="4114"/>
    <m/>
    <m/>
    <x v="445"/>
    <m/>
    <x v="4"/>
    <m/>
    <m/>
    <m/>
    <m/>
    <m/>
    <x v="502"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1196AC-776D-E84C-A60E-A9E92CB25DC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04">
        <item x="501"/>
        <item x="497"/>
        <item x="499"/>
        <item x="498"/>
        <item x="489"/>
        <item x="496"/>
        <item x="345"/>
        <item x="480"/>
        <item x="495"/>
        <item x="428"/>
        <item x="482"/>
        <item x="397"/>
        <item x="417"/>
        <item x="493"/>
        <item x="484"/>
        <item x="182"/>
        <item x="485"/>
        <item x="411"/>
        <item x="487"/>
        <item x="427"/>
        <item x="490"/>
        <item x="478"/>
        <item x="494"/>
        <item x="465"/>
        <item x="492"/>
        <item x="460"/>
        <item x="407"/>
        <item x="174"/>
        <item x="178"/>
        <item x="380"/>
        <item x="469"/>
        <item x="467"/>
        <item x="462"/>
        <item x="96"/>
        <item x="300"/>
        <item x="367"/>
        <item x="393"/>
        <item x="239"/>
        <item x="421"/>
        <item x="447"/>
        <item x="424"/>
        <item x="476"/>
        <item x="474"/>
        <item x="246"/>
        <item x="457"/>
        <item x="184"/>
        <item x="360"/>
        <item x="406"/>
        <item x="286"/>
        <item x="483"/>
        <item x="449"/>
        <item x="486"/>
        <item x="425"/>
        <item x="458"/>
        <item x="461"/>
        <item x="446"/>
        <item x="331"/>
        <item x="330"/>
        <item x="391"/>
        <item x="388"/>
        <item x="389"/>
        <item x="309"/>
        <item x="405"/>
        <item x="475"/>
        <item x="481"/>
        <item x="376"/>
        <item x="433"/>
        <item x="254"/>
        <item x="455"/>
        <item x="383"/>
        <item x="27"/>
        <item x="414"/>
        <item x="394"/>
        <item x="145"/>
        <item x="441"/>
        <item x="378"/>
        <item x="285"/>
        <item x="371"/>
        <item x="332"/>
        <item x="392"/>
        <item x="328"/>
        <item x="434"/>
        <item x="454"/>
        <item x="470"/>
        <item x="272"/>
        <item x="444"/>
        <item x="418"/>
        <item x="412"/>
        <item x="436"/>
        <item x="267"/>
        <item x="422"/>
        <item x="445"/>
        <item x="161"/>
        <item x="363"/>
        <item x="295"/>
        <item x="327"/>
        <item x="262"/>
        <item x="303"/>
        <item x="359"/>
        <item x="326"/>
        <item x="81"/>
        <item x="341"/>
        <item x="387"/>
        <item x="151"/>
        <item x="241"/>
        <item x="296"/>
        <item x="488"/>
        <item x="317"/>
        <item x="429"/>
        <item x="463"/>
        <item x="192"/>
        <item x="404"/>
        <item x="381"/>
        <item x="128"/>
        <item x="362"/>
        <item x="338"/>
        <item x="354"/>
        <item x="365"/>
        <item x="408"/>
        <item x="139"/>
        <item x="340"/>
        <item x="349"/>
        <item x="386"/>
        <item x="85"/>
        <item x="310"/>
        <item x="281"/>
        <item x="294"/>
        <item x="464"/>
        <item x="257"/>
        <item x="258"/>
        <item x="213"/>
        <item x="283"/>
        <item x="401"/>
        <item x="377"/>
        <item x="202"/>
        <item x="308"/>
        <item x="452"/>
        <item x="368"/>
        <item x="430"/>
        <item x="384"/>
        <item x="299"/>
        <item x="350"/>
        <item x="342"/>
        <item x="471"/>
        <item x="156"/>
        <item x="379"/>
        <item x="93"/>
        <item x="219"/>
        <item x="352"/>
        <item x="361"/>
        <item x="316"/>
        <item x="431"/>
        <item x="282"/>
        <item x="225"/>
        <item x="390"/>
        <item x="395"/>
        <item x="440"/>
        <item x="173"/>
        <item x="311"/>
        <item x="451"/>
        <item x="51"/>
        <item x="442"/>
        <item x="208"/>
        <item x="187"/>
        <item x="477"/>
        <item x="353"/>
        <item x="437"/>
        <item x="344"/>
        <item x="164"/>
        <item x="318"/>
        <item x="443"/>
        <item x="259"/>
        <item x="382"/>
        <item x="312"/>
        <item x="279"/>
        <item x="479"/>
        <item x="432"/>
        <item x="170"/>
        <item x="366"/>
        <item x="120"/>
        <item x="398"/>
        <item x="277"/>
        <item x="374"/>
        <item x="339"/>
        <item x="278"/>
        <item x="419"/>
        <item x="129"/>
        <item x="399"/>
        <item x="415"/>
        <item x="206"/>
        <item x="343"/>
        <item x="264"/>
        <item x="324"/>
        <item x="409"/>
        <item x="168"/>
        <item x="375"/>
        <item x="500"/>
        <item x="186"/>
        <item x="67"/>
        <item x="221"/>
        <item x="307"/>
        <item x="336"/>
        <item x="420"/>
        <item x="351"/>
        <item x="333"/>
        <item x="466"/>
        <item x="334"/>
        <item x="292"/>
        <item x="416"/>
        <item x="244"/>
        <item x="227"/>
        <item x="297"/>
        <item x="325"/>
        <item x="265"/>
        <item x="337"/>
        <item x="385"/>
        <item x="95"/>
        <item x="355"/>
        <item x="402"/>
        <item x="138"/>
        <item x="372"/>
        <item x="369"/>
        <item x="193"/>
        <item x="242"/>
        <item x="233"/>
        <item x="266"/>
        <item x="410"/>
        <item x="249"/>
        <item x="439"/>
        <item x="358"/>
        <item x="322"/>
        <item x="189"/>
        <item x="301"/>
        <item x="287"/>
        <item x="190"/>
        <item x="423"/>
        <item x="288"/>
        <item x="121"/>
        <item x="468"/>
        <item x="274"/>
        <item x="155"/>
        <item x="147"/>
        <item x="214"/>
        <item x="319"/>
        <item x="157"/>
        <item x="321"/>
        <item x="149"/>
        <item x="356"/>
        <item x="253"/>
        <item x="171"/>
        <item x="134"/>
        <item x="453"/>
        <item x="273"/>
        <item x="243"/>
        <item x="426"/>
        <item x="137"/>
        <item x="217"/>
        <item x="313"/>
        <item x="238"/>
        <item x="237"/>
        <item x="44"/>
        <item x="456"/>
        <item x="448"/>
        <item x="306"/>
        <item x="211"/>
        <item x="291"/>
        <item x="175"/>
        <item x="335"/>
        <item x="293"/>
        <item x="60"/>
        <item x="357"/>
        <item x="261"/>
        <item x="348"/>
        <item x="276"/>
        <item x="152"/>
        <item x="284"/>
        <item x="188"/>
        <item x="240"/>
        <item x="204"/>
        <item x="163"/>
        <item x="251"/>
        <item x="143"/>
        <item x="162"/>
        <item x="275"/>
        <item x="150"/>
        <item x="59"/>
        <item x="289"/>
        <item x="235"/>
        <item x="323"/>
        <item x="346"/>
        <item x="66"/>
        <item x="207"/>
        <item x="220"/>
        <item x="472"/>
        <item x="209"/>
        <item x="232"/>
        <item x="224"/>
        <item x="364"/>
        <item x="94"/>
        <item x="100"/>
        <item x="136"/>
        <item x="280"/>
        <item x="45"/>
        <item x="63"/>
        <item x="131"/>
        <item x="112"/>
        <item x="210"/>
        <item x="212"/>
        <item x="36"/>
        <item x="222"/>
        <item x="252"/>
        <item x="177"/>
        <item x="185"/>
        <item x="39"/>
        <item x="347"/>
        <item x="315"/>
        <item x="413"/>
        <item x="7"/>
        <item x="304"/>
        <item x="459"/>
        <item x="125"/>
        <item x="271"/>
        <item x="49"/>
        <item x="329"/>
        <item x="106"/>
        <item x="180"/>
        <item x="78"/>
        <item x="109"/>
        <item x="218"/>
        <item x="491"/>
        <item x="370"/>
        <item x="13"/>
        <item x="373"/>
        <item x="231"/>
        <item x="255"/>
        <item x="148"/>
        <item x="236"/>
        <item x="179"/>
        <item x="268"/>
        <item x="80"/>
        <item x="435"/>
        <item x="146"/>
        <item x="117"/>
        <item x="124"/>
        <item x="223"/>
        <item x="256"/>
        <item x="110"/>
        <item x="320"/>
        <item x="201"/>
        <item x="48"/>
        <item x="400"/>
        <item x="438"/>
        <item x="91"/>
        <item x="196"/>
        <item x="200"/>
        <item x="104"/>
        <item x="101"/>
        <item x="226"/>
        <item x="19"/>
        <item x="53"/>
        <item x="199"/>
        <item x="314"/>
        <item x="245"/>
        <item x="105"/>
        <item x="396"/>
        <item x="181"/>
        <item x="215"/>
        <item x="62"/>
        <item x="35"/>
        <item x="198"/>
        <item x="234"/>
        <item x="103"/>
        <item x="10"/>
        <item x="269"/>
        <item x="83"/>
        <item x="205"/>
        <item x="97"/>
        <item x="230"/>
        <item x="22"/>
        <item x="203"/>
        <item x="302"/>
        <item x="228"/>
        <item x="169"/>
        <item x="263"/>
        <item x="123"/>
        <item x="153"/>
        <item x="305"/>
        <item x="194"/>
        <item x="89"/>
        <item x="108"/>
        <item x="127"/>
        <item x="42"/>
        <item x="141"/>
        <item x="154"/>
        <item x="116"/>
        <item x="248"/>
        <item x="290"/>
        <item x="74"/>
        <item x="14"/>
        <item x="114"/>
        <item x="130"/>
        <item x="133"/>
        <item x="159"/>
        <item x="247"/>
        <item x="191"/>
        <item x="270"/>
        <item x="46"/>
        <item x="144"/>
        <item x="119"/>
        <item x="126"/>
        <item x="183"/>
        <item x="1"/>
        <item x="24"/>
        <item x="29"/>
        <item x="158"/>
        <item x="75"/>
        <item x="197"/>
        <item x="216"/>
        <item x="165"/>
        <item x="140"/>
        <item x="118"/>
        <item x="92"/>
        <item x="73"/>
        <item x="115"/>
        <item x="172"/>
        <item x="195"/>
        <item x="135"/>
        <item x="84"/>
        <item x="142"/>
        <item x="403"/>
        <item x="113"/>
        <item x="260"/>
        <item x="176"/>
        <item x="11"/>
        <item x="166"/>
        <item x="122"/>
        <item x="298"/>
        <item x="229"/>
        <item x="473"/>
        <item x="107"/>
        <item x="167"/>
        <item x="37"/>
        <item x="102"/>
        <item x="90"/>
        <item x="40"/>
        <item x="111"/>
        <item x="76"/>
        <item x="250"/>
        <item x="41"/>
        <item x="30"/>
        <item x="99"/>
        <item x="88"/>
        <item x="68"/>
        <item x="23"/>
        <item x="50"/>
        <item x="132"/>
        <item x="82"/>
        <item x="160"/>
        <item x="58"/>
        <item x="71"/>
        <item x="47"/>
        <item x="15"/>
        <item x="61"/>
        <item x="26"/>
        <item x="12"/>
        <item x="98"/>
        <item x="52"/>
        <item x="69"/>
        <item x="25"/>
        <item x="33"/>
        <item x="87"/>
        <item x="72"/>
        <item x="31"/>
        <item x="17"/>
        <item x="86"/>
        <item x="65"/>
        <item x="34"/>
        <item x="77"/>
        <item x="450"/>
        <item x="8"/>
        <item x="64"/>
        <item x="79"/>
        <item x="20"/>
        <item x="54"/>
        <item x="38"/>
        <item x="56"/>
        <item x="55"/>
        <item x="57"/>
        <item x="32"/>
        <item x="70"/>
        <item x="28"/>
        <item x="18"/>
        <item x="2"/>
        <item x="4"/>
        <item x="21"/>
        <item x="5"/>
        <item x="16"/>
        <item x="9"/>
        <item x="43"/>
        <item x="3"/>
        <item x="6"/>
        <item x="0"/>
        <item x="502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A9A28-4E11-D349-9901-C3CB4D944D6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Facet">
  <a:themeElements>
    <a:clrScheme name="Facet">
      <a:dk1>
        <a:sysClr val="windowText" lastClr="000000"/>
      </a:dk1>
      <a:lt1>
        <a:sysClr val="window" lastClr="FFFFFF"/>
      </a:lt1>
      <a:dk2>
        <a:srgbClr val="2C3C43"/>
      </a:dk2>
      <a:lt2>
        <a:srgbClr val="EBEBEB"/>
      </a:lt2>
      <a:accent1>
        <a:srgbClr val="90C226"/>
      </a:accent1>
      <a:accent2>
        <a:srgbClr val="54A021"/>
      </a:accent2>
      <a:accent3>
        <a:srgbClr val="E6B91E"/>
      </a:accent3>
      <a:accent4>
        <a:srgbClr val="E76618"/>
      </a:accent4>
      <a:accent5>
        <a:srgbClr val="C42F1A"/>
      </a:accent5>
      <a:accent6>
        <a:srgbClr val="918655"/>
      </a:accent6>
      <a:hlink>
        <a:srgbClr val="99CA3C"/>
      </a:hlink>
      <a:folHlink>
        <a:srgbClr val="B9D181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8DAAE-DE5D-844D-9017-7DFC9DF97230}">
  <dimension ref="A1:H13"/>
  <sheetViews>
    <sheetView topLeftCell="A16" zoomScale="120" zoomScaleNormal="120" workbookViewId="0">
      <selection activeCell="H21" sqref="H21"/>
    </sheetView>
  </sheetViews>
  <sheetFormatPr baseColWidth="10" defaultRowHeight="14" x14ac:dyDescent="0.15"/>
  <cols>
    <col min="1" max="1" width="25.1640625" style="19" customWidth="1"/>
    <col min="2" max="2" width="20" customWidth="1"/>
    <col min="3" max="3" width="16.6640625" customWidth="1"/>
    <col min="4" max="4" width="19.1640625" customWidth="1"/>
    <col min="5" max="5" width="15" customWidth="1"/>
    <col min="6" max="6" width="22" customWidth="1"/>
    <col min="7" max="7" width="19" customWidth="1"/>
    <col min="8" max="8" width="21.1640625" customWidth="1"/>
  </cols>
  <sheetData>
    <row r="1" spans="1:8" s="19" customFormat="1" x14ac:dyDescent="0.15">
      <c r="A1" s="22" t="s">
        <v>8379</v>
      </c>
      <c r="B1" s="22" t="s">
        <v>8381</v>
      </c>
      <c r="C1" s="22" t="s">
        <v>8382</v>
      </c>
      <c r="D1" s="22" t="s">
        <v>8383</v>
      </c>
      <c r="E1" s="22" t="s">
        <v>8384</v>
      </c>
      <c r="F1" s="22" t="s">
        <v>8385</v>
      </c>
      <c r="G1" s="22" t="s">
        <v>8386</v>
      </c>
      <c r="H1" s="22" t="s">
        <v>8387</v>
      </c>
    </row>
    <row r="2" spans="1:8" x14ac:dyDescent="0.15">
      <c r="A2" s="21" t="s">
        <v>8388</v>
      </c>
      <c r="B2">
        <f>COUNTIFS(Kickstarter!$D:$D, "&lt;=1000", Kickstarter!F:F, "successful", Kickstarter!R:R, "plays")</f>
        <v>188</v>
      </c>
      <c r="C2">
        <f>COUNTIFS(Kickstarter!$D:$D, "&lt;=1000", Kickstarter!F:F, "failed", Kickstarter!R:R, "plays")</f>
        <v>63</v>
      </c>
      <c r="D2">
        <f>COUNTIFS(Kickstarter!$D:$D, "&lt;=1000", Kickstarter!F:F, "canceled", Kickstarter!R:R, "plays")</f>
        <v>0</v>
      </c>
      <c r="E2">
        <f>SUM(B2:D2)</f>
        <v>251</v>
      </c>
      <c r="F2" s="20">
        <f>B2/E2</f>
        <v>0.74900398406374502</v>
      </c>
      <c r="G2" s="20">
        <f>C2/E2</f>
        <v>0.25099601593625498</v>
      </c>
      <c r="H2" s="20">
        <f>D2/E2</f>
        <v>0</v>
      </c>
    </row>
    <row r="3" spans="1:8" x14ac:dyDescent="0.15">
      <c r="A3" s="21" t="s">
        <v>8389</v>
      </c>
      <c r="B3">
        <f>COUNTIFS(Kickstarter!$D:$D, "&gt;=1000", Kickstarter!F:F, "successful", Kickstarter!$D:$D, "&lt;=4999", Kickstarter!R:R, "plays")</f>
        <v>388</v>
      </c>
      <c r="C3">
        <f>COUNTIFS(Kickstarter!$D:$D, "&gt;=1000", Kickstarter!F:F, "failed", Kickstarter!$D:$D, "&lt;=4999", Kickstarter!R:R, "plays")</f>
        <v>146</v>
      </c>
      <c r="D3">
        <f>COUNTIFS(Kickstarter!$D:$D, "&gt;=1000", Kickstarter!F:F, "canceled", Kickstarter!$D:$D, "&lt;=4999", Kickstarter!R:R, "plays")</f>
        <v>0</v>
      </c>
      <c r="E3">
        <f>SUM(B3:D3)</f>
        <v>534</v>
      </c>
      <c r="F3" s="20">
        <f t="shared" ref="F3:F13" si="0">B3/E3</f>
        <v>0.72659176029962547</v>
      </c>
      <c r="G3" s="20">
        <f t="shared" ref="G3:G13" si="1">C3/E3</f>
        <v>0.27340823970037453</v>
      </c>
      <c r="H3" s="20">
        <f t="shared" ref="H3:H13" si="2">D3/E3</f>
        <v>0</v>
      </c>
    </row>
    <row r="4" spans="1:8" x14ac:dyDescent="0.15">
      <c r="A4" s="21" t="s">
        <v>8390</v>
      </c>
      <c r="B4">
        <f>COUNTIFS(Kickstarter!$D:$D, "&gt;=5000", Kickstarter!F:F, "successful", Kickstarter!$D:$D, "&lt;=9999", Kickstarter!R:R, "plays")</f>
        <v>93</v>
      </c>
      <c r="C4">
        <f>COUNTIFS(Kickstarter!$D:$D, "&gt;=5000", Kickstarter!F:F, "failed", Kickstarter!$D:$D, "&lt;=9999", Kickstarter!R:R, "plays")</f>
        <v>76</v>
      </c>
      <c r="D4">
        <f>COUNTIFS(Kickstarter!$D:$D, "&gt;=5000", Kickstarter!F:F, "canceled", Kickstarter!$D:$D, "&lt;=9999", Kickstarter!R:R, "plays")</f>
        <v>0</v>
      </c>
      <c r="E4">
        <f>SUM(B4:D4)</f>
        <v>169</v>
      </c>
      <c r="F4" s="20">
        <f t="shared" si="0"/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15">
      <c r="A5" s="21" t="s">
        <v>8391</v>
      </c>
      <c r="B5">
        <f>COUNTIFS(Kickstarter!$D:$D, "&gt;=10000", Kickstarter!F:F, "successful", Kickstarter!$D:$D, "&lt;=14999", Kickstarter!R:R, "plays")</f>
        <v>39</v>
      </c>
      <c r="C5">
        <f>COUNTIFS(Kickstarter!$D:$D, "&gt;=10000", Kickstarter!F:F, "failed", Kickstarter!$D:$D, "&lt;=14999", Kickstarter!R:R, "plays")</f>
        <v>33</v>
      </c>
      <c r="D5">
        <f>COUNTIFS(Kickstarter!$D:$D, "&gt;=10000", Kickstarter!F:F, "canceled", Kickstarter!$D:$D, "&lt;=14999", Kickstarter!R:R, "plays")</f>
        <v>0</v>
      </c>
      <c r="E5">
        <f t="shared" ref="E5:E13" si="3">SUM(B5:D5)</f>
        <v>72</v>
      </c>
      <c r="F5" s="20">
        <f t="shared" si="0"/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15">
      <c r="A6" s="21" t="s">
        <v>8392</v>
      </c>
      <c r="B6">
        <f>COUNTIFS(Kickstarter!$D:$D, "&gt;=15000", Kickstarter!F:F, "successful", Kickstarter!$D:$D, "&lt;=19999", Kickstarter!R:R, "plays")</f>
        <v>12</v>
      </c>
      <c r="C6">
        <f>COUNTIFS(Kickstarter!$D:$D, "&gt;=15000", Kickstarter!F:F, "failed", Kickstarter!$D:$D, "&lt;=19999", Kickstarter!R:R, "plays")</f>
        <v>12</v>
      </c>
      <c r="D6">
        <f>COUNTIFS(Kickstarter!$D:$D, "&gt;=15000", Kickstarter!F:F, "canceled", Kickstarter!$D:$D, "&lt;=19999", Kickstarter!R:R, "plays")</f>
        <v>0</v>
      </c>
      <c r="E6">
        <f t="shared" si="3"/>
        <v>24</v>
      </c>
      <c r="F6" s="20">
        <f t="shared" si="0"/>
        <v>0.5</v>
      </c>
      <c r="G6" s="20">
        <f t="shared" si="1"/>
        <v>0.5</v>
      </c>
      <c r="H6" s="20">
        <f t="shared" si="2"/>
        <v>0</v>
      </c>
    </row>
    <row r="7" spans="1:8" x14ac:dyDescent="0.15">
      <c r="A7" s="21" t="s">
        <v>8393</v>
      </c>
      <c r="B7">
        <f>COUNTIFS(Kickstarter!$D:$D, "&gt;=20000", Kickstarter!F:F, "successful", Kickstarter!$D:$D, "&lt;=24999", Kickstarter!R:R, "plays")</f>
        <v>9</v>
      </c>
      <c r="C7">
        <f>COUNTIFS(Kickstarter!$D:$D, "&gt;=20000", Kickstarter!F:F, "failed", Kickstarter!$D:$D, "&lt;=24999", Kickstarter!R:R, "plays")</f>
        <v>11</v>
      </c>
      <c r="D7">
        <f>COUNTIFS(Kickstarter!$D:$D, "&gt;=20000", Kickstarter!F:F, "canceled", Kickstarter!$D:$D, "&lt;=24999", Kickstarter!R:R, "plays")</f>
        <v>0</v>
      </c>
      <c r="E7">
        <f t="shared" si="3"/>
        <v>20</v>
      </c>
      <c r="F7" s="20">
        <f t="shared" si="0"/>
        <v>0.45</v>
      </c>
      <c r="G7" s="20">
        <f t="shared" si="1"/>
        <v>0.55000000000000004</v>
      </c>
      <c r="H7" s="20">
        <f t="shared" si="2"/>
        <v>0</v>
      </c>
    </row>
    <row r="8" spans="1:8" x14ac:dyDescent="0.15">
      <c r="A8" s="21" t="s">
        <v>8394</v>
      </c>
      <c r="B8">
        <f>COUNTIFS(Kickstarter!$D:$D, "&gt;=25000", Kickstarter!F:F, "successful", Kickstarter!$D:$D, "&lt;=29999", Kickstarter!R:R, "plays")</f>
        <v>1</v>
      </c>
      <c r="C8">
        <f>COUNTIFS(Kickstarter!$D:$D, "&gt;=25000", Kickstarter!F:F, "failed", Kickstarter!$D:$D, "&lt;=29999", Kickstarter!R:R, "plays")</f>
        <v>4</v>
      </c>
      <c r="D8">
        <f>COUNTIFS(Kickstarter!$D:$D, "&gt;=25000", Kickstarter!F:F, "canceled", Kickstarter!$D:$D, "&lt;=29999", Kickstarter!R:R, "plays")</f>
        <v>0</v>
      </c>
      <c r="E8">
        <f t="shared" si="3"/>
        <v>5</v>
      </c>
      <c r="F8" s="20">
        <f t="shared" si="0"/>
        <v>0.2</v>
      </c>
      <c r="G8" s="20">
        <f t="shared" si="1"/>
        <v>0.8</v>
      </c>
      <c r="H8" s="20">
        <f t="shared" si="2"/>
        <v>0</v>
      </c>
    </row>
    <row r="9" spans="1:8" x14ac:dyDescent="0.15">
      <c r="A9" s="21" t="s">
        <v>8395</v>
      </c>
      <c r="B9">
        <f>COUNTIFS(Kickstarter!$D:$D, "&gt;=30000", Kickstarter!F:F, "successful", Kickstarter!$D:$D, "&lt;=34999", Kickstarter!R:R, "plays")</f>
        <v>3</v>
      </c>
      <c r="C9">
        <f>COUNTIFS(Kickstarter!$D:$D, "&gt;=30000", Kickstarter!F:F, "failed", Kickstarter!$D:$D, "&lt;=34999", Kickstarter!R:R, "plays")</f>
        <v>8</v>
      </c>
      <c r="D9">
        <f>COUNTIFS(Kickstarter!$D:$D, "&gt;=30000", Kickstarter!F:F, "canceled", Kickstarter!$D:$D, "&lt;=34999", Kickstarter!R:R, "plays")</f>
        <v>0</v>
      </c>
      <c r="E9">
        <f t="shared" si="3"/>
        <v>11</v>
      </c>
      <c r="F9" s="20">
        <f t="shared" si="0"/>
        <v>0.27272727272727271</v>
      </c>
      <c r="G9" s="20">
        <f t="shared" si="1"/>
        <v>0.72727272727272729</v>
      </c>
      <c r="H9" s="20">
        <f t="shared" si="2"/>
        <v>0</v>
      </c>
    </row>
    <row r="10" spans="1:8" x14ac:dyDescent="0.15">
      <c r="A10" s="21" t="s">
        <v>8396</v>
      </c>
      <c r="B10">
        <f>COUNTIFS(Kickstarter!$D:$D, "&gt;=35000", Kickstarter!F:F, "successful", Kickstarter!$D:$D, "&lt;=39999", Kickstarter!R:R, "plays")</f>
        <v>4</v>
      </c>
      <c r="C10">
        <f>COUNTIFS(Kickstarter!$D:$D, "&gt;=35000", Kickstarter!F:F, "failed", Kickstarter!$D:$D, "&lt;=39999", Kickstarter!R:R, "plays")</f>
        <v>2</v>
      </c>
      <c r="D10">
        <f>COUNTIFS(Kickstarter!$D:$D, "&gt;=35000", Kickstarter!F:F, "canceled", Kickstarter!$D:$D, "&lt;=39999", Kickstarter!R:R, "plays")</f>
        <v>0</v>
      </c>
      <c r="E10">
        <f t="shared" si="3"/>
        <v>6</v>
      </c>
      <c r="F10" s="20">
        <f t="shared" si="0"/>
        <v>0.66666666666666663</v>
      </c>
      <c r="G10" s="20">
        <f t="shared" si="1"/>
        <v>0.33333333333333331</v>
      </c>
      <c r="H10" s="20">
        <f t="shared" si="2"/>
        <v>0</v>
      </c>
    </row>
    <row r="11" spans="1:8" x14ac:dyDescent="0.15">
      <c r="A11" s="21" t="s">
        <v>8397</v>
      </c>
      <c r="B11">
        <f>COUNTIFS(Kickstarter!$D:$D, "&gt;=40000", Kickstarter!F:F, "successful", Kickstarter!$D:$D, "&lt;=44999", Kickstarter!R:R, "plays")</f>
        <v>2</v>
      </c>
      <c r="C11">
        <f>COUNTIFS(Kickstarter!$D:$D, "&gt;=40000", Kickstarter!F:F, "failed", Kickstarter!$D:$D, "&lt;=44999", Kickstarter!R:R, "plays")</f>
        <v>1</v>
      </c>
      <c r="D11">
        <f>COUNTIFS(Kickstarter!$D:$D, "&gt;=40000", Kickstarter!F:F, "canceled", Kickstarter!$D:$D, "&lt;=44999", Kickstarter!R:R, "plays")</f>
        <v>0</v>
      </c>
      <c r="E11">
        <f t="shared" si="3"/>
        <v>3</v>
      </c>
      <c r="F11" s="20">
        <f t="shared" si="0"/>
        <v>0.66666666666666663</v>
      </c>
      <c r="G11" s="20">
        <f t="shared" si="1"/>
        <v>0.33333333333333331</v>
      </c>
      <c r="H11" s="20">
        <f t="shared" si="2"/>
        <v>0</v>
      </c>
    </row>
    <row r="12" spans="1:8" x14ac:dyDescent="0.15">
      <c r="A12" s="21" t="s">
        <v>8398</v>
      </c>
      <c r="B12">
        <f>COUNTIFS(Kickstarter!$D:$D, "&gt;=45000", Kickstarter!F:F, "successful", Kickstarter!$D:$D, "&lt;=49999", Kickstarter!R:R, "plays")</f>
        <v>0</v>
      </c>
      <c r="C12">
        <f>COUNTIFS(Kickstarter!$D:$D, "&gt;=45000", Kickstarter!F:F, "failed", Kickstarter!$D:$D, "&lt;=49999", Kickstarter!R:R, "plays")</f>
        <v>1</v>
      </c>
      <c r="D12">
        <f>COUNTIFS(Kickstarter!$D:$D, "&gt;=45000", Kickstarter!F:F, "canceled", Kickstarter!$D:$D, "&lt;=49999", Kickstarter!R:R, "plays")</f>
        <v>0</v>
      </c>
      <c r="E12">
        <f t="shared" si="3"/>
        <v>1</v>
      </c>
      <c r="F12" s="20">
        <f t="shared" si="0"/>
        <v>0</v>
      </c>
      <c r="G12" s="20">
        <f t="shared" si="1"/>
        <v>1</v>
      </c>
      <c r="H12" s="20">
        <f t="shared" si="2"/>
        <v>0</v>
      </c>
    </row>
    <row r="13" spans="1:8" x14ac:dyDescent="0.15">
      <c r="A13" s="21" t="s">
        <v>8399</v>
      </c>
      <c r="B13">
        <f>COUNTIFS(Kickstarter!$D:$D, "&gt;5000", Kickstarter!F:F, "successful", Kickstarter!R:R, "plays")</f>
        <v>116</v>
      </c>
      <c r="C13">
        <f>COUNTIFS(Kickstarter!$D:$D, "&gt;=5000", Kickstarter!F:F, "failed", Kickstarter!R:R, "plays")</f>
        <v>162</v>
      </c>
      <c r="D13">
        <f>COUNTIFS(Kickstarter!$D:$D, "&gt;5000", Kickstarter!F:F, "canceled", Kickstarter!R:R, "plays")</f>
        <v>0</v>
      </c>
      <c r="E13">
        <f t="shared" si="3"/>
        <v>278</v>
      </c>
      <c r="F13" s="20">
        <f t="shared" si="0"/>
        <v>0.41726618705035973</v>
      </c>
      <c r="G13" s="20">
        <f t="shared" si="1"/>
        <v>0.58273381294964033</v>
      </c>
      <c r="H13" s="20">
        <f t="shared" si="2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E7C63-774E-2242-9932-ADD3A6B9C5AA}">
  <dimension ref="A1:E18"/>
  <sheetViews>
    <sheetView topLeftCell="A24" workbookViewId="0">
      <selection activeCell="L33" sqref="L33"/>
    </sheetView>
  </sheetViews>
  <sheetFormatPr baseColWidth="10" defaultRowHeight="14" x14ac:dyDescent="0.15"/>
  <cols>
    <col min="1" max="1" width="15.6640625" customWidth="1"/>
    <col min="2" max="2" width="14.83203125" customWidth="1"/>
    <col min="3" max="3" width="5.5" customWidth="1"/>
    <col min="4" max="4" width="8.1640625" customWidth="1"/>
    <col min="5" max="6" width="10" customWidth="1"/>
    <col min="7" max="7" width="10" bestFit="1" customWidth="1"/>
    <col min="8" max="70" width="14.83203125" bestFit="1" customWidth="1"/>
    <col min="71" max="71" width="12.33203125" bestFit="1" customWidth="1"/>
    <col min="72" max="200" width="7.1640625" bestFit="1" customWidth="1"/>
    <col min="201" max="201" width="9.6640625" bestFit="1" customWidth="1"/>
    <col min="202" max="228" width="5.6640625" bestFit="1" customWidth="1"/>
    <col min="229" max="229" width="8.1640625" bestFit="1" customWidth="1"/>
    <col min="230" max="713" width="10.5" bestFit="1" customWidth="1"/>
    <col min="714" max="714" width="13" bestFit="1" customWidth="1"/>
    <col min="715" max="715" width="8" bestFit="1" customWidth="1"/>
    <col min="716" max="716" width="10.5" bestFit="1" customWidth="1"/>
    <col min="717" max="717" width="10" bestFit="1" customWidth="1"/>
  </cols>
  <sheetData>
    <row r="1" spans="1:5" x14ac:dyDescent="0.15">
      <c r="A1" s="14" t="s">
        <v>8358</v>
      </c>
      <c r="B1" t="s">
        <v>8323</v>
      </c>
    </row>
    <row r="2" spans="1:5" x14ac:dyDescent="0.15">
      <c r="A2" s="14" t="s">
        <v>8380</v>
      </c>
      <c r="B2" t="s">
        <v>8364</v>
      </c>
    </row>
    <row r="4" spans="1:5" x14ac:dyDescent="0.15">
      <c r="A4" s="14" t="s">
        <v>8363</v>
      </c>
      <c r="B4" s="14" t="s">
        <v>8360</v>
      </c>
    </row>
    <row r="5" spans="1:5" x14ac:dyDescent="0.1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15">
      <c r="A6" s="15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15">
      <c r="A7" s="15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15">
      <c r="A8" s="15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15">
      <c r="A9" s="15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15">
      <c r="A10" s="15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15">
      <c r="A11" s="15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15">
      <c r="A12" s="15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15">
      <c r="A13" s="15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15">
      <c r="A14" s="15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15">
      <c r="A15" s="15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15">
      <c r="A16" s="15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15">
      <c r="A17" s="15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15">
      <c r="A18" s="15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Q1" zoomScale="130" zoomScaleNormal="130" workbookViewId="0">
      <pane ySplit="1" topLeftCell="A3282" activePane="bottomLeft" state="frozen"/>
      <selection pane="bottomLeft" activeCell="Q3286" sqref="Q3286"/>
    </sheetView>
  </sheetViews>
  <sheetFormatPr baseColWidth="10" defaultColWidth="8.83203125" defaultRowHeight="14" x14ac:dyDescent="0.15"/>
  <cols>
    <col min="2" max="2" width="38.5" style="11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" customWidth="1"/>
    <col min="16" max="16" width="20.6640625" style="9" customWidth="1"/>
    <col min="17" max="17" width="41.1640625" customWidth="1"/>
    <col min="18" max="18" width="16.5" customWidth="1"/>
    <col min="19" max="19" width="31.33203125" customWidth="1"/>
    <col min="20" max="20" width="22.6640625" style="16" customWidth="1"/>
  </cols>
  <sheetData>
    <row r="1" spans="1:21" ht="15" x14ac:dyDescent="0.15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8" t="s">
        <v>8307</v>
      </c>
      <c r="Q1" s="12" t="s">
        <v>8358</v>
      </c>
      <c r="R1" s="8" t="s">
        <v>8359</v>
      </c>
      <c r="S1" s="8" t="s">
        <v>8365</v>
      </c>
      <c r="T1" s="17" t="s">
        <v>8366</v>
      </c>
      <c r="U1" s="8" t="s">
        <v>8380</v>
      </c>
    </row>
    <row r="2" spans="1:21" ht="45" x14ac:dyDescent="0.15">
      <c r="A2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 t="shared" ref="P2:P65" si="1">IFERROR(ROUND(E2/L2,2),0)</f>
        <v>63.92</v>
      </c>
      <c r="Q2" s="13" t="s">
        <v>8321</v>
      </c>
      <c r="R2" t="s">
        <v>8332</v>
      </c>
      <c r="S2" s="16">
        <f t="shared" ref="S2:S65" si="2">(((J2/60/60/24)+DATE(1970,1,1)))</f>
        <v>42177.007071759261</v>
      </c>
      <c r="T2" s="16">
        <f t="shared" ref="T2:T65" si="3">(((I2/60/60/24)+DATE(1970,1,1)))</f>
        <v>42208.125</v>
      </c>
      <c r="U2">
        <f t="shared" ref="U2:U65" si="4">YEAR(S2)</f>
        <v>2015</v>
      </c>
    </row>
    <row r="3" spans="1:21" ht="30" x14ac:dyDescent="0.15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si="1"/>
        <v>185.48</v>
      </c>
      <c r="Q3" s="13" t="s">
        <v>8321</v>
      </c>
      <c r="R3" t="s">
        <v>8332</v>
      </c>
      <c r="S3" s="16">
        <f t="shared" si="2"/>
        <v>42766.600497685184</v>
      </c>
      <c r="T3" s="16">
        <f t="shared" si="3"/>
        <v>42796.600497685184</v>
      </c>
      <c r="U3">
        <f t="shared" si="4"/>
        <v>2017</v>
      </c>
    </row>
    <row r="4" spans="1:21" ht="45" x14ac:dyDescent="0.15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3" t="s">
        <v>8321</v>
      </c>
      <c r="R4" t="s">
        <v>8332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15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3" t="s">
        <v>8321</v>
      </c>
      <c r="R5" t="s">
        <v>8332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15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3" t="s">
        <v>8321</v>
      </c>
      <c r="R6" t="s">
        <v>8332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15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3" t="s">
        <v>8321</v>
      </c>
      <c r="R7" t="s">
        <v>8332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5" x14ac:dyDescent="0.15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3" t="s">
        <v>8321</v>
      </c>
      <c r="R8" t="s">
        <v>8332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15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3" t="s">
        <v>8321</v>
      </c>
      <c r="R9" t="s">
        <v>8332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15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3" t="s">
        <v>8321</v>
      </c>
      <c r="R10" t="s">
        <v>8332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15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3" t="s">
        <v>8321</v>
      </c>
      <c r="R11" t="s">
        <v>8332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15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3" t="s">
        <v>8321</v>
      </c>
      <c r="R12" t="s">
        <v>8332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15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3" t="s">
        <v>8321</v>
      </c>
      <c r="R13" t="s">
        <v>8332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15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3" t="s">
        <v>8321</v>
      </c>
      <c r="R14" t="s">
        <v>8332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15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3" t="s">
        <v>8321</v>
      </c>
      <c r="R15" t="s">
        <v>8332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15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3" t="s">
        <v>8321</v>
      </c>
      <c r="R16" t="s">
        <v>8332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15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3" t="s">
        <v>8321</v>
      </c>
      <c r="R17" t="s">
        <v>8332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5" x14ac:dyDescent="0.15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3" t="s">
        <v>8321</v>
      </c>
      <c r="R18" t="s">
        <v>8332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15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3" t="s">
        <v>8321</v>
      </c>
      <c r="R19" t="s">
        <v>8332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15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3" t="s">
        <v>8321</v>
      </c>
      <c r="R20" t="s">
        <v>8332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5" x14ac:dyDescent="0.15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3" t="s">
        <v>8321</v>
      </c>
      <c r="R21" t="s">
        <v>8332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15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3" t="s">
        <v>8321</v>
      </c>
      <c r="R22" t="s">
        <v>8332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15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3" t="s">
        <v>8321</v>
      </c>
      <c r="R23" t="s">
        <v>8332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15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3" t="s">
        <v>8321</v>
      </c>
      <c r="R24" t="s">
        <v>8332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15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3" t="s">
        <v>8321</v>
      </c>
      <c r="R25" t="s">
        <v>8332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15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3" t="s">
        <v>8321</v>
      </c>
      <c r="R26" t="s">
        <v>8332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5" x14ac:dyDescent="0.15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3" t="s">
        <v>8321</v>
      </c>
      <c r="R27" t="s">
        <v>8332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15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3" t="s">
        <v>8321</v>
      </c>
      <c r="R28" t="s">
        <v>8332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15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3" t="s">
        <v>8321</v>
      </c>
      <c r="R29" t="s">
        <v>8332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15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3" t="s">
        <v>8321</v>
      </c>
      <c r="R30" t="s">
        <v>8332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5" x14ac:dyDescent="0.15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3" t="s">
        <v>8321</v>
      </c>
      <c r="R31" t="s">
        <v>8332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15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3" t="s">
        <v>8321</v>
      </c>
      <c r="R32" t="s">
        <v>8332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15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3" t="s">
        <v>8321</v>
      </c>
      <c r="R33" t="s">
        <v>8332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15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3" t="s">
        <v>8321</v>
      </c>
      <c r="R34" t="s">
        <v>8332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x14ac:dyDescent="0.15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3" t="s">
        <v>8321</v>
      </c>
      <c r="R35" t="s">
        <v>8332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5" x14ac:dyDescent="0.15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3" t="s">
        <v>8321</v>
      </c>
      <c r="R36" t="s">
        <v>8332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15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3" t="s">
        <v>8321</v>
      </c>
      <c r="R37" t="s">
        <v>8332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15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3" t="s">
        <v>8321</v>
      </c>
      <c r="R38" t="s">
        <v>8332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5" x14ac:dyDescent="0.15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3" t="s">
        <v>8321</v>
      </c>
      <c r="R39" t="s">
        <v>8332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15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3" t="s">
        <v>8321</v>
      </c>
      <c r="R40" t="s">
        <v>8332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15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3" t="s">
        <v>8321</v>
      </c>
      <c r="R41" t="s">
        <v>8332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15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3" t="s">
        <v>8321</v>
      </c>
      <c r="R42" t="s">
        <v>8332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5" x14ac:dyDescent="0.15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3" t="s">
        <v>8321</v>
      </c>
      <c r="R43" t="s">
        <v>8332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5" x14ac:dyDescent="0.15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3" t="s">
        <v>8321</v>
      </c>
      <c r="R44" t="s">
        <v>8332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5" x14ac:dyDescent="0.15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3" t="s">
        <v>8321</v>
      </c>
      <c r="R45" t="s">
        <v>8332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5" x14ac:dyDescent="0.15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3" t="s">
        <v>8321</v>
      </c>
      <c r="R46" t="s">
        <v>8332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15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3" t="s">
        <v>8321</v>
      </c>
      <c r="R47" t="s">
        <v>8332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15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3" t="s">
        <v>8321</v>
      </c>
      <c r="R48" t="s">
        <v>8332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15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3" t="s">
        <v>8321</v>
      </c>
      <c r="R49" t="s">
        <v>8332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5" x14ac:dyDescent="0.15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3" t="s">
        <v>8321</v>
      </c>
      <c r="R50" t="s">
        <v>8332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5" x14ac:dyDescent="0.15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3" t="s">
        <v>8321</v>
      </c>
      <c r="R51" t="s">
        <v>8332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15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3" t="s">
        <v>8321</v>
      </c>
      <c r="R52" t="s">
        <v>8332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5" x14ac:dyDescent="0.15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3" t="s">
        <v>8321</v>
      </c>
      <c r="R53" t="s">
        <v>8332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15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3" t="s">
        <v>8321</v>
      </c>
      <c r="R54" t="s">
        <v>8332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15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3" t="s">
        <v>8321</v>
      </c>
      <c r="R55" t="s">
        <v>8332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15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3" t="s">
        <v>8321</v>
      </c>
      <c r="R56" t="s">
        <v>8332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15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3" t="s">
        <v>8321</v>
      </c>
      <c r="R57" t="s">
        <v>8332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0" x14ac:dyDescent="0.15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3" t="s">
        <v>8321</v>
      </c>
      <c r="R58" t="s">
        <v>8332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5" x14ac:dyDescent="0.15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3" t="s">
        <v>8321</v>
      </c>
      <c r="R59" t="s">
        <v>8332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15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3" t="s">
        <v>8321</v>
      </c>
      <c r="R60" t="s">
        <v>8332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x14ac:dyDescent="0.15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3" t="s">
        <v>8321</v>
      </c>
      <c r="R61" t="s">
        <v>8332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15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3" t="s">
        <v>8321</v>
      </c>
      <c r="R62" t="s">
        <v>8343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5" x14ac:dyDescent="0.15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3" t="s">
        <v>8321</v>
      </c>
      <c r="R63" t="s">
        <v>8343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5" x14ac:dyDescent="0.15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3" t="s">
        <v>8321</v>
      </c>
      <c r="R64" t="s">
        <v>8343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15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3" t="s">
        <v>8321</v>
      </c>
      <c r="R65" t="s">
        <v>8343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5" x14ac:dyDescent="0.15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9">
        <f t="shared" ref="P66:P129" si="6">IFERROR(ROUND(E66/L66,2),0)</f>
        <v>86.67</v>
      </c>
      <c r="Q66" s="13" t="s">
        <v>8321</v>
      </c>
      <c r="R66" t="s">
        <v>8343</v>
      </c>
      <c r="S66" s="16">
        <f t="shared" ref="S66:S129" si="7">(((J66/60/60/24)+DATE(1970,1,1)))</f>
        <v>41433.01829861111</v>
      </c>
      <c r="T66" s="16">
        <f t="shared" ref="T66:T129" si="8">(((I66/60/60/24)+DATE(1970,1,1)))</f>
        <v>41463.01829861111</v>
      </c>
      <c r="U66">
        <f t="shared" ref="U66:U129" si="9">YEAR(S66)</f>
        <v>2013</v>
      </c>
    </row>
    <row r="67" spans="1:21" ht="45" x14ac:dyDescent="0.15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9">
        <f t="shared" si="6"/>
        <v>132.05000000000001</v>
      </c>
      <c r="Q67" s="13" t="s">
        <v>8321</v>
      </c>
      <c r="R67" t="s">
        <v>8343</v>
      </c>
      <c r="S67" s="16">
        <f t="shared" si="7"/>
        <v>41835.821226851855</v>
      </c>
      <c r="T67" s="16">
        <f t="shared" si="8"/>
        <v>41862.249305555553</v>
      </c>
      <c r="U67">
        <f t="shared" si="9"/>
        <v>2014</v>
      </c>
    </row>
    <row r="68" spans="1:21" ht="30" x14ac:dyDescent="0.15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3" t="s">
        <v>8321</v>
      </c>
      <c r="R68" t="s">
        <v>8343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15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3" t="s">
        <v>8321</v>
      </c>
      <c r="R69" t="s">
        <v>8343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15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3" t="s">
        <v>8321</v>
      </c>
      <c r="R70" t="s">
        <v>8343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15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3" t="s">
        <v>8321</v>
      </c>
      <c r="R71" t="s">
        <v>8343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5" x14ac:dyDescent="0.15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3" t="s">
        <v>8321</v>
      </c>
      <c r="R72" t="s">
        <v>8343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15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3" t="s">
        <v>8321</v>
      </c>
      <c r="R73" t="s">
        <v>8343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5" x14ac:dyDescent="0.15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3" t="s">
        <v>8321</v>
      </c>
      <c r="R74" t="s">
        <v>8343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5" x14ac:dyDescent="0.15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3" t="s">
        <v>8321</v>
      </c>
      <c r="R75" t="s">
        <v>8343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5" x14ac:dyDescent="0.15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3" t="s">
        <v>8321</v>
      </c>
      <c r="R76" t="s">
        <v>8343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15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3" t="s">
        <v>8321</v>
      </c>
      <c r="R77" t="s">
        <v>8343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5" x14ac:dyDescent="0.15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3" t="s">
        <v>8321</v>
      </c>
      <c r="R78" t="s">
        <v>8343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15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3" t="s">
        <v>8321</v>
      </c>
      <c r="R79" t="s">
        <v>8343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0" x14ac:dyDescent="0.15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3" t="s">
        <v>8321</v>
      </c>
      <c r="R80" t="s">
        <v>8343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15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3" t="s">
        <v>8321</v>
      </c>
      <c r="R81" t="s">
        <v>8343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15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3" t="s">
        <v>8321</v>
      </c>
      <c r="R82" t="s">
        <v>8343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15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3" t="s">
        <v>8321</v>
      </c>
      <c r="R83" t="s">
        <v>8343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5" x14ac:dyDescent="0.15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3" t="s">
        <v>8321</v>
      </c>
      <c r="R84" t="s">
        <v>8343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15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3" t="s">
        <v>8321</v>
      </c>
      <c r="R85" t="s">
        <v>8343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15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3" t="s">
        <v>8321</v>
      </c>
      <c r="R86" t="s">
        <v>8343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5" x14ac:dyDescent="0.15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3" t="s">
        <v>8321</v>
      </c>
      <c r="R87" t="s">
        <v>8343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60" x14ac:dyDescent="0.15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3" t="s">
        <v>8321</v>
      </c>
      <c r="R88" t="s">
        <v>8343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15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3" t="s">
        <v>8321</v>
      </c>
      <c r="R89" t="s">
        <v>8343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5" x14ac:dyDescent="0.15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3" t="s">
        <v>8321</v>
      </c>
      <c r="R90" t="s">
        <v>8343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15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3" t="s">
        <v>8321</v>
      </c>
      <c r="R91" t="s">
        <v>8343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15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3" t="s">
        <v>8321</v>
      </c>
      <c r="R92" t="s">
        <v>8343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15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3" t="s">
        <v>8321</v>
      </c>
      <c r="R93" t="s">
        <v>8343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5" x14ac:dyDescent="0.15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3" t="s">
        <v>8321</v>
      </c>
      <c r="R94" t="s">
        <v>8343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15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3" t="s">
        <v>8321</v>
      </c>
      <c r="R95" t="s">
        <v>8343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15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3" t="s">
        <v>8321</v>
      </c>
      <c r="R96" t="s">
        <v>8343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5" x14ac:dyDescent="0.15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3" t="s">
        <v>8321</v>
      </c>
      <c r="R97" t="s">
        <v>8343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15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3" t="s">
        <v>8321</v>
      </c>
      <c r="R98" t="s">
        <v>8343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15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3" t="s">
        <v>8321</v>
      </c>
      <c r="R99" t="s">
        <v>8343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15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3" t="s">
        <v>8321</v>
      </c>
      <c r="R100" t="s">
        <v>8343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0" x14ac:dyDescent="0.15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3" t="s">
        <v>8321</v>
      </c>
      <c r="R101" t="s">
        <v>8343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5" x14ac:dyDescent="0.15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3" t="s">
        <v>8321</v>
      </c>
      <c r="R102" t="s">
        <v>8343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5" x14ac:dyDescent="0.15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3" t="s">
        <v>8321</v>
      </c>
      <c r="R103" t="s">
        <v>8343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5" x14ac:dyDescent="0.15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3" t="s">
        <v>8321</v>
      </c>
      <c r="R104" t="s">
        <v>8343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15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3" t="s">
        <v>8321</v>
      </c>
      <c r="R105" t="s">
        <v>8343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15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3" t="s">
        <v>8321</v>
      </c>
      <c r="R106" t="s">
        <v>8343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15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3" t="s">
        <v>8321</v>
      </c>
      <c r="R107" t="s">
        <v>8343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5" x14ac:dyDescent="0.15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3" t="s">
        <v>8321</v>
      </c>
      <c r="R108" t="s">
        <v>8343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5" x14ac:dyDescent="0.15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3" t="s">
        <v>8321</v>
      </c>
      <c r="R109" t="s">
        <v>8343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15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3" t="s">
        <v>8321</v>
      </c>
      <c r="R110" t="s">
        <v>8343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15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3" t="s">
        <v>8321</v>
      </c>
      <c r="R111" t="s">
        <v>8343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15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3" t="s">
        <v>8321</v>
      </c>
      <c r="R112" t="s">
        <v>8343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15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3" t="s">
        <v>8321</v>
      </c>
      <c r="R113" t="s">
        <v>8343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5" x14ac:dyDescent="0.15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3" t="s">
        <v>8321</v>
      </c>
      <c r="R114" t="s">
        <v>8343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15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3" t="s">
        <v>8321</v>
      </c>
      <c r="R115" t="s">
        <v>8343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5" x14ac:dyDescent="0.15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3" t="s">
        <v>8321</v>
      </c>
      <c r="R116" t="s">
        <v>8343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5" x14ac:dyDescent="0.15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3" t="s">
        <v>8321</v>
      </c>
      <c r="R117" t="s">
        <v>8343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5" x14ac:dyDescent="0.15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3" t="s">
        <v>8321</v>
      </c>
      <c r="R118" t="s">
        <v>8343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15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3" t="s">
        <v>8321</v>
      </c>
      <c r="R119" t="s">
        <v>8343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0" x14ac:dyDescent="0.15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3" t="s">
        <v>8321</v>
      </c>
      <c r="R120" t="s">
        <v>8343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5" x14ac:dyDescent="0.15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3" t="s">
        <v>8321</v>
      </c>
      <c r="R121" t="s">
        <v>8343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15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3" t="s">
        <v>8321</v>
      </c>
      <c r="R122" t="s">
        <v>8337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15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3" t="s">
        <v>8321</v>
      </c>
      <c r="R123" t="s">
        <v>8337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0" x14ac:dyDescent="0.15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3" t="s">
        <v>8321</v>
      </c>
      <c r="R124" t="s">
        <v>8337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5" x14ac:dyDescent="0.15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3" t="s">
        <v>8321</v>
      </c>
      <c r="R125" t="s">
        <v>8337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15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3" t="s">
        <v>8321</v>
      </c>
      <c r="R126" t="s">
        <v>8337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5" x14ac:dyDescent="0.15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3" t="s">
        <v>8321</v>
      </c>
      <c r="R127" t="s">
        <v>8337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5" x14ac:dyDescent="0.15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3" t="s">
        <v>8321</v>
      </c>
      <c r="R128" t="s">
        <v>8337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x14ac:dyDescent="0.15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3" t="s">
        <v>8321</v>
      </c>
      <c r="R129" t="s">
        <v>8337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15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9">
        <f t="shared" ref="P130:P193" si="11">IFERROR(ROUND(E130/L130,2),0)</f>
        <v>311.17</v>
      </c>
      <c r="Q130" s="13" t="s">
        <v>8321</v>
      </c>
      <c r="R130" t="s">
        <v>8337</v>
      </c>
      <c r="S130" s="16">
        <f t="shared" ref="S130:S193" si="12">(((J130/60/60/24)+DATE(1970,1,1)))</f>
        <v>42628.22792824074</v>
      </c>
      <c r="T130" s="16">
        <f t="shared" ref="T130:T193" si="13">(((I130/60/60/24)+DATE(1970,1,1)))</f>
        <v>42663.22792824074</v>
      </c>
      <c r="U130">
        <f t="shared" ref="U130:U193" si="14">YEAR(S130)</f>
        <v>2016</v>
      </c>
    </row>
    <row r="131" spans="1:21" ht="60" x14ac:dyDescent="0.15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9">
        <f t="shared" si="11"/>
        <v>0</v>
      </c>
      <c r="Q131" s="13" t="s">
        <v>8321</v>
      </c>
      <c r="R131" t="s">
        <v>8337</v>
      </c>
      <c r="S131" s="16">
        <f t="shared" si="12"/>
        <v>41882.937303240738</v>
      </c>
      <c r="T131" s="16">
        <f t="shared" si="13"/>
        <v>41942.937303240738</v>
      </c>
      <c r="U131">
        <f t="shared" si="14"/>
        <v>2014</v>
      </c>
    </row>
    <row r="132" spans="1:21" ht="45" x14ac:dyDescent="0.15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3" t="s">
        <v>8321</v>
      </c>
      <c r="R132" t="s">
        <v>8337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5" x14ac:dyDescent="0.15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3" t="s">
        <v>8321</v>
      </c>
      <c r="R133" t="s">
        <v>8337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15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3" t="s">
        <v>8321</v>
      </c>
      <c r="R134" t="s">
        <v>8337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0" x14ac:dyDescent="0.15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3" t="s">
        <v>8321</v>
      </c>
      <c r="R135" t="s">
        <v>8337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15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3" t="s">
        <v>8321</v>
      </c>
      <c r="R136" t="s">
        <v>8337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15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3" t="s">
        <v>8321</v>
      </c>
      <c r="R137" t="s">
        <v>8337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15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3" t="s">
        <v>8321</v>
      </c>
      <c r="R138" t="s">
        <v>8337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5" x14ac:dyDescent="0.15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3" t="s">
        <v>8321</v>
      </c>
      <c r="R139" t="s">
        <v>8337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x14ac:dyDescent="0.15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3" t="s">
        <v>8321</v>
      </c>
      <c r="R140" t="s">
        <v>8337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15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3" t="s">
        <v>8321</v>
      </c>
      <c r="R141" t="s">
        <v>8337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5" x14ac:dyDescent="0.15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3" t="s">
        <v>8321</v>
      </c>
      <c r="R142" t="s">
        <v>8337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15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3" t="s">
        <v>8321</v>
      </c>
      <c r="R143" t="s">
        <v>8337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x14ac:dyDescent="0.15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3" t="s">
        <v>8321</v>
      </c>
      <c r="R144" t="s">
        <v>8337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5" x14ac:dyDescent="0.15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3" t="s">
        <v>8321</v>
      </c>
      <c r="R145" t="s">
        <v>8337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15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3" t="s">
        <v>8321</v>
      </c>
      <c r="R146" t="s">
        <v>8337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5" x14ac:dyDescent="0.15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3" t="s">
        <v>8321</v>
      </c>
      <c r="R147" t="s">
        <v>8337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15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3" t="s">
        <v>8321</v>
      </c>
      <c r="R148" t="s">
        <v>8337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15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3" t="s">
        <v>8321</v>
      </c>
      <c r="R149" t="s">
        <v>8337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5" x14ac:dyDescent="0.15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3" t="s">
        <v>8321</v>
      </c>
      <c r="R150" t="s">
        <v>8337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5" x14ac:dyDescent="0.15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3" t="s">
        <v>8321</v>
      </c>
      <c r="R151" t="s">
        <v>8337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15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3" t="s">
        <v>8321</v>
      </c>
      <c r="R152" t="s">
        <v>8337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5" x14ac:dyDescent="0.15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3" t="s">
        <v>8321</v>
      </c>
      <c r="R153" t="s">
        <v>8337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15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3" t="s">
        <v>8321</v>
      </c>
      <c r="R154" t="s">
        <v>8337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15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3" t="s">
        <v>8321</v>
      </c>
      <c r="R155" t="s">
        <v>8337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15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3" t="s">
        <v>8321</v>
      </c>
      <c r="R156" t="s">
        <v>8337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15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3" t="s">
        <v>8321</v>
      </c>
      <c r="R157" t="s">
        <v>8337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15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3" t="s">
        <v>8321</v>
      </c>
      <c r="R158" t="s">
        <v>8337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15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3" t="s">
        <v>8321</v>
      </c>
      <c r="R159" t="s">
        <v>8337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5" x14ac:dyDescent="0.15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3" t="s">
        <v>8321</v>
      </c>
      <c r="R160" t="s">
        <v>8337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5" x14ac:dyDescent="0.15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3" t="s">
        <v>8321</v>
      </c>
      <c r="R161" t="s">
        <v>8337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x14ac:dyDescent="0.15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3" t="s">
        <v>8321</v>
      </c>
      <c r="R162" t="s">
        <v>8325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15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3" t="s">
        <v>8321</v>
      </c>
      <c r="R163" t="s">
        <v>8325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15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3" t="s">
        <v>8321</v>
      </c>
      <c r="R164" t="s">
        <v>8325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15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3" t="s">
        <v>8321</v>
      </c>
      <c r="R165" t="s">
        <v>8325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5" x14ac:dyDescent="0.15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3" t="s">
        <v>8321</v>
      </c>
      <c r="R166" t="s">
        <v>8325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15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3" t="s">
        <v>8321</v>
      </c>
      <c r="R167" t="s">
        <v>8325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15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3" t="s">
        <v>8321</v>
      </c>
      <c r="R168" t="s">
        <v>8325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15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3" t="s">
        <v>8321</v>
      </c>
      <c r="R169" t="s">
        <v>8325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5" x14ac:dyDescent="0.15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3" t="s">
        <v>8321</v>
      </c>
      <c r="R170" t="s">
        <v>8325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5" x14ac:dyDescent="0.15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3" t="s">
        <v>8321</v>
      </c>
      <c r="R171" t="s">
        <v>8325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5" x14ac:dyDescent="0.15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3" t="s">
        <v>8321</v>
      </c>
      <c r="R172" t="s">
        <v>8325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15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3" t="s">
        <v>8321</v>
      </c>
      <c r="R173" t="s">
        <v>8325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15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3" t="s">
        <v>8321</v>
      </c>
      <c r="R174" t="s">
        <v>8325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15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3" t="s">
        <v>8321</v>
      </c>
      <c r="R175" t="s">
        <v>8325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5" x14ac:dyDescent="0.15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3" t="s">
        <v>8321</v>
      </c>
      <c r="R176" t="s">
        <v>8325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5" x14ac:dyDescent="0.15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3" t="s">
        <v>8321</v>
      </c>
      <c r="R177" t="s">
        <v>8325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5" x14ac:dyDescent="0.15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3" t="s">
        <v>8321</v>
      </c>
      <c r="R178" t="s">
        <v>8325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15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3" t="s">
        <v>8321</v>
      </c>
      <c r="R179" t="s">
        <v>8325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0" x14ac:dyDescent="0.15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3" t="s">
        <v>8321</v>
      </c>
      <c r="R180" t="s">
        <v>8325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15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3" t="s">
        <v>8321</v>
      </c>
      <c r="R181" t="s">
        <v>8325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15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3" t="s">
        <v>8321</v>
      </c>
      <c r="R182" t="s">
        <v>8325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5" x14ac:dyDescent="0.15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3" t="s">
        <v>8321</v>
      </c>
      <c r="R183" t="s">
        <v>8325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5" x14ac:dyDescent="0.15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3" t="s">
        <v>8321</v>
      </c>
      <c r="R184" t="s">
        <v>8325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5" x14ac:dyDescent="0.15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3" t="s">
        <v>8321</v>
      </c>
      <c r="R185" t="s">
        <v>8325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5" x14ac:dyDescent="0.15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3" t="s">
        <v>8321</v>
      </c>
      <c r="R186" t="s">
        <v>8325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5" x14ac:dyDescent="0.15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3" t="s">
        <v>8321</v>
      </c>
      <c r="R187" t="s">
        <v>8325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5" x14ac:dyDescent="0.15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3" t="s">
        <v>8321</v>
      </c>
      <c r="R188" t="s">
        <v>8325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15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3" t="s">
        <v>8321</v>
      </c>
      <c r="R189" t="s">
        <v>8325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15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3" t="s">
        <v>8321</v>
      </c>
      <c r="R190" t="s">
        <v>8325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15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3" t="s">
        <v>8321</v>
      </c>
      <c r="R191" t="s">
        <v>8325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5" x14ac:dyDescent="0.15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3" t="s">
        <v>8321</v>
      </c>
      <c r="R192" t="s">
        <v>8325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15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3" t="s">
        <v>8321</v>
      </c>
      <c r="R193" t="s">
        <v>8325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15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9">
        <f t="shared" ref="P194:P257" si="16">IFERROR(ROUND(E194/L194,2),0)</f>
        <v>5.67</v>
      </c>
      <c r="Q194" s="13" t="s">
        <v>8321</v>
      </c>
      <c r="R194" t="s">
        <v>8325</v>
      </c>
      <c r="S194" s="16">
        <f t="shared" ref="S194:S257" si="17">(((J194/60/60/24)+DATE(1970,1,1)))</f>
        <v>41899.792037037041</v>
      </c>
      <c r="T194" s="16">
        <f t="shared" ref="T194:T257" si="18">(((I194/60/60/24)+DATE(1970,1,1)))</f>
        <v>41929.792037037041</v>
      </c>
      <c r="U194">
        <f t="shared" ref="U194:U257" si="19">YEAR(S194)</f>
        <v>2014</v>
      </c>
    </row>
    <row r="195" spans="1:21" ht="60" x14ac:dyDescent="0.15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9">
        <f t="shared" si="16"/>
        <v>0</v>
      </c>
      <c r="Q195" s="13" t="s">
        <v>8321</v>
      </c>
      <c r="R195" t="s">
        <v>8325</v>
      </c>
      <c r="S195" s="16">
        <f t="shared" si="17"/>
        <v>41911.934791666667</v>
      </c>
      <c r="T195" s="16">
        <f t="shared" si="18"/>
        <v>41971.976458333331</v>
      </c>
      <c r="U195">
        <f t="shared" si="19"/>
        <v>2014</v>
      </c>
    </row>
    <row r="196" spans="1:21" ht="45" x14ac:dyDescent="0.15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3" t="s">
        <v>8321</v>
      </c>
      <c r="R196" t="s">
        <v>8325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15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3" t="s">
        <v>8321</v>
      </c>
      <c r="R197" t="s">
        <v>8325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15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3" t="s">
        <v>8321</v>
      </c>
      <c r="R198" t="s">
        <v>8325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5" x14ac:dyDescent="0.15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3" t="s">
        <v>8321</v>
      </c>
      <c r="R199" t="s">
        <v>8325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x14ac:dyDescent="0.15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3" t="s">
        <v>8321</v>
      </c>
      <c r="R200" t="s">
        <v>8325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5" x14ac:dyDescent="0.15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3" t="s">
        <v>8321</v>
      </c>
      <c r="R201" t="s">
        <v>8325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x14ac:dyDescent="0.15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3" t="s">
        <v>8321</v>
      </c>
      <c r="R202" t="s">
        <v>8325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5" x14ac:dyDescent="0.15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3" t="s">
        <v>8321</v>
      </c>
      <c r="R203" t="s">
        <v>8325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5" x14ac:dyDescent="0.15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3" t="s">
        <v>8321</v>
      </c>
      <c r="R204" t="s">
        <v>8325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5" x14ac:dyDescent="0.15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3" t="s">
        <v>8321</v>
      </c>
      <c r="R205" t="s">
        <v>8325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5" x14ac:dyDescent="0.15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3" t="s">
        <v>8321</v>
      </c>
      <c r="R206" t="s">
        <v>8325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15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3" t="s">
        <v>8321</v>
      </c>
      <c r="R207" t="s">
        <v>8325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15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3" t="s">
        <v>8321</v>
      </c>
      <c r="R208" t="s">
        <v>8325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15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3" t="s">
        <v>8321</v>
      </c>
      <c r="R209" t="s">
        <v>8325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5" x14ac:dyDescent="0.15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3" t="s">
        <v>8321</v>
      </c>
      <c r="R210" t="s">
        <v>8325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5" x14ac:dyDescent="0.15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3" t="s">
        <v>8321</v>
      </c>
      <c r="R211" t="s">
        <v>8325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15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3" t="s">
        <v>8321</v>
      </c>
      <c r="R212" t="s">
        <v>8325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5" x14ac:dyDescent="0.15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3" t="s">
        <v>8321</v>
      </c>
      <c r="R213" t="s">
        <v>8325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0" x14ac:dyDescent="0.15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3" t="s">
        <v>8321</v>
      </c>
      <c r="R214" t="s">
        <v>8325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15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3" t="s">
        <v>8321</v>
      </c>
      <c r="R215" t="s">
        <v>8325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5" x14ac:dyDescent="0.15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3" t="s">
        <v>8321</v>
      </c>
      <c r="R216" t="s">
        <v>8325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5" x14ac:dyDescent="0.15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3" t="s">
        <v>8321</v>
      </c>
      <c r="R217" t="s">
        <v>8325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5" x14ac:dyDescent="0.15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3" t="s">
        <v>8321</v>
      </c>
      <c r="R218" t="s">
        <v>8325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5" x14ac:dyDescent="0.15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3" t="s">
        <v>8321</v>
      </c>
      <c r="R219" t="s">
        <v>8325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5" x14ac:dyDescent="0.15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3" t="s">
        <v>8321</v>
      </c>
      <c r="R220" t="s">
        <v>8325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0" x14ac:dyDescent="0.15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3" t="s">
        <v>8321</v>
      </c>
      <c r="R221" t="s">
        <v>8325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15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3" t="s">
        <v>8321</v>
      </c>
      <c r="R222" t="s">
        <v>8325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5" x14ac:dyDescent="0.15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3" t="s">
        <v>8321</v>
      </c>
      <c r="R223" t="s">
        <v>8325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5" x14ac:dyDescent="0.15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3" t="s">
        <v>8321</v>
      </c>
      <c r="R224" t="s">
        <v>8325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5" x14ac:dyDescent="0.15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3" t="s">
        <v>8321</v>
      </c>
      <c r="R225" t="s">
        <v>8325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5" x14ac:dyDescent="0.15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3" t="s">
        <v>8321</v>
      </c>
      <c r="R226" t="s">
        <v>8325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15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3" t="s">
        <v>8321</v>
      </c>
      <c r="R227" t="s">
        <v>8325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15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3" t="s">
        <v>8321</v>
      </c>
      <c r="R228" t="s">
        <v>8325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15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3" t="s">
        <v>8321</v>
      </c>
      <c r="R229" t="s">
        <v>8325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15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3" t="s">
        <v>8321</v>
      </c>
      <c r="R230" t="s">
        <v>8325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5" x14ac:dyDescent="0.15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3" t="s">
        <v>8321</v>
      </c>
      <c r="R231" t="s">
        <v>8325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5" x14ac:dyDescent="0.15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3" t="s">
        <v>8321</v>
      </c>
      <c r="R232" t="s">
        <v>8325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15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3" t="s">
        <v>8321</v>
      </c>
      <c r="R233" t="s">
        <v>8325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5" x14ac:dyDescent="0.15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3" t="s">
        <v>8321</v>
      </c>
      <c r="R234" t="s">
        <v>8325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15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3" t="s">
        <v>8321</v>
      </c>
      <c r="R235" t="s">
        <v>8325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5" x14ac:dyDescent="0.15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3" t="s">
        <v>8321</v>
      </c>
      <c r="R236" t="s">
        <v>8325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15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3" t="s">
        <v>8321</v>
      </c>
      <c r="R237" t="s">
        <v>8325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5" x14ac:dyDescent="0.15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3" t="s">
        <v>8321</v>
      </c>
      <c r="R238" t="s">
        <v>8325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15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3" t="s">
        <v>8321</v>
      </c>
      <c r="R239" t="s">
        <v>8325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5" x14ac:dyDescent="0.15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3" t="s">
        <v>8321</v>
      </c>
      <c r="R240" t="s">
        <v>8325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15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3" t="s">
        <v>8321</v>
      </c>
      <c r="R241" t="s">
        <v>8325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15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3" t="s">
        <v>8321</v>
      </c>
      <c r="R242" t="s">
        <v>8322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5" x14ac:dyDescent="0.15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3" t="s">
        <v>8321</v>
      </c>
      <c r="R243" t="s">
        <v>8322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15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3" t="s">
        <v>8321</v>
      </c>
      <c r="R244" t="s">
        <v>8322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15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3" t="s">
        <v>8321</v>
      </c>
      <c r="R245" t="s">
        <v>8322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15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3" t="s">
        <v>8321</v>
      </c>
      <c r="R246" t="s">
        <v>8322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15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3" t="s">
        <v>8321</v>
      </c>
      <c r="R247" t="s">
        <v>8322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15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3" t="s">
        <v>8321</v>
      </c>
      <c r="R248" t="s">
        <v>8322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15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3" t="s">
        <v>8321</v>
      </c>
      <c r="R249" t="s">
        <v>8322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5" x14ac:dyDescent="0.15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3" t="s">
        <v>8321</v>
      </c>
      <c r="R250" t="s">
        <v>8322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15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3" t="s">
        <v>8321</v>
      </c>
      <c r="R251" t="s">
        <v>8322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5" x14ac:dyDescent="0.15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3" t="s">
        <v>8321</v>
      </c>
      <c r="R252" t="s">
        <v>8322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15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3" t="s">
        <v>8321</v>
      </c>
      <c r="R253" t="s">
        <v>8322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15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3" t="s">
        <v>8321</v>
      </c>
      <c r="R254" t="s">
        <v>8322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15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3" t="s">
        <v>8321</v>
      </c>
      <c r="R255" t="s">
        <v>8322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15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3" t="s">
        <v>8321</v>
      </c>
      <c r="R256" t="s">
        <v>8322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15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3" t="s">
        <v>8321</v>
      </c>
      <c r="R257" t="s">
        <v>8322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5" x14ac:dyDescent="0.15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9">
        <f t="shared" ref="P258:P321" si="21">IFERROR(ROUND(E258/L258,2),0)</f>
        <v>65.760000000000005</v>
      </c>
      <c r="Q258" s="13" t="s">
        <v>8321</v>
      </c>
      <c r="R258" t="s">
        <v>8322</v>
      </c>
      <c r="S258" s="16">
        <f t="shared" ref="S258:S321" si="22">(((J258/60/60/24)+DATE(1970,1,1)))</f>
        <v>41319.769293981481</v>
      </c>
      <c r="T258" s="16">
        <f t="shared" ref="T258:T321" si="23">(((I258/60/60/24)+DATE(1970,1,1)))</f>
        <v>41349.769293981481</v>
      </c>
      <c r="U258">
        <f t="shared" ref="U258:U321" si="24">YEAR(S258)</f>
        <v>2013</v>
      </c>
    </row>
    <row r="259" spans="1:21" ht="45" x14ac:dyDescent="0.15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9">
        <f t="shared" si="21"/>
        <v>66.7</v>
      </c>
      <c r="Q259" s="13" t="s">
        <v>8321</v>
      </c>
      <c r="R259" t="s">
        <v>8322</v>
      </c>
      <c r="S259" s="16">
        <f t="shared" si="22"/>
        <v>42479.626875000002</v>
      </c>
      <c r="T259" s="16">
        <f t="shared" si="23"/>
        <v>42509.626875000002</v>
      </c>
      <c r="U259">
        <f t="shared" si="24"/>
        <v>2016</v>
      </c>
    </row>
    <row r="260" spans="1:21" ht="60" x14ac:dyDescent="0.15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3" t="s">
        <v>8321</v>
      </c>
      <c r="R260" t="s">
        <v>8322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15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3" t="s">
        <v>8321</v>
      </c>
      <c r="R261" t="s">
        <v>8322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15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3" t="s">
        <v>8321</v>
      </c>
      <c r="R262" t="s">
        <v>8322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0" x14ac:dyDescent="0.15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3" t="s">
        <v>8321</v>
      </c>
      <c r="R263" t="s">
        <v>8322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15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3" t="s">
        <v>8321</v>
      </c>
      <c r="R264" t="s">
        <v>8322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15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3" t="s">
        <v>8321</v>
      </c>
      <c r="R265" t="s">
        <v>8322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15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3" t="s">
        <v>8321</v>
      </c>
      <c r="R266" t="s">
        <v>8322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15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3" t="s">
        <v>8321</v>
      </c>
      <c r="R267" t="s">
        <v>8322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15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3" t="s">
        <v>8321</v>
      </c>
      <c r="R268" t="s">
        <v>8322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15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3" t="s">
        <v>8321</v>
      </c>
      <c r="R269" t="s">
        <v>8322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5" x14ac:dyDescent="0.15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3" t="s">
        <v>8321</v>
      </c>
      <c r="R270" t="s">
        <v>8322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5" x14ac:dyDescent="0.15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3" t="s">
        <v>8321</v>
      </c>
      <c r="R271" t="s">
        <v>8322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15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3" t="s">
        <v>8321</v>
      </c>
      <c r="R272" t="s">
        <v>8322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5" x14ac:dyDescent="0.15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3" t="s">
        <v>8321</v>
      </c>
      <c r="R273" t="s">
        <v>8322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5" x14ac:dyDescent="0.15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3" t="s">
        <v>8321</v>
      </c>
      <c r="R274" t="s">
        <v>8322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15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3" t="s">
        <v>8321</v>
      </c>
      <c r="R275" t="s">
        <v>8322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5" x14ac:dyDescent="0.15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3" t="s">
        <v>8321</v>
      </c>
      <c r="R276" t="s">
        <v>8322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15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3" t="s">
        <v>8321</v>
      </c>
      <c r="R277" t="s">
        <v>8322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5" x14ac:dyDescent="0.15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3" t="s">
        <v>8321</v>
      </c>
      <c r="R278" t="s">
        <v>8322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5" x14ac:dyDescent="0.15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3" t="s">
        <v>8321</v>
      </c>
      <c r="R279" t="s">
        <v>8322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0" x14ac:dyDescent="0.15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3" t="s">
        <v>8321</v>
      </c>
      <c r="R280" t="s">
        <v>8322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5" x14ac:dyDescent="0.15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3" t="s">
        <v>8321</v>
      </c>
      <c r="R281" t="s">
        <v>8322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5" x14ac:dyDescent="0.15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3" t="s">
        <v>8321</v>
      </c>
      <c r="R282" t="s">
        <v>8322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5" x14ac:dyDescent="0.15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3" t="s">
        <v>8321</v>
      </c>
      <c r="R283" t="s">
        <v>8322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15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3" t="s">
        <v>8321</v>
      </c>
      <c r="R284" t="s">
        <v>8322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15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3" t="s">
        <v>8321</v>
      </c>
      <c r="R285" t="s">
        <v>8322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x14ac:dyDescent="0.15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3" t="s">
        <v>8321</v>
      </c>
      <c r="R286" t="s">
        <v>8322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15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3" t="s">
        <v>8321</v>
      </c>
      <c r="R287" t="s">
        <v>8322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15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3" t="s">
        <v>8321</v>
      </c>
      <c r="R288" t="s">
        <v>8322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15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3" t="s">
        <v>8321</v>
      </c>
      <c r="R289" t="s">
        <v>8322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15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3" t="s">
        <v>8321</v>
      </c>
      <c r="R290" t="s">
        <v>8322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x14ac:dyDescent="0.15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3" t="s">
        <v>8321</v>
      </c>
      <c r="R291" t="s">
        <v>8322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0" x14ac:dyDescent="0.15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3" t="s">
        <v>8321</v>
      </c>
      <c r="R292" t="s">
        <v>8322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15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3" t="s">
        <v>8321</v>
      </c>
      <c r="R293" t="s">
        <v>8322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15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3" t="s">
        <v>8321</v>
      </c>
      <c r="R294" t="s">
        <v>8322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5" x14ac:dyDescent="0.15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3" t="s">
        <v>8321</v>
      </c>
      <c r="R295" t="s">
        <v>8322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5" x14ac:dyDescent="0.15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3" t="s">
        <v>8321</v>
      </c>
      <c r="R296" t="s">
        <v>8322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5" x14ac:dyDescent="0.15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3" t="s">
        <v>8321</v>
      </c>
      <c r="R297" t="s">
        <v>8322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15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3" t="s">
        <v>8321</v>
      </c>
      <c r="R298" t="s">
        <v>8322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5" x14ac:dyDescent="0.15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3" t="s">
        <v>8321</v>
      </c>
      <c r="R299" t="s">
        <v>8322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15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3" t="s">
        <v>8321</v>
      </c>
      <c r="R300" t="s">
        <v>8322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15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3" t="s">
        <v>8321</v>
      </c>
      <c r="R301" t="s">
        <v>8322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5" x14ac:dyDescent="0.15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3" t="s">
        <v>8321</v>
      </c>
      <c r="R302" t="s">
        <v>8322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15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3" t="s">
        <v>8321</v>
      </c>
      <c r="R303" t="s">
        <v>8322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15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3" t="s">
        <v>8321</v>
      </c>
      <c r="R304" t="s">
        <v>8322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15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3" t="s">
        <v>8321</v>
      </c>
      <c r="R305" t="s">
        <v>8322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15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3" t="s">
        <v>8321</v>
      </c>
      <c r="R306" t="s">
        <v>8322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15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3" t="s">
        <v>8321</v>
      </c>
      <c r="R307" t="s">
        <v>8322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15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3" t="s">
        <v>8321</v>
      </c>
      <c r="R308" t="s">
        <v>8322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5" x14ac:dyDescent="0.15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3" t="s">
        <v>8321</v>
      </c>
      <c r="R309" t="s">
        <v>8322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5" x14ac:dyDescent="0.15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3" t="s">
        <v>8321</v>
      </c>
      <c r="R310" t="s">
        <v>8322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5" x14ac:dyDescent="0.15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3" t="s">
        <v>8321</v>
      </c>
      <c r="R311" t="s">
        <v>8322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15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3" t="s">
        <v>8321</v>
      </c>
      <c r="R312" t="s">
        <v>8322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15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3" t="s">
        <v>8321</v>
      </c>
      <c r="R313" t="s">
        <v>8322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15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3" t="s">
        <v>8321</v>
      </c>
      <c r="R314" t="s">
        <v>8322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15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3" t="s">
        <v>8321</v>
      </c>
      <c r="R315" t="s">
        <v>8322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5" x14ac:dyDescent="0.15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3" t="s">
        <v>8321</v>
      </c>
      <c r="R316" t="s">
        <v>8322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15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3" t="s">
        <v>8321</v>
      </c>
      <c r="R317" t="s">
        <v>8322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0" x14ac:dyDescent="0.15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3" t="s">
        <v>8321</v>
      </c>
      <c r="R318" t="s">
        <v>8322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15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3" t="s">
        <v>8321</v>
      </c>
      <c r="R319" t="s">
        <v>8322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15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3" t="s">
        <v>8321</v>
      </c>
      <c r="R320" t="s">
        <v>8322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15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3" t="s">
        <v>8321</v>
      </c>
      <c r="R321" t="s">
        <v>8322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5" x14ac:dyDescent="0.15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9">
        <f t="shared" ref="P322:P385" si="26">IFERROR(ROUND(E322/L322,2),0)</f>
        <v>134.91</v>
      </c>
      <c r="Q322" s="13" t="s">
        <v>8321</v>
      </c>
      <c r="R322" t="s">
        <v>8322</v>
      </c>
      <c r="S322" s="16">
        <f t="shared" ref="S322:S385" si="27">(((J322/60/60/24)+DATE(1970,1,1)))</f>
        <v>42331.551307870366</v>
      </c>
      <c r="T322" s="16">
        <f t="shared" ref="T322:T385" si="28">(((I322/60/60/24)+DATE(1970,1,1)))</f>
        <v>42360.958333333328</v>
      </c>
      <c r="U322">
        <f t="shared" ref="U322:U385" si="29">YEAR(S322)</f>
        <v>2015</v>
      </c>
    </row>
    <row r="323" spans="1:21" ht="45" x14ac:dyDescent="0.15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9">
        <f t="shared" si="26"/>
        <v>106.62</v>
      </c>
      <c r="Q323" s="13" t="s">
        <v>8321</v>
      </c>
      <c r="R323" t="s">
        <v>8322</v>
      </c>
      <c r="S323" s="16">
        <f t="shared" si="27"/>
        <v>42647.446597222224</v>
      </c>
      <c r="T323" s="16">
        <f t="shared" si="28"/>
        <v>42682.488263888896</v>
      </c>
      <c r="U323">
        <f t="shared" si="29"/>
        <v>2016</v>
      </c>
    </row>
    <row r="324" spans="1:21" ht="45" x14ac:dyDescent="0.15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3" t="s">
        <v>8321</v>
      </c>
      <c r="R324" t="s">
        <v>8322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5" x14ac:dyDescent="0.15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3" t="s">
        <v>8321</v>
      </c>
      <c r="R325" t="s">
        <v>8322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15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3" t="s">
        <v>8321</v>
      </c>
      <c r="R326" t="s">
        <v>8322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15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3" t="s">
        <v>8321</v>
      </c>
      <c r="R327" t="s">
        <v>8322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15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3" t="s">
        <v>8321</v>
      </c>
      <c r="R328" t="s">
        <v>8322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5" x14ac:dyDescent="0.15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3" t="s">
        <v>8321</v>
      </c>
      <c r="R329" t="s">
        <v>8322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15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3" t="s">
        <v>8321</v>
      </c>
      <c r="R330" t="s">
        <v>8322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15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3" t="s">
        <v>8321</v>
      </c>
      <c r="R331" t="s">
        <v>8322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5" x14ac:dyDescent="0.15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3" t="s">
        <v>8321</v>
      </c>
      <c r="R332" t="s">
        <v>8322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15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3" t="s">
        <v>8321</v>
      </c>
      <c r="R333" t="s">
        <v>8322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5" x14ac:dyDescent="0.15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3" t="s">
        <v>8321</v>
      </c>
      <c r="R334" t="s">
        <v>8322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15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3" t="s">
        <v>8321</v>
      </c>
      <c r="R335" t="s">
        <v>8322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15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3" t="s">
        <v>8321</v>
      </c>
      <c r="R336" t="s">
        <v>8322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5" x14ac:dyDescent="0.15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3" t="s">
        <v>8321</v>
      </c>
      <c r="R337" t="s">
        <v>8322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15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3" t="s">
        <v>8321</v>
      </c>
      <c r="R338" t="s">
        <v>8322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5" x14ac:dyDescent="0.15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3" t="s">
        <v>8321</v>
      </c>
      <c r="R339" t="s">
        <v>8322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5" x14ac:dyDescent="0.15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3" t="s">
        <v>8321</v>
      </c>
      <c r="R340" t="s">
        <v>8322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15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3" t="s">
        <v>8321</v>
      </c>
      <c r="R341" t="s">
        <v>8322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15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3" t="s">
        <v>8321</v>
      </c>
      <c r="R342" t="s">
        <v>8322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5" x14ac:dyDescent="0.15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3" t="s">
        <v>8321</v>
      </c>
      <c r="R343" t="s">
        <v>8322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15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3" t="s">
        <v>8321</v>
      </c>
      <c r="R344" t="s">
        <v>8322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5" x14ac:dyDescent="0.15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3" t="s">
        <v>8321</v>
      </c>
      <c r="R345" t="s">
        <v>8322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5" x14ac:dyDescent="0.15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3" t="s">
        <v>8321</v>
      </c>
      <c r="R346" t="s">
        <v>8322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15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3" t="s">
        <v>8321</v>
      </c>
      <c r="R347" t="s">
        <v>8322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5" x14ac:dyDescent="0.15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3" t="s">
        <v>8321</v>
      </c>
      <c r="R348" t="s">
        <v>8322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5" x14ac:dyDescent="0.15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3" t="s">
        <v>8321</v>
      </c>
      <c r="R349" t="s">
        <v>8322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5" x14ac:dyDescent="0.15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3" t="s">
        <v>8321</v>
      </c>
      <c r="R350" t="s">
        <v>8322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15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3" t="s">
        <v>8321</v>
      </c>
      <c r="R351" t="s">
        <v>8322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15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3" t="s">
        <v>8321</v>
      </c>
      <c r="R352" t="s">
        <v>8322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5" x14ac:dyDescent="0.15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3" t="s">
        <v>8321</v>
      </c>
      <c r="R353" t="s">
        <v>8322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x14ac:dyDescent="0.15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3" t="s">
        <v>8321</v>
      </c>
      <c r="R354" t="s">
        <v>8322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5" x14ac:dyDescent="0.15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3" t="s">
        <v>8321</v>
      </c>
      <c r="R355" t="s">
        <v>8322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5" x14ac:dyDescent="0.15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3" t="s">
        <v>8321</v>
      </c>
      <c r="R356" t="s">
        <v>8322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0" x14ac:dyDescent="0.15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3" t="s">
        <v>8321</v>
      </c>
      <c r="R357" t="s">
        <v>8322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15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3" t="s">
        <v>8321</v>
      </c>
      <c r="R358" t="s">
        <v>8322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15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3" t="s">
        <v>8321</v>
      </c>
      <c r="R359" t="s">
        <v>8322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15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3" t="s">
        <v>8321</v>
      </c>
      <c r="R360" t="s">
        <v>8322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15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3" t="s">
        <v>8321</v>
      </c>
      <c r="R361" t="s">
        <v>8322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5" x14ac:dyDescent="0.15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3" t="s">
        <v>8321</v>
      </c>
      <c r="R362" t="s">
        <v>8322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5" x14ac:dyDescent="0.15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3" t="s">
        <v>8321</v>
      </c>
      <c r="R363" t="s">
        <v>8322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15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3" t="s">
        <v>8321</v>
      </c>
      <c r="R364" t="s">
        <v>8322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15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3" t="s">
        <v>8321</v>
      </c>
      <c r="R365" t="s">
        <v>8322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5" x14ac:dyDescent="0.15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3" t="s">
        <v>8321</v>
      </c>
      <c r="R366" t="s">
        <v>8322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15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3" t="s">
        <v>8321</v>
      </c>
      <c r="R367" t="s">
        <v>8322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15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3" t="s">
        <v>8321</v>
      </c>
      <c r="R368" t="s">
        <v>8322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5" x14ac:dyDescent="0.15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3" t="s">
        <v>8321</v>
      </c>
      <c r="R369" t="s">
        <v>8322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5" x14ac:dyDescent="0.15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3" t="s">
        <v>8321</v>
      </c>
      <c r="R370" t="s">
        <v>8322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5" x14ac:dyDescent="0.15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3" t="s">
        <v>8321</v>
      </c>
      <c r="R371" t="s">
        <v>8322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5" x14ac:dyDescent="0.15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3" t="s">
        <v>8321</v>
      </c>
      <c r="R372" t="s">
        <v>8322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5" x14ac:dyDescent="0.15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3" t="s">
        <v>8321</v>
      </c>
      <c r="R373" t="s">
        <v>8322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15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3" t="s">
        <v>8321</v>
      </c>
      <c r="R374" t="s">
        <v>8322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15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3" t="s">
        <v>8321</v>
      </c>
      <c r="R375" t="s">
        <v>8322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5" x14ac:dyDescent="0.15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3" t="s">
        <v>8321</v>
      </c>
      <c r="R376" t="s">
        <v>8322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5" x14ac:dyDescent="0.15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3" t="s">
        <v>8321</v>
      </c>
      <c r="R377" t="s">
        <v>8322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5" x14ac:dyDescent="0.15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3" t="s">
        <v>8321</v>
      </c>
      <c r="R378" t="s">
        <v>8322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15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3" t="s">
        <v>8321</v>
      </c>
      <c r="R379" t="s">
        <v>8322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15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3" t="s">
        <v>8321</v>
      </c>
      <c r="R380" t="s">
        <v>8322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5" x14ac:dyDescent="0.15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3" t="s">
        <v>8321</v>
      </c>
      <c r="R381" t="s">
        <v>8322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15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3" t="s">
        <v>8321</v>
      </c>
      <c r="R382" t="s">
        <v>8322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15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3" t="s">
        <v>8321</v>
      </c>
      <c r="R383" t="s">
        <v>8322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15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3" t="s">
        <v>8321</v>
      </c>
      <c r="R384" t="s">
        <v>8322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5" x14ac:dyDescent="0.15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3" t="s">
        <v>8321</v>
      </c>
      <c r="R385" t="s">
        <v>8322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5" x14ac:dyDescent="0.15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9">
        <f t="shared" ref="P386:P449" si="31">IFERROR(ROUND(E386/L386,2),0)</f>
        <v>58.54</v>
      </c>
      <c r="Q386" s="13" t="s">
        <v>8321</v>
      </c>
      <c r="R386" t="s">
        <v>8322</v>
      </c>
      <c r="S386" s="16">
        <f t="shared" ref="S386:S449" si="32">(((J386/60/60/24)+DATE(1970,1,1)))</f>
        <v>41980.781793981485</v>
      </c>
      <c r="T386" s="16">
        <f t="shared" ref="T386:T449" si="33">(((I386/60/60/24)+DATE(1970,1,1)))</f>
        <v>42010.781793981485</v>
      </c>
      <c r="U386">
        <f t="shared" ref="U386:U449" si="34">YEAR(S386)</f>
        <v>2014</v>
      </c>
    </row>
    <row r="387" spans="1:21" ht="45" x14ac:dyDescent="0.15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9">
        <f t="shared" si="31"/>
        <v>111.8</v>
      </c>
      <c r="Q387" s="13" t="s">
        <v>8321</v>
      </c>
      <c r="R387" t="s">
        <v>8322</v>
      </c>
      <c r="S387" s="16">
        <f t="shared" si="32"/>
        <v>41934.584502314814</v>
      </c>
      <c r="T387" s="16">
        <f t="shared" si="33"/>
        <v>41964.626168981486</v>
      </c>
      <c r="U387">
        <f t="shared" si="34"/>
        <v>2014</v>
      </c>
    </row>
    <row r="388" spans="1:21" ht="45" x14ac:dyDescent="0.15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3" t="s">
        <v>8321</v>
      </c>
      <c r="R388" t="s">
        <v>8322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15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3" t="s">
        <v>8321</v>
      </c>
      <c r="R389" t="s">
        <v>8322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15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3" t="s">
        <v>8321</v>
      </c>
      <c r="R390" t="s">
        <v>8322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15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3" t="s">
        <v>8321</v>
      </c>
      <c r="R391" t="s">
        <v>8322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15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3" t="s">
        <v>8321</v>
      </c>
      <c r="R392" t="s">
        <v>8322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15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3" t="s">
        <v>8321</v>
      </c>
      <c r="R393" t="s">
        <v>8322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5" x14ac:dyDescent="0.15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3" t="s">
        <v>8321</v>
      </c>
      <c r="R394" t="s">
        <v>8322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15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3" t="s">
        <v>8321</v>
      </c>
      <c r="R395" t="s">
        <v>8322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x14ac:dyDescent="0.15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3" t="s">
        <v>8321</v>
      </c>
      <c r="R396" t="s">
        <v>8322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15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3" t="s">
        <v>8321</v>
      </c>
      <c r="R397" t="s">
        <v>8322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15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3" t="s">
        <v>8321</v>
      </c>
      <c r="R398" t="s">
        <v>8322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15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3" t="s">
        <v>8321</v>
      </c>
      <c r="R399" t="s">
        <v>8322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15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3" t="s">
        <v>8321</v>
      </c>
      <c r="R400" t="s">
        <v>8322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5" x14ac:dyDescent="0.15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3" t="s">
        <v>8321</v>
      </c>
      <c r="R401" t="s">
        <v>8322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15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3" t="s">
        <v>8321</v>
      </c>
      <c r="R402" t="s">
        <v>8322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5" x14ac:dyDescent="0.15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3" t="s">
        <v>8321</v>
      </c>
      <c r="R403" t="s">
        <v>8322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5" x14ac:dyDescent="0.15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3" t="s">
        <v>8321</v>
      </c>
      <c r="R404" t="s">
        <v>8322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15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3" t="s">
        <v>8321</v>
      </c>
      <c r="R405" t="s">
        <v>8322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15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3" t="s">
        <v>8321</v>
      </c>
      <c r="R406" t="s">
        <v>8322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0" x14ac:dyDescent="0.15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3" t="s">
        <v>8321</v>
      </c>
      <c r="R407" t="s">
        <v>8322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5" x14ac:dyDescent="0.15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3" t="s">
        <v>8321</v>
      </c>
      <c r="R408" t="s">
        <v>8322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15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3" t="s">
        <v>8321</v>
      </c>
      <c r="R409" t="s">
        <v>8322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15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3" t="s">
        <v>8321</v>
      </c>
      <c r="R410" t="s">
        <v>8322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15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3" t="s">
        <v>8321</v>
      </c>
      <c r="R411" t="s">
        <v>8322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15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3" t="s">
        <v>8321</v>
      </c>
      <c r="R412" t="s">
        <v>8322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5" x14ac:dyDescent="0.15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3" t="s">
        <v>8321</v>
      </c>
      <c r="R413" t="s">
        <v>8322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5" x14ac:dyDescent="0.15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3" t="s">
        <v>8321</v>
      </c>
      <c r="R414" t="s">
        <v>8322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15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3" t="s">
        <v>8321</v>
      </c>
      <c r="R415" t="s">
        <v>8322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x14ac:dyDescent="0.15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3" t="s">
        <v>8321</v>
      </c>
      <c r="R416" t="s">
        <v>8322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15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3" t="s">
        <v>8321</v>
      </c>
      <c r="R417" t="s">
        <v>8322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15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3" t="s">
        <v>8321</v>
      </c>
      <c r="R418" t="s">
        <v>8322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5" x14ac:dyDescent="0.15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3" t="s">
        <v>8321</v>
      </c>
      <c r="R419" t="s">
        <v>8322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x14ac:dyDescent="0.15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3" t="s">
        <v>8321</v>
      </c>
      <c r="R420" t="s">
        <v>8322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15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3" t="s">
        <v>8321</v>
      </c>
      <c r="R421" t="s">
        <v>8322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5" x14ac:dyDescent="0.15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3" t="s">
        <v>8321</v>
      </c>
      <c r="R422" t="s">
        <v>8339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15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3" t="s">
        <v>8321</v>
      </c>
      <c r="R423" t="s">
        <v>8339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5" x14ac:dyDescent="0.15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3" t="s">
        <v>8321</v>
      </c>
      <c r="R424" t="s">
        <v>8339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15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3" t="s">
        <v>8321</v>
      </c>
      <c r="R425" t="s">
        <v>8339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15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3" t="s">
        <v>8321</v>
      </c>
      <c r="R426" t="s">
        <v>8339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5" x14ac:dyDescent="0.15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3" t="s">
        <v>8321</v>
      </c>
      <c r="R427" t="s">
        <v>8339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x14ac:dyDescent="0.15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3" t="s">
        <v>8321</v>
      </c>
      <c r="R428" t="s">
        <v>8339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15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3" t="s">
        <v>8321</v>
      </c>
      <c r="R429" t="s">
        <v>8339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15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3" t="s">
        <v>8321</v>
      </c>
      <c r="R430" t="s">
        <v>8339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15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3" t="s">
        <v>8321</v>
      </c>
      <c r="R431" t="s">
        <v>8339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15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3" t="s">
        <v>8321</v>
      </c>
      <c r="R432" t="s">
        <v>8339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15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3" t="s">
        <v>8321</v>
      </c>
      <c r="R433" t="s">
        <v>8339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15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3" t="s">
        <v>8321</v>
      </c>
      <c r="R434" t="s">
        <v>8339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15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3" t="s">
        <v>8321</v>
      </c>
      <c r="R435" t="s">
        <v>8339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15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3" t="s">
        <v>8321</v>
      </c>
      <c r="R436" t="s">
        <v>8339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15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3" t="s">
        <v>8321</v>
      </c>
      <c r="R437" t="s">
        <v>8339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15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3" t="s">
        <v>8321</v>
      </c>
      <c r="R438" t="s">
        <v>8339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15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3" t="s">
        <v>8321</v>
      </c>
      <c r="R439" t="s">
        <v>8339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15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3" t="s">
        <v>8321</v>
      </c>
      <c r="R440" t="s">
        <v>8339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5" x14ac:dyDescent="0.15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3" t="s">
        <v>8321</v>
      </c>
      <c r="R441" t="s">
        <v>8339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15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3" t="s">
        <v>8321</v>
      </c>
      <c r="R442" t="s">
        <v>8339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15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3" t="s">
        <v>8321</v>
      </c>
      <c r="R443" t="s">
        <v>8339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5" x14ac:dyDescent="0.15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3" t="s">
        <v>8321</v>
      </c>
      <c r="R444" t="s">
        <v>8339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15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3" t="s">
        <v>8321</v>
      </c>
      <c r="R445" t="s">
        <v>8339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15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3" t="s">
        <v>8321</v>
      </c>
      <c r="R446" t="s">
        <v>8339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15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3" t="s">
        <v>8321</v>
      </c>
      <c r="R447" t="s">
        <v>8339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5" x14ac:dyDescent="0.15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3" t="s">
        <v>8321</v>
      </c>
      <c r="R448" t="s">
        <v>8339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5" x14ac:dyDescent="0.15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3" t="s">
        <v>8321</v>
      </c>
      <c r="R449" t="s">
        <v>8339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5" x14ac:dyDescent="0.15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9">
        <f t="shared" ref="P450:P513" si="36">IFERROR(ROUND(E450/L450,2),0)</f>
        <v>20.5</v>
      </c>
      <c r="Q450" s="13" t="s">
        <v>8321</v>
      </c>
      <c r="R450" t="s">
        <v>8339</v>
      </c>
      <c r="S450" s="16">
        <f t="shared" ref="S450:S513" si="37">(((J450/60/60/24)+DATE(1970,1,1)))</f>
        <v>41753.758043981477</v>
      </c>
      <c r="T450" s="16">
        <f t="shared" ref="T450:T513" si="38">(((I450/60/60/24)+DATE(1970,1,1)))</f>
        <v>41773.758043981477</v>
      </c>
      <c r="U450">
        <f t="shared" ref="U450:U513" si="39">YEAR(S450)</f>
        <v>2014</v>
      </c>
    </row>
    <row r="451" spans="1:21" ht="45" x14ac:dyDescent="0.15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9">
        <f t="shared" si="36"/>
        <v>9</v>
      </c>
      <c r="Q451" s="13" t="s">
        <v>8321</v>
      </c>
      <c r="R451" t="s">
        <v>8339</v>
      </c>
      <c r="S451" s="16">
        <f t="shared" si="37"/>
        <v>41534.568113425928</v>
      </c>
      <c r="T451" s="16">
        <f t="shared" si="38"/>
        <v>41564.568113425928</v>
      </c>
      <c r="U451">
        <f t="shared" si="39"/>
        <v>2013</v>
      </c>
    </row>
    <row r="452" spans="1:21" ht="45" x14ac:dyDescent="0.15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3" t="s">
        <v>8321</v>
      </c>
      <c r="R452" t="s">
        <v>8339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5" x14ac:dyDescent="0.15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3" t="s">
        <v>8321</v>
      </c>
      <c r="R453" t="s">
        <v>8339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0" x14ac:dyDescent="0.15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3" t="s">
        <v>8321</v>
      </c>
      <c r="R454" t="s">
        <v>8339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5" x14ac:dyDescent="0.15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3" t="s">
        <v>8321</v>
      </c>
      <c r="R455" t="s">
        <v>8339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15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3" t="s">
        <v>8321</v>
      </c>
      <c r="R456" t="s">
        <v>8339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5" x14ac:dyDescent="0.15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3" t="s">
        <v>8321</v>
      </c>
      <c r="R457" t="s">
        <v>8339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5" x14ac:dyDescent="0.15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3" t="s">
        <v>8321</v>
      </c>
      <c r="R458" t="s">
        <v>8339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5" x14ac:dyDescent="0.15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3" t="s">
        <v>8321</v>
      </c>
      <c r="R459" t="s">
        <v>8339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15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3" t="s">
        <v>8321</v>
      </c>
      <c r="R460" t="s">
        <v>8339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5" x14ac:dyDescent="0.15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3" t="s">
        <v>8321</v>
      </c>
      <c r="R461" t="s">
        <v>8339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15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3" t="s">
        <v>8321</v>
      </c>
      <c r="R462" t="s">
        <v>8339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5" x14ac:dyDescent="0.15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3" t="s">
        <v>8321</v>
      </c>
      <c r="R463" t="s">
        <v>8339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5" x14ac:dyDescent="0.15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3" t="s">
        <v>8321</v>
      </c>
      <c r="R464" t="s">
        <v>8339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15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3" t="s">
        <v>8321</v>
      </c>
      <c r="R465" t="s">
        <v>8339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x14ac:dyDescent="0.15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3" t="s">
        <v>8321</v>
      </c>
      <c r="R466" t="s">
        <v>8339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5" x14ac:dyDescent="0.15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3" t="s">
        <v>8321</v>
      </c>
      <c r="R467" t="s">
        <v>8339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15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3" t="s">
        <v>8321</v>
      </c>
      <c r="R468" t="s">
        <v>8339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5" x14ac:dyDescent="0.15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3" t="s">
        <v>8321</v>
      </c>
      <c r="R469" t="s">
        <v>8339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5" x14ac:dyDescent="0.15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3" t="s">
        <v>8321</v>
      </c>
      <c r="R470" t="s">
        <v>8339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15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3" t="s">
        <v>8321</v>
      </c>
      <c r="R471" t="s">
        <v>8339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5" x14ac:dyDescent="0.15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3" t="s">
        <v>8321</v>
      </c>
      <c r="R472" t="s">
        <v>8339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15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3" t="s">
        <v>8321</v>
      </c>
      <c r="R473" t="s">
        <v>8339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5" x14ac:dyDescent="0.15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3" t="s">
        <v>8321</v>
      </c>
      <c r="R474" t="s">
        <v>8339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15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3" t="s">
        <v>8321</v>
      </c>
      <c r="R475" t="s">
        <v>8339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15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3" t="s">
        <v>8321</v>
      </c>
      <c r="R476" t="s">
        <v>8339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15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3" t="s">
        <v>8321</v>
      </c>
      <c r="R477" t="s">
        <v>8339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15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3" t="s">
        <v>8321</v>
      </c>
      <c r="R478" t="s">
        <v>8339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15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3" t="s">
        <v>8321</v>
      </c>
      <c r="R479" t="s">
        <v>8339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15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3" t="s">
        <v>8321</v>
      </c>
      <c r="R480" t="s">
        <v>8339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15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3" t="s">
        <v>8321</v>
      </c>
      <c r="R481" t="s">
        <v>8339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x14ac:dyDescent="0.15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3" t="s">
        <v>8321</v>
      </c>
      <c r="R482" t="s">
        <v>8339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5" x14ac:dyDescent="0.15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3" t="s">
        <v>8321</v>
      </c>
      <c r="R483" t="s">
        <v>8339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15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3" t="s">
        <v>8321</v>
      </c>
      <c r="R484" t="s">
        <v>8339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15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3" t="s">
        <v>8321</v>
      </c>
      <c r="R485" t="s">
        <v>8339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15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3" t="s">
        <v>8321</v>
      </c>
      <c r="R486" t="s">
        <v>8339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15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3" t="s">
        <v>8321</v>
      </c>
      <c r="R487" t="s">
        <v>8339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5" x14ac:dyDescent="0.15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3" t="s">
        <v>8321</v>
      </c>
      <c r="R488" t="s">
        <v>8339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x14ac:dyDescent="0.15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3" t="s">
        <v>8321</v>
      </c>
      <c r="R489" t="s">
        <v>8339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15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3" t="s">
        <v>8321</v>
      </c>
      <c r="R490" t="s">
        <v>8339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15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3" t="s">
        <v>8321</v>
      </c>
      <c r="R491" t="s">
        <v>8339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5" x14ac:dyDescent="0.15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3" t="s">
        <v>8321</v>
      </c>
      <c r="R492" t="s">
        <v>8339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15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3" t="s">
        <v>8321</v>
      </c>
      <c r="R493" t="s">
        <v>8339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5" x14ac:dyDescent="0.15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3" t="s">
        <v>8321</v>
      </c>
      <c r="R494" t="s">
        <v>8339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15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3" t="s">
        <v>8321</v>
      </c>
      <c r="R495" t="s">
        <v>8339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15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3" t="s">
        <v>8321</v>
      </c>
      <c r="R496" t="s">
        <v>8339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15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3" t="s">
        <v>8321</v>
      </c>
      <c r="R497" t="s">
        <v>8339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x14ac:dyDescent="0.15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3" t="s">
        <v>8321</v>
      </c>
      <c r="R498" t="s">
        <v>8339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5" x14ac:dyDescent="0.15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3" t="s">
        <v>8321</v>
      </c>
      <c r="R499" t="s">
        <v>8339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15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3" t="s">
        <v>8321</v>
      </c>
      <c r="R500" t="s">
        <v>8339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15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3" t="s">
        <v>8321</v>
      </c>
      <c r="R501" t="s">
        <v>8339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15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3" t="s">
        <v>8321</v>
      </c>
      <c r="R502" t="s">
        <v>8339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5" x14ac:dyDescent="0.15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3" t="s">
        <v>8321</v>
      </c>
      <c r="R503" t="s">
        <v>8339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5" x14ac:dyDescent="0.15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3" t="s">
        <v>8321</v>
      </c>
      <c r="R504" t="s">
        <v>8339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5" x14ac:dyDescent="0.15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3" t="s">
        <v>8321</v>
      </c>
      <c r="R505" t="s">
        <v>8339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5" x14ac:dyDescent="0.15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3" t="s">
        <v>8321</v>
      </c>
      <c r="R506" t="s">
        <v>8339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15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3" t="s">
        <v>8321</v>
      </c>
      <c r="R507" t="s">
        <v>8339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15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3" t="s">
        <v>8321</v>
      </c>
      <c r="R508" t="s">
        <v>8339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5" x14ac:dyDescent="0.15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3" t="s">
        <v>8321</v>
      </c>
      <c r="R509" t="s">
        <v>8339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15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3" t="s">
        <v>8321</v>
      </c>
      <c r="R510" t="s">
        <v>8339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15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3" t="s">
        <v>8321</v>
      </c>
      <c r="R511" t="s">
        <v>8339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15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3" t="s">
        <v>8321</v>
      </c>
      <c r="R512" t="s">
        <v>8339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15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3" t="s">
        <v>8321</v>
      </c>
      <c r="R513" t="s">
        <v>8339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5" x14ac:dyDescent="0.15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9">
        <f t="shared" ref="P514:P577" si="41">IFERROR(ROUND(E514/L514,2),0)</f>
        <v>5.5</v>
      </c>
      <c r="Q514" s="13" t="s">
        <v>8321</v>
      </c>
      <c r="R514" t="s">
        <v>8339</v>
      </c>
      <c r="S514" s="16">
        <f t="shared" ref="S514:S577" si="42">(((J514/60/60/24)+DATE(1970,1,1)))</f>
        <v>42649.742210648154</v>
      </c>
      <c r="T514" s="16">
        <f t="shared" ref="T514:T577" si="43">(((I514/60/60/24)+DATE(1970,1,1)))</f>
        <v>42694.783877314811</v>
      </c>
      <c r="U514">
        <f t="shared" ref="U514:U577" si="44">YEAR(S514)</f>
        <v>2016</v>
      </c>
    </row>
    <row r="515" spans="1:21" ht="30" x14ac:dyDescent="0.15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9">
        <f t="shared" si="41"/>
        <v>102.38</v>
      </c>
      <c r="Q515" s="13" t="s">
        <v>8321</v>
      </c>
      <c r="R515" t="s">
        <v>8339</v>
      </c>
      <c r="S515" s="16">
        <f t="shared" si="42"/>
        <v>42552.653993055559</v>
      </c>
      <c r="T515" s="16">
        <f t="shared" si="43"/>
        <v>42597.291666666672</v>
      </c>
      <c r="U515">
        <f t="shared" si="44"/>
        <v>2016</v>
      </c>
    </row>
    <row r="516" spans="1:21" ht="45" x14ac:dyDescent="0.15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3" t="s">
        <v>8321</v>
      </c>
      <c r="R516" t="s">
        <v>8339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15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3" t="s">
        <v>8321</v>
      </c>
      <c r="R517" t="s">
        <v>8339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15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3" t="s">
        <v>8321</v>
      </c>
      <c r="R518" t="s">
        <v>8339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5" x14ac:dyDescent="0.15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3" t="s">
        <v>8321</v>
      </c>
      <c r="R519" t="s">
        <v>8339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5" x14ac:dyDescent="0.15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3" t="s">
        <v>8321</v>
      </c>
      <c r="R520" t="s">
        <v>8339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15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3" t="s">
        <v>8321</v>
      </c>
      <c r="R521" t="s">
        <v>8339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5" x14ac:dyDescent="0.15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3" t="s">
        <v>8323</v>
      </c>
      <c r="R522" t="s">
        <v>8326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5" x14ac:dyDescent="0.15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3" t="s">
        <v>8323</v>
      </c>
      <c r="R523" t="s">
        <v>8326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15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3" t="s">
        <v>8323</v>
      </c>
      <c r="R524" t="s">
        <v>8326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x14ac:dyDescent="0.15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3" t="s">
        <v>8323</v>
      </c>
      <c r="R525" t="s">
        <v>8326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5" x14ac:dyDescent="0.15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3" t="s">
        <v>8323</v>
      </c>
      <c r="R526" t="s">
        <v>8326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15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3" t="s">
        <v>8323</v>
      </c>
      <c r="R527" t="s">
        <v>8326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15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3" t="s">
        <v>8323</v>
      </c>
      <c r="R528" t="s">
        <v>8326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15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3" t="s">
        <v>8323</v>
      </c>
      <c r="R529" t="s">
        <v>8326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15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3" t="s">
        <v>8323</v>
      </c>
      <c r="R530" t="s">
        <v>8326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5" x14ac:dyDescent="0.15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3" t="s">
        <v>8323</v>
      </c>
      <c r="R531" t="s">
        <v>8326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5" x14ac:dyDescent="0.15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3" t="s">
        <v>8323</v>
      </c>
      <c r="R532" t="s">
        <v>8326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15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3" t="s">
        <v>8323</v>
      </c>
      <c r="R533" t="s">
        <v>8326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5" x14ac:dyDescent="0.15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3" t="s">
        <v>8323</v>
      </c>
      <c r="R534" t="s">
        <v>8326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x14ac:dyDescent="0.15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3" t="s">
        <v>8323</v>
      </c>
      <c r="R535" t="s">
        <v>8326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5" x14ac:dyDescent="0.15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3" t="s">
        <v>8323</v>
      </c>
      <c r="R536" t="s">
        <v>8326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15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3" t="s">
        <v>8323</v>
      </c>
      <c r="R537" t="s">
        <v>8326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5" x14ac:dyDescent="0.15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3" t="s">
        <v>8323</v>
      </c>
      <c r="R538" t="s">
        <v>8326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5" x14ac:dyDescent="0.15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3" t="s">
        <v>8323</v>
      </c>
      <c r="R539" t="s">
        <v>8326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5" x14ac:dyDescent="0.15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3" t="s">
        <v>8323</v>
      </c>
      <c r="R540" t="s">
        <v>8326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15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3" t="s">
        <v>8323</v>
      </c>
      <c r="R541" t="s">
        <v>8326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15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3" t="s">
        <v>8308</v>
      </c>
      <c r="R542" t="s">
        <v>8342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15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3" t="s">
        <v>8308</v>
      </c>
      <c r="R543" t="s">
        <v>8342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15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3" t="s">
        <v>8308</v>
      </c>
      <c r="R544" t="s">
        <v>8342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15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3" t="s">
        <v>8308</v>
      </c>
      <c r="R545" t="s">
        <v>8342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5" x14ac:dyDescent="0.15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3" t="s">
        <v>8308</v>
      </c>
      <c r="R546" t="s">
        <v>8342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5" x14ac:dyDescent="0.15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3" t="s">
        <v>8308</v>
      </c>
      <c r="R547" t="s">
        <v>8342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5" x14ac:dyDescent="0.15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3" t="s">
        <v>8308</v>
      </c>
      <c r="R548" t="s">
        <v>8342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15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3" t="s">
        <v>8308</v>
      </c>
      <c r="R549" t="s">
        <v>8342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15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3" t="s">
        <v>8308</v>
      </c>
      <c r="R550" t="s">
        <v>8342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15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3" t="s">
        <v>8308</v>
      </c>
      <c r="R551" t="s">
        <v>8342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5" x14ac:dyDescent="0.15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3" t="s">
        <v>8308</v>
      </c>
      <c r="R552" t="s">
        <v>8342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5" x14ac:dyDescent="0.15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3" t="s">
        <v>8308</v>
      </c>
      <c r="R553" t="s">
        <v>8342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15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3" t="s">
        <v>8308</v>
      </c>
      <c r="R554" t="s">
        <v>8342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15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3" t="s">
        <v>8308</v>
      </c>
      <c r="R555" t="s">
        <v>8342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5" x14ac:dyDescent="0.15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3" t="s">
        <v>8308</v>
      </c>
      <c r="R556" t="s">
        <v>8342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5" x14ac:dyDescent="0.15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3" t="s">
        <v>8308</v>
      </c>
      <c r="R557" t="s">
        <v>8342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15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3" t="s">
        <v>8308</v>
      </c>
      <c r="R558" t="s">
        <v>8342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15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3" t="s">
        <v>8308</v>
      </c>
      <c r="R559" t="s">
        <v>8342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5" x14ac:dyDescent="0.15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3" t="s">
        <v>8308</v>
      </c>
      <c r="R560" t="s">
        <v>8342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15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3" t="s">
        <v>8308</v>
      </c>
      <c r="R561" t="s">
        <v>8342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15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3" t="s">
        <v>8308</v>
      </c>
      <c r="R562" t="s">
        <v>8342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x14ac:dyDescent="0.15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3" t="s">
        <v>8308</v>
      </c>
      <c r="R563" t="s">
        <v>8342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5" x14ac:dyDescent="0.15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3" t="s">
        <v>8308</v>
      </c>
      <c r="R564" t="s">
        <v>8342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5" x14ac:dyDescent="0.15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3" t="s">
        <v>8308</v>
      </c>
      <c r="R565" t="s">
        <v>8342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15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3" t="s">
        <v>8308</v>
      </c>
      <c r="R566" t="s">
        <v>8342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x14ac:dyDescent="0.15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3" t="s">
        <v>8308</v>
      </c>
      <c r="R567" t="s">
        <v>8342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5" x14ac:dyDescent="0.15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3" t="s">
        <v>8308</v>
      </c>
      <c r="R568" t="s">
        <v>8342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5" x14ac:dyDescent="0.15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3" t="s">
        <v>8308</v>
      </c>
      <c r="R569" t="s">
        <v>8342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0" x14ac:dyDescent="0.15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3" t="s">
        <v>8308</v>
      </c>
      <c r="R570" t="s">
        <v>8342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15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3" t="s">
        <v>8308</v>
      </c>
      <c r="R571" t="s">
        <v>8342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15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3" t="s">
        <v>8308</v>
      </c>
      <c r="R572" t="s">
        <v>8342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5" x14ac:dyDescent="0.15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3" t="s">
        <v>8308</v>
      </c>
      <c r="R573" t="s">
        <v>8342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5" x14ac:dyDescent="0.15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3" t="s">
        <v>8308</v>
      </c>
      <c r="R574" t="s">
        <v>8342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5" x14ac:dyDescent="0.15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3" t="s">
        <v>8308</v>
      </c>
      <c r="R575" t="s">
        <v>8342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5" x14ac:dyDescent="0.15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3" t="s">
        <v>8308</v>
      </c>
      <c r="R576" t="s">
        <v>8342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15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3" t="s">
        <v>8308</v>
      </c>
      <c r="R577" t="s">
        <v>8342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15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9">
        <f t="shared" ref="P578:P641" si="46">IFERROR(ROUND(E578/L578,2),0)</f>
        <v>1</v>
      </c>
      <c r="Q578" s="13" t="s">
        <v>8308</v>
      </c>
      <c r="R578" t="s">
        <v>8342</v>
      </c>
      <c r="S578" s="16">
        <f t="shared" ref="S578:S641" si="47">(((J578/60/60/24)+DATE(1970,1,1)))</f>
        <v>42031.471666666665</v>
      </c>
      <c r="T578" s="16">
        <f t="shared" ref="T578:T641" si="48">(((I578/60/60/24)+DATE(1970,1,1)))</f>
        <v>42091.43</v>
      </c>
      <c r="U578">
        <f t="shared" ref="U578:U641" si="49">YEAR(S578)</f>
        <v>2015</v>
      </c>
    </row>
    <row r="579" spans="1:21" ht="45" x14ac:dyDescent="0.15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9">
        <f t="shared" si="46"/>
        <v>10</v>
      </c>
      <c r="Q579" s="13" t="s">
        <v>8308</v>
      </c>
      <c r="R579" t="s">
        <v>8342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30" x14ac:dyDescent="0.15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3" t="s">
        <v>8308</v>
      </c>
      <c r="R580" t="s">
        <v>8342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0" x14ac:dyDescent="0.15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3" t="s">
        <v>8308</v>
      </c>
      <c r="R581" t="s">
        <v>8342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5" x14ac:dyDescent="0.15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3" t="s">
        <v>8308</v>
      </c>
      <c r="R582" t="s">
        <v>8342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5" x14ac:dyDescent="0.15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3" t="s">
        <v>8308</v>
      </c>
      <c r="R583" t="s">
        <v>8342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5" x14ac:dyDescent="0.15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3" t="s">
        <v>8308</v>
      </c>
      <c r="R584" t="s">
        <v>8342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15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3" t="s">
        <v>8308</v>
      </c>
      <c r="R585" t="s">
        <v>8342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15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3" t="s">
        <v>8308</v>
      </c>
      <c r="R586" t="s">
        <v>8342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15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3" t="s">
        <v>8308</v>
      </c>
      <c r="R587" t="s">
        <v>8342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15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3" t="s">
        <v>8308</v>
      </c>
      <c r="R588" t="s">
        <v>8342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15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3" t="s">
        <v>8308</v>
      </c>
      <c r="R589" t="s">
        <v>8342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5" x14ac:dyDescent="0.15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3" t="s">
        <v>8308</v>
      </c>
      <c r="R590" t="s">
        <v>8342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5" x14ac:dyDescent="0.15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3" t="s">
        <v>8308</v>
      </c>
      <c r="R591" t="s">
        <v>8342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15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3" t="s">
        <v>8308</v>
      </c>
      <c r="R592" t="s">
        <v>8342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15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3" t="s">
        <v>8308</v>
      </c>
      <c r="R593" t="s">
        <v>8342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5" x14ac:dyDescent="0.15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3" t="s">
        <v>8308</v>
      </c>
      <c r="R594" t="s">
        <v>8342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15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3" t="s">
        <v>8308</v>
      </c>
      <c r="R595" t="s">
        <v>8342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15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3" t="s">
        <v>8308</v>
      </c>
      <c r="R596" t="s">
        <v>8342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5" x14ac:dyDescent="0.15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3" t="s">
        <v>8308</v>
      </c>
      <c r="R597" t="s">
        <v>8342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15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3" t="s">
        <v>8308</v>
      </c>
      <c r="R598" t="s">
        <v>8342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15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3" t="s">
        <v>8308</v>
      </c>
      <c r="R599" t="s">
        <v>8342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15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3" t="s">
        <v>8308</v>
      </c>
      <c r="R600" t="s">
        <v>8342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5" x14ac:dyDescent="0.15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3" t="s">
        <v>8308</v>
      </c>
      <c r="R601" t="s">
        <v>8342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15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3" t="s">
        <v>8308</v>
      </c>
      <c r="R602" t="s">
        <v>8342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x14ac:dyDescent="0.15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3" t="s">
        <v>8308</v>
      </c>
      <c r="R603" t="s">
        <v>8342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15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3" t="s">
        <v>8308</v>
      </c>
      <c r="R604" t="s">
        <v>8342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15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3" t="s">
        <v>8308</v>
      </c>
      <c r="R605" t="s">
        <v>8342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5" x14ac:dyDescent="0.15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3" t="s">
        <v>8308</v>
      </c>
      <c r="R606" t="s">
        <v>8342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15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3" t="s">
        <v>8308</v>
      </c>
      <c r="R607" t="s">
        <v>8342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15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3" t="s">
        <v>8308</v>
      </c>
      <c r="R608" t="s">
        <v>8342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5" x14ac:dyDescent="0.15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3" t="s">
        <v>8308</v>
      </c>
      <c r="R609" t="s">
        <v>8342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5" x14ac:dyDescent="0.15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3" t="s">
        <v>8308</v>
      </c>
      <c r="R610" t="s">
        <v>8342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5" x14ac:dyDescent="0.15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3" t="s">
        <v>8308</v>
      </c>
      <c r="R611" t="s">
        <v>8342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15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3" t="s">
        <v>8308</v>
      </c>
      <c r="R612" t="s">
        <v>8342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5" x14ac:dyDescent="0.15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3" t="s">
        <v>8308</v>
      </c>
      <c r="R613" t="s">
        <v>8342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15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3" t="s">
        <v>8308</v>
      </c>
      <c r="R614" t="s">
        <v>8342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5" x14ac:dyDescent="0.15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3" t="s">
        <v>8308</v>
      </c>
      <c r="R615" t="s">
        <v>8342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15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3" t="s">
        <v>8308</v>
      </c>
      <c r="R616" t="s">
        <v>8342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15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3" t="s">
        <v>8308</v>
      </c>
      <c r="R617" t="s">
        <v>8342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5" x14ac:dyDescent="0.15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3" t="s">
        <v>8308</v>
      </c>
      <c r="R618" t="s">
        <v>8342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15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3" t="s">
        <v>8308</v>
      </c>
      <c r="R619" t="s">
        <v>8342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5" x14ac:dyDescent="0.15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3" t="s">
        <v>8308</v>
      </c>
      <c r="R620" t="s">
        <v>8342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15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3" t="s">
        <v>8308</v>
      </c>
      <c r="R621" t="s">
        <v>8342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15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3" t="s">
        <v>8308</v>
      </c>
      <c r="R622" t="s">
        <v>8342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5" x14ac:dyDescent="0.15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3" t="s">
        <v>8308</v>
      </c>
      <c r="R623" t="s">
        <v>8342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5" x14ac:dyDescent="0.15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3" t="s">
        <v>8308</v>
      </c>
      <c r="R624" t="s">
        <v>8342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15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3" t="s">
        <v>8308</v>
      </c>
      <c r="R625" t="s">
        <v>8342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15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3" t="s">
        <v>8308</v>
      </c>
      <c r="R626" t="s">
        <v>8342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5" x14ac:dyDescent="0.15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3" t="s">
        <v>8308</v>
      </c>
      <c r="R627" t="s">
        <v>8342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5" x14ac:dyDescent="0.15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3" t="s">
        <v>8308</v>
      </c>
      <c r="R628" t="s">
        <v>8342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5" x14ac:dyDescent="0.15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3" t="s">
        <v>8308</v>
      </c>
      <c r="R629" t="s">
        <v>8342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15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3" t="s">
        <v>8308</v>
      </c>
      <c r="R630" t="s">
        <v>8342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5" x14ac:dyDescent="0.15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3" t="s">
        <v>8308</v>
      </c>
      <c r="R631" t="s">
        <v>8342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15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3" t="s">
        <v>8308</v>
      </c>
      <c r="R632" t="s">
        <v>8342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0" x14ac:dyDescent="0.15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3" t="s">
        <v>8308</v>
      </c>
      <c r="R633" t="s">
        <v>8342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0" x14ac:dyDescent="0.15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3" t="s">
        <v>8308</v>
      </c>
      <c r="R634" t="s">
        <v>8342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15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3" t="s">
        <v>8308</v>
      </c>
      <c r="R635" t="s">
        <v>8342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0" x14ac:dyDescent="0.15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3" t="s">
        <v>8308</v>
      </c>
      <c r="R636" t="s">
        <v>8342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15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3" t="s">
        <v>8308</v>
      </c>
      <c r="R637" t="s">
        <v>8342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15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3" t="s">
        <v>8308</v>
      </c>
      <c r="R638" t="s">
        <v>8342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5" x14ac:dyDescent="0.15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3" t="s">
        <v>8308</v>
      </c>
      <c r="R639" t="s">
        <v>8342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5" x14ac:dyDescent="0.15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3" t="s">
        <v>8308</v>
      </c>
      <c r="R640" t="s">
        <v>8342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15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3" t="s">
        <v>8308</v>
      </c>
      <c r="R641" t="s">
        <v>8342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5" x14ac:dyDescent="0.15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9">
        <f t="shared" ref="P642:P705" si="51">IFERROR(ROUND(E642/L642,2),0)</f>
        <v>50.5</v>
      </c>
      <c r="Q642" s="13" t="s">
        <v>8308</v>
      </c>
      <c r="R642" t="s">
        <v>8310</v>
      </c>
      <c r="S642" s="16">
        <f t="shared" ref="S642:S705" si="52">(((J642/60/60/24)+DATE(1970,1,1)))</f>
        <v>42683.420312500006</v>
      </c>
      <c r="T642" s="16">
        <f t="shared" ref="T642:T705" si="53">(((I642/60/60/24)+DATE(1970,1,1)))</f>
        <v>42698.958333333328</v>
      </c>
      <c r="U642">
        <f t="shared" ref="U642:U705" si="54">YEAR(S642)</f>
        <v>2016</v>
      </c>
    </row>
    <row r="643" spans="1:21" ht="45" x14ac:dyDescent="0.15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9">
        <f t="shared" si="51"/>
        <v>151.32</v>
      </c>
      <c r="Q643" s="13" t="s">
        <v>8308</v>
      </c>
      <c r="R643" t="s">
        <v>8310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45" x14ac:dyDescent="0.15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3" t="s">
        <v>8308</v>
      </c>
      <c r="R644" t="s">
        <v>8310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15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3" t="s">
        <v>8308</v>
      </c>
      <c r="R645" t="s">
        <v>8310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5" x14ac:dyDescent="0.15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3" t="s">
        <v>8308</v>
      </c>
      <c r="R646" t="s">
        <v>8310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15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3" t="s">
        <v>8308</v>
      </c>
      <c r="R647" t="s">
        <v>8310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5" x14ac:dyDescent="0.15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3" t="s">
        <v>8308</v>
      </c>
      <c r="R648" t="s">
        <v>8310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15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3" t="s">
        <v>8308</v>
      </c>
      <c r="R649" t="s">
        <v>8310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15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3" t="s">
        <v>8308</v>
      </c>
      <c r="R650" t="s">
        <v>8310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5" x14ac:dyDescent="0.15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3" t="s">
        <v>8308</v>
      </c>
      <c r="R651" t="s">
        <v>8310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x14ac:dyDescent="0.15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3" t="s">
        <v>8308</v>
      </c>
      <c r="R652" t="s">
        <v>8310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x14ac:dyDescent="0.15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3" t="s">
        <v>8308</v>
      </c>
      <c r="R653" t="s">
        <v>8310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15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3" t="s">
        <v>8308</v>
      </c>
      <c r="R654" t="s">
        <v>8310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5" x14ac:dyDescent="0.15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3" t="s">
        <v>8308</v>
      </c>
      <c r="R655" t="s">
        <v>8310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5" x14ac:dyDescent="0.15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3" t="s">
        <v>8308</v>
      </c>
      <c r="R656" t="s">
        <v>8310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15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3" t="s">
        <v>8308</v>
      </c>
      <c r="R657" t="s">
        <v>8310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5" x14ac:dyDescent="0.15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3" t="s">
        <v>8308</v>
      </c>
      <c r="R658" t="s">
        <v>8310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5" x14ac:dyDescent="0.15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3" t="s">
        <v>8308</v>
      </c>
      <c r="R659" t="s">
        <v>8310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5" x14ac:dyDescent="0.15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3" t="s">
        <v>8308</v>
      </c>
      <c r="R660" t="s">
        <v>8310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5" x14ac:dyDescent="0.15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3" t="s">
        <v>8308</v>
      </c>
      <c r="R661" t="s">
        <v>8310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5" x14ac:dyDescent="0.15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3" t="s">
        <v>8308</v>
      </c>
      <c r="R662" t="s">
        <v>8310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15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3" t="s">
        <v>8308</v>
      </c>
      <c r="R663" t="s">
        <v>8310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15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3" t="s">
        <v>8308</v>
      </c>
      <c r="R664" t="s">
        <v>8310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5" x14ac:dyDescent="0.15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3" t="s">
        <v>8308</v>
      </c>
      <c r="R665" t="s">
        <v>8310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5" x14ac:dyDescent="0.15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3" t="s">
        <v>8308</v>
      </c>
      <c r="R666" t="s">
        <v>8310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5" x14ac:dyDescent="0.15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3" t="s">
        <v>8308</v>
      </c>
      <c r="R667" t="s">
        <v>8310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5" x14ac:dyDescent="0.15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3" t="s">
        <v>8308</v>
      </c>
      <c r="R668" t="s">
        <v>8310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15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3" t="s">
        <v>8308</v>
      </c>
      <c r="R669" t="s">
        <v>8310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15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3" t="s">
        <v>8308</v>
      </c>
      <c r="R670" t="s">
        <v>8310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15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3" t="s">
        <v>8308</v>
      </c>
      <c r="R671" t="s">
        <v>8310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15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3" t="s">
        <v>8308</v>
      </c>
      <c r="R672" t="s">
        <v>8310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5" x14ac:dyDescent="0.15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3" t="s">
        <v>8308</v>
      </c>
      <c r="R673" t="s">
        <v>8310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5" x14ac:dyDescent="0.15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3" t="s">
        <v>8308</v>
      </c>
      <c r="R674" t="s">
        <v>8310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15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3" t="s">
        <v>8308</v>
      </c>
      <c r="R675" t="s">
        <v>8310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15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3" t="s">
        <v>8308</v>
      </c>
      <c r="R676" t="s">
        <v>8310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5" x14ac:dyDescent="0.15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3" t="s">
        <v>8308</v>
      </c>
      <c r="R677" t="s">
        <v>8310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15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3" t="s">
        <v>8308</v>
      </c>
      <c r="R678" t="s">
        <v>8310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15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3" t="s">
        <v>8308</v>
      </c>
      <c r="R679" t="s">
        <v>8310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5" x14ac:dyDescent="0.15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3" t="s">
        <v>8308</v>
      </c>
      <c r="R680" t="s">
        <v>8310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5" x14ac:dyDescent="0.15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3" t="s">
        <v>8308</v>
      </c>
      <c r="R681" t="s">
        <v>8310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5" x14ac:dyDescent="0.15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3" t="s">
        <v>8308</v>
      </c>
      <c r="R682" t="s">
        <v>8310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5" x14ac:dyDescent="0.15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3" t="s">
        <v>8308</v>
      </c>
      <c r="R683" t="s">
        <v>8310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15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3" t="s">
        <v>8308</v>
      </c>
      <c r="R684" t="s">
        <v>8310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5" x14ac:dyDescent="0.15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3" t="s">
        <v>8308</v>
      </c>
      <c r="R685" t="s">
        <v>8310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15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3" t="s">
        <v>8308</v>
      </c>
      <c r="R686" t="s">
        <v>8310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5" x14ac:dyDescent="0.15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3" t="s">
        <v>8308</v>
      </c>
      <c r="R687" t="s">
        <v>8310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15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3" t="s">
        <v>8308</v>
      </c>
      <c r="R688" t="s">
        <v>8310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x14ac:dyDescent="0.15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3" t="s">
        <v>8308</v>
      </c>
      <c r="R689" t="s">
        <v>8310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5" x14ac:dyDescent="0.15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3" t="s">
        <v>8308</v>
      </c>
      <c r="R690" t="s">
        <v>8310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5" x14ac:dyDescent="0.15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3" t="s">
        <v>8308</v>
      </c>
      <c r="R691" t="s">
        <v>8310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15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3" t="s">
        <v>8308</v>
      </c>
      <c r="R692" t="s">
        <v>8310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15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3" t="s">
        <v>8308</v>
      </c>
      <c r="R693" t="s">
        <v>8310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5" x14ac:dyDescent="0.15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3" t="s">
        <v>8308</v>
      </c>
      <c r="R694" t="s">
        <v>8310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15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3" t="s">
        <v>8308</v>
      </c>
      <c r="R695" t="s">
        <v>8310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5" x14ac:dyDescent="0.15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3" t="s">
        <v>8308</v>
      </c>
      <c r="R696" t="s">
        <v>8310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15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3" t="s">
        <v>8308</v>
      </c>
      <c r="R697" t="s">
        <v>8310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15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3" t="s">
        <v>8308</v>
      </c>
      <c r="R698" t="s">
        <v>8310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5" x14ac:dyDescent="0.15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3" t="s">
        <v>8308</v>
      </c>
      <c r="R699" t="s">
        <v>8310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5" x14ac:dyDescent="0.15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3" t="s">
        <v>8308</v>
      </c>
      <c r="R700" t="s">
        <v>8310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5" x14ac:dyDescent="0.15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3" t="s">
        <v>8308</v>
      </c>
      <c r="R701" t="s">
        <v>8310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5" x14ac:dyDescent="0.15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3" t="s">
        <v>8308</v>
      </c>
      <c r="R702" t="s">
        <v>8310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5" x14ac:dyDescent="0.15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3" t="s">
        <v>8308</v>
      </c>
      <c r="R703" t="s">
        <v>8310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5" x14ac:dyDescent="0.15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3" t="s">
        <v>8308</v>
      </c>
      <c r="R704" t="s">
        <v>8310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15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3" t="s">
        <v>8308</v>
      </c>
      <c r="R705" t="s">
        <v>8310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15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9">
        <f t="shared" ref="P706:P769" si="56">IFERROR(ROUND(E706/L706,2),0)</f>
        <v>120.25</v>
      </c>
      <c r="Q706" s="13" t="s">
        <v>8308</v>
      </c>
      <c r="R706" t="s">
        <v>8310</v>
      </c>
      <c r="S706" s="16">
        <f t="shared" ref="S706:S769" si="57">(((J706/60/60/24)+DATE(1970,1,1)))</f>
        <v>42726.192916666667</v>
      </c>
      <c r="T706" s="16">
        <f t="shared" ref="T706:T769" si="58">(((I706/60/60/24)+DATE(1970,1,1)))</f>
        <v>42786.192916666667</v>
      </c>
      <c r="U706">
        <f t="shared" ref="U706:U769" si="59">YEAR(S706)</f>
        <v>2016</v>
      </c>
    </row>
    <row r="707" spans="1:21" ht="30" x14ac:dyDescent="0.15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9">
        <f t="shared" si="56"/>
        <v>195.4</v>
      </c>
      <c r="Q707" s="13" t="s">
        <v>8308</v>
      </c>
      <c r="R707" t="s">
        <v>8310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45" x14ac:dyDescent="0.15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3" t="s">
        <v>8308</v>
      </c>
      <c r="R708" t="s">
        <v>8310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5" x14ac:dyDescent="0.15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3" t="s">
        <v>8308</v>
      </c>
      <c r="R709" t="s">
        <v>8310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x14ac:dyDescent="0.15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3" t="s">
        <v>8308</v>
      </c>
      <c r="R710" t="s">
        <v>8310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15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3" t="s">
        <v>8308</v>
      </c>
      <c r="R711" t="s">
        <v>8310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0" x14ac:dyDescent="0.15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3" t="s">
        <v>8308</v>
      </c>
      <c r="R712" t="s">
        <v>8310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15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3" t="s">
        <v>8308</v>
      </c>
      <c r="R713" t="s">
        <v>8310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15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3" t="s">
        <v>8308</v>
      </c>
      <c r="R714" t="s">
        <v>8310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x14ac:dyDescent="0.15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3" t="s">
        <v>8308</v>
      </c>
      <c r="R715" t="s">
        <v>8310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15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3" t="s">
        <v>8308</v>
      </c>
      <c r="R716" t="s">
        <v>8310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15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3" t="s">
        <v>8308</v>
      </c>
      <c r="R717" t="s">
        <v>8310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15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3" t="s">
        <v>8308</v>
      </c>
      <c r="R718" t="s">
        <v>8310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5" x14ac:dyDescent="0.15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3" t="s">
        <v>8308</v>
      </c>
      <c r="R719" t="s">
        <v>8310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5" x14ac:dyDescent="0.15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3" t="s">
        <v>8308</v>
      </c>
      <c r="R720" t="s">
        <v>8310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5" x14ac:dyDescent="0.15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3" t="s">
        <v>8308</v>
      </c>
      <c r="R721" t="s">
        <v>8310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15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3" t="s">
        <v>8311</v>
      </c>
      <c r="R722" t="s">
        <v>8333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15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3" t="s">
        <v>8311</v>
      </c>
      <c r="R723" t="s">
        <v>8333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5" x14ac:dyDescent="0.15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3" t="s">
        <v>8311</v>
      </c>
      <c r="R724" t="s">
        <v>8333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0" x14ac:dyDescent="0.15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3" t="s">
        <v>8311</v>
      </c>
      <c r="R725" t="s">
        <v>8333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5" x14ac:dyDescent="0.15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3" t="s">
        <v>8311</v>
      </c>
      <c r="R726" t="s">
        <v>8333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15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3" t="s">
        <v>8311</v>
      </c>
      <c r="R727" t="s">
        <v>8333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5" x14ac:dyDescent="0.15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3" t="s">
        <v>8311</v>
      </c>
      <c r="R728" t="s">
        <v>8333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15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3" t="s">
        <v>8311</v>
      </c>
      <c r="R729" t="s">
        <v>8333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15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3" t="s">
        <v>8311</v>
      </c>
      <c r="R730" t="s">
        <v>8333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x14ac:dyDescent="0.15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3" t="s">
        <v>8311</v>
      </c>
      <c r="R731" t="s">
        <v>8333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15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3" t="s">
        <v>8311</v>
      </c>
      <c r="R732" t="s">
        <v>8333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15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3" t="s">
        <v>8311</v>
      </c>
      <c r="R733" t="s">
        <v>8333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5" x14ac:dyDescent="0.15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3" t="s">
        <v>8311</v>
      </c>
      <c r="R734" t="s">
        <v>8333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15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3" t="s">
        <v>8311</v>
      </c>
      <c r="R735" t="s">
        <v>8333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15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3" t="s">
        <v>8311</v>
      </c>
      <c r="R736" t="s">
        <v>8333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15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3" t="s">
        <v>8311</v>
      </c>
      <c r="R737" t="s">
        <v>8333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5" x14ac:dyDescent="0.15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3" t="s">
        <v>8311</v>
      </c>
      <c r="R738" t="s">
        <v>8333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5" x14ac:dyDescent="0.15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3" t="s">
        <v>8311</v>
      </c>
      <c r="R739" t="s">
        <v>8333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15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3" t="s">
        <v>8311</v>
      </c>
      <c r="R740" t="s">
        <v>8333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5" x14ac:dyDescent="0.15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3" t="s">
        <v>8311</v>
      </c>
      <c r="R741" t="s">
        <v>8333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15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3" t="s">
        <v>8311</v>
      </c>
      <c r="R742" t="s">
        <v>8333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15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3" t="s">
        <v>8311</v>
      </c>
      <c r="R743" t="s">
        <v>8333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15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3" t="s">
        <v>8311</v>
      </c>
      <c r="R744" t="s">
        <v>8333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x14ac:dyDescent="0.15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3" t="s">
        <v>8311</v>
      </c>
      <c r="R745" t="s">
        <v>8333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15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3" t="s">
        <v>8311</v>
      </c>
      <c r="R746" t="s">
        <v>8333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15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3" t="s">
        <v>8311</v>
      </c>
      <c r="R747" t="s">
        <v>8333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15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3" t="s">
        <v>8311</v>
      </c>
      <c r="R748" t="s">
        <v>8333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5" x14ac:dyDescent="0.15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3" t="s">
        <v>8311</v>
      </c>
      <c r="R749" t="s">
        <v>8333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15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3" t="s">
        <v>8311</v>
      </c>
      <c r="R750" t="s">
        <v>8333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15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3" t="s">
        <v>8311</v>
      </c>
      <c r="R751" t="s">
        <v>8333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5" x14ac:dyDescent="0.15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3" t="s">
        <v>8311</v>
      </c>
      <c r="R752" t="s">
        <v>8333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15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3" t="s">
        <v>8311</v>
      </c>
      <c r="R753" t="s">
        <v>8333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15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3" t="s">
        <v>8311</v>
      </c>
      <c r="R754" t="s">
        <v>8333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5" x14ac:dyDescent="0.15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3" t="s">
        <v>8311</v>
      </c>
      <c r="R755" t="s">
        <v>8333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5" x14ac:dyDescent="0.15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3" t="s">
        <v>8311</v>
      </c>
      <c r="R756" t="s">
        <v>8333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15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3" t="s">
        <v>8311</v>
      </c>
      <c r="R757" t="s">
        <v>8333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15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3" t="s">
        <v>8311</v>
      </c>
      <c r="R758" t="s">
        <v>8333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15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3" t="s">
        <v>8311</v>
      </c>
      <c r="R759" t="s">
        <v>8333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0" x14ac:dyDescent="0.15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3" t="s">
        <v>8311</v>
      </c>
      <c r="R760" t="s">
        <v>8333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15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3" t="s">
        <v>8311</v>
      </c>
      <c r="R761" t="s">
        <v>8333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5" x14ac:dyDescent="0.15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3" t="s">
        <v>8311</v>
      </c>
      <c r="R762" t="s">
        <v>8352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15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3" t="s">
        <v>8311</v>
      </c>
      <c r="R763" t="s">
        <v>8352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15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3" t="s">
        <v>8311</v>
      </c>
      <c r="R764" t="s">
        <v>8352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15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3" t="s">
        <v>8311</v>
      </c>
      <c r="R765" t="s">
        <v>8352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15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3" t="s">
        <v>8311</v>
      </c>
      <c r="R766" t="s">
        <v>8352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15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3" t="s">
        <v>8311</v>
      </c>
      <c r="R767" t="s">
        <v>8352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5" x14ac:dyDescent="0.15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3" t="s">
        <v>8311</v>
      </c>
      <c r="R768" t="s">
        <v>8352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0" x14ac:dyDescent="0.15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3" t="s">
        <v>8311</v>
      </c>
      <c r="R769" t="s">
        <v>8352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5" x14ac:dyDescent="0.15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9">
        <f t="shared" ref="P770:P833" si="61">IFERROR(ROUND(E770/L770,2),0)</f>
        <v>0</v>
      </c>
      <c r="Q770" s="13" t="s">
        <v>8311</v>
      </c>
      <c r="R770" t="s">
        <v>8352</v>
      </c>
      <c r="S770" s="16">
        <f t="shared" ref="S770:S833" si="62">(((J770/60/60/24)+DATE(1970,1,1)))</f>
        <v>41594.207060185188</v>
      </c>
      <c r="T770" s="16">
        <f t="shared" ref="T770:T833" si="63">(((I770/60/60/24)+DATE(1970,1,1)))</f>
        <v>41624.207060185188</v>
      </c>
      <c r="U770">
        <f t="shared" ref="U770:U833" si="64">YEAR(S770)</f>
        <v>2013</v>
      </c>
    </row>
    <row r="771" spans="1:21" ht="60" x14ac:dyDescent="0.15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9">
        <f t="shared" si="61"/>
        <v>31.85</v>
      </c>
      <c r="Q771" s="13" t="s">
        <v>8311</v>
      </c>
      <c r="R771" t="s">
        <v>8352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45" x14ac:dyDescent="0.15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3" t="s">
        <v>8311</v>
      </c>
      <c r="R772" t="s">
        <v>8352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15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3" t="s">
        <v>8311</v>
      </c>
      <c r="R773" t="s">
        <v>8352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15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3" t="s">
        <v>8311</v>
      </c>
      <c r="R774" t="s">
        <v>8352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5" x14ac:dyDescent="0.15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3" t="s">
        <v>8311</v>
      </c>
      <c r="R775" t="s">
        <v>8352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x14ac:dyDescent="0.15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3" t="s">
        <v>8311</v>
      </c>
      <c r="R776" t="s">
        <v>8352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15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3" t="s">
        <v>8311</v>
      </c>
      <c r="R777" t="s">
        <v>8352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5" x14ac:dyDescent="0.15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3" t="s">
        <v>8311</v>
      </c>
      <c r="R778" t="s">
        <v>8352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15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3" t="s">
        <v>8311</v>
      </c>
      <c r="R779" t="s">
        <v>8352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15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3" t="s">
        <v>8311</v>
      </c>
      <c r="R780" t="s">
        <v>8352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15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3" t="s">
        <v>8311</v>
      </c>
      <c r="R781" t="s">
        <v>8352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15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3" t="s">
        <v>8327</v>
      </c>
      <c r="R782" t="s">
        <v>8331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15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3" t="s">
        <v>8327</v>
      </c>
      <c r="R783" t="s">
        <v>8331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15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3" t="s">
        <v>8327</v>
      </c>
      <c r="R784" t="s">
        <v>8331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5" x14ac:dyDescent="0.15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3" t="s">
        <v>8327</v>
      </c>
      <c r="R785" t="s">
        <v>8331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5" x14ac:dyDescent="0.15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3" t="s">
        <v>8327</v>
      </c>
      <c r="R786" t="s">
        <v>8331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5" x14ac:dyDescent="0.15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3" t="s">
        <v>8327</v>
      </c>
      <c r="R787" t="s">
        <v>8331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15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3" t="s">
        <v>8327</v>
      </c>
      <c r="R788" t="s">
        <v>8331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5" x14ac:dyDescent="0.15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3" t="s">
        <v>8327</v>
      </c>
      <c r="R789" t="s">
        <v>8331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5" x14ac:dyDescent="0.15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3" t="s">
        <v>8327</v>
      </c>
      <c r="R790" t="s">
        <v>8331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15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3" t="s">
        <v>8327</v>
      </c>
      <c r="R791" t="s">
        <v>8331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5" x14ac:dyDescent="0.15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3" t="s">
        <v>8327</v>
      </c>
      <c r="R792" t="s">
        <v>8331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5" x14ac:dyDescent="0.15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3" t="s">
        <v>8327</v>
      </c>
      <c r="R793" t="s">
        <v>8331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15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3" t="s">
        <v>8327</v>
      </c>
      <c r="R794" t="s">
        <v>8331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5" x14ac:dyDescent="0.15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3" t="s">
        <v>8327</v>
      </c>
      <c r="R795" t="s">
        <v>8331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5" x14ac:dyDescent="0.15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3" t="s">
        <v>8327</v>
      </c>
      <c r="R796" t="s">
        <v>8331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x14ac:dyDescent="0.15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3" t="s">
        <v>8327</v>
      </c>
      <c r="R797" t="s">
        <v>8331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15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3" t="s">
        <v>8327</v>
      </c>
      <c r="R798" t="s">
        <v>8331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x14ac:dyDescent="0.15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3" t="s">
        <v>8327</v>
      </c>
      <c r="R799" t="s">
        <v>8331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15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3" t="s">
        <v>8327</v>
      </c>
      <c r="R800" t="s">
        <v>8331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5" x14ac:dyDescent="0.15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3" t="s">
        <v>8327</v>
      </c>
      <c r="R801" t="s">
        <v>8331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15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3" t="s">
        <v>8327</v>
      </c>
      <c r="R802" t="s">
        <v>8331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15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3" t="s">
        <v>8327</v>
      </c>
      <c r="R803" t="s">
        <v>8331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15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3" t="s">
        <v>8327</v>
      </c>
      <c r="R804" t="s">
        <v>8331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5" x14ac:dyDescent="0.15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3" t="s">
        <v>8327</v>
      </c>
      <c r="R805" t="s">
        <v>8331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15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3" t="s">
        <v>8327</v>
      </c>
      <c r="R806" t="s">
        <v>8331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15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3" t="s">
        <v>8327</v>
      </c>
      <c r="R807" t="s">
        <v>8331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5" x14ac:dyDescent="0.15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3" t="s">
        <v>8327</v>
      </c>
      <c r="R808" t="s">
        <v>8331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15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3" t="s">
        <v>8327</v>
      </c>
      <c r="R809" t="s">
        <v>8331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5" x14ac:dyDescent="0.15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3" t="s">
        <v>8327</v>
      </c>
      <c r="R810" t="s">
        <v>8331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15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3" t="s">
        <v>8327</v>
      </c>
      <c r="R811" t="s">
        <v>8331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x14ac:dyDescent="0.15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3" t="s">
        <v>8327</v>
      </c>
      <c r="R812" t="s">
        <v>8331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0" x14ac:dyDescent="0.15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3" t="s">
        <v>8327</v>
      </c>
      <c r="R813" t="s">
        <v>8331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5" x14ac:dyDescent="0.15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3" t="s">
        <v>8327</v>
      </c>
      <c r="R814" t="s">
        <v>8331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15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3" t="s">
        <v>8327</v>
      </c>
      <c r="R815" t="s">
        <v>8331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5" x14ac:dyDescent="0.15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3" t="s">
        <v>8327</v>
      </c>
      <c r="R816" t="s">
        <v>8331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15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3" t="s">
        <v>8327</v>
      </c>
      <c r="R817" t="s">
        <v>8331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0" x14ac:dyDescent="0.15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3" t="s">
        <v>8327</v>
      </c>
      <c r="R818" t="s">
        <v>8331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15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3" t="s">
        <v>8327</v>
      </c>
      <c r="R819" t="s">
        <v>8331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5" x14ac:dyDescent="0.15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3" t="s">
        <v>8327</v>
      </c>
      <c r="R820" t="s">
        <v>8331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15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3" t="s">
        <v>8327</v>
      </c>
      <c r="R821" t="s">
        <v>8331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15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3" t="s">
        <v>8327</v>
      </c>
      <c r="R822" t="s">
        <v>8331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15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3" t="s">
        <v>8327</v>
      </c>
      <c r="R823" t="s">
        <v>8331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15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3" t="s">
        <v>8327</v>
      </c>
      <c r="R824" t="s">
        <v>8331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15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3" t="s">
        <v>8327</v>
      </c>
      <c r="R825" t="s">
        <v>8331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15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3" t="s">
        <v>8327</v>
      </c>
      <c r="R826" t="s">
        <v>8331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0" x14ac:dyDescent="0.15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3" t="s">
        <v>8327</v>
      </c>
      <c r="R827" t="s">
        <v>8331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15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3" t="s">
        <v>8327</v>
      </c>
      <c r="R828" t="s">
        <v>8331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15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3" t="s">
        <v>8327</v>
      </c>
      <c r="R829" t="s">
        <v>8331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15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3" t="s">
        <v>8327</v>
      </c>
      <c r="R830" t="s">
        <v>8331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15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3" t="s">
        <v>8327</v>
      </c>
      <c r="R831" t="s">
        <v>8331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15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3" t="s">
        <v>8327</v>
      </c>
      <c r="R832" t="s">
        <v>8331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0" x14ac:dyDescent="0.15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3" t="s">
        <v>8327</v>
      </c>
      <c r="R833" t="s">
        <v>8331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5" x14ac:dyDescent="0.15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9">
        <f t="shared" ref="P834:P897" si="66">IFERROR(ROUND(E834/L834,2),0)</f>
        <v>97.99</v>
      </c>
      <c r="Q834" s="13" t="s">
        <v>8327</v>
      </c>
      <c r="R834" t="s">
        <v>8331</v>
      </c>
      <c r="S834" s="16">
        <f t="shared" ref="S834:S897" si="67">(((J834/60/60/24)+DATE(1970,1,1)))</f>
        <v>40869.675173611111</v>
      </c>
      <c r="T834" s="16">
        <f t="shared" ref="T834:T897" si="68">(((I834/60/60/24)+DATE(1970,1,1)))</f>
        <v>40929.342361111114</v>
      </c>
      <c r="U834">
        <f t="shared" ref="U834:U897" si="69">YEAR(S834)</f>
        <v>2011</v>
      </c>
    </row>
    <row r="835" spans="1:21" ht="15" x14ac:dyDescent="0.15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9">
        <f t="shared" si="66"/>
        <v>148.78</v>
      </c>
      <c r="Q835" s="13" t="s">
        <v>8327</v>
      </c>
      <c r="R835" t="s">
        <v>8331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45" x14ac:dyDescent="0.15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3" t="s">
        <v>8327</v>
      </c>
      <c r="R836" t="s">
        <v>8331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x14ac:dyDescent="0.15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3" t="s">
        <v>8327</v>
      </c>
      <c r="R837" t="s">
        <v>8331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5" x14ac:dyDescent="0.15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3" t="s">
        <v>8327</v>
      </c>
      <c r="R838" t="s">
        <v>8331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15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3" t="s">
        <v>8327</v>
      </c>
      <c r="R839" t="s">
        <v>8331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15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3" t="s">
        <v>8327</v>
      </c>
      <c r="R840" t="s">
        <v>8331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15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3" t="s">
        <v>8327</v>
      </c>
      <c r="R841" t="s">
        <v>8331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15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3" t="s">
        <v>8327</v>
      </c>
      <c r="R842" t="s">
        <v>8336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15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3" t="s">
        <v>8327</v>
      </c>
      <c r="R843" t="s">
        <v>8336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15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3" t="s">
        <v>8327</v>
      </c>
      <c r="R844" t="s">
        <v>8336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5" x14ac:dyDescent="0.15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3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15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3" t="s">
        <v>8327</v>
      </c>
      <c r="R846" t="s">
        <v>8336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15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3" t="s">
        <v>8327</v>
      </c>
      <c r="R847" t="s">
        <v>8336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15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3" t="s">
        <v>8327</v>
      </c>
      <c r="R848" t="s">
        <v>8336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15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3" t="s">
        <v>8327</v>
      </c>
      <c r="R849" t="s">
        <v>8336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15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3" t="s">
        <v>8327</v>
      </c>
      <c r="R850" t="s">
        <v>8336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15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3" t="s">
        <v>8327</v>
      </c>
      <c r="R851" t="s">
        <v>8336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15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3" t="s">
        <v>8327</v>
      </c>
      <c r="R852" t="s">
        <v>8336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15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3" t="s">
        <v>8327</v>
      </c>
      <c r="R853" t="s">
        <v>8336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15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3" t="s">
        <v>8327</v>
      </c>
      <c r="R854" t="s">
        <v>8336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15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3" t="s">
        <v>8327</v>
      </c>
      <c r="R855" t="s">
        <v>8336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15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3" t="s">
        <v>8327</v>
      </c>
      <c r="R856" t="s">
        <v>8336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0" x14ac:dyDescent="0.15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3" t="s">
        <v>8327</v>
      </c>
      <c r="R857" t="s">
        <v>8336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15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3" t="s">
        <v>8327</v>
      </c>
      <c r="R858" t="s">
        <v>8336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15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3" t="s">
        <v>8327</v>
      </c>
      <c r="R859" t="s">
        <v>8336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5" x14ac:dyDescent="0.15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3" t="s">
        <v>8327</v>
      </c>
      <c r="R860" t="s">
        <v>8336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15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3" t="s">
        <v>8327</v>
      </c>
      <c r="R861" t="s">
        <v>8336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5" x14ac:dyDescent="0.15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3" t="s">
        <v>8327</v>
      </c>
      <c r="R862" t="s">
        <v>8350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15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3" t="s">
        <v>8327</v>
      </c>
      <c r="R863" t="s">
        <v>8350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15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3" t="s">
        <v>8327</v>
      </c>
      <c r="R864" t="s">
        <v>8350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15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3" t="s">
        <v>8327</v>
      </c>
      <c r="R865" t="s">
        <v>8350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15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3" t="s">
        <v>8327</v>
      </c>
      <c r="R866" t="s">
        <v>8350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5" x14ac:dyDescent="0.15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3" t="s">
        <v>8327</v>
      </c>
      <c r="R867" t="s">
        <v>8350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15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3" t="s">
        <v>8327</v>
      </c>
      <c r="R868" t="s">
        <v>8350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15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3" t="s">
        <v>8327</v>
      </c>
      <c r="R869" t="s">
        <v>8350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15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3" t="s">
        <v>8327</v>
      </c>
      <c r="R870" t="s">
        <v>8350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15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3" t="s">
        <v>8327</v>
      </c>
      <c r="R871" t="s">
        <v>8350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5" x14ac:dyDescent="0.15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3" t="s">
        <v>8327</v>
      </c>
      <c r="R872" t="s">
        <v>8350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15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3" t="s">
        <v>8327</v>
      </c>
      <c r="R873" t="s">
        <v>8350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15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3" t="s">
        <v>8327</v>
      </c>
      <c r="R874" t="s">
        <v>8350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0" x14ac:dyDescent="0.15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3" t="s">
        <v>8327</v>
      </c>
      <c r="R875" t="s">
        <v>8350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15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3" t="s">
        <v>8327</v>
      </c>
      <c r="R876" t="s">
        <v>8350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15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3" t="s">
        <v>8327</v>
      </c>
      <c r="R877" t="s">
        <v>8350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15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3" t="s">
        <v>8327</v>
      </c>
      <c r="R878" t="s">
        <v>8350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15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3" t="s">
        <v>8327</v>
      </c>
      <c r="R879" t="s">
        <v>8350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5" x14ac:dyDescent="0.15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3" t="s">
        <v>8327</v>
      </c>
      <c r="R880" t="s">
        <v>8350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5" x14ac:dyDescent="0.15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3" t="s">
        <v>8327</v>
      </c>
      <c r="R881" t="s">
        <v>8350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5" x14ac:dyDescent="0.15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3" t="s">
        <v>8327</v>
      </c>
      <c r="R882" t="s">
        <v>8328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15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3" t="s">
        <v>8327</v>
      </c>
      <c r="R883" t="s">
        <v>8328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x14ac:dyDescent="0.15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3" t="s">
        <v>8327</v>
      </c>
      <c r="R884" t="s">
        <v>8328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15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3" t="s">
        <v>8327</v>
      </c>
      <c r="R885" t="s">
        <v>8328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15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3" t="s">
        <v>8327</v>
      </c>
      <c r="R886" t="s">
        <v>8328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15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3" t="s">
        <v>8327</v>
      </c>
      <c r="R887" t="s">
        <v>8328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5" x14ac:dyDescent="0.15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3" t="s">
        <v>8327</v>
      </c>
      <c r="R888" t="s">
        <v>8328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5" x14ac:dyDescent="0.15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3" t="s">
        <v>8327</v>
      </c>
      <c r="R889" t="s">
        <v>8328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15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3" t="s">
        <v>8327</v>
      </c>
      <c r="R890" t="s">
        <v>8328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15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3" t="s">
        <v>8327</v>
      </c>
      <c r="R891" t="s">
        <v>8328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5" x14ac:dyDescent="0.15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3" t="s">
        <v>8327</v>
      </c>
      <c r="R892" t="s">
        <v>8328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x14ac:dyDescent="0.15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3" t="s">
        <v>8327</v>
      </c>
      <c r="R893" t="s">
        <v>8328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5" x14ac:dyDescent="0.15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3" t="s">
        <v>8327</v>
      </c>
      <c r="R894" t="s">
        <v>8328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15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3" t="s">
        <v>8327</v>
      </c>
      <c r="R895" t="s">
        <v>8328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5" x14ac:dyDescent="0.15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3" t="s">
        <v>8327</v>
      </c>
      <c r="R896" t="s">
        <v>8328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5" x14ac:dyDescent="0.15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3" t="s">
        <v>8327</v>
      </c>
      <c r="R897" t="s">
        <v>8328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5" x14ac:dyDescent="0.15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9">
        <f t="shared" ref="P898:P961" si="71">IFERROR(ROUND(E898/L898,2),0)</f>
        <v>44.44</v>
      </c>
      <c r="Q898" s="13" t="s">
        <v>8327</v>
      </c>
      <c r="R898" t="s">
        <v>8328</v>
      </c>
      <c r="S898" s="16">
        <f t="shared" ref="S898:S961" si="72">(((J898/60/60/24)+DATE(1970,1,1)))</f>
        <v>42218.872986111113</v>
      </c>
      <c r="T898" s="16">
        <f t="shared" ref="T898:T961" si="73">(((I898/60/60/24)+DATE(1970,1,1)))</f>
        <v>42244.166666666672</v>
      </c>
      <c r="U898">
        <f t="shared" ref="U898:U961" si="74">YEAR(S898)</f>
        <v>2015</v>
      </c>
    </row>
    <row r="899" spans="1:21" ht="45" x14ac:dyDescent="0.15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9">
        <f t="shared" si="71"/>
        <v>0</v>
      </c>
      <c r="Q899" s="13" t="s">
        <v>8327</v>
      </c>
      <c r="R899" t="s">
        <v>8328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45" x14ac:dyDescent="0.15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3" t="s">
        <v>8327</v>
      </c>
      <c r="R900" t="s">
        <v>8328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15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3" t="s">
        <v>8327</v>
      </c>
      <c r="R901" t="s">
        <v>8328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x14ac:dyDescent="0.15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3" t="s">
        <v>8327</v>
      </c>
      <c r="R902" t="s">
        <v>8350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15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3" t="s">
        <v>8327</v>
      </c>
      <c r="R903" t="s">
        <v>8350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15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3" t="s">
        <v>8327</v>
      </c>
      <c r="R904" t="s">
        <v>8350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15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3" t="s">
        <v>8327</v>
      </c>
      <c r="R905" t="s">
        <v>8350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15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3" t="s">
        <v>8327</v>
      </c>
      <c r="R906" t="s">
        <v>8350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15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3" t="s">
        <v>8327</v>
      </c>
      <c r="R907" t="s">
        <v>8350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15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3" t="s">
        <v>8327</v>
      </c>
      <c r="R908" t="s">
        <v>8350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0" x14ac:dyDescent="0.15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3" t="s">
        <v>8327</v>
      </c>
      <c r="R909" t="s">
        <v>8350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15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3" t="s">
        <v>8327</v>
      </c>
      <c r="R910" t="s">
        <v>8350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15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3" t="s">
        <v>8327</v>
      </c>
      <c r="R911" t="s">
        <v>8350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15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3" t="s">
        <v>8327</v>
      </c>
      <c r="R912" t="s">
        <v>8350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5" x14ac:dyDescent="0.15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3" t="s">
        <v>8327</v>
      </c>
      <c r="R913" t="s">
        <v>8350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15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3" t="s">
        <v>8327</v>
      </c>
      <c r="R914" t="s">
        <v>8350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5" x14ac:dyDescent="0.15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3" t="s">
        <v>8327</v>
      </c>
      <c r="R915" t="s">
        <v>8350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15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3" t="s">
        <v>8327</v>
      </c>
      <c r="R916" t="s">
        <v>8350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15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3" t="s">
        <v>8327</v>
      </c>
      <c r="R917" t="s">
        <v>8350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15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3" t="s">
        <v>8327</v>
      </c>
      <c r="R918" t="s">
        <v>8350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5" x14ac:dyDescent="0.15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3" t="s">
        <v>8327</v>
      </c>
      <c r="R919" t="s">
        <v>8350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5" x14ac:dyDescent="0.15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3" t="s">
        <v>8327</v>
      </c>
      <c r="R920" t="s">
        <v>8350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5" x14ac:dyDescent="0.15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3" t="s">
        <v>8327</v>
      </c>
      <c r="R921" t="s">
        <v>8350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15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3" t="s">
        <v>8327</v>
      </c>
      <c r="R922" t="s">
        <v>8350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5" x14ac:dyDescent="0.15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3" t="s">
        <v>8327</v>
      </c>
      <c r="R923" t="s">
        <v>8350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15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3" t="s">
        <v>8327</v>
      </c>
      <c r="R924" t="s">
        <v>8350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5" x14ac:dyDescent="0.15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3" t="s">
        <v>8327</v>
      </c>
      <c r="R925" t="s">
        <v>8350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5" x14ac:dyDescent="0.15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3" t="s">
        <v>8327</v>
      </c>
      <c r="R926" t="s">
        <v>8350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15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3" t="s">
        <v>8327</v>
      </c>
      <c r="R927" t="s">
        <v>8350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15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3" t="s">
        <v>8327</v>
      </c>
      <c r="R928" t="s">
        <v>8350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15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3" t="s">
        <v>8327</v>
      </c>
      <c r="R929" t="s">
        <v>8350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15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3" t="s">
        <v>8327</v>
      </c>
      <c r="R930" t="s">
        <v>8350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15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3" t="s">
        <v>8327</v>
      </c>
      <c r="R931" t="s">
        <v>8350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15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3" t="s">
        <v>8327</v>
      </c>
      <c r="R932" t="s">
        <v>8350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15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3" t="s">
        <v>8327</v>
      </c>
      <c r="R933" t="s">
        <v>8350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0" x14ac:dyDescent="0.15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3" t="s">
        <v>8327</v>
      </c>
      <c r="R934" t="s">
        <v>8350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x14ac:dyDescent="0.15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3" t="s">
        <v>8327</v>
      </c>
      <c r="R935" t="s">
        <v>8350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5" x14ac:dyDescent="0.15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3" t="s">
        <v>8327</v>
      </c>
      <c r="R936" t="s">
        <v>8350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5" x14ac:dyDescent="0.15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3" t="s">
        <v>8327</v>
      </c>
      <c r="R937" t="s">
        <v>8350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15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3" t="s">
        <v>8327</v>
      </c>
      <c r="R938" t="s">
        <v>8350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15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3" t="s">
        <v>8327</v>
      </c>
      <c r="R939" t="s">
        <v>8350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15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3" t="s">
        <v>8327</v>
      </c>
      <c r="R940" t="s">
        <v>8350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15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3" t="s">
        <v>8327</v>
      </c>
      <c r="R941" t="s">
        <v>8350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15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3" t="s">
        <v>8308</v>
      </c>
      <c r="R942" t="s">
        <v>8310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15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3" t="s">
        <v>8308</v>
      </c>
      <c r="R943" t="s">
        <v>8310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15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3" t="s">
        <v>8308</v>
      </c>
      <c r="R944" t="s">
        <v>8310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15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3" t="s">
        <v>8308</v>
      </c>
      <c r="R945" t="s">
        <v>8310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15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3" t="s">
        <v>8308</v>
      </c>
      <c r="R946" t="s">
        <v>8310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15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3" t="s">
        <v>8308</v>
      </c>
      <c r="R947" t="s">
        <v>8310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15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3" t="s">
        <v>8308</v>
      </c>
      <c r="R948" t="s">
        <v>8310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5" x14ac:dyDescent="0.15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3" t="s">
        <v>8308</v>
      </c>
      <c r="R949" t="s">
        <v>8310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15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3" t="s">
        <v>8308</v>
      </c>
      <c r="R950" t="s">
        <v>8310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15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3" t="s">
        <v>8308</v>
      </c>
      <c r="R951" t="s">
        <v>8310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15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3" t="s">
        <v>8308</v>
      </c>
      <c r="R952" t="s">
        <v>8310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5" x14ac:dyDescent="0.15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3" t="s">
        <v>8308</v>
      </c>
      <c r="R953" t="s">
        <v>8310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15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3" t="s">
        <v>8308</v>
      </c>
      <c r="R954" t="s">
        <v>8310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15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3" t="s">
        <v>8308</v>
      </c>
      <c r="R955" t="s">
        <v>8310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15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3" t="s">
        <v>8308</v>
      </c>
      <c r="R956" t="s">
        <v>8310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15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3" t="s">
        <v>8308</v>
      </c>
      <c r="R957" t="s">
        <v>8310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15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3" t="s">
        <v>8308</v>
      </c>
      <c r="R958" t="s">
        <v>8310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15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3" t="s">
        <v>8308</v>
      </c>
      <c r="R959" t="s">
        <v>8310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15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3" t="s">
        <v>8308</v>
      </c>
      <c r="R960" t="s">
        <v>8310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5" x14ac:dyDescent="0.15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3" t="s">
        <v>8308</v>
      </c>
      <c r="R961" t="s">
        <v>8310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15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9">
        <f t="shared" ref="P962:P1025" si="76">IFERROR(ROUND(E962/L962,2),0)</f>
        <v>136.46</v>
      </c>
      <c r="Q962" s="13" t="s">
        <v>8308</v>
      </c>
      <c r="R962" t="s">
        <v>8310</v>
      </c>
      <c r="S962" s="16">
        <f t="shared" ref="S962:S1025" si="77">(((J962/60/60/24)+DATE(1970,1,1)))</f>
        <v>42766.626793981486</v>
      </c>
      <c r="T962" s="16">
        <f t="shared" ref="T962:T1025" si="78">(((I962/60/60/24)+DATE(1970,1,1)))</f>
        <v>42808.585127314815</v>
      </c>
      <c r="U962">
        <f t="shared" ref="U962:U1025" si="79">YEAR(S962)</f>
        <v>2017</v>
      </c>
    </row>
    <row r="963" spans="1:21" ht="45" x14ac:dyDescent="0.15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9">
        <f t="shared" si="76"/>
        <v>364.35</v>
      </c>
      <c r="Q963" s="13" t="s">
        <v>8308</v>
      </c>
      <c r="R963" t="s">
        <v>8310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45" x14ac:dyDescent="0.15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3" t="s">
        <v>8308</v>
      </c>
      <c r="R964" t="s">
        <v>8310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15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3" t="s">
        <v>8308</v>
      </c>
      <c r="R965" t="s">
        <v>8310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5" x14ac:dyDescent="0.15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3" t="s">
        <v>8308</v>
      </c>
      <c r="R966" t="s">
        <v>8310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5" x14ac:dyDescent="0.15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3" t="s">
        <v>8308</v>
      </c>
      <c r="R967" t="s">
        <v>8310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15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3" t="s">
        <v>8308</v>
      </c>
      <c r="R968" t="s">
        <v>8310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15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3" t="s">
        <v>8308</v>
      </c>
      <c r="R969" t="s">
        <v>8310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x14ac:dyDescent="0.15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3" t="s">
        <v>8308</v>
      </c>
      <c r="R970" t="s">
        <v>8310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15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3" t="s">
        <v>8308</v>
      </c>
      <c r="R971" t="s">
        <v>8310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5" x14ac:dyDescent="0.15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3" t="s">
        <v>8308</v>
      </c>
      <c r="R972" t="s">
        <v>8310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5" x14ac:dyDescent="0.15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3" t="s">
        <v>8308</v>
      </c>
      <c r="R973" t="s">
        <v>8310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15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3" t="s">
        <v>8308</v>
      </c>
      <c r="R974" t="s">
        <v>8310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5" x14ac:dyDescent="0.15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3" t="s">
        <v>8308</v>
      </c>
      <c r="R975" t="s">
        <v>8310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15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3" t="s">
        <v>8308</v>
      </c>
      <c r="R976" t="s">
        <v>8310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5" x14ac:dyDescent="0.15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3" t="s">
        <v>8308</v>
      </c>
      <c r="R977" t="s">
        <v>8310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5" x14ac:dyDescent="0.15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3" t="s">
        <v>8308</v>
      </c>
      <c r="R978" t="s">
        <v>8310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x14ac:dyDescent="0.15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3" t="s">
        <v>8308</v>
      </c>
      <c r="R979" t="s">
        <v>8310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15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3" t="s">
        <v>8308</v>
      </c>
      <c r="R980" t="s">
        <v>8310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5" x14ac:dyDescent="0.15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3" t="s">
        <v>8308</v>
      </c>
      <c r="R981" t="s">
        <v>8310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15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3" t="s">
        <v>8308</v>
      </c>
      <c r="R982" t="s">
        <v>8310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5" x14ac:dyDescent="0.15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3" t="s">
        <v>8308</v>
      </c>
      <c r="R983" t="s">
        <v>8310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x14ac:dyDescent="0.15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3" t="s">
        <v>8308</v>
      </c>
      <c r="R984" t="s">
        <v>8310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15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3" t="s">
        <v>8308</v>
      </c>
      <c r="R985" t="s">
        <v>8310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5" x14ac:dyDescent="0.15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3" t="s">
        <v>8308</v>
      </c>
      <c r="R986" t="s">
        <v>8310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5" x14ac:dyDescent="0.15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3" t="s">
        <v>8308</v>
      </c>
      <c r="R987" t="s">
        <v>8310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15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3" t="s">
        <v>8308</v>
      </c>
      <c r="R988" t="s">
        <v>8310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15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3" t="s">
        <v>8308</v>
      </c>
      <c r="R989" t="s">
        <v>8310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15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3" t="s">
        <v>8308</v>
      </c>
      <c r="R990" t="s">
        <v>8310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15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3" t="s">
        <v>8308</v>
      </c>
      <c r="R991" t="s">
        <v>8310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x14ac:dyDescent="0.15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3" t="s">
        <v>8308</v>
      </c>
      <c r="R992" t="s">
        <v>8310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15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3" t="s">
        <v>8308</v>
      </c>
      <c r="R993" t="s">
        <v>8310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15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3" t="s">
        <v>8308</v>
      </c>
      <c r="R994" t="s">
        <v>8310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15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3" t="s">
        <v>8308</v>
      </c>
      <c r="R995" t="s">
        <v>8310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15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3" t="s">
        <v>8308</v>
      </c>
      <c r="R996" t="s">
        <v>8310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5" x14ac:dyDescent="0.15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3" t="s">
        <v>8308</v>
      </c>
      <c r="R997" t="s">
        <v>8310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0" x14ac:dyDescent="0.15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3" t="s">
        <v>8308</v>
      </c>
      <c r="R998" t="s">
        <v>8310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15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3" t="s">
        <v>8308</v>
      </c>
      <c r="R999" t="s">
        <v>8310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15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3" t="s">
        <v>8308</v>
      </c>
      <c r="R1000" t="s">
        <v>8310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15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3" t="s">
        <v>8308</v>
      </c>
      <c r="R1001" t="s">
        <v>8310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15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3" t="s">
        <v>8308</v>
      </c>
      <c r="R1002" t="s">
        <v>8310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15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3" t="s">
        <v>8308</v>
      </c>
      <c r="R1003" t="s">
        <v>8310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5" x14ac:dyDescent="0.15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3" t="s">
        <v>8308</v>
      </c>
      <c r="R1004" t="s">
        <v>8310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15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3" t="s">
        <v>8308</v>
      </c>
      <c r="R1005" t="s">
        <v>8310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15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3" t="s">
        <v>8308</v>
      </c>
      <c r="R1006" t="s">
        <v>8310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15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3" t="s">
        <v>8308</v>
      </c>
      <c r="R1007" t="s">
        <v>8310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15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3" t="s">
        <v>8308</v>
      </c>
      <c r="R1008" t="s">
        <v>8310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15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3" t="s">
        <v>8308</v>
      </c>
      <c r="R1009" t="s">
        <v>8310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5" x14ac:dyDescent="0.15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3" t="s">
        <v>8308</v>
      </c>
      <c r="R1010" t="s">
        <v>8310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15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3" t="s">
        <v>8308</v>
      </c>
      <c r="R1011" t="s">
        <v>8310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5" x14ac:dyDescent="0.15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3" t="s">
        <v>8308</v>
      </c>
      <c r="R1012" t="s">
        <v>8310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15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3" t="s">
        <v>8308</v>
      </c>
      <c r="R1013" t="s">
        <v>8310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15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3" t="s">
        <v>8308</v>
      </c>
      <c r="R1014" t="s">
        <v>8310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5" x14ac:dyDescent="0.15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3" t="s">
        <v>8308</v>
      </c>
      <c r="R1015" t="s">
        <v>8310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15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3" t="s">
        <v>8308</v>
      </c>
      <c r="R1016" t="s">
        <v>8310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0" x14ac:dyDescent="0.15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3" t="s">
        <v>8308</v>
      </c>
      <c r="R1017" t="s">
        <v>8310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15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3" t="s">
        <v>8308</v>
      </c>
      <c r="R1018" t="s">
        <v>8310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5" x14ac:dyDescent="0.15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3" t="s">
        <v>8308</v>
      </c>
      <c r="R1019" t="s">
        <v>8310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15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3" t="s">
        <v>8308</v>
      </c>
      <c r="R1020" t="s">
        <v>8310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15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3" t="s">
        <v>8308</v>
      </c>
      <c r="R1021" t="s">
        <v>8310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5" x14ac:dyDescent="0.15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3" t="s">
        <v>8327</v>
      </c>
      <c r="R1022" t="s">
        <v>8329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15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3" t="s">
        <v>8327</v>
      </c>
      <c r="R1023" t="s">
        <v>8329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15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3" t="s">
        <v>8327</v>
      </c>
      <c r="R1024" t="s">
        <v>8329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15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3" t="s">
        <v>8327</v>
      </c>
      <c r="R1025" t="s">
        <v>8329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15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9">
        <f t="shared" ref="P1026:P1089" si="81">IFERROR(ROUND(E1026/L1026,2),0)</f>
        <v>388.98</v>
      </c>
      <c r="Q1026" s="13" t="s">
        <v>8327</v>
      </c>
      <c r="R1026" t="s">
        <v>8329</v>
      </c>
      <c r="S1026" s="16">
        <f t="shared" ref="S1026:S1089" si="82">(((J1026/60/60/24)+DATE(1970,1,1)))</f>
        <v>42370.580590277779</v>
      </c>
      <c r="T1026" s="16">
        <f t="shared" ref="T1026:T1089" si="83">(((I1026/60/60/24)+DATE(1970,1,1)))</f>
        <v>42400.580590277779</v>
      </c>
      <c r="U1026">
        <f t="shared" ref="U1026:U1089" si="84">YEAR(S1026)</f>
        <v>2016</v>
      </c>
    </row>
    <row r="1027" spans="1:21" ht="30" x14ac:dyDescent="0.15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9">
        <f t="shared" si="81"/>
        <v>71.849999999999994</v>
      </c>
      <c r="Q1027" s="13" t="s">
        <v>8327</v>
      </c>
      <c r="R1027" t="s">
        <v>8329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60" x14ac:dyDescent="0.15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3" t="s">
        <v>8327</v>
      </c>
      <c r="R1028" t="s">
        <v>8329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5" x14ac:dyDescent="0.15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3" t="s">
        <v>8327</v>
      </c>
      <c r="R1029" t="s">
        <v>8329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15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3" t="s">
        <v>8327</v>
      </c>
      <c r="R1030" t="s">
        <v>8329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0" x14ac:dyDescent="0.15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3" t="s">
        <v>8327</v>
      </c>
      <c r="R1031" t="s">
        <v>8329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15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3" t="s">
        <v>8327</v>
      </c>
      <c r="R1032" t="s">
        <v>8329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15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3" t="s">
        <v>8327</v>
      </c>
      <c r="R1033" t="s">
        <v>8329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5" x14ac:dyDescent="0.15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3" t="s">
        <v>8327</v>
      </c>
      <c r="R1034" t="s">
        <v>8329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5" x14ac:dyDescent="0.15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3" t="s">
        <v>8327</v>
      </c>
      <c r="R1035" t="s">
        <v>8329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15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3" t="s">
        <v>8327</v>
      </c>
      <c r="R1036" t="s">
        <v>8329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5" x14ac:dyDescent="0.15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3" t="s">
        <v>8327</v>
      </c>
      <c r="R1037" t="s">
        <v>8329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15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3" t="s">
        <v>8327</v>
      </c>
      <c r="R1038" t="s">
        <v>8329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5" x14ac:dyDescent="0.15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3" t="s">
        <v>8327</v>
      </c>
      <c r="R1039" t="s">
        <v>8329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15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3" t="s">
        <v>8327</v>
      </c>
      <c r="R1040" t="s">
        <v>8329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5" x14ac:dyDescent="0.15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3" t="s">
        <v>8327</v>
      </c>
      <c r="R1041" t="s">
        <v>8329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5" x14ac:dyDescent="0.15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3" t="s">
        <v>8346</v>
      </c>
      <c r="R1042" t="s">
        <v>8347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15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3" t="s">
        <v>8346</v>
      </c>
      <c r="R1043" t="s">
        <v>8347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15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3" t="s">
        <v>8346</v>
      </c>
      <c r="R1044" t="s">
        <v>8347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15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3" t="s">
        <v>8346</v>
      </c>
      <c r="R1045" t="s">
        <v>8347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5" x14ac:dyDescent="0.15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3" t="s">
        <v>8346</v>
      </c>
      <c r="R1046" t="s">
        <v>8347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15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3" t="s">
        <v>8346</v>
      </c>
      <c r="R1047" t="s">
        <v>8347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15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3" t="s">
        <v>8346</v>
      </c>
      <c r="R1048" t="s">
        <v>8347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15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3" t="s">
        <v>8346</v>
      </c>
      <c r="R1049" t="s">
        <v>8347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15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3" t="s">
        <v>8346</v>
      </c>
      <c r="R1050" t="s">
        <v>8347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5" x14ac:dyDescent="0.15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3" t="s">
        <v>8346</v>
      </c>
      <c r="R1051" t="s">
        <v>8347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15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3" t="s">
        <v>8346</v>
      </c>
      <c r="R1052" t="s">
        <v>8347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x14ac:dyDescent="0.15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3" t="s">
        <v>8346</v>
      </c>
      <c r="R1053" t="s">
        <v>8347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0" x14ac:dyDescent="0.15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3" t="s">
        <v>8346</v>
      </c>
      <c r="R1054" t="s">
        <v>8347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5" x14ac:dyDescent="0.15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3" t="s">
        <v>8346</v>
      </c>
      <c r="R1055" t="s">
        <v>8347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15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3" t="s">
        <v>8346</v>
      </c>
      <c r="R1056" t="s">
        <v>8347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15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3" t="s">
        <v>8346</v>
      </c>
      <c r="R1057" t="s">
        <v>8347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5" x14ac:dyDescent="0.15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3" t="s">
        <v>8346</v>
      </c>
      <c r="R1058" t="s">
        <v>8347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15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3" t="s">
        <v>8346</v>
      </c>
      <c r="R1059" t="s">
        <v>8347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5" x14ac:dyDescent="0.15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3" t="s">
        <v>8346</v>
      </c>
      <c r="R1060" t="s">
        <v>8347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5" x14ac:dyDescent="0.15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3" t="s">
        <v>8346</v>
      </c>
      <c r="R1061" t="s">
        <v>8347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5" x14ac:dyDescent="0.15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3" t="s">
        <v>8346</v>
      </c>
      <c r="R1062" t="s">
        <v>8347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0" x14ac:dyDescent="0.15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3" t="s">
        <v>8346</v>
      </c>
      <c r="R1063" t="s">
        <v>8347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5" x14ac:dyDescent="0.15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3" t="s">
        <v>8346</v>
      </c>
      <c r="R1064" t="s">
        <v>8347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5" x14ac:dyDescent="0.15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3" t="s">
        <v>8346</v>
      </c>
      <c r="R1065" t="s">
        <v>8347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15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3" t="s">
        <v>8316</v>
      </c>
      <c r="R1066" t="s">
        <v>8334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5" x14ac:dyDescent="0.15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3" t="s">
        <v>8316</v>
      </c>
      <c r="R1067" t="s">
        <v>8334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15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3" t="s">
        <v>8316</v>
      </c>
      <c r="R1068" t="s">
        <v>8334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x14ac:dyDescent="0.15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3" t="s">
        <v>8316</v>
      </c>
      <c r="R1069" t="s">
        <v>8334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15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3" t="s">
        <v>8316</v>
      </c>
      <c r="R1070" t="s">
        <v>8334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15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3" t="s">
        <v>8316</v>
      </c>
      <c r="R1071" t="s">
        <v>8334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15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3" t="s">
        <v>8316</v>
      </c>
      <c r="R1072" t="s">
        <v>8334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5" x14ac:dyDescent="0.15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3" t="s">
        <v>8316</v>
      </c>
      <c r="R1073" t="s">
        <v>8334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5" x14ac:dyDescent="0.15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3" t="s">
        <v>8316</v>
      </c>
      <c r="R1074" t="s">
        <v>8334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0" x14ac:dyDescent="0.15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3" t="s">
        <v>8316</v>
      </c>
      <c r="R1075" t="s">
        <v>8334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15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3" t="s">
        <v>8316</v>
      </c>
      <c r="R1076" t="s">
        <v>8334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0" x14ac:dyDescent="0.15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3" t="s">
        <v>8316</v>
      </c>
      <c r="R1077" t="s">
        <v>8334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15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3" t="s">
        <v>8316</v>
      </c>
      <c r="R1078" t="s">
        <v>8334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15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3" t="s">
        <v>8316</v>
      </c>
      <c r="R1079" t="s">
        <v>8334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15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3" t="s">
        <v>8316</v>
      </c>
      <c r="R1080" t="s">
        <v>8334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5" x14ac:dyDescent="0.15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3" t="s">
        <v>8316</v>
      </c>
      <c r="R1081" t="s">
        <v>8334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15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3" t="s">
        <v>8316</v>
      </c>
      <c r="R1082" t="s">
        <v>8334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15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3" t="s">
        <v>8316</v>
      </c>
      <c r="R1083" t="s">
        <v>8334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15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3" t="s">
        <v>8316</v>
      </c>
      <c r="R1084" t="s">
        <v>8334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15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3" t="s">
        <v>8316</v>
      </c>
      <c r="R1085" t="s">
        <v>8334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5" x14ac:dyDescent="0.15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3" t="s">
        <v>8316</v>
      </c>
      <c r="R1086" t="s">
        <v>8334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15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3" t="s">
        <v>8316</v>
      </c>
      <c r="R1087" t="s">
        <v>8334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5" x14ac:dyDescent="0.15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3" t="s">
        <v>8316</v>
      </c>
      <c r="R1088" t="s">
        <v>8334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5" x14ac:dyDescent="0.15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3" t="s">
        <v>8316</v>
      </c>
      <c r="R1089" t="s">
        <v>8334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0" x14ac:dyDescent="0.15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9">
        <f t="shared" ref="P1090:P1153" si="86">IFERROR(ROUND(E1090/L1090,2),0)</f>
        <v>43.42</v>
      </c>
      <c r="Q1090" s="13" t="s">
        <v>8316</v>
      </c>
      <c r="R1090" t="s">
        <v>8334</v>
      </c>
      <c r="S1090" s="16">
        <f t="shared" ref="S1090:S1153" si="87">(((J1090/60/60/24)+DATE(1970,1,1)))</f>
        <v>41723.799386574072</v>
      </c>
      <c r="T1090" s="16">
        <f t="shared" ref="T1090:T1153" si="88">(((I1090/60/60/24)+DATE(1970,1,1)))</f>
        <v>41753.799386574072</v>
      </c>
      <c r="U1090">
        <f t="shared" ref="U1090:U1153" si="89">YEAR(S1090)</f>
        <v>2014</v>
      </c>
    </row>
    <row r="1091" spans="1:21" ht="30" x14ac:dyDescent="0.15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9">
        <f t="shared" si="86"/>
        <v>23.96</v>
      </c>
      <c r="Q1091" s="13" t="s">
        <v>8316</v>
      </c>
      <c r="R1091" t="s">
        <v>8334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45" x14ac:dyDescent="0.15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3" t="s">
        <v>8316</v>
      </c>
      <c r="R1092" t="s">
        <v>8334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x14ac:dyDescent="0.15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3" t="s">
        <v>8316</v>
      </c>
      <c r="R1093" t="s">
        <v>8334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15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3" t="s">
        <v>8316</v>
      </c>
      <c r="R1094" t="s">
        <v>8334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15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3" t="s">
        <v>8316</v>
      </c>
      <c r="R1095" t="s">
        <v>8334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5" x14ac:dyDescent="0.15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3" t="s">
        <v>8316</v>
      </c>
      <c r="R1096" t="s">
        <v>8334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5" x14ac:dyDescent="0.15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3" t="s">
        <v>8316</v>
      </c>
      <c r="R1097" t="s">
        <v>8334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15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3" t="s">
        <v>8316</v>
      </c>
      <c r="R1098" t="s">
        <v>8334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15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3" t="s">
        <v>8316</v>
      </c>
      <c r="R1099" t="s">
        <v>8334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15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3" t="s">
        <v>8316</v>
      </c>
      <c r="R1100" t="s">
        <v>8334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15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3" t="s">
        <v>8316</v>
      </c>
      <c r="R1101" t="s">
        <v>8334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15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3" t="s">
        <v>8316</v>
      </c>
      <c r="R1102" t="s">
        <v>8334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0" x14ac:dyDescent="0.15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3" t="s">
        <v>8316</v>
      </c>
      <c r="R1103" t="s">
        <v>8334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5" x14ac:dyDescent="0.15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3" t="s">
        <v>8316</v>
      </c>
      <c r="R1104" t="s">
        <v>8334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15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3" t="s">
        <v>8316</v>
      </c>
      <c r="R1105" t="s">
        <v>8334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15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3" t="s">
        <v>8316</v>
      </c>
      <c r="R1106" t="s">
        <v>8334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15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3" t="s">
        <v>8316</v>
      </c>
      <c r="R1107" t="s">
        <v>8334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15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3" t="s">
        <v>8316</v>
      </c>
      <c r="R1108" t="s">
        <v>8334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15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3" t="s">
        <v>8316</v>
      </c>
      <c r="R1109" t="s">
        <v>8334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15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3" t="s">
        <v>8316</v>
      </c>
      <c r="R1110" t="s">
        <v>8334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15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3" t="s">
        <v>8316</v>
      </c>
      <c r="R1111" t="s">
        <v>8334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5" x14ac:dyDescent="0.15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3" t="s">
        <v>8316</v>
      </c>
      <c r="R1112" t="s">
        <v>8334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5" x14ac:dyDescent="0.15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3" t="s">
        <v>8316</v>
      </c>
      <c r="R1113" t="s">
        <v>8334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15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3" t="s">
        <v>8316</v>
      </c>
      <c r="R1114" t="s">
        <v>8334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x14ac:dyDescent="0.15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3" t="s">
        <v>8316</v>
      </c>
      <c r="R1115" t="s">
        <v>8334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5" x14ac:dyDescent="0.15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3" t="s">
        <v>8316</v>
      </c>
      <c r="R1116" t="s">
        <v>8334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5" x14ac:dyDescent="0.15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3" t="s">
        <v>8316</v>
      </c>
      <c r="R1117" t="s">
        <v>8334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0" x14ac:dyDescent="0.15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3" t="s">
        <v>8316</v>
      </c>
      <c r="R1118" t="s">
        <v>8334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15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3" t="s">
        <v>8316</v>
      </c>
      <c r="R1119" t="s">
        <v>8334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5" x14ac:dyDescent="0.15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3" t="s">
        <v>8316</v>
      </c>
      <c r="R1120" t="s">
        <v>8334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15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3" t="s">
        <v>8316</v>
      </c>
      <c r="R1121" t="s">
        <v>8334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15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3" t="s">
        <v>8316</v>
      </c>
      <c r="R1122" t="s">
        <v>8334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15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3" t="s">
        <v>8316</v>
      </c>
      <c r="R1123" t="s">
        <v>8334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15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3" t="s">
        <v>8316</v>
      </c>
      <c r="R1124" t="s">
        <v>8334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5" x14ac:dyDescent="0.15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3" t="s">
        <v>8316</v>
      </c>
      <c r="R1125" t="s">
        <v>8334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x14ac:dyDescent="0.15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3" t="s">
        <v>8316</v>
      </c>
      <c r="R1126" t="s">
        <v>8344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15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3" t="s">
        <v>8316</v>
      </c>
      <c r="R1127" t="s">
        <v>8344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15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3" t="s">
        <v>8316</v>
      </c>
      <c r="R1128" t="s">
        <v>8344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15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3" t="s">
        <v>8316</v>
      </c>
      <c r="R1129" t="s">
        <v>8344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5" x14ac:dyDescent="0.15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3" t="s">
        <v>8316</v>
      </c>
      <c r="R1130" t="s">
        <v>8344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15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3" t="s">
        <v>8316</v>
      </c>
      <c r="R1131" t="s">
        <v>8344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5" x14ac:dyDescent="0.15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3" t="s">
        <v>8316</v>
      </c>
      <c r="R1132" t="s">
        <v>8344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5" x14ac:dyDescent="0.15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3" t="s">
        <v>8316</v>
      </c>
      <c r="R1133" t="s">
        <v>8344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15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3" t="s">
        <v>8316</v>
      </c>
      <c r="R1134" t="s">
        <v>8344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5" x14ac:dyDescent="0.15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3" t="s">
        <v>8316</v>
      </c>
      <c r="R1135" t="s">
        <v>8344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15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3" t="s">
        <v>8316</v>
      </c>
      <c r="R1136" t="s">
        <v>8344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15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3" t="s">
        <v>8316</v>
      </c>
      <c r="R1137" t="s">
        <v>8344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15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3" t="s">
        <v>8316</v>
      </c>
      <c r="R1138" t="s">
        <v>8344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5" x14ac:dyDescent="0.15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3" t="s">
        <v>8316</v>
      </c>
      <c r="R1139" t="s">
        <v>8344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5" x14ac:dyDescent="0.15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3" t="s">
        <v>8316</v>
      </c>
      <c r="R1140" t="s">
        <v>8344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5" x14ac:dyDescent="0.15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3" t="s">
        <v>8316</v>
      </c>
      <c r="R1141" t="s">
        <v>8344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15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3" t="s">
        <v>8316</v>
      </c>
      <c r="R1142" t="s">
        <v>8344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5" x14ac:dyDescent="0.15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3" t="s">
        <v>8316</v>
      </c>
      <c r="R1143" t="s">
        <v>8344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15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3" t="s">
        <v>8316</v>
      </c>
      <c r="R1144" t="s">
        <v>8344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5" x14ac:dyDescent="0.15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3" t="s">
        <v>8316</v>
      </c>
      <c r="R1145" t="s">
        <v>8344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15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3" t="s">
        <v>8319</v>
      </c>
      <c r="R1146" t="s">
        <v>8345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15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3" t="s">
        <v>8319</v>
      </c>
      <c r="R1147" t="s">
        <v>8345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15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3" t="s">
        <v>8319</v>
      </c>
      <c r="R1148" t="s">
        <v>8345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5" x14ac:dyDescent="0.15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3" t="s">
        <v>8319</v>
      </c>
      <c r="R1149" t="s">
        <v>8345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15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3" t="s">
        <v>8319</v>
      </c>
      <c r="R1150" t="s">
        <v>8345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15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3" t="s">
        <v>8319</v>
      </c>
      <c r="R1151" t="s">
        <v>8345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15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3" t="s">
        <v>8319</v>
      </c>
      <c r="R1152" t="s">
        <v>8345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15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3" t="s">
        <v>8319</v>
      </c>
      <c r="R1153" t="s">
        <v>8345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5" x14ac:dyDescent="0.15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9">
        <f t="shared" ref="P1154:P1217" si="91">IFERROR(ROUND(E1154/L1154,2),0)</f>
        <v>60.73</v>
      </c>
      <c r="Q1154" s="13" t="s">
        <v>8319</v>
      </c>
      <c r="R1154" t="s">
        <v>8345</v>
      </c>
      <c r="S1154" s="16">
        <f t="shared" ref="S1154:S1217" si="92">(((J1154/60/60/24)+DATE(1970,1,1)))</f>
        <v>42109.709629629629</v>
      </c>
      <c r="T1154" s="16">
        <f t="shared" ref="T1154:T1217" si="93">(((I1154/60/60/24)+DATE(1970,1,1)))</f>
        <v>42139.709629629629</v>
      </c>
      <c r="U1154">
        <f t="shared" ref="U1154:U1217" si="94">YEAR(S1154)</f>
        <v>2015</v>
      </c>
    </row>
    <row r="1155" spans="1:21" ht="30" x14ac:dyDescent="0.15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9">
        <f t="shared" si="91"/>
        <v>50</v>
      </c>
      <c r="Q1155" s="13" t="s">
        <v>8319</v>
      </c>
      <c r="R1155" t="s">
        <v>8345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5" x14ac:dyDescent="0.15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3" t="s">
        <v>8319</v>
      </c>
      <c r="R1156" t="s">
        <v>8345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x14ac:dyDescent="0.15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3" t="s">
        <v>8319</v>
      </c>
      <c r="R1157" t="s">
        <v>8345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15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3" t="s">
        <v>8319</v>
      </c>
      <c r="R1158" t="s">
        <v>8345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5" x14ac:dyDescent="0.15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3" t="s">
        <v>8319</v>
      </c>
      <c r="R1159" t="s">
        <v>8345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15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3" t="s">
        <v>8319</v>
      </c>
      <c r="R1160" t="s">
        <v>8345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5" x14ac:dyDescent="0.15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3" t="s">
        <v>8319</v>
      </c>
      <c r="R1161" t="s">
        <v>8345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15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3" t="s">
        <v>8319</v>
      </c>
      <c r="R1162" t="s">
        <v>8345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5" x14ac:dyDescent="0.15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3" t="s">
        <v>8319</v>
      </c>
      <c r="R1163" t="s">
        <v>8345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15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3" t="s">
        <v>8319</v>
      </c>
      <c r="R1164" t="s">
        <v>8345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x14ac:dyDescent="0.15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3" t="s">
        <v>8319</v>
      </c>
      <c r="R1165" t="s">
        <v>8345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15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3" t="s">
        <v>8319</v>
      </c>
      <c r="R1166" t="s">
        <v>8345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5" x14ac:dyDescent="0.15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3" t="s">
        <v>8319</v>
      </c>
      <c r="R1167" t="s">
        <v>8345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15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3" t="s">
        <v>8319</v>
      </c>
      <c r="R1168" t="s">
        <v>8345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15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3" t="s">
        <v>8319</v>
      </c>
      <c r="R1169" t="s">
        <v>8345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15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3" t="s">
        <v>8319</v>
      </c>
      <c r="R1170" t="s">
        <v>8345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15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3" t="s">
        <v>8319</v>
      </c>
      <c r="R1171" t="s">
        <v>8345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15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3" t="s">
        <v>8319</v>
      </c>
      <c r="R1172" t="s">
        <v>8345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15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3" t="s">
        <v>8319</v>
      </c>
      <c r="R1173" t="s">
        <v>8345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15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3" t="s">
        <v>8319</v>
      </c>
      <c r="R1174" t="s">
        <v>8345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5" x14ac:dyDescent="0.15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3" t="s">
        <v>8319</v>
      </c>
      <c r="R1175" t="s">
        <v>8345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15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3" t="s">
        <v>8319</v>
      </c>
      <c r="R1176" t="s">
        <v>8345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15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3" t="s">
        <v>8319</v>
      </c>
      <c r="R1177" t="s">
        <v>8345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15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3" t="s">
        <v>8319</v>
      </c>
      <c r="R1178" t="s">
        <v>8345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5" x14ac:dyDescent="0.15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3" t="s">
        <v>8319</v>
      </c>
      <c r="R1179" t="s">
        <v>8345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5" x14ac:dyDescent="0.15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3" t="s">
        <v>8319</v>
      </c>
      <c r="R1180" t="s">
        <v>8345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15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3" t="s">
        <v>8319</v>
      </c>
      <c r="R1181" t="s">
        <v>8345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15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3" t="s">
        <v>8319</v>
      </c>
      <c r="R1182" t="s">
        <v>8345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15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3" t="s">
        <v>8319</v>
      </c>
      <c r="R1183" t="s">
        <v>8345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5" x14ac:dyDescent="0.15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3" t="s">
        <v>8319</v>
      </c>
      <c r="R1184" t="s">
        <v>8345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5" x14ac:dyDescent="0.15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3" t="s">
        <v>8319</v>
      </c>
      <c r="R1185" t="s">
        <v>8345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x14ac:dyDescent="0.15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3" t="s">
        <v>8313</v>
      </c>
      <c r="R1186" t="s">
        <v>8314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15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3" t="s">
        <v>8313</v>
      </c>
      <c r="R1187" t="s">
        <v>8314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5" x14ac:dyDescent="0.15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3" t="s">
        <v>8313</v>
      </c>
      <c r="R1188" t="s">
        <v>8314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5" x14ac:dyDescent="0.15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3" t="s">
        <v>8313</v>
      </c>
      <c r="R1189" t="s">
        <v>8314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15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3" t="s">
        <v>8313</v>
      </c>
      <c r="R1190" t="s">
        <v>8314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5" x14ac:dyDescent="0.15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3" t="s">
        <v>8313</v>
      </c>
      <c r="R1191" t="s">
        <v>8314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0" x14ac:dyDescent="0.15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3" t="s">
        <v>8313</v>
      </c>
      <c r="R1192" t="s">
        <v>8314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5" x14ac:dyDescent="0.15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3" t="s">
        <v>8313</v>
      </c>
      <c r="R1193" t="s">
        <v>8314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15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3" t="s">
        <v>8313</v>
      </c>
      <c r="R1194" t="s">
        <v>8314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15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3" t="s">
        <v>8313</v>
      </c>
      <c r="R1195" t="s">
        <v>8314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x14ac:dyDescent="0.15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3" t="s">
        <v>8313</v>
      </c>
      <c r="R1196" t="s">
        <v>8314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15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3" t="s">
        <v>8313</v>
      </c>
      <c r="R1197" t="s">
        <v>8314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15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3" t="s">
        <v>8313</v>
      </c>
      <c r="R1198" t="s">
        <v>8314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15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3" t="s">
        <v>8313</v>
      </c>
      <c r="R1199" t="s">
        <v>8314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15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3" t="s">
        <v>8313</v>
      </c>
      <c r="R1200" t="s">
        <v>8314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5" x14ac:dyDescent="0.15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3" t="s">
        <v>8313</v>
      </c>
      <c r="R1201" t="s">
        <v>8314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x14ac:dyDescent="0.15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3" t="s">
        <v>8313</v>
      </c>
      <c r="R1202" t="s">
        <v>8314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5" x14ac:dyDescent="0.15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3" t="s">
        <v>8313</v>
      </c>
      <c r="R1203" t="s">
        <v>8314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5" x14ac:dyDescent="0.15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3" t="s">
        <v>8313</v>
      </c>
      <c r="R1204" t="s">
        <v>8314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15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3" t="s">
        <v>8313</v>
      </c>
      <c r="R1205" t="s">
        <v>8314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15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3" t="s">
        <v>8313</v>
      </c>
      <c r="R1206" t="s">
        <v>8314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5" x14ac:dyDescent="0.15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3" t="s">
        <v>8313</v>
      </c>
      <c r="R1207" t="s">
        <v>8314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5" x14ac:dyDescent="0.15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3" t="s">
        <v>8313</v>
      </c>
      <c r="R1208" t="s">
        <v>8314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15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3" t="s">
        <v>8313</v>
      </c>
      <c r="R1209" t="s">
        <v>8314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5" x14ac:dyDescent="0.15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3" t="s">
        <v>8313</v>
      </c>
      <c r="R1210" t="s">
        <v>8314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15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3" t="s">
        <v>8313</v>
      </c>
      <c r="R1211" t="s">
        <v>8314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15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3" t="s">
        <v>8313</v>
      </c>
      <c r="R1212" t="s">
        <v>8314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15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3" t="s">
        <v>8313</v>
      </c>
      <c r="R1213" t="s">
        <v>8314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15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3" t="s">
        <v>8313</v>
      </c>
      <c r="R1214" t="s">
        <v>8314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15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3" t="s">
        <v>8313</v>
      </c>
      <c r="R1215" t="s">
        <v>8314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15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3" t="s">
        <v>8313</v>
      </c>
      <c r="R1216" t="s">
        <v>8314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5" x14ac:dyDescent="0.15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3" t="s">
        <v>8313</v>
      </c>
      <c r="R1217" t="s">
        <v>8314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15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9">
        <f t="shared" ref="P1218:P1281" si="96">IFERROR(ROUND(E1218/L1218,2),0)</f>
        <v>91.88</v>
      </c>
      <c r="Q1218" s="13" t="s">
        <v>8313</v>
      </c>
      <c r="R1218" t="s">
        <v>8314</v>
      </c>
      <c r="S1218" s="16">
        <f t="shared" ref="S1218:S1281" si="97">(((J1218/60/60/24)+DATE(1970,1,1)))</f>
        <v>42247.616400462968</v>
      </c>
      <c r="T1218" s="16">
        <f t="shared" ref="T1218:T1281" si="98">(((I1218/60/60/24)+DATE(1970,1,1)))</f>
        <v>42279.960416666669</v>
      </c>
      <c r="U1218">
        <f t="shared" ref="U1218:U1281" si="99">YEAR(S1218)</f>
        <v>2015</v>
      </c>
    </row>
    <row r="1219" spans="1:21" ht="45" x14ac:dyDescent="0.15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9">
        <f t="shared" si="96"/>
        <v>148.57</v>
      </c>
      <c r="Q1219" s="13" t="s">
        <v>8313</v>
      </c>
      <c r="R1219" t="s">
        <v>8314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45" x14ac:dyDescent="0.15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3" t="s">
        <v>8313</v>
      </c>
      <c r="R1220" t="s">
        <v>8314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0" x14ac:dyDescent="0.15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3" t="s">
        <v>8313</v>
      </c>
      <c r="R1221" t="s">
        <v>8314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15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3" t="s">
        <v>8313</v>
      </c>
      <c r="R1222" t="s">
        <v>8314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5" x14ac:dyDescent="0.15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3" t="s">
        <v>8313</v>
      </c>
      <c r="R1223" t="s">
        <v>8314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15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3" t="s">
        <v>8313</v>
      </c>
      <c r="R1224" t="s">
        <v>8314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15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3" t="s">
        <v>8313</v>
      </c>
      <c r="R1225" t="s">
        <v>8314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15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3" t="s">
        <v>8327</v>
      </c>
      <c r="R1226" t="s">
        <v>8354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x14ac:dyDescent="0.15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3" t="s">
        <v>8327</v>
      </c>
      <c r="R1227" t="s">
        <v>8354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15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3" t="s">
        <v>8327</v>
      </c>
      <c r="R1228" t="s">
        <v>8354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5" x14ac:dyDescent="0.15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3" t="s">
        <v>8327</v>
      </c>
      <c r="R1229" t="s">
        <v>8354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15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3" t="s">
        <v>8327</v>
      </c>
      <c r="R1230" t="s">
        <v>8354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15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3" t="s">
        <v>8327</v>
      </c>
      <c r="R1231" t="s">
        <v>8354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15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3" t="s">
        <v>8327</v>
      </c>
      <c r="R1232" t="s">
        <v>8354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15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3" t="s">
        <v>8327</v>
      </c>
      <c r="R1233" t="s">
        <v>8354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5" x14ac:dyDescent="0.15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3" t="s">
        <v>8327</v>
      </c>
      <c r="R1234" t="s">
        <v>8354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5" x14ac:dyDescent="0.15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3" t="s">
        <v>8327</v>
      </c>
      <c r="R1235" t="s">
        <v>8354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15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3" t="s">
        <v>8327</v>
      </c>
      <c r="R1236" t="s">
        <v>8354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5" x14ac:dyDescent="0.15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3" t="s">
        <v>8327</v>
      </c>
      <c r="R1237" t="s">
        <v>8354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5" x14ac:dyDescent="0.15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3" t="s">
        <v>8327</v>
      </c>
      <c r="R1238" t="s">
        <v>8354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5" x14ac:dyDescent="0.15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3" t="s">
        <v>8327</v>
      </c>
      <c r="R1239" t="s">
        <v>8354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15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3" t="s">
        <v>8327</v>
      </c>
      <c r="R1240" t="s">
        <v>8354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15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3" t="s">
        <v>8327</v>
      </c>
      <c r="R1241" t="s">
        <v>8354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15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3" t="s">
        <v>8327</v>
      </c>
      <c r="R1242" t="s">
        <v>8354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15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3" t="s">
        <v>8327</v>
      </c>
      <c r="R1243" t="s">
        <v>8354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5" x14ac:dyDescent="0.15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3" t="s">
        <v>8327</v>
      </c>
      <c r="R1244" t="s">
        <v>8354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15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3" t="s">
        <v>8327</v>
      </c>
      <c r="R1245" t="s">
        <v>8354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15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3" t="s">
        <v>8327</v>
      </c>
      <c r="R1246" t="s">
        <v>8331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15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3" t="s">
        <v>8327</v>
      </c>
      <c r="R1247" t="s">
        <v>8331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5" x14ac:dyDescent="0.15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3" t="s">
        <v>8327</v>
      </c>
      <c r="R1248" t="s">
        <v>8331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15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3" t="s">
        <v>8327</v>
      </c>
      <c r="R1249" t="s">
        <v>8331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15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3" t="s">
        <v>8327</v>
      </c>
      <c r="R1250" t="s">
        <v>8331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15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3" t="s">
        <v>8327</v>
      </c>
      <c r="R1251" t="s">
        <v>8331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15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3" t="s">
        <v>8327</v>
      </c>
      <c r="R1252" t="s">
        <v>8331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x14ac:dyDescent="0.15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3" t="s">
        <v>8327</v>
      </c>
      <c r="R1253" t="s">
        <v>8331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15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3" t="s">
        <v>8327</v>
      </c>
      <c r="R1254" t="s">
        <v>8331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15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3" t="s">
        <v>8327</v>
      </c>
      <c r="R1255" t="s">
        <v>8331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5" x14ac:dyDescent="0.15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3" t="s">
        <v>8327</v>
      </c>
      <c r="R1256" t="s">
        <v>8331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15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3" t="s">
        <v>8327</v>
      </c>
      <c r="R1257" t="s">
        <v>8331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5" x14ac:dyDescent="0.15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3" t="s">
        <v>8327</v>
      </c>
      <c r="R1258" t="s">
        <v>8331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x14ac:dyDescent="0.15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3" t="s">
        <v>8327</v>
      </c>
      <c r="R1259" t="s">
        <v>8331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15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3" t="s">
        <v>8327</v>
      </c>
      <c r="R1260" t="s">
        <v>8331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15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3" t="s">
        <v>8327</v>
      </c>
      <c r="R1261" t="s">
        <v>8331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15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3" t="s">
        <v>8327</v>
      </c>
      <c r="R1262" t="s">
        <v>8331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15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3" t="s">
        <v>8327</v>
      </c>
      <c r="R1263" t="s">
        <v>8331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5" x14ac:dyDescent="0.15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3" t="s">
        <v>8327</v>
      </c>
      <c r="R1264" t="s">
        <v>8331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15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3" t="s">
        <v>8327</v>
      </c>
      <c r="R1265" t="s">
        <v>8331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5" x14ac:dyDescent="0.15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3" t="s">
        <v>8327</v>
      </c>
      <c r="R1266" t="s">
        <v>8331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15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3" t="s">
        <v>8327</v>
      </c>
      <c r="R1267" t="s">
        <v>8331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0" x14ac:dyDescent="0.15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3" t="s">
        <v>8327</v>
      </c>
      <c r="R1268" t="s">
        <v>8331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5" x14ac:dyDescent="0.15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3" t="s">
        <v>8327</v>
      </c>
      <c r="R1269" t="s">
        <v>8331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15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3" t="s">
        <v>8327</v>
      </c>
      <c r="R1270" t="s">
        <v>8331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5" x14ac:dyDescent="0.15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3" t="s">
        <v>8327</v>
      </c>
      <c r="R1271" t="s">
        <v>8331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0" x14ac:dyDescent="0.15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3" t="s">
        <v>8327</v>
      </c>
      <c r="R1272" t="s">
        <v>8331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5" x14ac:dyDescent="0.15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3" t="s">
        <v>8327</v>
      </c>
      <c r="R1273" t="s">
        <v>8331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15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3" t="s">
        <v>8327</v>
      </c>
      <c r="R1274" t="s">
        <v>8331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15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3" t="s">
        <v>8327</v>
      </c>
      <c r="R1275" t="s">
        <v>8331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15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3" t="s">
        <v>8327</v>
      </c>
      <c r="R1276" t="s">
        <v>8331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15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3" t="s">
        <v>8327</v>
      </c>
      <c r="R1277" t="s">
        <v>8331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15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3" t="s">
        <v>8327</v>
      </c>
      <c r="R1278" t="s">
        <v>8331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5" x14ac:dyDescent="0.15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3" t="s">
        <v>8327</v>
      </c>
      <c r="R1279" t="s">
        <v>8331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5" x14ac:dyDescent="0.15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3" t="s">
        <v>8327</v>
      </c>
      <c r="R1280" t="s">
        <v>8331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5" x14ac:dyDescent="0.15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3" t="s">
        <v>8327</v>
      </c>
      <c r="R1281" t="s">
        <v>8331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15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9">
        <f t="shared" ref="P1282:P1345" si="101">IFERROR(ROUND(E1282/L1282,2),0)</f>
        <v>127.98</v>
      </c>
      <c r="Q1282" s="13" t="s">
        <v>8327</v>
      </c>
      <c r="R1282" t="s">
        <v>8331</v>
      </c>
      <c r="S1282" s="16">
        <f t="shared" ref="S1282:S1345" si="102">(((J1282/60/60/24)+DATE(1970,1,1)))</f>
        <v>40513.757569444446</v>
      </c>
      <c r="T1282" s="16">
        <f t="shared" ref="T1282:T1345" si="103">(((I1282/60/60/24)+DATE(1970,1,1)))</f>
        <v>40603.757569444446</v>
      </c>
      <c r="U1282">
        <f t="shared" ref="U1282:U1345" si="104">YEAR(S1282)</f>
        <v>2010</v>
      </c>
    </row>
    <row r="1283" spans="1:21" ht="45" x14ac:dyDescent="0.15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9">
        <f t="shared" si="101"/>
        <v>104.73</v>
      </c>
      <c r="Q1283" s="13" t="s">
        <v>8327</v>
      </c>
      <c r="R1283" t="s">
        <v>8331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45" x14ac:dyDescent="0.15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3" t="s">
        <v>8327</v>
      </c>
      <c r="R1284" t="s">
        <v>8331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15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3" t="s">
        <v>8327</v>
      </c>
      <c r="R1285" t="s">
        <v>8331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15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3" t="s">
        <v>8323</v>
      </c>
      <c r="R1286" t="s">
        <v>8326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5" x14ac:dyDescent="0.15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3" t="s">
        <v>8323</v>
      </c>
      <c r="R1287" t="s">
        <v>8326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15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3" t="s">
        <v>8323</v>
      </c>
      <c r="R1288" t="s">
        <v>8326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5" x14ac:dyDescent="0.15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3" t="s">
        <v>8323</v>
      </c>
      <c r="R1289" t="s">
        <v>8326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15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3" t="s">
        <v>8323</v>
      </c>
      <c r="R1290" t="s">
        <v>8326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15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3" t="s">
        <v>8323</v>
      </c>
      <c r="R1291" t="s">
        <v>8326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15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3" t="s">
        <v>8323</v>
      </c>
      <c r="R1292" t="s">
        <v>8326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5" x14ac:dyDescent="0.15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3" t="s">
        <v>8323</v>
      </c>
      <c r="R1293" t="s">
        <v>8326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15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3" t="s">
        <v>8323</v>
      </c>
      <c r="R1294" t="s">
        <v>8326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15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3" t="s">
        <v>8323</v>
      </c>
      <c r="R1295" t="s">
        <v>8326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5" x14ac:dyDescent="0.15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3" t="s">
        <v>8323</v>
      </c>
      <c r="R1296" t="s">
        <v>8326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5" x14ac:dyDescent="0.15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3" t="s">
        <v>8323</v>
      </c>
      <c r="R1297" t="s">
        <v>8326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15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3" t="s">
        <v>8323</v>
      </c>
      <c r="R1298" t="s">
        <v>8326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5" x14ac:dyDescent="0.15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3" t="s">
        <v>8323</v>
      </c>
      <c r="R1299" t="s">
        <v>8326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5" x14ac:dyDescent="0.15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3" t="s">
        <v>8323</v>
      </c>
      <c r="R1300" t="s">
        <v>8326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15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3" t="s">
        <v>8323</v>
      </c>
      <c r="R1301" t="s">
        <v>8326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5" x14ac:dyDescent="0.15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3" t="s">
        <v>8323</v>
      </c>
      <c r="R1302" t="s">
        <v>8326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5" x14ac:dyDescent="0.15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3" t="s">
        <v>8323</v>
      </c>
      <c r="R1303" t="s">
        <v>8326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15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3" t="s">
        <v>8323</v>
      </c>
      <c r="R1304" t="s">
        <v>8326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15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3" t="s">
        <v>8323</v>
      </c>
      <c r="R1305" t="s">
        <v>8326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15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3" t="s">
        <v>8308</v>
      </c>
      <c r="R1306" t="s">
        <v>8310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5" x14ac:dyDescent="0.15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3" t="s">
        <v>8308</v>
      </c>
      <c r="R1307" t="s">
        <v>8310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15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3" t="s">
        <v>8308</v>
      </c>
      <c r="R1308" t="s">
        <v>8310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15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3" t="s">
        <v>8308</v>
      </c>
      <c r="R1309" t="s">
        <v>8310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15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3" t="s">
        <v>8308</v>
      </c>
      <c r="R1310" t="s">
        <v>8310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15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3" t="s">
        <v>8308</v>
      </c>
      <c r="R1311" t="s">
        <v>8310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15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3" t="s">
        <v>8308</v>
      </c>
      <c r="R1312" t="s">
        <v>8310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15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3" t="s">
        <v>8308</v>
      </c>
      <c r="R1313" t="s">
        <v>8310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15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3" t="s">
        <v>8308</v>
      </c>
      <c r="R1314" t="s">
        <v>8310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5" x14ac:dyDescent="0.15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3" t="s">
        <v>8308</v>
      </c>
      <c r="R1315" t="s">
        <v>8310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5" x14ac:dyDescent="0.15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3" t="s">
        <v>8308</v>
      </c>
      <c r="R1316" t="s">
        <v>8310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15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3" t="s">
        <v>8308</v>
      </c>
      <c r="R1317" t="s">
        <v>8310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15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3" t="s">
        <v>8308</v>
      </c>
      <c r="R1318" t="s">
        <v>8310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15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3" t="s">
        <v>8308</v>
      </c>
      <c r="R1319" t="s">
        <v>8310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15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3" t="s">
        <v>8308</v>
      </c>
      <c r="R1320" t="s">
        <v>8310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x14ac:dyDescent="0.15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3" t="s">
        <v>8308</v>
      </c>
      <c r="R1321" t="s">
        <v>8310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5" x14ac:dyDescent="0.15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3" t="s">
        <v>8308</v>
      </c>
      <c r="R1322" t="s">
        <v>8310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15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3" t="s">
        <v>8308</v>
      </c>
      <c r="R1323" t="s">
        <v>8310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5" x14ac:dyDescent="0.15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3" t="s">
        <v>8308</v>
      </c>
      <c r="R1324" t="s">
        <v>8310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5" x14ac:dyDescent="0.15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3" t="s">
        <v>8308</v>
      </c>
      <c r="R1325" t="s">
        <v>8310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5" x14ac:dyDescent="0.15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3" t="s">
        <v>8308</v>
      </c>
      <c r="R1326" t="s">
        <v>8310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5" x14ac:dyDescent="0.15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3" t="s">
        <v>8308</v>
      </c>
      <c r="R1327" t="s">
        <v>8310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5" x14ac:dyDescent="0.15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3" t="s">
        <v>8308</v>
      </c>
      <c r="R1328" t="s">
        <v>8310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15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3" t="s">
        <v>8308</v>
      </c>
      <c r="R1329" t="s">
        <v>8310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5" x14ac:dyDescent="0.15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3" t="s">
        <v>8308</v>
      </c>
      <c r="R1330" t="s">
        <v>8310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15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3" t="s">
        <v>8308</v>
      </c>
      <c r="R1331" t="s">
        <v>8310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15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3" t="s">
        <v>8308</v>
      </c>
      <c r="R1332" t="s">
        <v>8310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15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3" t="s">
        <v>8308</v>
      </c>
      <c r="R1333" t="s">
        <v>8310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5" x14ac:dyDescent="0.15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3" t="s">
        <v>8308</v>
      </c>
      <c r="R1334" t="s">
        <v>8310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5" x14ac:dyDescent="0.15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3" t="s">
        <v>8308</v>
      </c>
      <c r="R1335" t="s">
        <v>8310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15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3" t="s">
        <v>8308</v>
      </c>
      <c r="R1336" t="s">
        <v>8310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5" x14ac:dyDescent="0.15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3" t="s">
        <v>8308</v>
      </c>
      <c r="R1337" t="s">
        <v>8310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5" x14ac:dyDescent="0.15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3" t="s">
        <v>8308</v>
      </c>
      <c r="R1338" t="s">
        <v>8310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15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3" t="s">
        <v>8308</v>
      </c>
      <c r="R1339" t="s">
        <v>8310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15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3" t="s">
        <v>8308</v>
      </c>
      <c r="R1340" t="s">
        <v>8310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15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3" t="s">
        <v>8308</v>
      </c>
      <c r="R1341" t="s">
        <v>8310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15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3" t="s">
        <v>8308</v>
      </c>
      <c r="R1342" t="s">
        <v>8310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15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3" t="s">
        <v>8308</v>
      </c>
      <c r="R1343" t="s">
        <v>8310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5" x14ac:dyDescent="0.15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3" t="s">
        <v>8308</v>
      </c>
      <c r="R1344" t="s">
        <v>8310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5" x14ac:dyDescent="0.15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3" t="s">
        <v>8308</v>
      </c>
      <c r="R1345" t="s">
        <v>8310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15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9">
        <f t="shared" ref="P1346:P1409" si="106">IFERROR(ROUND(E1346/L1346,2),0)</f>
        <v>40.76</v>
      </c>
      <c r="Q1346" s="13" t="s">
        <v>8311</v>
      </c>
      <c r="R1346" t="s">
        <v>8333</v>
      </c>
      <c r="S1346" s="16">
        <f t="shared" ref="S1346:S1409" si="107">(((J1346/60/60/24)+DATE(1970,1,1)))</f>
        <v>42522.789803240739</v>
      </c>
      <c r="T1346" s="16">
        <f t="shared" ref="T1346:T1409" si="108">(((I1346/60/60/24)+DATE(1970,1,1)))</f>
        <v>42551.789803240739</v>
      </c>
      <c r="U1346">
        <f t="shared" ref="U1346:U1409" si="109">YEAR(S1346)</f>
        <v>2016</v>
      </c>
    </row>
    <row r="1347" spans="1:21" ht="45" x14ac:dyDescent="0.15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9">
        <f t="shared" si="106"/>
        <v>53.57</v>
      </c>
      <c r="Q1347" s="13" t="s">
        <v>8311</v>
      </c>
      <c r="R1347" t="s">
        <v>8333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5" x14ac:dyDescent="0.15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3" t="s">
        <v>8311</v>
      </c>
      <c r="R1348" t="s">
        <v>8333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5" x14ac:dyDescent="0.15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3" t="s">
        <v>8311</v>
      </c>
      <c r="R1349" t="s">
        <v>8333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5" x14ac:dyDescent="0.15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3" t="s">
        <v>8311</v>
      </c>
      <c r="R1350" t="s">
        <v>8333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5" x14ac:dyDescent="0.15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3" t="s">
        <v>8311</v>
      </c>
      <c r="R1351" t="s">
        <v>8333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5" x14ac:dyDescent="0.15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3" t="s">
        <v>8311</v>
      </c>
      <c r="R1352" t="s">
        <v>8333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15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3" t="s">
        <v>8311</v>
      </c>
      <c r="R1353" t="s">
        <v>8333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5" x14ac:dyDescent="0.15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3" t="s">
        <v>8311</v>
      </c>
      <c r="R1354" t="s">
        <v>8333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15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3" t="s">
        <v>8311</v>
      </c>
      <c r="R1355" t="s">
        <v>8333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x14ac:dyDescent="0.15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3" t="s">
        <v>8311</v>
      </c>
      <c r="R1356" t="s">
        <v>8333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15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3" t="s">
        <v>8311</v>
      </c>
      <c r="R1357" t="s">
        <v>8333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5" x14ac:dyDescent="0.15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3" t="s">
        <v>8311</v>
      </c>
      <c r="R1358" t="s">
        <v>8333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15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3" t="s">
        <v>8311</v>
      </c>
      <c r="R1359" t="s">
        <v>8333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15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3" t="s">
        <v>8311</v>
      </c>
      <c r="R1360" t="s">
        <v>8333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15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3" t="s">
        <v>8311</v>
      </c>
      <c r="R1361" t="s">
        <v>8333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15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3" t="s">
        <v>8311</v>
      </c>
      <c r="R1362" t="s">
        <v>8333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15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3" t="s">
        <v>8311</v>
      </c>
      <c r="R1363" t="s">
        <v>8333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0" x14ac:dyDescent="0.15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3" t="s">
        <v>8311</v>
      </c>
      <c r="R1364" t="s">
        <v>8333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5" x14ac:dyDescent="0.15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3" t="s">
        <v>8311</v>
      </c>
      <c r="R1365" t="s">
        <v>8333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15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3" t="s">
        <v>8327</v>
      </c>
      <c r="R1366" t="s">
        <v>8331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x14ac:dyDescent="0.15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3" t="s">
        <v>8327</v>
      </c>
      <c r="R1367" t="s">
        <v>8331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5" x14ac:dyDescent="0.15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3" t="s">
        <v>8327</v>
      </c>
      <c r="R1368" t="s">
        <v>8331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15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3" t="s">
        <v>8327</v>
      </c>
      <c r="R1369" t="s">
        <v>8331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15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3" t="s">
        <v>8327</v>
      </c>
      <c r="R1370" t="s">
        <v>8331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5" x14ac:dyDescent="0.15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3" t="s">
        <v>8327</v>
      </c>
      <c r="R1371" t="s">
        <v>8331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15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3" t="s">
        <v>8327</v>
      </c>
      <c r="R1372" t="s">
        <v>8331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15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3" t="s">
        <v>8327</v>
      </c>
      <c r="R1373" t="s">
        <v>8331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5" x14ac:dyDescent="0.15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3" t="s">
        <v>8327</v>
      </c>
      <c r="R1374" t="s">
        <v>8331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0" x14ac:dyDescent="0.15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3" t="s">
        <v>8327</v>
      </c>
      <c r="R1375" t="s">
        <v>8331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15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3" t="s">
        <v>8327</v>
      </c>
      <c r="R1376" t="s">
        <v>8331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15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3" t="s">
        <v>8327</v>
      </c>
      <c r="R1377" t="s">
        <v>8331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15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3" t="s">
        <v>8327</v>
      </c>
      <c r="R1378" t="s">
        <v>8331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15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3" t="s">
        <v>8327</v>
      </c>
      <c r="R1379" t="s">
        <v>8331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5" x14ac:dyDescent="0.15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3" t="s">
        <v>8327</v>
      </c>
      <c r="R1380" t="s">
        <v>8331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15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3" t="s">
        <v>8327</v>
      </c>
      <c r="R1381" t="s">
        <v>8331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15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3" t="s">
        <v>8327</v>
      </c>
      <c r="R1382" t="s">
        <v>8331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15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3" t="s">
        <v>8327</v>
      </c>
      <c r="R1383" t="s">
        <v>8331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15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3" t="s">
        <v>8327</v>
      </c>
      <c r="R1384" t="s">
        <v>8331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5" x14ac:dyDescent="0.15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3" t="s">
        <v>8327</v>
      </c>
      <c r="R1385" t="s">
        <v>8331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15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3" t="s">
        <v>8327</v>
      </c>
      <c r="R1386" t="s">
        <v>8331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15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3" t="s">
        <v>8327</v>
      </c>
      <c r="R1387" t="s">
        <v>8331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15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3" t="s">
        <v>8327</v>
      </c>
      <c r="R1388" t="s">
        <v>8331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5" x14ac:dyDescent="0.15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3" t="s">
        <v>8327</v>
      </c>
      <c r="R1389" t="s">
        <v>8331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5" x14ac:dyDescent="0.15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3" t="s">
        <v>8327</v>
      </c>
      <c r="R1390" t="s">
        <v>8331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15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3" t="s">
        <v>8327</v>
      </c>
      <c r="R1391" t="s">
        <v>8331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15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3" t="s">
        <v>8327</v>
      </c>
      <c r="R1392" t="s">
        <v>8331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15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3" t="s">
        <v>8327</v>
      </c>
      <c r="R1393" t="s">
        <v>8331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15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3" t="s">
        <v>8327</v>
      </c>
      <c r="R1394" t="s">
        <v>8331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5" x14ac:dyDescent="0.15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3" t="s">
        <v>8327</v>
      </c>
      <c r="R1395" t="s">
        <v>8331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15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3" t="s">
        <v>8327</v>
      </c>
      <c r="R1396" t="s">
        <v>8331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5" x14ac:dyDescent="0.15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3" t="s">
        <v>8327</v>
      </c>
      <c r="R1397" t="s">
        <v>8331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15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3" t="s">
        <v>8327</v>
      </c>
      <c r="R1398" t="s">
        <v>8331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15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3" t="s">
        <v>8327</v>
      </c>
      <c r="R1399" t="s">
        <v>8331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15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3" t="s">
        <v>8327</v>
      </c>
      <c r="R1400" t="s">
        <v>8331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15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3" t="s">
        <v>8327</v>
      </c>
      <c r="R1401" t="s">
        <v>8331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15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3" t="s">
        <v>8327</v>
      </c>
      <c r="R1402" t="s">
        <v>8331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15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3" t="s">
        <v>8327</v>
      </c>
      <c r="R1403" t="s">
        <v>8331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5" x14ac:dyDescent="0.15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3" t="s">
        <v>8327</v>
      </c>
      <c r="R1404" t="s">
        <v>8331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5" x14ac:dyDescent="0.15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3" t="s">
        <v>8327</v>
      </c>
      <c r="R1405" t="s">
        <v>8331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5" x14ac:dyDescent="0.15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3" t="s">
        <v>8311</v>
      </c>
      <c r="R1406" t="s">
        <v>8348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15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3" t="s">
        <v>8311</v>
      </c>
      <c r="R1407" t="s">
        <v>8348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5" x14ac:dyDescent="0.15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3" t="s">
        <v>8311</v>
      </c>
      <c r="R1408" t="s">
        <v>8348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15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3" t="s">
        <v>8311</v>
      </c>
      <c r="R1409" t="s">
        <v>8348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5" x14ac:dyDescent="0.15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9">
        <f t="shared" ref="P1410:P1473" si="111">IFERROR(ROUND(E1410/L1410,2),0)</f>
        <v>12</v>
      </c>
      <c r="Q1410" s="13" t="s">
        <v>8311</v>
      </c>
      <c r="R1410" t="s">
        <v>8348</v>
      </c>
      <c r="S1410" s="16">
        <f t="shared" ref="S1410:S1473" si="112">(((J1410/60/60/24)+DATE(1970,1,1)))</f>
        <v>42291.872175925921</v>
      </c>
      <c r="T1410" s="16">
        <f t="shared" ref="T1410:T1473" si="113">(((I1410/60/60/24)+DATE(1970,1,1)))</f>
        <v>42321.913842592592</v>
      </c>
      <c r="U1410">
        <f t="shared" ref="U1410:U1473" si="114">YEAR(S1410)</f>
        <v>2015</v>
      </c>
    </row>
    <row r="1411" spans="1:21" ht="45" x14ac:dyDescent="0.15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9">
        <f t="shared" si="111"/>
        <v>0</v>
      </c>
      <c r="Q1411" s="13" t="s">
        <v>8311</v>
      </c>
      <c r="R1411" t="s">
        <v>8348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45" x14ac:dyDescent="0.15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3" t="s">
        <v>8311</v>
      </c>
      <c r="R1412" t="s">
        <v>8348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15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3" t="s">
        <v>8311</v>
      </c>
      <c r="R1413" t="s">
        <v>8348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x14ac:dyDescent="0.15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3" t="s">
        <v>8311</v>
      </c>
      <c r="R1414" t="s">
        <v>8348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15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3" t="s">
        <v>8311</v>
      </c>
      <c r="R1415" t="s">
        <v>8348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5" x14ac:dyDescent="0.15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3" t="s">
        <v>8311</v>
      </c>
      <c r="R1416" t="s">
        <v>8348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15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3" t="s">
        <v>8311</v>
      </c>
      <c r="R1417" t="s">
        <v>8348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15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3" t="s">
        <v>8311</v>
      </c>
      <c r="R1418" t="s">
        <v>8348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15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3" t="s">
        <v>8311</v>
      </c>
      <c r="R1419" t="s">
        <v>8348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15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3" t="s">
        <v>8311</v>
      </c>
      <c r="R1420" t="s">
        <v>8348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5" x14ac:dyDescent="0.15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3" t="s">
        <v>8311</v>
      </c>
      <c r="R1421" t="s">
        <v>8348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15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3" t="s">
        <v>8311</v>
      </c>
      <c r="R1422" t="s">
        <v>8348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15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3" t="s">
        <v>8311</v>
      </c>
      <c r="R1423" t="s">
        <v>8348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5" x14ac:dyDescent="0.15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3" t="s">
        <v>8311</v>
      </c>
      <c r="R1424" t="s">
        <v>8348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5" x14ac:dyDescent="0.15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3" t="s">
        <v>8311</v>
      </c>
      <c r="R1425" t="s">
        <v>8348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15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3" t="s">
        <v>8311</v>
      </c>
      <c r="R1426" t="s">
        <v>8348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5" x14ac:dyDescent="0.15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3" t="s">
        <v>8311</v>
      </c>
      <c r="R1427" t="s">
        <v>8348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x14ac:dyDescent="0.15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3" t="s">
        <v>8311</v>
      </c>
      <c r="R1428" t="s">
        <v>8348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15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3" t="s">
        <v>8311</v>
      </c>
      <c r="R1429" t="s">
        <v>8348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15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3" t="s">
        <v>8311</v>
      </c>
      <c r="R1430" t="s">
        <v>8348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15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3" t="s">
        <v>8311</v>
      </c>
      <c r="R1431" t="s">
        <v>8348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15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3" t="s">
        <v>8311</v>
      </c>
      <c r="R1432" t="s">
        <v>8348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5" x14ac:dyDescent="0.15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3" t="s">
        <v>8311</v>
      </c>
      <c r="R1433" t="s">
        <v>8348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5" x14ac:dyDescent="0.15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3" t="s">
        <v>8311</v>
      </c>
      <c r="R1434" t="s">
        <v>8348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5" x14ac:dyDescent="0.15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3" t="s">
        <v>8311</v>
      </c>
      <c r="R1435" t="s">
        <v>8348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15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3" t="s">
        <v>8311</v>
      </c>
      <c r="R1436" t="s">
        <v>8348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15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3" t="s">
        <v>8311</v>
      </c>
      <c r="R1437" t="s">
        <v>8348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15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3" t="s">
        <v>8311</v>
      </c>
      <c r="R1438" t="s">
        <v>8348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15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3" t="s">
        <v>8311</v>
      </c>
      <c r="R1439" t="s">
        <v>8348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5" x14ac:dyDescent="0.15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3" t="s">
        <v>8311</v>
      </c>
      <c r="R1440" t="s">
        <v>8348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15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3" t="s">
        <v>8311</v>
      </c>
      <c r="R1441" t="s">
        <v>8348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x14ac:dyDescent="0.15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3" t="s">
        <v>8311</v>
      </c>
      <c r="R1442" t="s">
        <v>8348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5" x14ac:dyDescent="0.15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3" t="s">
        <v>8311</v>
      </c>
      <c r="R1443" t="s">
        <v>8348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15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3" t="s">
        <v>8311</v>
      </c>
      <c r="R1444" t="s">
        <v>8348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5" x14ac:dyDescent="0.15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3" t="s">
        <v>8311</v>
      </c>
      <c r="R1445" t="s">
        <v>8348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15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3" t="s">
        <v>8311</v>
      </c>
      <c r="R1446" t="s">
        <v>8348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15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3" t="s">
        <v>8311</v>
      </c>
      <c r="R1447" t="s">
        <v>8348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5" x14ac:dyDescent="0.15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3" t="s">
        <v>8311</v>
      </c>
      <c r="R1448" t="s">
        <v>8348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15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3" t="s">
        <v>8311</v>
      </c>
      <c r="R1449" t="s">
        <v>8348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15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3" t="s">
        <v>8311</v>
      </c>
      <c r="R1450" t="s">
        <v>8348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5" x14ac:dyDescent="0.15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3" t="s">
        <v>8311</v>
      </c>
      <c r="R1451" t="s">
        <v>8348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15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3" t="s">
        <v>8311</v>
      </c>
      <c r="R1452" t="s">
        <v>8348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15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3" t="s">
        <v>8311</v>
      </c>
      <c r="R1453" t="s">
        <v>8348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15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3" t="s">
        <v>8311</v>
      </c>
      <c r="R1454" t="s">
        <v>8348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5" x14ac:dyDescent="0.15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3" t="s">
        <v>8311</v>
      </c>
      <c r="R1455" t="s">
        <v>8348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5" x14ac:dyDescent="0.15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3" t="s">
        <v>8311</v>
      </c>
      <c r="R1456" t="s">
        <v>8348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15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3" t="s">
        <v>8311</v>
      </c>
      <c r="R1457" t="s">
        <v>8348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5" x14ac:dyDescent="0.15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3" t="s">
        <v>8311</v>
      </c>
      <c r="R1458" t="s">
        <v>8348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15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3" t="s">
        <v>8311</v>
      </c>
      <c r="R1459" t="s">
        <v>8348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15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3" t="s">
        <v>8311</v>
      </c>
      <c r="R1460" t="s">
        <v>8348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15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3" t="s">
        <v>8311</v>
      </c>
      <c r="R1461" t="s">
        <v>8348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15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3" t="s">
        <v>8311</v>
      </c>
      <c r="R1462" t="s">
        <v>8348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15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3" t="s">
        <v>8311</v>
      </c>
      <c r="R1463" t="s">
        <v>8312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15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3" t="s">
        <v>8311</v>
      </c>
      <c r="R1464" t="s">
        <v>8312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x14ac:dyDescent="0.15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3" t="s">
        <v>8311</v>
      </c>
      <c r="R1465" t="s">
        <v>8312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5" x14ac:dyDescent="0.15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3" t="s">
        <v>8311</v>
      </c>
      <c r="R1466" t="s">
        <v>8312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5" x14ac:dyDescent="0.15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3" t="s">
        <v>8311</v>
      </c>
      <c r="R1467" t="s">
        <v>8312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5" x14ac:dyDescent="0.15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3" t="s">
        <v>8311</v>
      </c>
      <c r="R1468" t="s">
        <v>8312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15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3" t="s">
        <v>8311</v>
      </c>
      <c r="R1469" t="s">
        <v>8312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5" x14ac:dyDescent="0.15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3" t="s">
        <v>8311</v>
      </c>
      <c r="R1470" t="s">
        <v>8312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15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3" t="s">
        <v>8311</v>
      </c>
      <c r="R1471" t="s">
        <v>8312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15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3" t="s">
        <v>8311</v>
      </c>
      <c r="R1472" t="s">
        <v>8312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x14ac:dyDescent="0.15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3" t="s">
        <v>8311</v>
      </c>
      <c r="R1473" t="s">
        <v>8312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15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9">
        <f t="shared" ref="P1474:P1537" si="116">IFERROR(ROUND(E1474/L1474,2),0)</f>
        <v>103.2</v>
      </c>
      <c r="Q1474" s="13" t="s">
        <v>8311</v>
      </c>
      <c r="R1474" t="s">
        <v>8312</v>
      </c>
      <c r="S1474" s="16">
        <f t="shared" ref="S1474:S1537" si="117">(((J1474/60/60/24)+DATE(1970,1,1)))</f>
        <v>41533.542858796296</v>
      </c>
      <c r="T1474" s="16">
        <f t="shared" ref="T1474:T1537" si="118">(((I1474/60/60/24)+DATE(1970,1,1)))</f>
        <v>41563.542858796296</v>
      </c>
      <c r="U1474">
        <f t="shared" ref="U1474:U1537" si="119">YEAR(S1474)</f>
        <v>2013</v>
      </c>
    </row>
    <row r="1475" spans="1:21" ht="15" x14ac:dyDescent="0.15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9">
        <f t="shared" si="116"/>
        <v>38.46</v>
      </c>
      <c r="Q1475" s="13" t="s">
        <v>8311</v>
      </c>
      <c r="R1475" t="s">
        <v>8312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45" x14ac:dyDescent="0.15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3" t="s">
        <v>8311</v>
      </c>
      <c r="R1476" t="s">
        <v>8312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15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3" t="s">
        <v>8311</v>
      </c>
      <c r="R1477" t="s">
        <v>8312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x14ac:dyDescent="0.15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3" t="s">
        <v>8311</v>
      </c>
      <c r="R1478" t="s">
        <v>8312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5" x14ac:dyDescent="0.15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3" t="s">
        <v>8311</v>
      </c>
      <c r="R1479" t="s">
        <v>8312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5" x14ac:dyDescent="0.15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3" t="s">
        <v>8311</v>
      </c>
      <c r="R1480" t="s">
        <v>8312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5" x14ac:dyDescent="0.15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3" t="s">
        <v>8311</v>
      </c>
      <c r="R1481" t="s">
        <v>8312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5" x14ac:dyDescent="0.15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3" t="s">
        <v>8311</v>
      </c>
      <c r="R1482" t="s">
        <v>8312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15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3" t="s">
        <v>8311</v>
      </c>
      <c r="R1483" t="s">
        <v>8352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15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3" t="s">
        <v>8311</v>
      </c>
      <c r="R1484" t="s">
        <v>8352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5" x14ac:dyDescent="0.15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3" t="s">
        <v>8311</v>
      </c>
      <c r="R1485" t="s">
        <v>8352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5" x14ac:dyDescent="0.15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3" t="s">
        <v>8311</v>
      </c>
      <c r="R1486" t="s">
        <v>8352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5" x14ac:dyDescent="0.15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3" t="s">
        <v>8311</v>
      </c>
      <c r="R1487" t="s">
        <v>8352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15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3" t="s">
        <v>8311</v>
      </c>
      <c r="R1488" t="s">
        <v>8352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15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3" t="s">
        <v>8311</v>
      </c>
      <c r="R1489" t="s">
        <v>8352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15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3" t="s">
        <v>8311</v>
      </c>
      <c r="R1490" t="s">
        <v>8352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15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3" t="s">
        <v>8311</v>
      </c>
      <c r="R1491" t="s">
        <v>8352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15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3" t="s">
        <v>8311</v>
      </c>
      <c r="R1492" t="s">
        <v>8352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15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3" t="s">
        <v>8311</v>
      </c>
      <c r="R1493" t="s">
        <v>8352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15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3" t="s">
        <v>8311</v>
      </c>
      <c r="R1494" t="s">
        <v>8352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15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3" t="s">
        <v>8311</v>
      </c>
      <c r="R1495" t="s">
        <v>8352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15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3" t="s">
        <v>8311</v>
      </c>
      <c r="R1496" t="s">
        <v>8352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15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3" t="s">
        <v>8311</v>
      </c>
      <c r="R1497" t="s">
        <v>8352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15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3" t="s">
        <v>8311</v>
      </c>
      <c r="R1498" t="s">
        <v>8352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5" x14ac:dyDescent="0.15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3" t="s">
        <v>8311</v>
      </c>
      <c r="R1499" t="s">
        <v>8352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5" x14ac:dyDescent="0.15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3" t="s">
        <v>8311</v>
      </c>
      <c r="R1500" t="s">
        <v>8352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5" x14ac:dyDescent="0.15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3" t="s">
        <v>8311</v>
      </c>
      <c r="R1501" t="s">
        <v>8352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5" x14ac:dyDescent="0.15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3" t="s">
        <v>8311</v>
      </c>
      <c r="R1502" t="s">
        <v>8352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0" x14ac:dyDescent="0.15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3" t="s">
        <v>8313</v>
      </c>
      <c r="R1503" t="s">
        <v>8314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x14ac:dyDescent="0.15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3" t="s">
        <v>8313</v>
      </c>
      <c r="R1504" t="s">
        <v>8314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5" x14ac:dyDescent="0.15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3" t="s">
        <v>8313</v>
      </c>
      <c r="R1505" t="s">
        <v>8314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15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3" t="s">
        <v>8313</v>
      </c>
      <c r="R1506" t="s">
        <v>8314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15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3" t="s">
        <v>8313</v>
      </c>
      <c r="R1507" t="s">
        <v>8314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15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3" t="s">
        <v>8313</v>
      </c>
      <c r="R1508" t="s">
        <v>8314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15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3" t="s">
        <v>8313</v>
      </c>
      <c r="R1509" t="s">
        <v>8314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15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3" t="s">
        <v>8313</v>
      </c>
      <c r="R1510" t="s">
        <v>8314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x14ac:dyDescent="0.15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3" t="s">
        <v>8313</v>
      </c>
      <c r="R1511" t="s">
        <v>8314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x14ac:dyDescent="0.15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3" t="s">
        <v>8313</v>
      </c>
      <c r="R1512" t="s">
        <v>8314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15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3" t="s">
        <v>8313</v>
      </c>
      <c r="R1513" t="s">
        <v>8314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5" x14ac:dyDescent="0.15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3" t="s">
        <v>8313</v>
      </c>
      <c r="R1514" t="s">
        <v>8314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15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3" t="s">
        <v>8313</v>
      </c>
      <c r="R1515" t="s">
        <v>8314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15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3" t="s">
        <v>8313</v>
      </c>
      <c r="R1516" t="s">
        <v>8314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5" x14ac:dyDescent="0.15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3" t="s">
        <v>8313</v>
      </c>
      <c r="R1517" t="s">
        <v>8314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15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3" t="s">
        <v>8313</v>
      </c>
      <c r="R1518" t="s">
        <v>8314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5" x14ac:dyDescent="0.15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3" t="s">
        <v>8313</v>
      </c>
      <c r="R1519" t="s">
        <v>8314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15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3" t="s">
        <v>8313</v>
      </c>
      <c r="R1520" t="s">
        <v>8314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5" x14ac:dyDescent="0.15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3" t="s">
        <v>8313</v>
      </c>
      <c r="R1521" t="s">
        <v>8314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0" x14ac:dyDescent="0.15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3" t="s">
        <v>8313</v>
      </c>
      <c r="R1522" t="s">
        <v>8314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15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3" t="s">
        <v>8313</v>
      </c>
      <c r="R1523" t="s">
        <v>8314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15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3" t="s">
        <v>8313</v>
      </c>
      <c r="R1524" t="s">
        <v>8314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5" x14ac:dyDescent="0.15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3" t="s">
        <v>8313</v>
      </c>
      <c r="R1525" t="s">
        <v>8314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15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3" t="s">
        <v>8313</v>
      </c>
      <c r="R1526" t="s">
        <v>8314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x14ac:dyDescent="0.15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3" t="s">
        <v>8313</v>
      </c>
      <c r="R1527" t="s">
        <v>8314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5" x14ac:dyDescent="0.15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3" t="s">
        <v>8313</v>
      </c>
      <c r="R1528" t="s">
        <v>8314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15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3" t="s">
        <v>8313</v>
      </c>
      <c r="R1529" t="s">
        <v>8314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15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3" t="s">
        <v>8313</v>
      </c>
      <c r="R1530" t="s">
        <v>8314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15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3" t="s">
        <v>8313</v>
      </c>
      <c r="R1531" t="s">
        <v>8314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15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3" t="s">
        <v>8313</v>
      </c>
      <c r="R1532" t="s">
        <v>8314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15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3" t="s">
        <v>8313</v>
      </c>
      <c r="R1533" t="s">
        <v>8314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5" x14ac:dyDescent="0.15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3" t="s">
        <v>8313</v>
      </c>
      <c r="R1534" t="s">
        <v>8314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15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3" t="s">
        <v>8313</v>
      </c>
      <c r="R1535" t="s">
        <v>8314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15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3" t="s">
        <v>8313</v>
      </c>
      <c r="R1536" t="s">
        <v>8314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5" x14ac:dyDescent="0.15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3" t="s">
        <v>8313</v>
      </c>
      <c r="R1537" t="s">
        <v>8314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5" x14ac:dyDescent="0.15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9">
        <f t="shared" ref="P1538:P1601" si="121">IFERROR(ROUND(E1538/L1538,2),0)</f>
        <v>66.02</v>
      </c>
      <c r="Q1538" s="13" t="s">
        <v>8313</v>
      </c>
      <c r="R1538" t="s">
        <v>8314</v>
      </c>
      <c r="S1538" s="16">
        <f t="shared" ref="S1538:S1601" si="122">(((J1538/60/60/24)+DATE(1970,1,1)))</f>
        <v>42213.802199074074</v>
      </c>
      <c r="T1538" s="16">
        <f t="shared" ref="T1538:T1601" si="123">(((I1538/60/60/24)+DATE(1970,1,1)))</f>
        <v>42243.802199074074</v>
      </c>
      <c r="U1538">
        <f t="shared" ref="U1538:U1601" si="124">YEAR(S1538)</f>
        <v>2015</v>
      </c>
    </row>
    <row r="1539" spans="1:21" ht="45" x14ac:dyDescent="0.15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9">
        <f t="shared" si="121"/>
        <v>96.38</v>
      </c>
      <c r="Q1539" s="13" t="s">
        <v>8313</v>
      </c>
      <c r="R1539" t="s">
        <v>8314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5" x14ac:dyDescent="0.15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3" t="s">
        <v>8313</v>
      </c>
      <c r="R1540" t="s">
        <v>8314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5" x14ac:dyDescent="0.15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3" t="s">
        <v>8313</v>
      </c>
      <c r="R1541" t="s">
        <v>8314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5" x14ac:dyDescent="0.15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3" t="s">
        <v>8313</v>
      </c>
      <c r="R1542" t="s">
        <v>8314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15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3" t="s">
        <v>8313</v>
      </c>
      <c r="R1543" t="s">
        <v>8355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5" x14ac:dyDescent="0.15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3" t="s">
        <v>8313</v>
      </c>
      <c r="R1544" t="s">
        <v>8355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15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3" t="s">
        <v>8313</v>
      </c>
      <c r="R1545" t="s">
        <v>8355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15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3" t="s">
        <v>8313</v>
      </c>
      <c r="R1546" t="s">
        <v>8355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15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3" t="s">
        <v>8313</v>
      </c>
      <c r="R1547" t="s">
        <v>8355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5" x14ac:dyDescent="0.15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3" t="s">
        <v>8313</v>
      </c>
      <c r="R1548" t="s">
        <v>8355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15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3" t="s">
        <v>8313</v>
      </c>
      <c r="R1549" t="s">
        <v>8355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15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3" t="s">
        <v>8313</v>
      </c>
      <c r="R1550" t="s">
        <v>8355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15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3" t="s">
        <v>8313</v>
      </c>
      <c r="R1551" t="s">
        <v>8355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15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3" t="s">
        <v>8313</v>
      </c>
      <c r="R1552" t="s">
        <v>8355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5" x14ac:dyDescent="0.15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3" t="s">
        <v>8313</v>
      </c>
      <c r="R1553" t="s">
        <v>8355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5" x14ac:dyDescent="0.15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3" t="s">
        <v>8313</v>
      </c>
      <c r="R1554" t="s">
        <v>8355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15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3" t="s">
        <v>8313</v>
      </c>
      <c r="R1555" t="s">
        <v>8355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15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3" t="s">
        <v>8313</v>
      </c>
      <c r="R1556" t="s">
        <v>8355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15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3" t="s">
        <v>8313</v>
      </c>
      <c r="R1557" t="s">
        <v>8355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15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3" t="s">
        <v>8313</v>
      </c>
      <c r="R1558" t="s">
        <v>8355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15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3" t="s">
        <v>8313</v>
      </c>
      <c r="R1559" t="s">
        <v>8355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15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3" t="s">
        <v>8313</v>
      </c>
      <c r="R1560" t="s">
        <v>8355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0" x14ac:dyDescent="0.15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3" t="s">
        <v>8313</v>
      </c>
      <c r="R1561" t="s">
        <v>8355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x14ac:dyDescent="0.15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3" t="s">
        <v>8313</v>
      </c>
      <c r="R1562" t="s">
        <v>8355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5" x14ac:dyDescent="0.15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3" t="s">
        <v>8311</v>
      </c>
      <c r="R1563" t="s">
        <v>8349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15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3" t="s">
        <v>8311</v>
      </c>
      <c r="R1564" t="s">
        <v>8349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15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3" t="s">
        <v>8311</v>
      </c>
      <c r="R1565" t="s">
        <v>8349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5" x14ac:dyDescent="0.15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3" t="s">
        <v>8311</v>
      </c>
      <c r="R1566" t="s">
        <v>8349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5" x14ac:dyDescent="0.15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3" t="s">
        <v>8311</v>
      </c>
      <c r="R1567" t="s">
        <v>8349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15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3" t="s">
        <v>8311</v>
      </c>
      <c r="R1568" t="s">
        <v>8349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5" x14ac:dyDescent="0.15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3" t="s">
        <v>8311</v>
      </c>
      <c r="R1569" t="s">
        <v>8349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15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3" t="s">
        <v>8311</v>
      </c>
      <c r="R1570" t="s">
        <v>8349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5" x14ac:dyDescent="0.15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3" t="s">
        <v>8311</v>
      </c>
      <c r="R1571" t="s">
        <v>8349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15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3" t="s">
        <v>8311</v>
      </c>
      <c r="R1572" t="s">
        <v>8349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15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3" t="s">
        <v>8311</v>
      </c>
      <c r="R1573" t="s">
        <v>8349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x14ac:dyDescent="0.15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3" t="s">
        <v>8311</v>
      </c>
      <c r="R1574" t="s">
        <v>8349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x14ac:dyDescent="0.15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3" t="s">
        <v>8311</v>
      </c>
      <c r="R1575" t="s">
        <v>8349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5" x14ac:dyDescent="0.15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3" t="s">
        <v>8311</v>
      </c>
      <c r="R1576" t="s">
        <v>8349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5" x14ac:dyDescent="0.15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3" t="s">
        <v>8311</v>
      </c>
      <c r="R1577" t="s">
        <v>8349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0" x14ac:dyDescent="0.15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3" t="s">
        <v>8311</v>
      </c>
      <c r="R1578" t="s">
        <v>8349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5" x14ac:dyDescent="0.15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3" t="s">
        <v>8311</v>
      </c>
      <c r="R1579" t="s">
        <v>8349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15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3" t="s">
        <v>8311</v>
      </c>
      <c r="R1580" t="s">
        <v>8349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0" x14ac:dyDescent="0.15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3" t="s">
        <v>8311</v>
      </c>
      <c r="R1581" t="s">
        <v>8349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15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3" t="s">
        <v>8311</v>
      </c>
      <c r="R1582" t="s">
        <v>8349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5" x14ac:dyDescent="0.15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3" t="s">
        <v>8313</v>
      </c>
      <c r="R1583" t="s">
        <v>8351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15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3" t="s">
        <v>8313</v>
      </c>
      <c r="R1584" t="s">
        <v>8351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15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3" t="s">
        <v>8313</v>
      </c>
      <c r="R1585" t="s">
        <v>8351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x14ac:dyDescent="0.15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3" t="s">
        <v>8313</v>
      </c>
      <c r="R1586" t="s">
        <v>8351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15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3" t="s">
        <v>8313</v>
      </c>
      <c r="R1587" t="s">
        <v>8351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15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3" t="s">
        <v>8313</v>
      </c>
      <c r="R1588" t="s">
        <v>8351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15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3" t="s">
        <v>8313</v>
      </c>
      <c r="R1589" t="s">
        <v>8351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15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3" t="s">
        <v>8313</v>
      </c>
      <c r="R1590" t="s">
        <v>8351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15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3" t="s">
        <v>8313</v>
      </c>
      <c r="R1591" t="s">
        <v>8351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5" x14ac:dyDescent="0.15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3" t="s">
        <v>8313</v>
      </c>
      <c r="R1592" t="s">
        <v>8351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15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3" t="s">
        <v>8313</v>
      </c>
      <c r="R1593" t="s">
        <v>8351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15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3" t="s">
        <v>8313</v>
      </c>
      <c r="R1594" t="s">
        <v>8351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0" x14ac:dyDescent="0.15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3" t="s">
        <v>8313</v>
      </c>
      <c r="R1595" t="s">
        <v>8351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0" x14ac:dyDescent="0.15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3" t="s">
        <v>8313</v>
      </c>
      <c r="R1596" t="s">
        <v>8351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15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3" t="s">
        <v>8313</v>
      </c>
      <c r="R1597" t="s">
        <v>8351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15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3" t="s">
        <v>8313</v>
      </c>
      <c r="R1598" t="s">
        <v>8351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15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3" t="s">
        <v>8313</v>
      </c>
      <c r="R1599" t="s">
        <v>8351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15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3" t="s">
        <v>8313</v>
      </c>
      <c r="R1600" t="s">
        <v>8351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15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3" t="s">
        <v>8313</v>
      </c>
      <c r="R1601" t="s">
        <v>8351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5" x14ac:dyDescent="0.15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9">
        <f t="shared" ref="P1602:P1665" si="126">IFERROR(ROUND(E1602/L1602,2),0)</f>
        <v>40.78</v>
      </c>
      <c r="Q1602" s="13" t="s">
        <v>8313</v>
      </c>
      <c r="R1602" t="s">
        <v>8351</v>
      </c>
      <c r="S1602" s="16">
        <f t="shared" ref="S1602:S1665" si="127">(((J1602/60/60/24)+DATE(1970,1,1)))</f>
        <v>41791.057314814818</v>
      </c>
      <c r="T1602" s="16">
        <f t="shared" ref="T1602:T1665" si="128">(((I1602/60/60/24)+DATE(1970,1,1)))</f>
        <v>41835.21597222222</v>
      </c>
      <c r="U1602">
        <f t="shared" ref="U1602:U1665" si="129">YEAR(S1602)</f>
        <v>2014</v>
      </c>
    </row>
    <row r="1603" spans="1:21" ht="45" x14ac:dyDescent="0.15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9">
        <f t="shared" si="126"/>
        <v>48.33</v>
      </c>
      <c r="Q1603" s="13" t="s">
        <v>8327</v>
      </c>
      <c r="R1603" t="s">
        <v>8331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5" x14ac:dyDescent="0.15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3" t="s">
        <v>8327</v>
      </c>
      <c r="R1604" t="s">
        <v>8331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0" x14ac:dyDescent="0.15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3" t="s">
        <v>8327</v>
      </c>
      <c r="R1605" t="s">
        <v>8331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5" x14ac:dyDescent="0.15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3" t="s">
        <v>8327</v>
      </c>
      <c r="R1606" t="s">
        <v>8331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x14ac:dyDescent="0.15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3" t="s">
        <v>8327</v>
      </c>
      <c r="R1607" t="s">
        <v>8331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5" x14ac:dyDescent="0.15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3" t="s">
        <v>8327</v>
      </c>
      <c r="R1608" t="s">
        <v>8331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15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3" t="s">
        <v>8327</v>
      </c>
      <c r="R1609" t="s">
        <v>8331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0" x14ac:dyDescent="0.15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3" t="s">
        <v>8327</v>
      </c>
      <c r="R1610" t="s">
        <v>8331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15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3" t="s">
        <v>8327</v>
      </c>
      <c r="R1611" t="s">
        <v>8331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15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3" t="s">
        <v>8327</v>
      </c>
      <c r="R1612" t="s">
        <v>8331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5" x14ac:dyDescent="0.15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3" t="s">
        <v>8327</v>
      </c>
      <c r="R1613" t="s">
        <v>8331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15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3" t="s">
        <v>8327</v>
      </c>
      <c r="R1614" t="s">
        <v>8331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x14ac:dyDescent="0.15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3" t="s">
        <v>8327</v>
      </c>
      <c r="R1615" t="s">
        <v>8331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5" x14ac:dyDescent="0.15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3" t="s">
        <v>8327</v>
      </c>
      <c r="R1616" t="s">
        <v>8331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15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3" t="s">
        <v>8327</v>
      </c>
      <c r="R1617" t="s">
        <v>8331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15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3" t="s">
        <v>8327</v>
      </c>
      <c r="R1618" t="s">
        <v>8331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x14ac:dyDescent="0.15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3" t="s">
        <v>8327</v>
      </c>
      <c r="R1619" t="s">
        <v>8331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15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3" t="s">
        <v>8327</v>
      </c>
      <c r="R1620" t="s">
        <v>8331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5" x14ac:dyDescent="0.15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3" t="s">
        <v>8327</v>
      </c>
      <c r="R1621" t="s">
        <v>8331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15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3" t="s">
        <v>8327</v>
      </c>
      <c r="R1622" t="s">
        <v>8331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15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3" t="s">
        <v>8327</v>
      </c>
      <c r="R1623" t="s">
        <v>8331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15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3" t="s">
        <v>8327</v>
      </c>
      <c r="R1624" t="s">
        <v>8331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5" x14ac:dyDescent="0.15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3" t="s">
        <v>8327</v>
      </c>
      <c r="R1625" t="s">
        <v>8331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15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3" t="s">
        <v>8327</v>
      </c>
      <c r="R1626" t="s">
        <v>8331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15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3" t="s">
        <v>8327</v>
      </c>
      <c r="R1627" t="s">
        <v>8331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15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3" t="s">
        <v>8327</v>
      </c>
      <c r="R1628" t="s">
        <v>8331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x14ac:dyDescent="0.15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3" t="s">
        <v>8327</v>
      </c>
      <c r="R1629" t="s">
        <v>8331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15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3" t="s">
        <v>8327</v>
      </c>
      <c r="R1630" t="s">
        <v>8331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15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3" t="s">
        <v>8327</v>
      </c>
      <c r="R1631" t="s">
        <v>8331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x14ac:dyDescent="0.15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3" t="s">
        <v>8327</v>
      </c>
      <c r="R1632" t="s">
        <v>8331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5" x14ac:dyDescent="0.15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3" t="s">
        <v>8327</v>
      </c>
      <c r="R1633" t="s">
        <v>8331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5" x14ac:dyDescent="0.15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3" t="s">
        <v>8327</v>
      </c>
      <c r="R1634" t="s">
        <v>8331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5" x14ac:dyDescent="0.15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3" t="s">
        <v>8327</v>
      </c>
      <c r="R1635" t="s">
        <v>8331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0" x14ac:dyDescent="0.15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3" t="s">
        <v>8327</v>
      </c>
      <c r="R1636" t="s">
        <v>8331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15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3" t="s">
        <v>8327</v>
      </c>
      <c r="R1637" t="s">
        <v>8331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15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3" t="s">
        <v>8327</v>
      </c>
      <c r="R1638" t="s">
        <v>8331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15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3" t="s">
        <v>8327</v>
      </c>
      <c r="R1639" t="s">
        <v>8331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15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3" t="s">
        <v>8327</v>
      </c>
      <c r="R1640" t="s">
        <v>8331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5" x14ac:dyDescent="0.15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3" t="s">
        <v>8327</v>
      </c>
      <c r="R1641" t="s">
        <v>8331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5" x14ac:dyDescent="0.15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3" t="s">
        <v>8327</v>
      </c>
      <c r="R1642" t="s">
        <v>8331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15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3" t="s">
        <v>8327</v>
      </c>
      <c r="R1643" t="s">
        <v>8338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15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3" t="s">
        <v>8327</v>
      </c>
      <c r="R1644" t="s">
        <v>8338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15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3" t="s">
        <v>8327</v>
      </c>
      <c r="R1645" t="s">
        <v>8338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5" x14ac:dyDescent="0.15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3" t="s">
        <v>8327</v>
      </c>
      <c r="R1646" t="s">
        <v>8338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15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3" t="s">
        <v>8327</v>
      </c>
      <c r="R1647" t="s">
        <v>8338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15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3" t="s">
        <v>8327</v>
      </c>
      <c r="R1648" t="s">
        <v>8338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15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3" t="s">
        <v>8327</v>
      </c>
      <c r="R1649" t="s">
        <v>8338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15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3" t="s">
        <v>8327</v>
      </c>
      <c r="R1650" t="s">
        <v>8338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x14ac:dyDescent="0.15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3" t="s">
        <v>8327</v>
      </c>
      <c r="R1651" t="s">
        <v>8338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15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3" t="s">
        <v>8327</v>
      </c>
      <c r="R1652" t="s">
        <v>8338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15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3" t="s">
        <v>8327</v>
      </c>
      <c r="R1653" t="s">
        <v>8338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5" x14ac:dyDescent="0.15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3" t="s">
        <v>8327</v>
      </c>
      <c r="R1654" t="s">
        <v>8338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15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3" t="s">
        <v>8327</v>
      </c>
      <c r="R1655" t="s">
        <v>8338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15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3" t="s">
        <v>8327</v>
      </c>
      <c r="R1656" t="s">
        <v>8338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0" x14ac:dyDescent="0.15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3" t="s">
        <v>8327</v>
      </c>
      <c r="R1657" t="s">
        <v>8338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15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3" t="s">
        <v>8327</v>
      </c>
      <c r="R1658" t="s">
        <v>8338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15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3" t="s">
        <v>8327</v>
      </c>
      <c r="R1659" t="s">
        <v>8338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5" x14ac:dyDescent="0.15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3" t="s">
        <v>8327</v>
      </c>
      <c r="R1660" t="s">
        <v>8338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15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3" t="s">
        <v>8327</v>
      </c>
      <c r="R1661" t="s">
        <v>8338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15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3" t="s">
        <v>8327</v>
      </c>
      <c r="R1662" t="s">
        <v>8338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0" x14ac:dyDescent="0.15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3" t="s">
        <v>8327</v>
      </c>
      <c r="R1663" t="s">
        <v>8338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5" x14ac:dyDescent="0.15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3" t="s">
        <v>8327</v>
      </c>
      <c r="R1664" t="s">
        <v>8338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15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3" t="s">
        <v>8327</v>
      </c>
      <c r="R1665" t="s">
        <v>8338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15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9">
        <f t="shared" ref="P1666:P1729" si="131">IFERROR(ROUND(E1666/L1666,2),0)</f>
        <v>34.380000000000003</v>
      </c>
      <c r="Q1666" s="13" t="s">
        <v>8327</v>
      </c>
      <c r="R1666" t="s">
        <v>8338</v>
      </c>
      <c r="S1666" s="16">
        <f t="shared" ref="S1666:S1729" si="132">(((J1666/60/60/24)+DATE(1970,1,1)))</f>
        <v>40939.761782407404</v>
      </c>
      <c r="T1666" s="16">
        <f t="shared" ref="T1666:T1729" si="133">(((I1666/60/60/24)+DATE(1970,1,1)))</f>
        <v>40984.165972222225</v>
      </c>
      <c r="U1666">
        <f t="shared" ref="U1666:U1729" si="134">YEAR(S1666)</f>
        <v>2012</v>
      </c>
    </row>
    <row r="1667" spans="1:21" ht="45" x14ac:dyDescent="0.15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9">
        <f t="shared" si="131"/>
        <v>44.96</v>
      </c>
      <c r="Q1667" s="13" t="s">
        <v>8327</v>
      </c>
      <c r="R1667" t="s">
        <v>8338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5" x14ac:dyDescent="0.15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3" t="s">
        <v>8327</v>
      </c>
      <c r="R1668" t="s">
        <v>8338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15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3" t="s">
        <v>8327</v>
      </c>
      <c r="R1669" t="s">
        <v>8338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5" x14ac:dyDescent="0.15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3" t="s">
        <v>8327</v>
      </c>
      <c r="R1670" t="s">
        <v>8338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15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3" t="s">
        <v>8327</v>
      </c>
      <c r="R1671" t="s">
        <v>8338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15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3" t="s">
        <v>8327</v>
      </c>
      <c r="R1672" t="s">
        <v>8338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15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3" t="s">
        <v>8327</v>
      </c>
      <c r="R1673" t="s">
        <v>8338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15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3" t="s">
        <v>8327</v>
      </c>
      <c r="R1674" t="s">
        <v>8338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15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3" t="s">
        <v>8327</v>
      </c>
      <c r="R1675" t="s">
        <v>8338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5" x14ac:dyDescent="0.15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3" t="s">
        <v>8327</v>
      </c>
      <c r="R1676" t="s">
        <v>8338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15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3" t="s">
        <v>8327</v>
      </c>
      <c r="R1677" t="s">
        <v>8338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0" x14ac:dyDescent="0.15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3" t="s">
        <v>8327</v>
      </c>
      <c r="R1678" t="s">
        <v>8338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15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3" t="s">
        <v>8327</v>
      </c>
      <c r="R1679" t="s">
        <v>8338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15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3" t="s">
        <v>8327</v>
      </c>
      <c r="R1680" t="s">
        <v>8338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15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3" t="s">
        <v>8327</v>
      </c>
      <c r="R1681" t="s">
        <v>8338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15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3" t="s">
        <v>8327</v>
      </c>
      <c r="R1682" t="s">
        <v>8338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5" x14ac:dyDescent="0.15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3" t="s">
        <v>8327</v>
      </c>
      <c r="R1683" t="s">
        <v>8330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15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3" t="s">
        <v>8327</v>
      </c>
      <c r="R1684" t="s">
        <v>8330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15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3" t="s">
        <v>8327</v>
      </c>
      <c r="R1685" t="s">
        <v>8330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15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3" t="s">
        <v>8327</v>
      </c>
      <c r="R1686" t="s">
        <v>8330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5" x14ac:dyDescent="0.15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3" t="s">
        <v>8327</v>
      </c>
      <c r="R1687" t="s">
        <v>8330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5" x14ac:dyDescent="0.15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3" t="s">
        <v>8327</v>
      </c>
      <c r="R1688" t="s">
        <v>8330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5" x14ac:dyDescent="0.15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3" t="s">
        <v>8327</v>
      </c>
      <c r="R1689" t="s">
        <v>8330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15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3" t="s">
        <v>8327</v>
      </c>
      <c r="R1690" t="s">
        <v>8330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15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3" t="s">
        <v>8327</v>
      </c>
      <c r="R1691" t="s">
        <v>8330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15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3" t="s">
        <v>8327</v>
      </c>
      <c r="R1692" t="s">
        <v>8330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5" x14ac:dyDescent="0.15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3" t="s">
        <v>8327</v>
      </c>
      <c r="R1693" t="s">
        <v>8330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15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3" t="s">
        <v>8327</v>
      </c>
      <c r="R1694" t="s">
        <v>8330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15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3" t="s">
        <v>8327</v>
      </c>
      <c r="R1695" t="s">
        <v>8330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5" x14ac:dyDescent="0.15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3" t="s">
        <v>8327</v>
      </c>
      <c r="R1696" t="s">
        <v>8330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15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3" t="s">
        <v>8327</v>
      </c>
      <c r="R1697" t="s">
        <v>8330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5" x14ac:dyDescent="0.15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3" t="s">
        <v>8327</v>
      </c>
      <c r="R1698" t="s">
        <v>8330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15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3" t="s">
        <v>8327</v>
      </c>
      <c r="R1699" t="s">
        <v>8330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15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3" t="s">
        <v>8327</v>
      </c>
      <c r="R1700" t="s">
        <v>8330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5" x14ac:dyDescent="0.15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3" t="s">
        <v>8327</v>
      </c>
      <c r="R1701" t="s">
        <v>8330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5" x14ac:dyDescent="0.15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3" t="s">
        <v>8327</v>
      </c>
      <c r="R1702" t="s">
        <v>8330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5" x14ac:dyDescent="0.15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3" t="s">
        <v>8327</v>
      </c>
      <c r="R1703" t="s">
        <v>8330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15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3" t="s">
        <v>8327</v>
      </c>
      <c r="R1704" t="s">
        <v>8330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5" x14ac:dyDescent="0.15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3" t="s">
        <v>8327</v>
      </c>
      <c r="R1705" t="s">
        <v>8330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15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3" t="s">
        <v>8327</v>
      </c>
      <c r="R1706" t="s">
        <v>8330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15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3" t="s">
        <v>8327</v>
      </c>
      <c r="R1707" t="s">
        <v>8330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15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3" t="s">
        <v>8327</v>
      </c>
      <c r="R1708" t="s">
        <v>8330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5" x14ac:dyDescent="0.15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3" t="s">
        <v>8327</v>
      </c>
      <c r="R1709" t="s">
        <v>8330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15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3" t="s">
        <v>8327</v>
      </c>
      <c r="R1710" t="s">
        <v>8330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15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3" t="s">
        <v>8327</v>
      </c>
      <c r="R1711" t="s">
        <v>8330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15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3" t="s">
        <v>8327</v>
      </c>
      <c r="R1712" t="s">
        <v>8330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5" x14ac:dyDescent="0.15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3" t="s">
        <v>8327</v>
      </c>
      <c r="R1713" t="s">
        <v>8330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15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3" t="s">
        <v>8327</v>
      </c>
      <c r="R1714" t="s">
        <v>8330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15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3" t="s">
        <v>8327</v>
      </c>
      <c r="R1715" t="s">
        <v>8330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5" x14ac:dyDescent="0.15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3" t="s">
        <v>8327</v>
      </c>
      <c r="R1716" t="s">
        <v>8330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15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3" t="s">
        <v>8327</v>
      </c>
      <c r="R1717" t="s">
        <v>8330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5" x14ac:dyDescent="0.15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3" t="s">
        <v>8327</v>
      </c>
      <c r="R1718" t="s">
        <v>8330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15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3" t="s">
        <v>8327</v>
      </c>
      <c r="R1719" t="s">
        <v>8330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5" x14ac:dyDescent="0.15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3" t="s">
        <v>8327</v>
      </c>
      <c r="R1720" t="s">
        <v>8330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5" x14ac:dyDescent="0.15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3" t="s">
        <v>8327</v>
      </c>
      <c r="R1721" t="s">
        <v>8330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15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3" t="s">
        <v>8327</v>
      </c>
      <c r="R1722" t="s">
        <v>8330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15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3" t="s">
        <v>8327</v>
      </c>
      <c r="R1723" t="s">
        <v>8330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15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3" t="s">
        <v>8327</v>
      </c>
      <c r="R1724" t="s">
        <v>8330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15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3" t="s">
        <v>8327</v>
      </c>
      <c r="R1725" t="s">
        <v>8330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5" x14ac:dyDescent="0.15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3" t="s">
        <v>8327</v>
      </c>
      <c r="R1726" t="s">
        <v>8330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5" x14ac:dyDescent="0.15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3" t="s">
        <v>8327</v>
      </c>
      <c r="R1727" t="s">
        <v>8330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15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3" t="s">
        <v>8327</v>
      </c>
      <c r="R1728" t="s">
        <v>8330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5" x14ac:dyDescent="0.15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3" t="s">
        <v>8327</v>
      </c>
      <c r="R1729" t="s">
        <v>8330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15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9">
        <f t="shared" ref="P1730:P1793" si="136">IFERROR(ROUND(E1730/L1730,2),0)</f>
        <v>122.14</v>
      </c>
      <c r="Q1730" s="13" t="s">
        <v>8327</v>
      </c>
      <c r="R1730" t="s">
        <v>8330</v>
      </c>
      <c r="S1730" s="16">
        <f t="shared" ref="S1730:S1793" si="137">(((J1730/60/60/24)+DATE(1970,1,1)))</f>
        <v>42268.625856481478</v>
      </c>
      <c r="T1730" s="16">
        <f t="shared" ref="T1730:T1793" si="138">(((I1730/60/60/24)+DATE(1970,1,1)))</f>
        <v>42298.625856481478</v>
      </c>
      <c r="U1730">
        <f t="shared" ref="U1730:U1793" si="139">YEAR(S1730)</f>
        <v>2015</v>
      </c>
    </row>
    <row r="1731" spans="1:21" ht="45" x14ac:dyDescent="0.15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9">
        <f t="shared" si="136"/>
        <v>0</v>
      </c>
      <c r="Q1731" s="13" t="s">
        <v>8327</v>
      </c>
      <c r="R1731" t="s">
        <v>8330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5" x14ac:dyDescent="0.15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3" t="s">
        <v>8327</v>
      </c>
      <c r="R1732" t="s">
        <v>8330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15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3" t="s">
        <v>8327</v>
      </c>
      <c r="R1733" t="s">
        <v>8330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5" x14ac:dyDescent="0.15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3" t="s">
        <v>8327</v>
      </c>
      <c r="R1734" t="s">
        <v>8330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x14ac:dyDescent="0.15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3" t="s">
        <v>8327</v>
      </c>
      <c r="R1735" t="s">
        <v>8330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15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3" t="s">
        <v>8327</v>
      </c>
      <c r="R1736" t="s">
        <v>8330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15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3" t="s">
        <v>8327</v>
      </c>
      <c r="R1737" t="s">
        <v>8330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0" x14ac:dyDescent="0.15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3" t="s">
        <v>8327</v>
      </c>
      <c r="R1738" t="s">
        <v>8330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5" x14ac:dyDescent="0.15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3" t="s">
        <v>8327</v>
      </c>
      <c r="R1739" t="s">
        <v>8330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0" x14ac:dyDescent="0.15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3" t="s">
        <v>8327</v>
      </c>
      <c r="R1740" t="s">
        <v>8330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15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3" t="s">
        <v>8327</v>
      </c>
      <c r="R1741" t="s">
        <v>8330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15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3" t="s">
        <v>8327</v>
      </c>
      <c r="R1742" t="s">
        <v>8330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x14ac:dyDescent="0.15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3" t="s">
        <v>8313</v>
      </c>
      <c r="R1743" t="s">
        <v>8314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5" x14ac:dyDescent="0.15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3" t="s">
        <v>8313</v>
      </c>
      <c r="R1744" t="s">
        <v>8314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15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3" t="s">
        <v>8313</v>
      </c>
      <c r="R1745" t="s">
        <v>8314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5" x14ac:dyDescent="0.15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3" t="s">
        <v>8313</v>
      </c>
      <c r="R1746" t="s">
        <v>8314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5" x14ac:dyDescent="0.15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3" t="s">
        <v>8313</v>
      </c>
      <c r="R1747" t="s">
        <v>8314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15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3" t="s">
        <v>8313</v>
      </c>
      <c r="R1748" t="s">
        <v>8314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5" x14ac:dyDescent="0.15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3" t="s">
        <v>8313</v>
      </c>
      <c r="R1749" t="s">
        <v>8314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0" x14ac:dyDescent="0.15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3" t="s">
        <v>8313</v>
      </c>
      <c r="R1750" t="s">
        <v>8314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x14ac:dyDescent="0.15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3" t="s">
        <v>8313</v>
      </c>
      <c r="R1751" t="s">
        <v>8314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5" x14ac:dyDescent="0.15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3" t="s">
        <v>8313</v>
      </c>
      <c r="R1752" t="s">
        <v>8314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15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3" t="s">
        <v>8313</v>
      </c>
      <c r="R1753" t="s">
        <v>8314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0" x14ac:dyDescent="0.15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3" t="s">
        <v>8313</v>
      </c>
      <c r="R1754" t="s">
        <v>8314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15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3" t="s">
        <v>8313</v>
      </c>
      <c r="R1755" t="s">
        <v>8314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x14ac:dyDescent="0.15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3" t="s">
        <v>8313</v>
      </c>
      <c r="R1756" t="s">
        <v>8314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5" x14ac:dyDescent="0.15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3" t="s">
        <v>8313</v>
      </c>
      <c r="R1757" t="s">
        <v>8314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15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3" t="s">
        <v>8313</v>
      </c>
      <c r="R1758" t="s">
        <v>8314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0" x14ac:dyDescent="0.15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3" t="s">
        <v>8313</v>
      </c>
      <c r="R1759" t="s">
        <v>8314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15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3" t="s">
        <v>8313</v>
      </c>
      <c r="R1760" t="s">
        <v>8314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15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3" t="s">
        <v>8313</v>
      </c>
      <c r="R1761" t="s">
        <v>8314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5" x14ac:dyDescent="0.15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3" t="s">
        <v>8313</v>
      </c>
      <c r="R1762" t="s">
        <v>8314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15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3" t="s">
        <v>8313</v>
      </c>
      <c r="R1763" t="s">
        <v>8314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15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3" t="s">
        <v>8313</v>
      </c>
      <c r="R1764" t="s">
        <v>8314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15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3" t="s">
        <v>8313</v>
      </c>
      <c r="R1765" t="s">
        <v>8314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x14ac:dyDescent="0.15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3" t="s">
        <v>8313</v>
      </c>
      <c r="R1766" t="s">
        <v>8314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5" x14ac:dyDescent="0.15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3" t="s">
        <v>8313</v>
      </c>
      <c r="R1767" t="s">
        <v>8314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15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3" t="s">
        <v>8313</v>
      </c>
      <c r="R1768" t="s">
        <v>8314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0" x14ac:dyDescent="0.15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3" t="s">
        <v>8313</v>
      </c>
      <c r="R1769" t="s">
        <v>8314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15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3" t="s">
        <v>8313</v>
      </c>
      <c r="R1770" t="s">
        <v>8314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15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3" t="s">
        <v>8313</v>
      </c>
      <c r="R1771" t="s">
        <v>8314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5" x14ac:dyDescent="0.15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3" t="s">
        <v>8313</v>
      </c>
      <c r="R1772" t="s">
        <v>8314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5" x14ac:dyDescent="0.15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3" t="s">
        <v>8313</v>
      </c>
      <c r="R1773" t="s">
        <v>8314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15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3" t="s">
        <v>8313</v>
      </c>
      <c r="R1774" t="s">
        <v>8314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5" x14ac:dyDescent="0.15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3" t="s">
        <v>8313</v>
      </c>
      <c r="R1775" t="s">
        <v>8314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5" x14ac:dyDescent="0.15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3" t="s">
        <v>8313</v>
      </c>
      <c r="R1776" t="s">
        <v>8314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15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3" t="s">
        <v>8313</v>
      </c>
      <c r="R1777" t="s">
        <v>8314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15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3" t="s">
        <v>8313</v>
      </c>
      <c r="R1778" t="s">
        <v>8314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5" x14ac:dyDescent="0.15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3" t="s">
        <v>8313</v>
      </c>
      <c r="R1779" t="s">
        <v>8314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15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3" t="s">
        <v>8313</v>
      </c>
      <c r="R1780" t="s">
        <v>8314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5" x14ac:dyDescent="0.15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3" t="s">
        <v>8313</v>
      </c>
      <c r="R1781" t="s">
        <v>8314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x14ac:dyDescent="0.15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3" t="s">
        <v>8313</v>
      </c>
      <c r="R1782" t="s">
        <v>8314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x14ac:dyDescent="0.15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3" t="s">
        <v>8313</v>
      </c>
      <c r="R1783" t="s">
        <v>8314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15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3" t="s">
        <v>8313</v>
      </c>
      <c r="R1784" t="s">
        <v>8314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x14ac:dyDescent="0.15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3" t="s">
        <v>8313</v>
      </c>
      <c r="R1785" t="s">
        <v>8314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5" x14ac:dyDescent="0.15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3" t="s">
        <v>8313</v>
      </c>
      <c r="R1786" t="s">
        <v>8314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15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3" t="s">
        <v>8313</v>
      </c>
      <c r="R1787" t="s">
        <v>8314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5" x14ac:dyDescent="0.15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3" t="s">
        <v>8313</v>
      </c>
      <c r="R1788" t="s">
        <v>8314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15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3" t="s">
        <v>8313</v>
      </c>
      <c r="R1789" t="s">
        <v>8314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15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3" t="s">
        <v>8313</v>
      </c>
      <c r="R1790" t="s">
        <v>8314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15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3" t="s">
        <v>8313</v>
      </c>
      <c r="R1791" t="s">
        <v>8314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15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3" t="s">
        <v>8313</v>
      </c>
      <c r="R1792" t="s">
        <v>8314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0" x14ac:dyDescent="0.15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3" t="s">
        <v>8313</v>
      </c>
      <c r="R1793" t="s">
        <v>8314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0" x14ac:dyDescent="0.15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9">
        <f t="shared" ref="P1794:P1857" si="141">IFERROR(ROUND(E1794/L1794,2),0)</f>
        <v>109.94</v>
      </c>
      <c r="Q1794" s="13" t="s">
        <v>8313</v>
      </c>
      <c r="R1794" t="s">
        <v>8314</v>
      </c>
      <c r="S1794" s="16">
        <f t="shared" ref="S1794:S1857" si="142">(((J1794/60/60/24)+DATE(1970,1,1)))</f>
        <v>42189.031041666662</v>
      </c>
      <c r="T1794" s="16">
        <f t="shared" ref="T1794:T1857" si="143">(((I1794/60/60/24)+DATE(1970,1,1)))</f>
        <v>42226.290972222225</v>
      </c>
      <c r="U1794">
        <f t="shared" ref="U1794:U1857" si="144">YEAR(S1794)</f>
        <v>2015</v>
      </c>
    </row>
    <row r="1795" spans="1:21" ht="45" x14ac:dyDescent="0.15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9">
        <f t="shared" si="141"/>
        <v>20</v>
      </c>
      <c r="Q1795" s="13" t="s">
        <v>8313</v>
      </c>
      <c r="R1795" t="s">
        <v>8314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45" x14ac:dyDescent="0.15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3" t="s">
        <v>8313</v>
      </c>
      <c r="R1796" t="s">
        <v>8314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15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3" t="s">
        <v>8313</v>
      </c>
      <c r="R1797" t="s">
        <v>8314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15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3" t="s">
        <v>8313</v>
      </c>
      <c r="R1798" t="s">
        <v>8314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15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3" t="s">
        <v>8313</v>
      </c>
      <c r="R1799" t="s">
        <v>8314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15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3" t="s">
        <v>8313</v>
      </c>
      <c r="R1800" t="s">
        <v>8314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15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3" t="s">
        <v>8313</v>
      </c>
      <c r="R1801" t="s">
        <v>8314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15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3" t="s">
        <v>8313</v>
      </c>
      <c r="R1802" t="s">
        <v>8314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5" x14ac:dyDescent="0.15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3" t="s">
        <v>8313</v>
      </c>
      <c r="R1803" t="s">
        <v>8314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15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3" t="s">
        <v>8313</v>
      </c>
      <c r="R1804" t="s">
        <v>8314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15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3" t="s">
        <v>8313</v>
      </c>
      <c r="R1805" t="s">
        <v>8314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15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3" t="s">
        <v>8313</v>
      </c>
      <c r="R1806" t="s">
        <v>8314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5" x14ac:dyDescent="0.15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3" t="s">
        <v>8313</v>
      </c>
      <c r="R1807" t="s">
        <v>8314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5" x14ac:dyDescent="0.15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3" t="s">
        <v>8313</v>
      </c>
      <c r="R1808" t="s">
        <v>8314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15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3" t="s">
        <v>8313</v>
      </c>
      <c r="R1809" t="s">
        <v>8314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5" x14ac:dyDescent="0.15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3" t="s">
        <v>8313</v>
      </c>
      <c r="R1810" t="s">
        <v>8314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15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3" t="s">
        <v>8313</v>
      </c>
      <c r="R1811" t="s">
        <v>8314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15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3" t="s">
        <v>8313</v>
      </c>
      <c r="R1812" t="s">
        <v>8314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15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3" t="s">
        <v>8313</v>
      </c>
      <c r="R1813" t="s">
        <v>8314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5" x14ac:dyDescent="0.15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3" t="s">
        <v>8313</v>
      </c>
      <c r="R1814" t="s">
        <v>8314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15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3" t="s">
        <v>8313</v>
      </c>
      <c r="R1815" t="s">
        <v>8314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15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3" t="s">
        <v>8313</v>
      </c>
      <c r="R1816" t="s">
        <v>8314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15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3" t="s">
        <v>8313</v>
      </c>
      <c r="R1817" t="s">
        <v>8314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15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3" t="s">
        <v>8313</v>
      </c>
      <c r="R1818" t="s">
        <v>8314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0" x14ac:dyDescent="0.15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3" t="s">
        <v>8313</v>
      </c>
      <c r="R1819" t="s">
        <v>8314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0" x14ac:dyDescent="0.15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3" t="s">
        <v>8313</v>
      </c>
      <c r="R1820" t="s">
        <v>8314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5" x14ac:dyDescent="0.15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3" t="s">
        <v>8313</v>
      </c>
      <c r="R1821" t="s">
        <v>8314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15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3" t="s">
        <v>8313</v>
      </c>
      <c r="R1822" t="s">
        <v>8314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15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3" t="s">
        <v>8327</v>
      </c>
      <c r="R1823" t="s">
        <v>8331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15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3" t="s">
        <v>8327</v>
      </c>
      <c r="R1824" t="s">
        <v>8331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5" x14ac:dyDescent="0.15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3" t="s">
        <v>8327</v>
      </c>
      <c r="R1825" t="s">
        <v>8331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5" x14ac:dyDescent="0.15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3" t="s">
        <v>8327</v>
      </c>
      <c r="R1826" t="s">
        <v>8331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5" x14ac:dyDescent="0.15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3" t="s">
        <v>8327</v>
      </c>
      <c r="R1827" t="s">
        <v>8331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15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3" t="s">
        <v>8327</v>
      </c>
      <c r="R1828" t="s">
        <v>8331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5" x14ac:dyDescent="0.15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3" t="s">
        <v>8327</v>
      </c>
      <c r="R1829" t="s">
        <v>8331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5" x14ac:dyDescent="0.15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3" t="s">
        <v>8327</v>
      </c>
      <c r="R1830" t="s">
        <v>8331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15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3" t="s">
        <v>8327</v>
      </c>
      <c r="R1831" t="s">
        <v>8331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15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3" t="s">
        <v>8327</v>
      </c>
      <c r="R1832" t="s">
        <v>8331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15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3" t="s">
        <v>8327</v>
      </c>
      <c r="R1833" t="s">
        <v>8331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5" x14ac:dyDescent="0.15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3" t="s">
        <v>8327</v>
      </c>
      <c r="R1834" t="s">
        <v>8331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15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3" t="s">
        <v>8327</v>
      </c>
      <c r="R1835" t="s">
        <v>8331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15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3" t="s">
        <v>8327</v>
      </c>
      <c r="R1836" t="s">
        <v>8331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0" x14ac:dyDescent="0.15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3" t="s">
        <v>8327</v>
      </c>
      <c r="R1837" t="s">
        <v>8331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15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3" t="s">
        <v>8327</v>
      </c>
      <c r="R1838" t="s">
        <v>8331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15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3" t="s">
        <v>8327</v>
      </c>
      <c r="R1839" t="s">
        <v>8331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5" x14ac:dyDescent="0.15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3" t="s">
        <v>8327</v>
      </c>
      <c r="R1840" t="s">
        <v>8331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15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3" t="s">
        <v>8327</v>
      </c>
      <c r="R1841" t="s">
        <v>8331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5" x14ac:dyDescent="0.15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3" t="s">
        <v>8327</v>
      </c>
      <c r="R1842" t="s">
        <v>8331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15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3" t="s">
        <v>8327</v>
      </c>
      <c r="R1843" t="s">
        <v>8331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15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3" t="s">
        <v>8327</v>
      </c>
      <c r="R1844" t="s">
        <v>8331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15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3" t="s">
        <v>8327</v>
      </c>
      <c r="R1845" t="s">
        <v>8331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5" x14ac:dyDescent="0.15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3" t="s">
        <v>8327</v>
      </c>
      <c r="R1846" t="s">
        <v>8331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15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3" t="s">
        <v>8327</v>
      </c>
      <c r="R1847" t="s">
        <v>8331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5" x14ac:dyDescent="0.15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3" t="s">
        <v>8327</v>
      </c>
      <c r="R1848" t="s">
        <v>8331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5" x14ac:dyDescent="0.15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3" t="s">
        <v>8327</v>
      </c>
      <c r="R1849" t="s">
        <v>8331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15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3" t="s">
        <v>8327</v>
      </c>
      <c r="R1850" t="s">
        <v>8331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0" x14ac:dyDescent="0.15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3" t="s">
        <v>8327</v>
      </c>
      <c r="R1851" t="s">
        <v>8331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5" x14ac:dyDescent="0.15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3" t="s">
        <v>8327</v>
      </c>
      <c r="R1852" t="s">
        <v>8331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5" x14ac:dyDescent="0.15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3" t="s">
        <v>8327</v>
      </c>
      <c r="R1853" t="s">
        <v>8331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15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3" t="s">
        <v>8327</v>
      </c>
      <c r="R1854" t="s">
        <v>8331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5" x14ac:dyDescent="0.15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3" t="s">
        <v>8327</v>
      </c>
      <c r="R1855" t="s">
        <v>8331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15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3" t="s">
        <v>8327</v>
      </c>
      <c r="R1856" t="s">
        <v>8331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15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3" t="s">
        <v>8327</v>
      </c>
      <c r="R1857" t="s">
        <v>8331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15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9">
        <f t="shared" ref="P1858:P1921" si="146">IFERROR(ROUND(E1858/L1858,2),0)</f>
        <v>53.29</v>
      </c>
      <c r="Q1858" s="13" t="s">
        <v>8327</v>
      </c>
      <c r="R1858" t="s">
        <v>8331</v>
      </c>
      <c r="S1858" s="16">
        <f t="shared" ref="S1858:S1921" si="147">(((J1858/60/60/24)+DATE(1970,1,1)))</f>
        <v>41817.854999999996</v>
      </c>
      <c r="T1858" s="16">
        <f t="shared" ref="T1858:T1921" si="148">(((I1858/60/60/24)+DATE(1970,1,1)))</f>
        <v>41838.854999999996</v>
      </c>
      <c r="U1858">
        <f t="shared" ref="U1858:U1921" si="149">YEAR(S1858)</f>
        <v>2014</v>
      </c>
    </row>
    <row r="1859" spans="1:21" ht="45" x14ac:dyDescent="0.15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9">
        <f t="shared" si="146"/>
        <v>136.36000000000001</v>
      </c>
      <c r="Q1859" s="13" t="s">
        <v>8327</v>
      </c>
      <c r="R1859" t="s">
        <v>8331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60" x14ac:dyDescent="0.15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3" t="s">
        <v>8327</v>
      </c>
      <c r="R1860" t="s">
        <v>8331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15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3" t="s">
        <v>8327</v>
      </c>
      <c r="R1861" t="s">
        <v>8331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15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3" t="s">
        <v>8327</v>
      </c>
      <c r="R1862" t="s">
        <v>8331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5" x14ac:dyDescent="0.15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3" t="s">
        <v>8316</v>
      </c>
      <c r="R1863" t="s">
        <v>8344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15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3" t="s">
        <v>8316</v>
      </c>
      <c r="R1864" t="s">
        <v>8344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15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3" t="s">
        <v>8316</v>
      </c>
      <c r="R1865" t="s">
        <v>8344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5" x14ac:dyDescent="0.15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3" t="s">
        <v>8316</v>
      </c>
      <c r="R1866" t="s">
        <v>8344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15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3" t="s">
        <v>8316</v>
      </c>
      <c r="R1867" t="s">
        <v>8344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15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3" t="s">
        <v>8316</v>
      </c>
      <c r="R1868" t="s">
        <v>8344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5" x14ac:dyDescent="0.15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3" t="s">
        <v>8316</v>
      </c>
      <c r="R1869" t="s">
        <v>8344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5" x14ac:dyDescent="0.15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3" t="s">
        <v>8316</v>
      </c>
      <c r="R1870" t="s">
        <v>8344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5" x14ac:dyDescent="0.15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3" t="s">
        <v>8316</v>
      </c>
      <c r="R1871" t="s">
        <v>8344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15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3" t="s">
        <v>8316</v>
      </c>
      <c r="R1872" t="s">
        <v>8344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5" x14ac:dyDescent="0.15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3" t="s">
        <v>8316</v>
      </c>
      <c r="R1873" t="s">
        <v>8344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5" x14ac:dyDescent="0.15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3" t="s">
        <v>8316</v>
      </c>
      <c r="R1874" t="s">
        <v>8344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x14ac:dyDescent="0.15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3" t="s">
        <v>8316</v>
      </c>
      <c r="R1875" t="s">
        <v>8344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15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3" t="s">
        <v>8316</v>
      </c>
      <c r="R1876" t="s">
        <v>8344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15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3" t="s">
        <v>8316</v>
      </c>
      <c r="R1877" t="s">
        <v>8344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15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3" t="s">
        <v>8316</v>
      </c>
      <c r="R1878" t="s">
        <v>8344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15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3" t="s">
        <v>8316</v>
      </c>
      <c r="R1879" t="s">
        <v>8344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15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3" t="s">
        <v>8316</v>
      </c>
      <c r="R1880" t="s">
        <v>8344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5" x14ac:dyDescent="0.15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3" t="s">
        <v>8316</v>
      </c>
      <c r="R1881" t="s">
        <v>8344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15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3" t="s">
        <v>8316</v>
      </c>
      <c r="R1882" t="s">
        <v>8344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15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3" t="s">
        <v>8327</v>
      </c>
      <c r="R1883" t="s">
        <v>8328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15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3" t="s">
        <v>8327</v>
      </c>
      <c r="R1884" t="s">
        <v>8328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15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3" t="s">
        <v>8327</v>
      </c>
      <c r="R1885" t="s">
        <v>8328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5" x14ac:dyDescent="0.15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3" t="s">
        <v>8327</v>
      </c>
      <c r="R1886" t="s">
        <v>8328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15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3" t="s">
        <v>8327</v>
      </c>
      <c r="R1887" t="s">
        <v>8328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15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3" t="s">
        <v>8327</v>
      </c>
      <c r="R1888" t="s">
        <v>8328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15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3" t="s">
        <v>8327</v>
      </c>
      <c r="R1889" t="s">
        <v>8328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15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3" t="s">
        <v>8327</v>
      </c>
      <c r="R1890" t="s">
        <v>8328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5" x14ac:dyDescent="0.15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3" t="s">
        <v>8327</v>
      </c>
      <c r="R1891" t="s">
        <v>8328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15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3" t="s">
        <v>8327</v>
      </c>
      <c r="R1892" t="s">
        <v>8328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15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3" t="s">
        <v>8327</v>
      </c>
      <c r="R1893" t="s">
        <v>8328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15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3" t="s">
        <v>8327</v>
      </c>
      <c r="R1894" t="s">
        <v>8328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15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3" t="s">
        <v>8327</v>
      </c>
      <c r="R1895" t="s">
        <v>8328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15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3" t="s">
        <v>8327</v>
      </c>
      <c r="R1896" t="s">
        <v>8328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15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3" t="s">
        <v>8327</v>
      </c>
      <c r="R1897" t="s">
        <v>8328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15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3" t="s">
        <v>8327</v>
      </c>
      <c r="R1898" t="s">
        <v>8328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5" x14ac:dyDescent="0.15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3" t="s">
        <v>8327</v>
      </c>
      <c r="R1899" t="s">
        <v>8328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15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3" t="s">
        <v>8327</v>
      </c>
      <c r="R1900" t="s">
        <v>8328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5" x14ac:dyDescent="0.15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3" t="s">
        <v>8327</v>
      </c>
      <c r="R1901" t="s">
        <v>8328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15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3" t="s">
        <v>8327</v>
      </c>
      <c r="R1902" t="s">
        <v>8328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x14ac:dyDescent="0.15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3" t="s">
        <v>8308</v>
      </c>
      <c r="R1903" t="s">
        <v>8318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5" x14ac:dyDescent="0.15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3" t="s">
        <v>8308</v>
      </c>
      <c r="R1904" t="s">
        <v>8318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5" x14ac:dyDescent="0.15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3" t="s">
        <v>8308</v>
      </c>
      <c r="R1905" t="s">
        <v>8318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15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3" t="s">
        <v>8308</v>
      </c>
      <c r="R1906" t="s">
        <v>8318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15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3" t="s">
        <v>8308</v>
      </c>
      <c r="R1907" t="s">
        <v>8318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15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3" t="s">
        <v>8308</v>
      </c>
      <c r="R1908" t="s">
        <v>8318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15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3" t="s">
        <v>8308</v>
      </c>
      <c r="R1909" t="s">
        <v>8318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5" x14ac:dyDescent="0.15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3" t="s">
        <v>8308</v>
      </c>
      <c r="R1910" t="s">
        <v>8318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5" x14ac:dyDescent="0.15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3" t="s">
        <v>8308</v>
      </c>
      <c r="R1911" t="s">
        <v>8318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15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3" t="s">
        <v>8308</v>
      </c>
      <c r="R1912" t="s">
        <v>8318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15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3" t="s">
        <v>8308</v>
      </c>
      <c r="R1913" t="s">
        <v>8318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15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3" t="s">
        <v>8308</v>
      </c>
      <c r="R1914" t="s">
        <v>8318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15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3" t="s">
        <v>8308</v>
      </c>
      <c r="R1915" t="s">
        <v>8318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5" x14ac:dyDescent="0.15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3" t="s">
        <v>8308</v>
      </c>
      <c r="R1916" t="s">
        <v>8318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5" x14ac:dyDescent="0.15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3" t="s">
        <v>8308</v>
      </c>
      <c r="R1917" t="s">
        <v>8318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15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3" t="s">
        <v>8308</v>
      </c>
      <c r="R1918" t="s">
        <v>8318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15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3" t="s">
        <v>8308</v>
      </c>
      <c r="R1919" t="s">
        <v>8318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15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3" t="s">
        <v>8308</v>
      </c>
      <c r="R1920" t="s">
        <v>8318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5" x14ac:dyDescent="0.15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3" t="s">
        <v>8308</v>
      </c>
      <c r="R1921" t="s">
        <v>8318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15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9">
        <f t="shared" ref="P1922:P1985" si="151">IFERROR(ROUND(E1922/L1922,2),0)</f>
        <v>40.98</v>
      </c>
      <c r="Q1922" s="13" t="s">
        <v>8308</v>
      </c>
      <c r="R1922" t="s">
        <v>8318</v>
      </c>
      <c r="S1922" s="16">
        <f t="shared" ref="S1922:S1985" si="152">(((J1922/60/60/24)+DATE(1970,1,1)))</f>
        <v>42270.875706018516</v>
      </c>
      <c r="T1922" s="16">
        <f t="shared" ref="T1922:T1985" si="153">(((I1922/60/60/24)+DATE(1970,1,1)))</f>
        <v>42298.958333333328</v>
      </c>
      <c r="U1922">
        <f t="shared" ref="U1922:U1985" si="154">YEAR(S1922)</f>
        <v>2015</v>
      </c>
    </row>
    <row r="1923" spans="1:21" ht="30" x14ac:dyDescent="0.15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9">
        <f t="shared" si="151"/>
        <v>54</v>
      </c>
      <c r="Q1923" s="13" t="s">
        <v>8327</v>
      </c>
      <c r="R1923" t="s">
        <v>8328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5" x14ac:dyDescent="0.15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3" t="s">
        <v>8327</v>
      </c>
      <c r="R1924" t="s">
        <v>8328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15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3" t="s">
        <v>8327</v>
      </c>
      <c r="R1925" t="s">
        <v>8328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60" x14ac:dyDescent="0.15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3" t="s">
        <v>8327</v>
      </c>
      <c r="R1926" t="s">
        <v>8328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15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3" t="s">
        <v>8327</v>
      </c>
      <c r="R1927" t="s">
        <v>8328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15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3" t="s">
        <v>8327</v>
      </c>
      <c r="R1928" t="s">
        <v>8328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5" x14ac:dyDescent="0.15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3" t="s">
        <v>8327</v>
      </c>
      <c r="R1929" t="s">
        <v>8328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15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3" t="s">
        <v>8327</v>
      </c>
      <c r="R1930" t="s">
        <v>8328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15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3" t="s">
        <v>8327</v>
      </c>
      <c r="R1931" t="s">
        <v>8328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15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3" t="s">
        <v>8327</v>
      </c>
      <c r="R1932" t="s">
        <v>8328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15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3" t="s">
        <v>8327</v>
      </c>
      <c r="R1933" t="s">
        <v>8328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15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3" t="s">
        <v>8327</v>
      </c>
      <c r="R1934" t="s">
        <v>8328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5" x14ac:dyDescent="0.15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3" t="s">
        <v>8327</v>
      </c>
      <c r="R1935" t="s">
        <v>8328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5" x14ac:dyDescent="0.15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3" t="s">
        <v>8327</v>
      </c>
      <c r="R1936" t="s">
        <v>8328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5" x14ac:dyDescent="0.15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3" t="s">
        <v>8327</v>
      </c>
      <c r="R1937" t="s">
        <v>8328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5" x14ac:dyDescent="0.15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3" t="s">
        <v>8327</v>
      </c>
      <c r="R1938" t="s">
        <v>8328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15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3" t="s">
        <v>8327</v>
      </c>
      <c r="R1939" t="s">
        <v>8328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5" x14ac:dyDescent="0.15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3" t="s">
        <v>8327</v>
      </c>
      <c r="R1940" t="s">
        <v>8328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15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3" t="s">
        <v>8327</v>
      </c>
      <c r="R1941" t="s">
        <v>8328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15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3" t="s">
        <v>8327</v>
      </c>
      <c r="R1942" t="s">
        <v>8328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5" x14ac:dyDescent="0.15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3" t="s">
        <v>8308</v>
      </c>
      <c r="R1943" t="s">
        <v>8309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5" x14ac:dyDescent="0.15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3" t="s">
        <v>8308</v>
      </c>
      <c r="R1944" t="s">
        <v>8309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15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3" t="s">
        <v>8308</v>
      </c>
      <c r="R1945" t="s">
        <v>8309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5" x14ac:dyDescent="0.15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3" t="s">
        <v>8308</v>
      </c>
      <c r="R1946" t="s">
        <v>8309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15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3" t="s">
        <v>8308</v>
      </c>
      <c r="R1947" t="s">
        <v>8309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5" x14ac:dyDescent="0.15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3" t="s">
        <v>8308</v>
      </c>
      <c r="R1948" t="s">
        <v>8309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15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3" t="s">
        <v>8308</v>
      </c>
      <c r="R1949" t="s">
        <v>8309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15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3" t="s">
        <v>8308</v>
      </c>
      <c r="R1950" t="s">
        <v>8309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15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3" t="s">
        <v>8308</v>
      </c>
      <c r="R1951" t="s">
        <v>8309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15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3" t="s">
        <v>8308</v>
      </c>
      <c r="R1952" t="s">
        <v>8309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x14ac:dyDescent="0.15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3" t="s">
        <v>8308</v>
      </c>
      <c r="R1953" t="s">
        <v>8309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5" x14ac:dyDescent="0.15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3" t="s">
        <v>8308</v>
      </c>
      <c r="R1954" t="s">
        <v>8309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15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3" t="s">
        <v>8308</v>
      </c>
      <c r="R1955" t="s">
        <v>8309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15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3" t="s">
        <v>8308</v>
      </c>
      <c r="R1956" t="s">
        <v>8309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5" x14ac:dyDescent="0.15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3" t="s">
        <v>8308</v>
      </c>
      <c r="R1957" t="s">
        <v>8309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5" x14ac:dyDescent="0.15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3" t="s">
        <v>8308</v>
      </c>
      <c r="R1958" t="s">
        <v>8309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15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3" t="s">
        <v>8308</v>
      </c>
      <c r="R1959" t="s">
        <v>8309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5" x14ac:dyDescent="0.15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3" t="s">
        <v>8308</v>
      </c>
      <c r="R1960" t="s">
        <v>8309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15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3" t="s">
        <v>8308</v>
      </c>
      <c r="R1961" t="s">
        <v>8309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5" x14ac:dyDescent="0.15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3" t="s">
        <v>8308</v>
      </c>
      <c r="R1962" t="s">
        <v>8309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15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3" t="s">
        <v>8308</v>
      </c>
      <c r="R1963" t="s">
        <v>8309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5" x14ac:dyDescent="0.15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3" t="s">
        <v>8308</v>
      </c>
      <c r="R1964" t="s">
        <v>8309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5" x14ac:dyDescent="0.15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3" t="s">
        <v>8308</v>
      </c>
      <c r="R1965" t="s">
        <v>8309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15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3" t="s">
        <v>8308</v>
      </c>
      <c r="R1966" t="s">
        <v>8309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15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3" t="s">
        <v>8308</v>
      </c>
      <c r="R1967" t="s">
        <v>8309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5" x14ac:dyDescent="0.15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3" t="s">
        <v>8308</v>
      </c>
      <c r="R1968" t="s">
        <v>8309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5" x14ac:dyDescent="0.15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3" t="s">
        <v>8308</v>
      </c>
      <c r="R1969" t="s">
        <v>8309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15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3" t="s">
        <v>8308</v>
      </c>
      <c r="R1970" t="s">
        <v>8309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5" x14ac:dyDescent="0.15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3" t="s">
        <v>8308</v>
      </c>
      <c r="R1971" t="s">
        <v>8309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15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3" t="s">
        <v>8308</v>
      </c>
      <c r="R1972" t="s">
        <v>8309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5" x14ac:dyDescent="0.15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3" t="s">
        <v>8308</v>
      </c>
      <c r="R1973" t="s">
        <v>8309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5" x14ac:dyDescent="0.15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3" t="s">
        <v>8308</v>
      </c>
      <c r="R1974" t="s">
        <v>8309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5" x14ac:dyDescent="0.15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3" t="s">
        <v>8308</v>
      </c>
      <c r="R1975" t="s">
        <v>8309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5" x14ac:dyDescent="0.15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3" t="s">
        <v>8308</v>
      </c>
      <c r="R1976" t="s">
        <v>8309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15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3" t="s">
        <v>8308</v>
      </c>
      <c r="R1977" t="s">
        <v>8309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15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3" t="s">
        <v>8308</v>
      </c>
      <c r="R1978" t="s">
        <v>8309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15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3" t="s">
        <v>8308</v>
      </c>
      <c r="R1979" t="s">
        <v>8309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5" x14ac:dyDescent="0.15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3" t="s">
        <v>8308</v>
      </c>
      <c r="R1980" t="s">
        <v>8309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15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3" t="s">
        <v>8308</v>
      </c>
      <c r="R1981" t="s">
        <v>8309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15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3" t="s">
        <v>8308</v>
      </c>
      <c r="R1982" t="s">
        <v>8309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5" x14ac:dyDescent="0.15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3" t="s">
        <v>8313</v>
      </c>
      <c r="R1983" t="s">
        <v>8353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15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3" t="s">
        <v>8313</v>
      </c>
      <c r="R1984" t="s">
        <v>8353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5" x14ac:dyDescent="0.15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3" t="s">
        <v>8313</v>
      </c>
      <c r="R1985" t="s">
        <v>8353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15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9">
        <f t="shared" ref="P1986:P2049" si="156">IFERROR(ROUND(E1986/L1986,2),0)</f>
        <v>453.14</v>
      </c>
      <c r="Q1986" s="13" t="s">
        <v>8313</v>
      </c>
      <c r="R1986" t="s">
        <v>8353</v>
      </c>
      <c r="S1986" s="16">
        <f t="shared" ref="S1986:S2049" si="157">(((J1986/60/60/24)+DATE(1970,1,1)))</f>
        <v>41913.790289351848</v>
      </c>
      <c r="T1986" s="16">
        <f t="shared" ref="T1986:T2049" si="158">(((I1986/60/60/24)+DATE(1970,1,1)))</f>
        <v>41973.831956018519</v>
      </c>
      <c r="U1986">
        <f t="shared" ref="U1986:U2049" si="159">YEAR(S1986)</f>
        <v>2014</v>
      </c>
    </row>
    <row r="1987" spans="1:21" ht="45" x14ac:dyDescent="0.15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9">
        <f t="shared" si="156"/>
        <v>12.75</v>
      </c>
      <c r="Q1987" s="13" t="s">
        <v>8313</v>
      </c>
      <c r="R1987" t="s">
        <v>8353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45" x14ac:dyDescent="0.15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3" t="s">
        <v>8313</v>
      </c>
      <c r="R1988" t="s">
        <v>8353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15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3" t="s">
        <v>8313</v>
      </c>
      <c r="R1989" t="s">
        <v>8353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5" x14ac:dyDescent="0.15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3" t="s">
        <v>8313</v>
      </c>
      <c r="R1990" t="s">
        <v>8353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15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3" t="s">
        <v>8313</v>
      </c>
      <c r="R1991" t="s">
        <v>8353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5" x14ac:dyDescent="0.15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3" t="s">
        <v>8313</v>
      </c>
      <c r="R1992" t="s">
        <v>8353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15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3" t="s">
        <v>8313</v>
      </c>
      <c r="R1993" t="s">
        <v>8353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15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3" t="s">
        <v>8313</v>
      </c>
      <c r="R1994" t="s">
        <v>8353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x14ac:dyDescent="0.15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3" t="s">
        <v>8313</v>
      </c>
      <c r="R1995" t="s">
        <v>8353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15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3" t="s">
        <v>8313</v>
      </c>
      <c r="R1996" t="s">
        <v>8353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5" x14ac:dyDescent="0.15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3" t="s">
        <v>8313</v>
      </c>
      <c r="R1997" t="s">
        <v>8353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15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3" t="s">
        <v>8313</v>
      </c>
      <c r="R1998" t="s">
        <v>8353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5" x14ac:dyDescent="0.15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3" t="s">
        <v>8313</v>
      </c>
      <c r="R1999" t="s">
        <v>8353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5" x14ac:dyDescent="0.15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3" t="s">
        <v>8313</v>
      </c>
      <c r="R2000" t="s">
        <v>8353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15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3" t="s">
        <v>8313</v>
      </c>
      <c r="R2001" t="s">
        <v>8353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5" x14ac:dyDescent="0.15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3" t="s">
        <v>8313</v>
      </c>
      <c r="R2002" t="s">
        <v>8353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15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3" t="s">
        <v>8308</v>
      </c>
      <c r="R2003" t="s">
        <v>8309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15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3" t="s">
        <v>8308</v>
      </c>
      <c r="R2004" t="s">
        <v>8309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15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3" t="s">
        <v>8308</v>
      </c>
      <c r="R2005" t="s">
        <v>8309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15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3" t="s">
        <v>8308</v>
      </c>
      <c r="R2006" t="s">
        <v>8309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5" x14ac:dyDescent="0.15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3" t="s">
        <v>8308</v>
      </c>
      <c r="R2007" t="s">
        <v>8309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15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3" t="s">
        <v>8308</v>
      </c>
      <c r="R2008" t="s">
        <v>8309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15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3" t="s">
        <v>8308</v>
      </c>
      <c r="R2009" t="s">
        <v>8309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5" x14ac:dyDescent="0.15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3" t="s">
        <v>8308</v>
      </c>
      <c r="R2010" t="s">
        <v>8309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5" x14ac:dyDescent="0.15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3" t="s">
        <v>8308</v>
      </c>
      <c r="R2011" t="s">
        <v>8309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15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3" t="s">
        <v>8308</v>
      </c>
      <c r="R2012" t="s">
        <v>8309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15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3" t="s">
        <v>8308</v>
      </c>
      <c r="R2013" t="s">
        <v>8309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15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3" t="s">
        <v>8308</v>
      </c>
      <c r="R2014" t="s">
        <v>8309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15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3" t="s">
        <v>8308</v>
      </c>
      <c r="R2015" t="s">
        <v>8309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15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3" t="s">
        <v>8308</v>
      </c>
      <c r="R2016" t="s">
        <v>8309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15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3" t="s">
        <v>8308</v>
      </c>
      <c r="R2017" t="s">
        <v>8309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15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3" t="s">
        <v>8308</v>
      </c>
      <c r="R2018" t="s">
        <v>8309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x14ac:dyDescent="0.15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3" t="s">
        <v>8308</v>
      </c>
      <c r="R2019" t="s">
        <v>8309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5" x14ac:dyDescent="0.15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3" t="s">
        <v>8308</v>
      </c>
      <c r="R2020" t="s">
        <v>8309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15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3" t="s">
        <v>8308</v>
      </c>
      <c r="R2021" t="s">
        <v>8309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5" x14ac:dyDescent="0.15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3" t="s">
        <v>8308</v>
      </c>
      <c r="R2022" t="s">
        <v>8309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5" x14ac:dyDescent="0.15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3" t="s">
        <v>8308</v>
      </c>
      <c r="R2023" t="s">
        <v>8309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5" x14ac:dyDescent="0.15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3" t="s">
        <v>8308</v>
      </c>
      <c r="R2024" t="s">
        <v>8309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15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3" t="s">
        <v>8308</v>
      </c>
      <c r="R2025" t="s">
        <v>8309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x14ac:dyDescent="0.15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3" t="s">
        <v>8308</v>
      </c>
      <c r="R2026" t="s">
        <v>8309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5" x14ac:dyDescent="0.15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3" t="s">
        <v>8308</v>
      </c>
      <c r="R2027" t="s">
        <v>8309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15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3" t="s">
        <v>8308</v>
      </c>
      <c r="R2028" t="s">
        <v>8309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15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3" t="s">
        <v>8308</v>
      </c>
      <c r="R2029" t="s">
        <v>8309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15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3" t="s">
        <v>8308</v>
      </c>
      <c r="R2030" t="s">
        <v>8309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15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3" t="s">
        <v>8308</v>
      </c>
      <c r="R2031" t="s">
        <v>8309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15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3" t="s">
        <v>8308</v>
      </c>
      <c r="R2032" t="s">
        <v>8309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15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3" t="s">
        <v>8308</v>
      </c>
      <c r="R2033" t="s">
        <v>8309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15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3" t="s">
        <v>8308</v>
      </c>
      <c r="R2034" t="s">
        <v>8309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5" x14ac:dyDescent="0.15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3" t="s">
        <v>8308</v>
      </c>
      <c r="R2035" t="s">
        <v>8309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15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3" t="s">
        <v>8308</v>
      </c>
      <c r="R2036" t="s">
        <v>8309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15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3" t="s">
        <v>8308</v>
      </c>
      <c r="R2037" t="s">
        <v>8309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5" x14ac:dyDescent="0.15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3" t="s">
        <v>8308</v>
      </c>
      <c r="R2038" t="s">
        <v>8309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15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3" t="s">
        <v>8308</v>
      </c>
      <c r="R2039" t="s">
        <v>8309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15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3" t="s">
        <v>8308</v>
      </c>
      <c r="R2040" t="s">
        <v>8309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15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3" t="s">
        <v>8308</v>
      </c>
      <c r="R2041" t="s">
        <v>8309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15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3" t="s">
        <v>8308</v>
      </c>
      <c r="R2042" t="s">
        <v>8309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x14ac:dyDescent="0.15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3" t="s">
        <v>8308</v>
      </c>
      <c r="R2043" t="s">
        <v>8309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15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3" t="s">
        <v>8308</v>
      </c>
      <c r="R2044" t="s">
        <v>8309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5" x14ac:dyDescent="0.15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3" t="s">
        <v>8308</v>
      </c>
      <c r="R2045" t="s">
        <v>8309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5" x14ac:dyDescent="0.15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3" t="s">
        <v>8308</v>
      </c>
      <c r="R2046" t="s">
        <v>8309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5" x14ac:dyDescent="0.15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3" t="s">
        <v>8308</v>
      </c>
      <c r="R2047" t="s">
        <v>8309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5" x14ac:dyDescent="0.15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3" t="s">
        <v>8308</v>
      </c>
      <c r="R2048" t="s">
        <v>8309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x14ac:dyDescent="0.15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3" t="s">
        <v>8308</v>
      </c>
      <c r="R2049" t="s">
        <v>8309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5" x14ac:dyDescent="0.15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9">
        <f t="shared" ref="P2050:P2113" si="161">IFERROR(ROUND(E2050/L2050,2),0)</f>
        <v>91.83</v>
      </c>
      <c r="Q2050" s="13" t="s">
        <v>8308</v>
      </c>
      <c r="R2050" t="s">
        <v>8309</v>
      </c>
      <c r="S2050" s="16">
        <f t="shared" ref="S2050:S2113" si="162">(((J2050/60/60/24)+DATE(1970,1,1)))</f>
        <v>41387.651516203703</v>
      </c>
      <c r="T2050" s="16">
        <f t="shared" ref="T2050:T2113" si="163">(((I2050/60/60/24)+DATE(1970,1,1)))</f>
        <v>41417.651516203703</v>
      </c>
      <c r="U2050">
        <f t="shared" ref="U2050:U2113" si="164">YEAR(S2050)</f>
        <v>2013</v>
      </c>
    </row>
    <row r="2051" spans="1:21" ht="15" x14ac:dyDescent="0.15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9">
        <f t="shared" si="161"/>
        <v>80.989999999999995</v>
      </c>
      <c r="Q2051" s="13" t="s">
        <v>8308</v>
      </c>
      <c r="R2051" t="s">
        <v>8309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45" x14ac:dyDescent="0.15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3" t="s">
        <v>8308</v>
      </c>
      <c r="R2052" t="s">
        <v>8309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5" x14ac:dyDescent="0.15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3" t="s">
        <v>8308</v>
      </c>
      <c r="R2053" t="s">
        <v>8309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5" x14ac:dyDescent="0.15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3" t="s">
        <v>8308</v>
      </c>
      <c r="R2054" t="s">
        <v>8309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5" x14ac:dyDescent="0.15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3" t="s">
        <v>8308</v>
      </c>
      <c r="R2055" t="s">
        <v>8309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5" x14ac:dyDescent="0.15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3" t="s">
        <v>8308</v>
      </c>
      <c r="R2056" t="s">
        <v>8309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x14ac:dyDescent="0.15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3" t="s">
        <v>8308</v>
      </c>
      <c r="R2057" t="s">
        <v>8309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15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3" t="s">
        <v>8308</v>
      </c>
      <c r="R2058" t="s">
        <v>8309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15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3" t="s">
        <v>8308</v>
      </c>
      <c r="R2059" t="s">
        <v>8309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15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3" t="s">
        <v>8308</v>
      </c>
      <c r="R2060" t="s">
        <v>8309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5" x14ac:dyDescent="0.15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3" t="s">
        <v>8308</v>
      </c>
      <c r="R2061" t="s">
        <v>8309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5" x14ac:dyDescent="0.15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3" t="s">
        <v>8308</v>
      </c>
      <c r="R2062" t="s">
        <v>8309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x14ac:dyDescent="0.15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3" t="s">
        <v>8308</v>
      </c>
      <c r="R2063" t="s">
        <v>8309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15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3" t="s">
        <v>8308</v>
      </c>
      <c r="R2064" t="s">
        <v>8309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x14ac:dyDescent="0.15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3" t="s">
        <v>8308</v>
      </c>
      <c r="R2065" t="s">
        <v>8309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x14ac:dyDescent="0.15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3" t="s">
        <v>8308</v>
      </c>
      <c r="R2066" t="s">
        <v>8309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5" x14ac:dyDescent="0.15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3" t="s">
        <v>8308</v>
      </c>
      <c r="R2067" t="s">
        <v>8309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15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3" t="s">
        <v>8308</v>
      </c>
      <c r="R2068" t="s">
        <v>8309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15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3" t="s">
        <v>8308</v>
      </c>
      <c r="R2069" t="s">
        <v>8309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5" x14ac:dyDescent="0.15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3" t="s">
        <v>8308</v>
      </c>
      <c r="R2070" t="s">
        <v>8309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15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3" t="s">
        <v>8308</v>
      </c>
      <c r="R2071" t="s">
        <v>8309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5" x14ac:dyDescent="0.15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3" t="s">
        <v>8308</v>
      </c>
      <c r="R2072" t="s">
        <v>8309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5" x14ac:dyDescent="0.15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3" t="s">
        <v>8308</v>
      </c>
      <c r="R2073" t="s">
        <v>8309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5" x14ac:dyDescent="0.15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3" t="s">
        <v>8308</v>
      </c>
      <c r="R2074" t="s">
        <v>8309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5" x14ac:dyDescent="0.15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3" t="s">
        <v>8308</v>
      </c>
      <c r="R2075" t="s">
        <v>8309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15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3" t="s">
        <v>8308</v>
      </c>
      <c r="R2076" t="s">
        <v>8309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15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3" t="s">
        <v>8308</v>
      </c>
      <c r="R2077" t="s">
        <v>8309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15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3" t="s">
        <v>8308</v>
      </c>
      <c r="R2078" t="s">
        <v>8309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15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3" t="s">
        <v>8308</v>
      </c>
      <c r="R2079" t="s">
        <v>8309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15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3" t="s">
        <v>8308</v>
      </c>
      <c r="R2080" t="s">
        <v>8309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15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3" t="s">
        <v>8308</v>
      </c>
      <c r="R2081" t="s">
        <v>8309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x14ac:dyDescent="0.15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3" t="s">
        <v>8308</v>
      </c>
      <c r="R2082" t="s">
        <v>8309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5" x14ac:dyDescent="0.15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3" t="s">
        <v>8327</v>
      </c>
      <c r="R2083" t="s">
        <v>8328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5" x14ac:dyDescent="0.15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3" t="s">
        <v>8327</v>
      </c>
      <c r="R2084" t="s">
        <v>8328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5" x14ac:dyDescent="0.15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3" t="s">
        <v>8327</v>
      </c>
      <c r="R2085" t="s">
        <v>8328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15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3" t="s">
        <v>8327</v>
      </c>
      <c r="R2086" t="s">
        <v>8328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15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3" t="s">
        <v>8327</v>
      </c>
      <c r="R2087" t="s">
        <v>8328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15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3" t="s">
        <v>8327</v>
      </c>
      <c r="R2088" t="s">
        <v>8328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15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3" t="s">
        <v>8327</v>
      </c>
      <c r="R2089" t="s">
        <v>8328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5" x14ac:dyDescent="0.15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3" t="s">
        <v>8327</v>
      </c>
      <c r="R2090" t="s">
        <v>8328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15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3" t="s">
        <v>8327</v>
      </c>
      <c r="R2091" t="s">
        <v>8328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5" x14ac:dyDescent="0.15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3" t="s">
        <v>8327</v>
      </c>
      <c r="R2092" t="s">
        <v>8328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15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3" t="s">
        <v>8327</v>
      </c>
      <c r="R2093" t="s">
        <v>8328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15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3" t="s">
        <v>8327</v>
      </c>
      <c r="R2094" t="s">
        <v>8328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15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3" t="s">
        <v>8327</v>
      </c>
      <c r="R2095" t="s">
        <v>8328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15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3" t="s">
        <v>8327</v>
      </c>
      <c r="R2096" t="s">
        <v>8328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15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3" t="s">
        <v>8327</v>
      </c>
      <c r="R2097" t="s">
        <v>8328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15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3" t="s">
        <v>8327</v>
      </c>
      <c r="R2098" t="s">
        <v>8328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5" x14ac:dyDescent="0.15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3" t="s">
        <v>8327</v>
      </c>
      <c r="R2099" t="s">
        <v>8328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15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3" t="s">
        <v>8327</v>
      </c>
      <c r="R2100" t="s">
        <v>8328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5" x14ac:dyDescent="0.15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3" t="s">
        <v>8327</v>
      </c>
      <c r="R2101" t="s">
        <v>8328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5" x14ac:dyDescent="0.15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3" t="s">
        <v>8327</v>
      </c>
      <c r="R2102" t="s">
        <v>8328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x14ac:dyDescent="0.15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3" t="s">
        <v>8327</v>
      </c>
      <c r="R2103" t="s">
        <v>8328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5" x14ac:dyDescent="0.15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3" t="s">
        <v>8327</v>
      </c>
      <c r="R2104" t="s">
        <v>8328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15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3" t="s">
        <v>8327</v>
      </c>
      <c r="R2105" t="s">
        <v>8328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15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3" t="s">
        <v>8327</v>
      </c>
      <c r="R2106" t="s">
        <v>8328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15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3" t="s">
        <v>8327</v>
      </c>
      <c r="R2107" t="s">
        <v>8328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5" x14ac:dyDescent="0.15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3" t="s">
        <v>8327</v>
      </c>
      <c r="R2108" t="s">
        <v>8328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15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3" t="s">
        <v>8327</v>
      </c>
      <c r="R2109" t="s">
        <v>8328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15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3" t="s">
        <v>8327</v>
      </c>
      <c r="R2110" t="s">
        <v>8328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15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3" t="s">
        <v>8327</v>
      </c>
      <c r="R2111" t="s">
        <v>8328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15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3" t="s">
        <v>8327</v>
      </c>
      <c r="R2112" t="s">
        <v>8328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5" x14ac:dyDescent="0.15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3" t="s">
        <v>8327</v>
      </c>
      <c r="R2113" t="s">
        <v>8328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15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9">
        <f t="shared" ref="P2114:P2177" si="166">IFERROR(ROUND(E2114/L2114,2),0)</f>
        <v>27.27</v>
      </c>
      <c r="Q2114" s="13" t="s">
        <v>8327</v>
      </c>
      <c r="R2114" t="s">
        <v>8328</v>
      </c>
      <c r="S2114" s="16">
        <f t="shared" ref="S2114:S2177" si="167">(((J2114/60/60/24)+DATE(1970,1,1)))</f>
        <v>41365.928159722222</v>
      </c>
      <c r="T2114" s="16">
        <f t="shared" ref="T2114:T2177" si="168">(((I2114/60/60/24)+DATE(1970,1,1)))</f>
        <v>41379.928159722222</v>
      </c>
      <c r="U2114">
        <f t="shared" ref="U2114:U2177" si="169">YEAR(S2114)</f>
        <v>2013</v>
      </c>
    </row>
    <row r="2115" spans="1:21" ht="30" x14ac:dyDescent="0.15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9">
        <f t="shared" si="166"/>
        <v>68.599999999999994</v>
      </c>
      <c r="Q2115" s="13" t="s">
        <v>8327</v>
      </c>
      <c r="R2115" t="s">
        <v>8328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45" x14ac:dyDescent="0.15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3" t="s">
        <v>8327</v>
      </c>
      <c r="R2116" t="s">
        <v>8328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15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3" t="s">
        <v>8327</v>
      </c>
      <c r="R2117" t="s">
        <v>8328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15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3" t="s">
        <v>8327</v>
      </c>
      <c r="R2118" t="s">
        <v>8328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5" x14ac:dyDescent="0.15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3" t="s">
        <v>8327</v>
      </c>
      <c r="R2119" t="s">
        <v>8328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15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3" t="s">
        <v>8327</v>
      </c>
      <c r="R2120" t="s">
        <v>8328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15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3" t="s">
        <v>8327</v>
      </c>
      <c r="R2121" t="s">
        <v>8328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15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3" t="s">
        <v>8327</v>
      </c>
      <c r="R2122" t="s">
        <v>8328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15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3" t="s">
        <v>8316</v>
      </c>
      <c r="R2123" t="s">
        <v>8334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15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3" t="s">
        <v>8316</v>
      </c>
      <c r="R2124" t="s">
        <v>8334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15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3" t="s">
        <v>8316</v>
      </c>
      <c r="R2125" t="s">
        <v>8334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15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3" t="s">
        <v>8316</v>
      </c>
      <c r="R2126" t="s">
        <v>8334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15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3" t="s">
        <v>8316</v>
      </c>
      <c r="R2127" t="s">
        <v>8334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15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3" t="s">
        <v>8316</v>
      </c>
      <c r="R2128" t="s">
        <v>8334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15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3" t="s">
        <v>8316</v>
      </c>
      <c r="R2129" t="s">
        <v>8334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5" x14ac:dyDescent="0.15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3" t="s">
        <v>8316</v>
      </c>
      <c r="R2130" t="s">
        <v>8334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15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3" t="s">
        <v>8316</v>
      </c>
      <c r="R2131" t="s">
        <v>8334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15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3" t="s">
        <v>8316</v>
      </c>
      <c r="R2132" t="s">
        <v>8334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15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3" t="s">
        <v>8316</v>
      </c>
      <c r="R2133" t="s">
        <v>8334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x14ac:dyDescent="0.15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3" t="s">
        <v>8316</v>
      </c>
      <c r="R2134" t="s">
        <v>8334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5" x14ac:dyDescent="0.15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3" t="s">
        <v>8316</v>
      </c>
      <c r="R2135" t="s">
        <v>8334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15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3" t="s">
        <v>8316</v>
      </c>
      <c r="R2136" t="s">
        <v>8334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x14ac:dyDescent="0.15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3" t="s">
        <v>8316</v>
      </c>
      <c r="R2137" t="s">
        <v>8334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15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3" t="s">
        <v>8316</v>
      </c>
      <c r="R2138" t="s">
        <v>8334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15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3" t="s">
        <v>8316</v>
      </c>
      <c r="R2139" t="s">
        <v>8334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0" x14ac:dyDescent="0.15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3" t="s">
        <v>8316</v>
      </c>
      <c r="R2140" t="s">
        <v>8334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5" x14ac:dyDescent="0.15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3" t="s">
        <v>8316</v>
      </c>
      <c r="R2141" t="s">
        <v>8334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5" x14ac:dyDescent="0.15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3" t="s">
        <v>8316</v>
      </c>
      <c r="R2142" t="s">
        <v>8334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15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3" t="s">
        <v>8316</v>
      </c>
      <c r="R2143" t="s">
        <v>8334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5" x14ac:dyDescent="0.15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3" t="s">
        <v>8316</v>
      </c>
      <c r="R2144" t="s">
        <v>8334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5" x14ac:dyDescent="0.15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3" t="s">
        <v>8316</v>
      </c>
      <c r="R2145" t="s">
        <v>8334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15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3" t="s">
        <v>8316</v>
      </c>
      <c r="R2146" t="s">
        <v>8334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15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3" t="s">
        <v>8316</v>
      </c>
      <c r="R2147" t="s">
        <v>8334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15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3" t="s">
        <v>8316</v>
      </c>
      <c r="R2148" t="s">
        <v>8334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5" x14ac:dyDescent="0.15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3" t="s">
        <v>8316</v>
      </c>
      <c r="R2149" t="s">
        <v>8334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x14ac:dyDescent="0.15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3" t="s">
        <v>8316</v>
      </c>
      <c r="R2150" t="s">
        <v>8334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15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3" t="s">
        <v>8316</v>
      </c>
      <c r="R2151" t="s">
        <v>8334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5" x14ac:dyDescent="0.15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3" t="s">
        <v>8316</v>
      </c>
      <c r="R2152" t="s">
        <v>8334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5" x14ac:dyDescent="0.15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3" t="s">
        <v>8316</v>
      </c>
      <c r="R2153" t="s">
        <v>8334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x14ac:dyDescent="0.15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3" t="s">
        <v>8316</v>
      </c>
      <c r="R2154" t="s">
        <v>8334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5" x14ac:dyDescent="0.15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3" t="s">
        <v>8316</v>
      </c>
      <c r="R2155" t="s">
        <v>8334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15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3" t="s">
        <v>8316</v>
      </c>
      <c r="R2156" t="s">
        <v>8334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15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3" t="s">
        <v>8316</v>
      </c>
      <c r="R2157" t="s">
        <v>8334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15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3" t="s">
        <v>8316</v>
      </c>
      <c r="R2158" t="s">
        <v>8334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15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3" t="s">
        <v>8316</v>
      </c>
      <c r="R2159" t="s">
        <v>8334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x14ac:dyDescent="0.15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3" t="s">
        <v>8316</v>
      </c>
      <c r="R2160" t="s">
        <v>8334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0" x14ac:dyDescent="0.15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3" t="s">
        <v>8316</v>
      </c>
      <c r="R2161" t="s">
        <v>8334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15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3" t="s">
        <v>8316</v>
      </c>
      <c r="R2162" t="s">
        <v>8334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15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3" t="s">
        <v>8327</v>
      </c>
      <c r="R2163" t="s">
        <v>8331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5" x14ac:dyDescent="0.15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3" t="s">
        <v>8327</v>
      </c>
      <c r="R2164" t="s">
        <v>8331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15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3" t="s">
        <v>8327</v>
      </c>
      <c r="R2165" t="s">
        <v>8331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15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3" t="s">
        <v>8327</v>
      </c>
      <c r="R2166" t="s">
        <v>8331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5" x14ac:dyDescent="0.15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3" t="s">
        <v>8327</v>
      </c>
      <c r="R2167" t="s">
        <v>8331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15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3" t="s">
        <v>8327</v>
      </c>
      <c r="R2168" t="s">
        <v>8331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15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3" t="s">
        <v>8327</v>
      </c>
      <c r="R2169" t="s">
        <v>8331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15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3" t="s">
        <v>8327</v>
      </c>
      <c r="R2170" t="s">
        <v>8331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15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3" t="s">
        <v>8327</v>
      </c>
      <c r="R2171" t="s">
        <v>8331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15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3" t="s">
        <v>8327</v>
      </c>
      <c r="R2172" t="s">
        <v>8331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15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3" t="s">
        <v>8327</v>
      </c>
      <c r="R2173" t="s">
        <v>8331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15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3" t="s">
        <v>8327</v>
      </c>
      <c r="R2174" t="s">
        <v>8331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x14ac:dyDescent="0.15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3" t="s">
        <v>8327</v>
      </c>
      <c r="R2175" t="s">
        <v>8331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15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3" t="s">
        <v>8327</v>
      </c>
      <c r="R2176" t="s">
        <v>8331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15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3" t="s">
        <v>8327</v>
      </c>
      <c r="R2177" t="s">
        <v>8331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15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9">
        <f t="shared" ref="P2178:P2241" si="171">IFERROR(ROUND(E2178/L2178,2),0)</f>
        <v>88.75</v>
      </c>
      <c r="Q2178" s="13" t="s">
        <v>8327</v>
      </c>
      <c r="R2178" t="s">
        <v>8331</v>
      </c>
      <c r="S2178" s="16">
        <f t="shared" ref="S2178:S2241" si="172">(((J2178/60/60/24)+DATE(1970,1,1)))</f>
        <v>42096.633206018523</v>
      </c>
      <c r="T2178" s="16">
        <f t="shared" ref="T2178:T2241" si="173">(((I2178/60/60/24)+DATE(1970,1,1)))</f>
        <v>42126.633206018523</v>
      </c>
      <c r="U2178">
        <f t="shared" ref="U2178:U2241" si="174">YEAR(S2178)</f>
        <v>2015</v>
      </c>
    </row>
    <row r="2179" spans="1:21" ht="75" x14ac:dyDescent="0.15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9">
        <f t="shared" si="171"/>
        <v>65.87</v>
      </c>
      <c r="Q2179" s="13" t="s">
        <v>8327</v>
      </c>
      <c r="R2179" t="s">
        <v>8331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5" x14ac:dyDescent="0.15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3" t="s">
        <v>8327</v>
      </c>
      <c r="R2180" t="s">
        <v>8331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15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3" t="s">
        <v>8327</v>
      </c>
      <c r="R2181" t="s">
        <v>8331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0" x14ac:dyDescent="0.15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3" t="s">
        <v>8327</v>
      </c>
      <c r="R2182" t="s">
        <v>8331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15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3" t="s">
        <v>8316</v>
      </c>
      <c r="R2183" t="s">
        <v>8317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15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3" t="s">
        <v>8316</v>
      </c>
      <c r="R2184" t="s">
        <v>8317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x14ac:dyDescent="0.15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3" t="s">
        <v>8316</v>
      </c>
      <c r="R2185" t="s">
        <v>8317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15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3" t="s">
        <v>8316</v>
      </c>
      <c r="R2186" t="s">
        <v>8317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5" x14ac:dyDescent="0.15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3" t="s">
        <v>8316</v>
      </c>
      <c r="R2187" t="s">
        <v>8317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15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3" t="s">
        <v>8316</v>
      </c>
      <c r="R2188" t="s">
        <v>8317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5" x14ac:dyDescent="0.15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3" t="s">
        <v>8316</v>
      </c>
      <c r="R2189" t="s">
        <v>8317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15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3" t="s">
        <v>8316</v>
      </c>
      <c r="R2190" t="s">
        <v>8317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5" x14ac:dyDescent="0.15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3" t="s">
        <v>8316</v>
      </c>
      <c r="R2191" t="s">
        <v>8317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15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3" t="s">
        <v>8316</v>
      </c>
      <c r="R2192" t="s">
        <v>8317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5" x14ac:dyDescent="0.15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3" t="s">
        <v>8316</v>
      </c>
      <c r="R2193" t="s">
        <v>8317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5" x14ac:dyDescent="0.15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3" t="s">
        <v>8316</v>
      </c>
      <c r="R2194" t="s">
        <v>8317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15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3" t="s">
        <v>8316</v>
      </c>
      <c r="R2195" t="s">
        <v>8317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15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3" t="s">
        <v>8316</v>
      </c>
      <c r="R2196" t="s">
        <v>8317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15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3" t="s">
        <v>8316</v>
      </c>
      <c r="R2197" t="s">
        <v>8317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15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3" t="s">
        <v>8316</v>
      </c>
      <c r="R2198" t="s">
        <v>8317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15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3" t="s">
        <v>8316</v>
      </c>
      <c r="R2199" t="s">
        <v>8317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5" x14ac:dyDescent="0.15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3" t="s">
        <v>8316</v>
      </c>
      <c r="R2200" t="s">
        <v>8317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15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3" t="s">
        <v>8316</v>
      </c>
      <c r="R2201" t="s">
        <v>8317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5" x14ac:dyDescent="0.15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3" t="s">
        <v>8316</v>
      </c>
      <c r="R2202" t="s">
        <v>8317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5" x14ac:dyDescent="0.15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3" t="s">
        <v>8327</v>
      </c>
      <c r="R2203" t="s">
        <v>8329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x14ac:dyDescent="0.15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3" t="s">
        <v>8327</v>
      </c>
      <c r="R2204" t="s">
        <v>8329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5" x14ac:dyDescent="0.15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3" t="s">
        <v>8327</v>
      </c>
      <c r="R2205" t="s">
        <v>8329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15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3" t="s">
        <v>8327</v>
      </c>
      <c r="R2206" t="s">
        <v>8329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15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3" t="s">
        <v>8327</v>
      </c>
      <c r="R2207" t="s">
        <v>8329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5" x14ac:dyDescent="0.15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3" t="s">
        <v>8327</v>
      </c>
      <c r="R2208" t="s">
        <v>8329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15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3" t="s">
        <v>8327</v>
      </c>
      <c r="R2209" t="s">
        <v>8329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5" x14ac:dyDescent="0.15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3" t="s">
        <v>8327</v>
      </c>
      <c r="R2210" t="s">
        <v>8329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0" x14ac:dyDescent="0.15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3" t="s">
        <v>8327</v>
      </c>
      <c r="R2211" t="s">
        <v>8329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5" x14ac:dyDescent="0.15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3" t="s">
        <v>8327</v>
      </c>
      <c r="R2212" t="s">
        <v>8329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5" x14ac:dyDescent="0.15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3" t="s">
        <v>8327</v>
      </c>
      <c r="R2213" t="s">
        <v>8329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5" x14ac:dyDescent="0.15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3" t="s">
        <v>8327</v>
      </c>
      <c r="R2214" t="s">
        <v>8329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60" x14ac:dyDescent="0.15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3" t="s">
        <v>8327</v>
      </c>
      <c r="R2215" t="s">
        <v>8329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15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3" t="s">
        <v>8327</v>
      </c>
      <c r="R2216" t="s">
        <v>8329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15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3" t="s">
        <v>8327</v>
      </c>
      <c r="R2217" t="s">
        <v>8329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5" x14ac:dyDescent="0.15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3" t="s">
        <v>8327</v>
      </c>
      <c r="R2218" t="s">
        <v>8329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x14ac:dyDescent="0.15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3" t="s">
        <v>8327</v>
      </c>
      <c r="R2219" t="s">
        <v>8329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15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3" t="s">
        <v>8327</v>
      </c>
      <c r="R2220" t="s">
        <v>8329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15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3" t="s">
        <v>8327</v>
      </c>
      <c r="R2221" t="s">
        <v>8329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15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3" t="s">
        <v>8327</v>
      </c>
      <c r="R2222" t="s">
        <v>8329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15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3" t="s">
        <v>8316</v>
      </c>
      <c r="R2223" t="s">
        <v>8317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5" x14ac:dyDescent="0.15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3" t="s">
        <v>8316</v>
      </c>
      <c r="R2224" t="s">
        <v>8317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15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3" t="s">
        <v>8316</v>
      </c>
      <c r="R2225" t="s">
        <v>8317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5" x14ac:dyDescent="0.15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3" t="s">
        <v>8316</v>
      </c>
      <c r="R2226" t="s">
        <v>8317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15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3" t="s">
        <v>8316</v>
      </c>
      <c r="R2227" t="s">
        <v>8317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x14ac:dyDescent="0.15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3" t="s">
        <v>8316</v>
      </c>
      <c r="R2228" t="s">
        <v>8317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15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3" t="s">
        <v>8316</v>
      </c>
      <c r="R2229" t="s">
        <v>8317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15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3" t="s">
        <v>8316</v>
      </c>
      <c r="R2230" t="s">
        <v>8317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5" x14ac:dyDescent="0.15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3" t="s">
        <v>8316</v>
      </c>
      <c r="R2231" t="s">
        <v>8317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5" x14ac:dyDescent="0.15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3" t="s">
        <v>8316</v>
      </c>
      <c r="R2232" t="s">
        <v>8317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x14ac:dyDescent="0.15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3" t="s">
        <v>8316</v>
      </c>
      <c r="R2233" t="s">
        <v>8317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15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3" t="s">
        <v>8316</v>
      </c>
      <c r="R2234" t="s">
        <v>8317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15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3" t="s">
        <v>8316</v>
      </c>
      <c r="R2235" t="s">
        <v>8317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15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3" t="s">
        <v>8316</v>
      </c>
      <c r="R2236" t="s">
        <v>8317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0" x14ac:dyDescent="0.15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3" t="s">
        <v>8316</v>
      </c>
      <c r="R2237" t="s">
        <v>8317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15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3" t="s">
        <v>8316</v>
      </c>
      <c r="R2238" t="s">
        <v>8317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x14ac:dyDescent="0.15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3" t="s">
        <v>8316</v>
      </c>
      <c r="R2239" t="s">
        <v>8317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15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3" t="s">
        <v>8316</v>
      </c>
      <c r="R2240" t="s">
        <v>8317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15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3" t="s">
        <v>8316</v>
      </c>
      <c r="R2241" t="s">
        <v>8317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15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9">
        <f t="shared" ref="P2242:P2305" si="176">IFERROR(ROUND(E2242/L2242,2),0)</f>
        <v>140.97999999999999</v>
      </c>
      <c r="Q2242" s="13" t="s">
        <v>8316</v>
      </c>
      <c r="R2242" t="s">
        <v>8317</v>
      </c>
      <c r="S2242" s="16">
        <f t="shared" ref="S2242:S2305" si="177">(((J2242/60/60/24)+DATE(1970,1,1)))</f>
        <v>42452.825740740736</v>
      </c>
      <c r="T2242" s="16">
        <f t="shared" ref="T2242:T2305" si="178">(((I2242/60/60/24)+DATE(1970,1,1)))</f>
        <v>42482.825740740736</v>
      </c>
      <c r="U2242">
        <f t="shared" ref="U2242:U2305" si="179">YEAR(S2242)</f>
        <v>2016</v>
      </c>
    </row>
    <row r="2243" spans="1:21" ht="45" x14ac:dyDescent="0.15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9">
        <f t="shared" si="176"/>
        <v>49.47</v>
      </c>
      <c r="Q2243" s="13" t="s">
        <v>8316</v>
      </c>
      <c r="R2243" t="s">
        <v>8317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30" x14ac:dyDescent="0.15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3" t="s">
        <v>8316</v>
      </c>
      <c r="R2244" t="s">
        <v>8317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5" x14ac:dyDescent="0.15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3" t="s">
        <v>8316</v>
      </c>
      <c r="R2245" t="s">
        <v>8317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15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3" t="s">
        <v>8316</v>
      </c>
      <c r="R2246" t="s">
        <v>8317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15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3" t="s">
        <v>8316</v>
      </c>
      <c r="R2247" t="s">
        <v>8317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5" x14ac:dyDescent="0.15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3" t="s">
        <v>8316</v>
      </c>
      <c r="R2248" t="s">
        <v>8317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0" x14ac:dyDescent="0.15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3" t="s">
        <v>8316</v>
      </c>
      <c r="R2249" t="s">
        <v>8317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5" x14ac:dyDescent="0.15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3" t="s">
        <v>8316</v>
      </c>
      <c r="R2250" t="s">
        <v>8317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15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3" t="s">
        <v>8316</v>
      </c>
      <c r="R2251" t="s">
        <v>8317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15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3" t="s">
        <v>8316</v>
      </c>
      <c r="R2252" t="s">
        <v>8317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15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3" t="s">
        <v>8316</v>
      </c>
      <c r="R2253" t="s">
        <v>8317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x14ac:dyDescent="0.15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3" t="s">
        <v>8316</v>
      </c>
      <c r="R2254" t="s">
        <v>8317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5" x14ac:dyDescent="0.15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3" t="s">
        <v>8316</v>
      </c>
      <c r="R2255" t="s">
        <v>8317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15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3" t="s">
        <v>8316</v>
      </c>
      <c r="R2256" t="s">
        <v>8317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15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3" t="s">
        <v>8316</v>
      </c>
      <c r="R2257" t="s">
        <v>8317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15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3" t="s">
        <v>8316</v>
      </c>
      <c r="R2258" t="s">
        <v>8317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5" x14ac:dyDescent="0.15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3" t="s">
        <v>8316</v>
      </c>
      <c r="R2259" t="s">
        <v>8317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15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3" t="s">
        <v>8316</v>
      </c>
      <c r="R2260" t="s">
        <v>8317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15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3" t="s">
        <v>8316</v>
      </c>
      <c r="R2261" t="s">
        <v>8317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15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3" t="s">
        <v>8316</v>
      </c>
      <c r="R2262" t="s">
        <v>8317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5" x14ac:dyDescent="0.15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3" t="s">
        <v>8316</v>
      </c>
      <c r="R2263" t="s">
        <v>8317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15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3" t="s">
        <v>8316</v>
      </c>
      <c r="R2264" t="s">
        <v>8317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15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3" t="s">
        <v>8316</v>
      </c>
      <c r="R2265" t="s">
        <v>8317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15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3" t="s">
        <v>8316</v>
      </c>
      <c r="R2266" t="s">
        <v>8317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5" x14ac:dyDescent="0.15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3" t="s">
        <v>8316</v>
      </c>
      <c r="R2267" t="s">
        <v>8317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15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3" t="s">
        <v>8316</v>
      </c>
      <c r="R2268" t="s">
        <v>8317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15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3" t="s">
        <v>8316</v>
      </c>
      <c r="R2269" t="s">
        <v>8317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5" x14ac:dyDescent="0.15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3" t="s">
        <v>8316</v>
      </c>
      <c r="R2270" t="s">
        <v>8317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15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3" t="s">
        <v>8316</v>
      </c>
      <c r="R2271" t="s">
        <v>8317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15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3" t="s">
        <v>8316</v>
      </c>
      <c r="R2272" t="s">
        <v>8317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x14ac:dyDescent="0.15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3" t="s">
        <v>8316</v>
      </c>
      <c r="R2273" t="s">
        <v>8317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15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3" t="s">
        <v>8316</v>
      </c>
      <c r="R2274" t="s">
        <v>8317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5" x14ac:dyDescent="0.15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3" t="s">
        <v>8316</v>
      </c>
      <c r="R2275" t="s">
        <v>8317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15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3" t="s">
        <v>8316</v>
      </c>
      <c r="R2276" t="s">
        <v>8317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15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3" t="s">
        <v>8316</v>
      </c>
      <c r="R2277" t="s">
        <v>8317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15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3" t="s">
        <v>8316</v>
      </c>
      <c r="R2278" t="s">
        <v>8317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x14ac:dyDescent="0.15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3" t="s">
        <v>8316</v>
      </c>
      <c r="R2279" t="s">
        <v>8317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0" x14ac:dyDescent="0.15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3" t="s">
        <v>8316</v>
      </c>
      <c r="R2280" t="s">
        <v>8317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15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3" t="s">
        <v>8316</v>
      </c>
      <c r="R2281" t="s">
        <v>8317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15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3" t="s">
        <v>8316</v>
      </c>
      <c r="R2282" t="s">
        <v>8317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5" x14ac:dyDescent="0.15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3" t="s">
        <v>8327</v>
      </c>
      <c r="R2283" t="s">
        <v>8331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0" x14ac:dyDescent="0.15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3" t="s">
        <v>8327</v>
      </c>
      <c r="R2284" t="s">
        <v>8331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5" x14ac:dyDescent="0.15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3" t="s">
        <v>8327</v>
      </c>
      <c r="R2285" t="s">
        <v>8331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15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3" t="s">
        <v>8327</v>
      </c>
      <c r="R2286" t="s">
        <v>8331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5" x14ac:dyDescent="0.15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3" t="s">
        <v>8327</v>
      </c>
      <c r="R2287" t="s">
        <v>8331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15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3" t="s">
        <v>8327</v>
      </c>
      <c r="R2288" t="s">
        <v>8331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15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3" t="s">
        <v>8327</v>
      </c>
      <c r="R2289" t="s">
        <v>8331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15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3" t="s">
        <v>8327</v>
      </c>
      <c r="R2290" t="s">
        <v>8331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5" x14ac:dyDescent="0.15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3" t="s">
        <v>8327</v>
      </c>
      <c r="R2291" t="s">
        <v>8331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15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3" t="s">
        <v>8327</v>
      </c>
      <c r="R2292" t="s">
        <v>8331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5" x14ac:dyDescent="0.15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3" t="s">
        <v>8327</v>
      </c>
      <c r="R2293" t="s">
        <v>8331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15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3" t="s">
        <v>8327</v>
      </c>
      <c r="R2294" t="s">
        <v>8331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15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3" t="s">
        <v>8327</v>
      </c>
      <c r="R2295" t="s">
        <v>8331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5" x14ac:dyDescent="0.15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3" t="s">
        <v>8327</v>
      </c>
      <c r="R2296" t="s">
        <v>8331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5" x14ac:dyDescent="0.15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3" t="s">
        <v>8327</v>
      </c>
      <c r="R2297" t="s">
        <v>8331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15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3" t="s">
        <v>8327</v>
      </c>
      <c r="R2298" t="s">
        <v>8331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15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3" t="s">
        <v>8327</v>
      </c>
      <c r="R2299" t="s">
        <v>8331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15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3" t="s">
        <v>8327</v>
      </c>
      <c r="R2300" t="s">
        <v>8331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15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3" t="s">
        <v>8327</v>
      </c>
      <c r="R2301" t="s">
        <v>8331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15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3" t="s">
        <v>8327</v>
      </c>
      <c r="R2302" t="s">
        <v>8331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15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3" t="s">
        <v>8327</v>
      </c>
      <c r="R2303" t="s">
        <v>8328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15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3" t="s">
        <v>8327</v>
      </c>
      <c r="R2304" t="s">
        <v>8328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5" x14ac:dyDescent="0.15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3" t="s">
        <v>8327</v>
      </c>
      <c r="R2305" t="s">
        <v>8328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15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9">
        <f t="shared" ref="P2306:P2369" si="181">IFERROR(ROUND(E2306/L2306,2),0)</f>
        <v>53.47</v>
      </c>
      <c r="Q2306" s="13" t="s">
        <v>8327</v>
      </c>
      <c r="R2306" t="s">
        <v>8328</v>
      </c>
      <c r="S2306" s="16">
        <f t="shared" ref="S2306:S2369" si="182">(((J2306/60/60/24)+DATE(1970,1,1)))</f>
        <v>40502.815868055557</v>
      </c>
      <c r="T2306" s="16">
        <f t="shared" ref="T2306:T2369" si="183">(((I2306/60/60/24)+DATE(1970,1,1)))</f>
        <v>40544.207638888889</v>
      </c>
      <c r="U2306">
        <f t="shared" ref="U2306:U2369" si="184">YEAR(S2306)</f>
        <v>2010</v>
      </c>
    </row>
    <row r="2307" spans="1:21" ht="45" x14ac:dyDescent="0.15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9">
        <f t="shared" si="181"/>
        <v>109.11</v>
      </c>
      <c r="Q2307" s="13" t="s">
        <v>8327</v>
      </c>
      <c r="R2307" t="s">
        <v>8328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5" x14ac:dyDescent="0.15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3" t="s">
        <v>8327</v>
      </c>
      <c r="R2308" t="s">
        <v>8328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15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3" t="s">
        <v>8327</v>
      </c>
      <c r="R2309" t="s">
        <v>8328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5" x14ac:dyDescent="0.15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3" t="s">
        <v>8327</v>
      </c>
      <c r="R2310" t="s">
        <v>8328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15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3" t="s">
        <v>8327</v>
      </c>
      <c r="R2311" t="s">
        <v>8328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15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3" t="s">
        <v>8327</v>
      </c>
      <c r="R2312" t="s">
        <v>8328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15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3" t="s">
        <v>8327</v>
      </c>
      <c r="R2313" t="s">
        <v>8328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15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3" t="s">
        <v>8327</v>
      </c>
      <c r="R2314" t="s">
        <v>8328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15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3" t="s">
        <v>8327</v>
      </c>
      <c r="R2315" t="s">
        <v>8328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5" x14ac:dyDescent="0.15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3" t="s">
        <v>8327</v>
      </c>
      <c r="R2316" t="s">
        <v>8328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15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3" t="s">
        <v>8327</v>
      </c>
      <c r="R2317" t="s">
        <v>8328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15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3" t="s">
        <v>8327</v>
      </c>
      <c r="R2318" t="s">
        <v>8328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15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3" t="s">
        <v>8327</v>
      </c>
      <c r="R2319" t="s">
        <v>8328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15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3" t="s">
        <v>8327</v>
      </c>
      <c r="R2320" t="s">
        <v>8328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15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3" t="s">
        <v>8327</v>
      </c>
      <c r="R2321" t="s">
        <v>8328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15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3" t="s">
        <v>8327</v>
      </c>
      <c r="R2322" t="s">
        <v>8328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15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3" t="s">
        <v>8319</v>
      </c>
      <c r="R2323" t="s">
        <v>8320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15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3" t="s">
        <v>8319</v>
      </c>
      <c r="R2324" t="s">
        <v>8320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15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3" t="s">
        <v>8319</v>
      </c>
      <c r="R2325" t="s">
        <v>8320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15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3" t="s">
        <v>8319</v>
      </c>
      <c r="R2326" t="s">
        <v>8320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5" x14ac:dyDescent="0.15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3" t="s">
        <v>8319</v>
      </c>
      <c r="R2327" t="s">
        <v>8320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5" x14ac:dyDescent="0.15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3" t="s">
        <v>8319</v>
      </c>
      <c r="R2328" t="s">
        <v>8320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0" x14ac:dyDescent="0.15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3" t="s">
        <v>8319</v>
      </c>
      <c r="R2329" t="s">
        <v>8320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15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3" t="s">
        <v>8319</v>
      </c>
      <c r="R2330" t="s">
        <v>8320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15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3" t="s">
        <v>8319</v>
      </c>
      <c r="R2331" t="s">
        <v>8320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5" x14ac:dyDescent="0.15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3" t="s">
        <v>8319</v>
      </c>
      <c r="R2332" t="s">
        <v>8320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15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3" t="s">
        <v>8319</v>
      </c>
      <c r="R2333" t="s">
        <v>8320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5" x14ac:dyDescent="0.15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3" t="s">
        <v>8319</v>
      </c>
      <c r="R2334" t="s">
        <v>8320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5" x14ac:dyDescent="0.15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3" t="s">
        <v>8319</v>
      </c>
      <c r="R2335" t="s">
        <v>8320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15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3" t="s">
        <v>8319</v>
      </c>
      <c r="R2336" t="s">
        <v>8320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5" x14ac:dyDescent="0.15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3" t="s">
        <v>8319</v>
      </c>
      <c r="R2337" t="s">
        <v>8320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15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3" t="s">
        <v>8319</v>
      </c>
      <c r="R2338" t="s">
        <v>8320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15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3" t="s">
        <v>8319</v>
      </c>
      <c r="R2339" t="s">
        <v>8320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15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3" t="s">
        <v>8319</v>
      </c>
      <c r="R2340" t="s">
        <v>8320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5" x14ac:dyDescent="0.15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3" t="s">
        <v>8319</v>
      </c>
      <c r="R2341" t="s">
        <v>8320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15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3" t="s">
        <v>8319</v>
      </c>
      <c r="R2342" t="s">
        <v>8320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15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3" t="s">
        <v>8308</v>
      </c>
      <c r="R2343" t="s">
        <v>8342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5" x14ac:dyDescent="0.15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3" t="s">
        <v>8308</v>
      </c>
      <c r="R2344" t="s">
        <v>8342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5" x14ac:dyDescent="0.15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3" t="s">
        <v>8308</v>
      </c>
      <c r="R2345" t="s">
        <v>8342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5" x14ac:dyDescent="0.15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3" t="s">
        <v>8308</v>
      </c>
      <c r="R2346" t="s">
        <v>8342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5" x14ac:dyDescent="0.15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3" t="s">
        <v>8308</v>
      </c>
      <c r="R2347" t="s">
        <v>8342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15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3" t="s">
        <v>8308</v>
      </c>
      <c r="R2348" t="s">
        <v>8342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15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3" t="s">
        <v>8308</v>
      </c>
      <c r="R2349" t="s">
        <v>8342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5" x14ac:dyDescent="0.15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3" t="s">
        <v>8308</v>
      </c>
      <c r="R2350" t="s">
        <v>8342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15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3" t="s">
        <v>8308</v>
      </c>
      <c r="R2351" t="s">
        <v>8342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15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3" t="s">
        <v>8308</v>
      </c>
      <c r="R2352" t="s">
        <v>8342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15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3" t="s">
        <v>8308</v>
      </c>
      <c r="R2353" t="s">
        <v>8342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15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3" t="s">
        <v>8308</v>
      </c>
      <c r="R2354" t="s">
        <v>8342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15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3" t="s">
        <v>8308</v>
      </c>
      <c r="R2355" t="s">
        <v>8342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15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3" t="s">
        <v>8308</v>
      </c>
      <c r="R2356" t="s">
        <v>8342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15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3" t="s">
        <v>8308</v>
      </c>
      <c r="R2357" t="s">
        <v>8342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15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3" t="s">
        <v>8308</v>
      </c>
      <c r="R2358" t="s">
        <v>8342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15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3" t="s">
        <v>8308</v>
      </c>
      <c r="R2359" t="s">
        <v>8342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15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3" t="s">
        <v>8308</v>
      </c>
      <c r="R2360" t="s">
        <v>8342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15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3" t="s">
        <v>8308</v>
      </c>
      <c r="R2361" t="s">
        <v>8342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15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3" t="s">
        <v>8308</v>
      </c>
      <c r="R2362" t="s">
        <v>8342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5" x14ac:dyDescent="0.15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3" t="s">
        <v>8308</v>
      </c>
      <c r="R2363" t="s">
        <v>8342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15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3" t="s">
        <v>8308</v>
      </c>
      <c r="R2364" t="s">
        <v>8342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5" x14ac:dyDescent="0.15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3" t="s">
        <v>8308</v>
      </c>
      <c r="R2365" t="s">
        <v>8342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0" x14ac:dyDescent="0.15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3" t="s">
        <v>8308</v>
      </c>
      <c r="R2366" t="s">
        <v>8342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x14ac:dyDescent="0.15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3" t="s">
        <v>8308</v>
      </c>
      <c r="R2367" t="s">
        <v>8342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15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3" t="s">
        <v>8308</v>
      </c>
      <c r="R2368" t="s">
        <v>8342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15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3" t="s">
        <v>8308</v>
      </c>
      <c r="R2369" t="s">
        <v>8342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5" x14ac:dyDescent="0.15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9">
        <f t="shared" ref="P2370:P2433" si="186">IFERROR(ROUND(E2370/L2370,2),0)</f>
        <v>50</v>
      </c>
      <c r="Q2370" s="13" t="s">
        <v>8308</v>
      </c>
      <c r="R2370" t="s">
        <v>8342</v>
      </c>
      <c r="S2370" s="16">
        <f t="shared" ref="S2370:S2433" si="187">(((J2370/60/60/24)+DATE(1970,1,1)))</f>
        <v>42063.721817129626</v>
      </c>
      <c r="T2370" s="16">
        <f t="shared" ref="T2370:T2433" si="188">(((I2370/60/60/24)+DATE(1970,1,1)))</f>
        <v>42108.680150462969</v>
      </c>
      <c r="U2370">
        <f t="shared" ref="U2370:U2433" si="189">YEAR(S2370)</f>
        <v>2015</v>
      </c>
    </row>
    <row r="2371" spans="1:21" ht="45" x14ac:dyDescent="0.15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9">
        <f t="shared" si="186"/>
        <v>0</v>
      </c>
      <c r="Q2371" s="13" t="s">
        <v>8308</v>
      </c>
      <c r="R2371" t="s">
        <v>8342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60" x14ac:dyDescent="0.15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3" t="s">
        <v>8308</v>
      </c>
      <c r="R2372" t="s">
        <v>8342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5" x14ac:dyDescent="0.15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3" t="s">
        <v>8308</v>
      </c>
      <c r="R2373" t="s">
        <v>8342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15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3" t="s">
        <v>8308</v>
      </c>
      <c r="R2374" t="s">
        <v>8342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15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3" t="s">
        <v>8308</v>
      </c>
      <c r="R2375" t="s">
        <v>8342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5" x14ac:dyDescent="0.15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3" t="s">
        <v>8308</v>
      </c>
      <c r="R2376" t="s">
        <v>8342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5" x14ac:dyDescent="0.15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3" t="s">
        <v>8308</v>
      </c>
      <c r="R2377" t="s">
        <v>8342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15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3" t="s">
        <v>8308</v>
      </c>
      <c r="R2378" t="s">
        <v>8342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15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3" t="s">
        <v>8308</v>
      </c>
      <c r="R2379" t="s">
        <v>8342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15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3" t="s">
        <v>8308</v>
      </c>
      <c r="R2380" t="s">
        <v>8342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0" x14ac:dyDescent="0.15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3" t="s">
        <v>8308</v>
      </c>
      <c r="R2381" t="s">
        <v>8342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15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3" t="s">
        <v>8308</v>
      </c>
      <c r="R2382" t="s">
        <v>8342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15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3" t="s">
        <v>8308</v>
      </c>
      <c r="R2383" t="s">
        <v>8342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15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3" t="s">
        <v>8308</v>
      </c>
      <c r="R2384" t="s">
        <v>8342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5" x14ac:dyDescent="0.15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3" t="s">
        <v>8308</v>
      </c>
      <c r="R2385" t="s">
        <v>8342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5" x14ac:dyDescent="0.15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3" t="s">
        <v>8308</v>
      </c>
      <c r="R2386" t="s">
        <v>8342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5" x14ac:dyDescent="0.15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3" t="s">
        <v>8308</v>
      </c>
      <c r="R2387" t="s">
        <v>8342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15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3" t="s">
        <v>8308</v>
      </c>
      <c r="R2388" t="s">
        <v>8342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15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3" t="s">
        <v>8308</v>
      </c>
      <c r="R2389" t="s">
        <v>8342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5" x14ac:dyDescent="0.15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3" t="s">
        <v>8308</v>
      </c>
      <c r="R2390" t="s">
        <v>8342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15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3" t="s">
        <v>8308</v>
      </c>
      <c r="R2391" t="s">
        <v>8342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5" x14ac:dyDescent="0.15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3" t="s">
        <v>8308</v>
      </c>
      <c r="R2392" t="s">
        <v>8342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15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3" t="s">
        <v>8308</v>
      </c>
      <c r="R2393" t="s">
        <v>8342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5" x14ac:dyDescent="0.15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3" t="s">
        <v>8308</v>
      </c>
      <c r="R2394" t="s">
        <v>8342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5" x14ac:dyDescent="0.15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3" t="s">
        <v>8308</v>
      </c>
      <c r="R2395" t="s">
        <v>8342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5" x14ac:dyDescent="0.15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3" t="s">
        <v>8308</v>
      </c>
      <c r="R2396" t="s">
        <v>8342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15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3" t="s">
        <v>8308</v>
      </c>
      <c r="R2397" t="s">
        <v>8342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15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3" t="s">
        <v>8308</v>
      </c>
      <c r="R2398" t="s">
        <v>8342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5" x14ac:dyDescent="0.15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3" t="s">
        <v>8308</v>
      </c>
      <c r="R2399" t="s">
        <v>8342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5" x14ac:dyDescent="0.15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3" t="s">
        <v>8308</v>
      </c>
      <c r="R2400" t="s">
        <v>8342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15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3" t="s">
        <v>8308</v>
      </c>
      <c r="R2401" t="s">
        <v>8342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5" x14ac:dyDescent="0.15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3" t="s">
        <v>8308</v>
      </c>
      <c r="R2402" t="s">
        <v>8342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5" x14ac:dyDescent="0.15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3" t="s">
        <v>8319</v>
      </c>
      <c r="R2403" t="s">
        <v>8345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15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3" t="s">
        <v>8319</v>
      </c>
      <c r="R2404" t="s">
        <v>8345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15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3" t="s">
        <v>8319</v>
      </c>
      <c r="R2405" t="s">
        <v>8345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5" x14ac:dyDescent="0.15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3" t="s">
        <v>8319</v>
      </c>
      <c r="R2406" t="s">
        <v>8345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15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3" t="s">
        <v>8319</v>
      </c>
      <c r="R2407" t="s">
        <v>8345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15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3" t="s">
        <v>8319</v>
      </c>
      <c r="R2408" t="s">
        <v>8345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15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3" t="s">
        <v>8319</v>
      </c>
      <c r="R2409" t="s">
        <v>8345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15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3" t="s">
        <v>8319</v>
      </c>
      <c r="R2410" t="s">
        <v>8345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15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3" t="s">
        <v>8319</v>
      </c>
      <c r="R2411" t="s">
        <v>8345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15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3" t="s">
        <v>8319</v>
      </c>
      <c r="R2412" t="s">
        <v>8345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15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3" t="s">
        <v>8319</v>
      </c>
      <c r="R2413" t="s">
        <v>8345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15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3" t="s">
        <v>8319</v>
      </c>
      <c r="R2414" t="s">
        <v>8345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15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3" t="s">
        <v>8319</v>
      </c>
      <c r="R2415" t="s">
        <v>8345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5" x14ac:dyDescent="0.15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3" t="s">
        <v>8319</v>
      </c>
      <c r="R2416" t="s">
        <v>8345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15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3" t="s">
        <v>8319</v>
      </c>
      <c r="R2417" t="s">
        <v>8345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5" x14ac:dyDescent="0.15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3" t="s">
        <v>8319</v>
      </c>
      <c r="R2418" t="s">
        <v>8345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5" x14ac:dyDescent="0.15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3" t="s">
        <v>8319</v>
      </c>
      <c r="R2419" t="s">
        <v>8345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5" x14ac:dyDescent="0.15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3" t="s">
        <v>8319</v>
      </c>
      <c r="R2420" t="s">
        <v>8345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15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3" t="s">
        <v>8319</v>
      </c>
      <c r="R2421" t="s">
        <v>8345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15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3" t="s">
        <v>8319</v>
      </c>
      <c r="R2422" t="s">
        <v>8345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15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3" t="s">
        <v>8319</v>
      </c>
      <c r="R2423" t="s">
        <v>8345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15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3" t="s">
        <v>8319</v>
      </c>
      <c r="R2424" t="s">
        <v>8345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15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3" t="s">
        <v>8319</v>
      </c>
      <c r="R2425" t="s">
        <v>8345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15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3" t="s">
        <v>8319</v>
      </c>
      <c r="R2426" t="s">
        <v>8345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15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3" t="s">
        <v>8319</v>
      </c>
      <c r="R2427" t="s">
        <v>8345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15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3" t="s">
        <v>8319</v>
      </c>
      <c r="R2428" t="s">
        <v>8345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15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3" t="s">
        <v>8319</v>
      </c>
      <c r="R2429" t="s">
        <v>8345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x14ac:dyDescent="0.15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3" t="s">
        <v>8319</v>
      </c>
      <c r="R2430" t="s">
        <v>8345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15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3" t="s">
        <v>8319</v>
      </c>
      <c r="R2431" t="s">
        <v>8345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15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3" t="s">
        <v>8319</v>
      </c>
      <c r="R2432" t="s">
        <v>8345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15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3" t="s">
        <v>8319</v>
      </c>
      <c r="R2433" t="s">
        <v>8345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15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9">
        <f t="shared" ref="P2434:P2497" si="191">IFERROR(ROUND(E2434/L2434,2),0)</f>
        <v>1</v>
      </c>
      <c r="Q2434" s="13" t="s">
        <v>8319</v>
      </c>
      <c r="R2434" t="s">
        <v>8345</v>
      </c>
      <c r="S2434" s="16">
        <f t="shared" ref="S2434:S2497" si="192">(((J2434/60/60/24)+DATE(1970,1,1)))</f>
        <v>42041.218715277777</v>
      </c>
      <c r="T2434" s="16">
        <f t="shared" ref="T2434:T2497" si="193">(((I2434/60/60/24)+DATE(1970,1,1)))</f>
        <v>42071.218715277777</v>
      </c>
      <c r="U2434">
        <f t="shared" ref="U2434:U2497" si="194">YEAR(S2434)</f>
        <v>2015</v>
      </c>
    </row>
    <row r="2435" spans="1:21" ht="60" x14ac:dyDescent="0.15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9">
        <f t="shared" si="191"/>
        <v>0</v>
      </c>
      <c r="Q2435" s="13" t="s">
        <v>8319</v>
      </c>
      <c r="R2435" t="s">
        <v>8345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45" x14ac:dyDescent="0.15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3" t="s">
        <v>8319</v>
      </c>
      <c r="R2436" t="s">
        <v>8345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15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3" t="s">
        <v>8319</v>
      </c>
      <c r="R2437" t="s">
        <v>8345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5" x14ac:dyDescent="0.15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3" t="s">
        <v>8319</v>
      </c>
      <c r="R2438" t="s">
        <v>8345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15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3" t="s">
        <v>8319</v>
      </c>
      <c r="R2439" t="s">
        <v>8345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5" x14ac:dyDescent="0.15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3" t="s">
        <v>8319</v>
      </c>
      <c r="R2440" t="s">
        <v>8345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15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3" t="s">
        <v>8319</v>
      </c>
      <c r="R2441" t="s">
        <v>8345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15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3" t="s">
        <v>8319</v>
      </c>
      <c r="R2442" t="s">
        <v>8345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15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3" t="s">
        <v>8319</v>
      </c>
      <c r="R2443" t="s">
        <v>8320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15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3" t="s">
        <v>8319</v>
      </c>
      <c r="R2444" t="s">
        <v>8320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5" x14ac:dyDescent="0.15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3" t="s">
        <v>8319</v>
      </c>
      <c r="R2445" t="s">
        <v>8320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5" x14ac:dyDescent="0.15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3" t="s">
        <v>8319</v>
      </c>
      <c r="R2446" t="s">
        <v>8320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15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3" t="s">
        <v>8319</v>
      </c>
      <c r="R2447" t="s">
        <v>8320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15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3" t="s">
        <v>8319</v>
      </c>
      <c r="R2448" t="s">
        <v>8320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15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3" t="s">
        <v>8319</v>
      </c>
      <c r="R2449" t="s">
        <v>8320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5" x14ac:dyDescent="0.15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3" t="s">
        <v>8319</v>
      </c>
      <c r="R2450" t="s">
        <v>8320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15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3" t="s">
        <v>8319</v>
      </c>
      <c r="R2451" t="s">
        <v>8320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5" x14ac:dyDescent="0.15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3" t="s">
        <v>8319</v>
      </c>
      <c r="R2452" t="s">
        <v>8320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5" x14ac:dyDescent="0.15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3" t="s">
        <v>8319</v>
      </c>
      <c r="R2453" t="s">
        <v>8320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5" x14ac:dyDescent="0.15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3" t="s">
        <v>8319</v>
      </c>
      <c r="R2454" t="s">
        <v>8320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x14ac:dyDescent="0.15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3" t="s">
        <v>8319</v>
      </c>
      <c r="R2455" t="s">
        <v>8320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15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3" t="s">
        <v>8319</v>
      </c>
      <c r="R2456" t="s">
        <v>8320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15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3" t="s">
        <v>8319</v>
      </c>
      <c r="R2457" t="s">
        <v>8320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15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3" t="s">
        <v>8319</v>
      </c>
      <c r="R2458" t="s">
        <v>8320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15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3" t="s">
        <v>8319</v>
      </c>
      <c r="R2459" t="s">
        <v>8320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15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3" t="s">
        <v>8319</v>
      </c>
      <c r="R2460" t="s">
        <v>8320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15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3" t="s">
        <v>8319</v>
      </c>
      <c r="R2461" t="s">
        <v>8320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5" x14ac:dyDescent="0.15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3" t="s">
        <v>8319</v>
      </c>
      <c r="R2462" t="s">
        <v>8320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5" x14ac:dyDescent="0.15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3" t="s">
        <v>8327</v>
      </c>
      <c r="R2463" t="s">
        <v>8328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x14ac:dyDescent="0.15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3" t="s">
        <v>8327</v>
      </c>
      <c r="R2464" t="s">
        <v>8328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5" x14ac:dyDescent="0.15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3" t="s">
        <v>8327</v>
      </c>
      <c r="R2465" t="s">
        <v>8328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15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3" t="s">
        <v>8327</v>
      </c>
      <c r="R2466" t="s">
        <v>8328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15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3" t="s">
        <v>8327</v>
      </c>
      <c r="R2467" t="s">
        <v>8328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15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3" t="s">
        <v>8327</v>
      </c>
      <c r="R2468" t="s">
        <v>8328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15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3" t="s">
        <v>8327</v>
      </c>
      <c r="R2469" t="s">
        <v>8328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15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3" t="s">
        <v>8327</v>
      </c>
      <c r="R2470" t="s">
        <v>8328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5" x14ac:dyDescent="0.15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3" t="s">
        <v>8327</v>
      </c>
      <c r="R2471" t="s">
        <v>8328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15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3" t="s">
        <v>8327</v>
      </c>
      <c r="R2472" t="s">
        <v>8328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15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3" t="s">
        <v>8327</v>
      </c>
      <c r="R2473" t="s">
        <v>8328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15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3" t="s">
        <v>8327</v>
      </c>
      <c r="R2474" t="s">
        <v>8328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15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3" t="s">
        <v>8327</v>
      </c>
      <c r="R2475" t="s">
        <v>8328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15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3" t="s">
        <v>8327</v>
      </c>
      <c r="R2476" t="s">
        <v>8328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15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3" t="s">
        <v>8327</v>
      </c>
      <c r="R2477" t="s">
        <v>8328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15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3" t="s">
        <v>8327</v>
      </c>
      <c r="R2478" t="s">
        <v>8328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15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3" t="s">
        <v>8327</v>
      </c>
      <c r="R2479" t="s">
        <v>8328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5" x14ac:dyDescent="0.15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3" t="s">
        <v>8327</v>
      </c>
      <c r="R2480" t="s">
        <v>8328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0" x14ac:dyDescent="0.15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3" t="s">
        <v>8327</v>
      </c>
      <c r="R2481" t="s">
        <v>8328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5" x14ac:dyDescent="0.15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3" t="s">
        <v>8327</v>
      </c>
      <c r="R2482" t="s">
        <v>8328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5" x14ac:dyDescent="0.15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3" t="s">
        <v>8327</v>
      </c>
      <c r="R2483" t="s">
        <v>8328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5" x14ac:dyDescent="0.15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3" t="s">
        <v>8327</v>
      </c>
      <c r="R2484" t="s">
        <v>8328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15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3" t="s">
        <v>8327</v>
      </c>
      <c r="R2485" t="s">
        <v>8328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15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3" t="s">
        <v>8327</v>
      </c>
      <c r="R2486" t="s">
        <v>8328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5" x14ac:dyDescent="0.15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3" t="s">
        <v>8327</v>
      </c>
      <c r="R2487" t="s">
        <v>8328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5" x14ac:dyDescent="0.15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3" t="s">
        <v>8327</v>
      </c>
      <c r="R2488" t="s">
        <v>8328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15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3" t="s">
        <v>8327</v>
      </c>
      <c r="R2489" t="s">
        <v>8328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15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3" t="s">
        <v>8327</v>
      </c>
      <c r="R2490" t="s">
        <v>8328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5" x14ac:dyDescent="0.15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3" t="s">
        <v>8327</v>
      </c>
      <c r="R2491" t="s">
        <v>8328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15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3" t="s">
        <v>8327</v>
      </c>
      <c r="R2492" t="s">
        <v>8328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5" x14ac:dyDescent="0.15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3" t="s">
        <v>8327</v>
      </c>
      <c r="R2493" t="s">
        <v>8328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15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3" t="s">
        <v>8327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5" x14ac:dyDescent="0.15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3" t="s">
        <v>8327</v>
      </c>
      <c r="R2495" t="s">
        <v>8328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15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3" t="s">
        <v>8327</v>
      </c>
      <c r="R2496" t="s">
        <v>8328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15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3" t="s">
        <v>8327</v>
      </c>
      <c r="R2497" t="s">
        <v>8328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15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9">
        <f t="shared" ref="P2498:P2561" si="196">IFERROR(ROUND(E2498/L2498,2),0)</f>
        <v>600</v>
      </c>
      <c r="Q2498" s="13" t="s">
        <v>8327</v>
      </c>
      <c r="R2498" t="s">
        <v>8328</v>
      </c>
      <c r="S2498" s="16">
        <f t="shared" ref="S2498:S2561" si="197">(((J2498/60/60/24)+DATE(1970,1,1)))</f>
        <v>41327.996435185189</v>
      </c>
      <c r="T2498" s="16">
        <f t="shared" ref="T2498:T2561" si="198">(((I2498/60/60/24)+DATE(1970,1,1)))</f>
        <v>41362.954768518517</v>
      </c>
      <c r="U2498">
        <f t="shared" ref="U2498:U2561" si="199">YEAR(S2498)</f>
        <v>2013</v>
      </c>
    </row>
    <row r="2499" spans="1:21" ht="45" x14ac:dyDescent="0.15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9">
        <f t="shared" si="196"/>
        <v>80.55</v>
      </c>
      <c r="Q2499" s="13" t="s">
        <v>8327</v>
      </c>
      <c r="R2499" t="s">
        <v>8328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5" x14ac:dyDescent="0.15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3" t="s">
        <v>8327</v>
      </c>
      <c r="R2500" t="s">
        <v>8328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5" x14ac:dyDescent="0.15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3" t="s">
        <v>8327</v>
      </c>
      <c r="R2501" t="s">
        <v>8328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15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3" t="s">
        <v>8327</v>
      </c>
      <c r="R2502" t="s">
        <v>8328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5" x14ac:dyDescent="0.15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3" t="s">
        <v>8319</v>
      </c>
      <c r="R2503" t="s">
        <v>8357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15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3" t="s">
        <v>8319</v>
      </c>
      <c r="R2504" t="s">
        <v>8357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5" x14ac:dyDescent="0.15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3" t="s">
        <v>8319</v>
      </c>
      <c r="R2505" t="s">
        <v>8357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0" x14ac:dyDescent="0.15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3" t="s">
        <v>8319</v>
      </c>
      <c r="R2506" t="s">
        <v>8357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15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3" t="s">
        <v>8319</v>
      </c>
      <c r="R2507" t="s">
        <v>8357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5" x14ac:dyDescent="0.15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3" t="s">
        <v>8319</v>
      </c>
      <c r="R2508" t="s">
        <v>8357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5" x14ac:dyDescent="0.15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3" t="s">
        <v>8319</v>
      </c>
      <c r="R2509" t="s">
        <v>8357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5" x14ac:dyDescent="0.15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3" t="s">
        <v>8319</v>
      </c>
      <c r="R2510" t="s">
        <v>8357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5" x14ac:dyDescent="0.15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3" t="s">
        <v>8319</v>
      </c>
      <c r="R2511" t="s">
        <v>8357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5" x14ac:dyDescent="0.15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3" t="s">
        <v>8319</v>
      </c>
      <c r="R2512" t="s">
        <v>8357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15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3" t="s">
        <v>8319</v>
      </c>
      <c r="R2513" t="s">
        <v>8357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15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3" t="s">
        <v>8319</v>
      </c>
      <c r="R2514" t="s">
        <v>8357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15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3" t="s">
        <v>8319</v>
      </c>
      <c r="R2515" t="s">
        <v>8357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5" x14ac:dyDescent="0.15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3" t="s">
        <v>8319</v>
      </c>
      <c r="R2516" t="s">
        <v>8357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5" x14ac:dyDescent="0.15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3" t="s">
        <v>8319</v>
      </c>
      <c r="R2517" t="s">
        <v>8357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15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3" t="s">
        <v>8319</v>
      </c>
      <c r="R2518" t="s">
        <v>8357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5" x14ac:dyDescent="0.15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3" t="s">
        <v>8319</v>
      </c>
      <c r="R2519" t="s">
        <v>8357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15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3" t="s">
        <v>8319</v>
      </c>
      <c r="R2520" t="s">
        <v>8357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0" x14ac:dyDescent="0.15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3" t="s">
        <v>8319</v>
      </c>
      <c r="R2521" t="s">
        <v>8357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5" x14ac:dyDescent="0.15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3" t="s">
        <v>8319</v>
      </c>
      <c r="R2522" t="s">
        <v>8357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15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3" t="s">
        <v>8327</v>
      </c>
      <c r="R2523" t="s">
        <v>8341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5" x14ac:dyDescent="0.15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3" t="s">
        <v>8327</v>
      </c>
      <c r="R2524" t="s">
        <v>8341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15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3" t="s">
        <v>8327</v>
      </c>
      <c r="R2525" t="s">
        <v>8341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0" x14ac:dyDescent="0.15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3" t="s">
        <v>8327</v>
      </c>
      <c r="R2526" t="s">
        <v>8341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15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3" t="s">
        <v>8327</v>
      </c>
      <c r="R2527" t="s">
        <v>8341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15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3" t="s">
        <v>8327</v>
      </c>
      <c r="R2528" t="s">
        <v>8341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15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3" t="s">
        <v>8327</v>
      </c>
      <c r="R2529" t="s">
        <v>8341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5" x14ac:dyDescent="0.15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3" t="s">
        <v>8327</v>
      </c>
      <c r="R2530" t="s">
        <v>8341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15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3" t="s">
        <v>8327</v>
      </c>
      <c r="R2531" t="s">
        <v>8341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15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3" t="s">
        <v>8327</v>
      </c>
      <c r="R2532" t="s">
        <v>8341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5" x14ac:dyDescent="0.15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3" t="s">
        <v>8327</v>
      </c>
      <c r="R2533" t="s">
        <v>8341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15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3" t="s">
        <v>8327</v>
      </c>
      <c r="R2534" t="s">
        <v>8341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15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3" t="s">
        <v>8327</v>
      </c>
      <c r="R2535" t="s">
        <v>8341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0" x14ac:dyDescent="0.15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3" t="s">
        <v>8327</v>
      </c>
      <c r="R2536" t="s">
        <v>8341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5" x14ac:dyDescent="0.15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3" t="s">
        <v>8327</v>
      </c>
      <c r="R2537" t="s">
        <v>8341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5" x14ac:dyDescent="0.15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3" t="s">
        <v>8327</v>
      </c>
      <c r="R2538" t="s">
        <v>8341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15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3" t="s">
        <v>8327</v>
      </c>
      <c r="R2539" t="s">
        <v>8341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0" x14ac:dyDescent="0.15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3" t="s">
        <v>8327</v>
      </c>
      <c r="R2540" t="s">
        <v>8341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5" x14ac:dyDescent="0.15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3" t="s">
        <v>8327</v>
      </c>
      <c r="R2541" t="s">
        <v>8341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15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3" t="s">
        <v>8327</v>
      </c>
      <c r="R2542" t="s">
        <v>8341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15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3" t="s">
        <v>8327</v>
      </c>
      <c r="R2543" t="s">
        <v>8341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15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3" t="s">
        <v>8327</v>
      </c>
      <c r="R2544" t="s">
        <v>8341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5" x14ac:dyDescent="0.15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3" t="s">
        <v>8327</v>
      </c>
      <c r="R2545" t="s">
        <v>8341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15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3" t="s">
        <v>8327</v>
      </c>
      <c r="R2546" t="s">
        <v>8341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15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3" t="s">
        <v>8327</v>
      </c>
      <c r="R2547" t="s">
        <v>8341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15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3" t="s">
        <v>8327</v>
      </c>
      <c r="R2548" t="s">
        <v>8341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5" x14ac:dyDescent="0.15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3" t="s">
        <v>8327</v>
      </c>
      <c r="R2549" t="s">
        <v>8341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5" x14ac:dyDescent="0.15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3" t="s">
        <v>8327</v>
      </c>
      <c r="R2550" t="s">
        <v>8341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15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3" t="s">
        <v>8327</v>
      </c>
      <c r="R2551" t="s">
        <v>8341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15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3" t="s">
        <v>8327</v>
      </c>
      <c r="R2552" t="s">
        <v>8341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15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3" t="s">
        <v>8327</v>
      </c>
      <c r="R2553" t="s">
        <v>8341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15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3" t="s">
        <v>8327</v>
      </c>
      <c r="R2554" t="s">
        <v>8341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15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3" t="s">
        <v>8327</v>
      </c>
      <c r="R2555" t="s">
        <v>8341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15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3" t="s">
        <v>8327</v>
      </c>
      <c r="R2556" t="s">
        <v>8341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15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3" t="s">
        <v>8327</v>
      </c>
      <c r="R2557" t="s">
        <v>8341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15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3" t="s">
        <v>8327</v>
      </c>
      <c r="R2558" t="s">
        <v>8341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15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3" t="s">
        <v>8327</v>
      </c>
      <c r="R2559" t="s">
        <v>8341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15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3" t="s">
        <v>8327</v>
      </c>
      <c r="R2560" t="s">
        <v>8341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5" x14ac:dyDescent="0.15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3" t="s">
        <v>8327</v>
      </c>
      <c r="R2561" t="s">
        <v>8341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5" x14ac:dyDescent="0.15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9">
        <f t="shared" ref="P2562:P2625" si="201">IFERROR(ROUND(E2562/L2562,2),0)</f>
        <v>143</v>
      </c>
      <c r="Q2562" s="13" t="s">
        <v>8327</v>
      </c>
      <c r="R2562" t="s">
        <v>8341</v>
      </c>
      <c r="S2562" s="16">
        <f t="shared" ref="S2562:S2625" si="202">(((J2562/60/60/24)+DATE(1970,1,1)))</f>
        <v>42039.951087962967</v>
      </c>
      <c r="T2562" s="16">
        <f t="shared" ref="T2562:T2625" si="203">(((I2562/60/60/24)+DATE(1970,1,1)))</f>
        <v>42069.951087962967</v>
      </c>
      <c r="U2562">
        <f t="shared" ref="U2562:U2625" si="204">YEAR(S2562)</f>
        <v>2015</v>
      </c>
    </row>
    <row r="2563" spans="1:21" ht="45" x14ac:dyDescent="0.15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9">
        <f t="shared" si="201"/>
        <v>0</v>
      </c>
      <c r="Q2563" s="13" t="s">
        <v>8319</v>
      </c>
      <c r="R2563" t="s">
        <v>8345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60" x14ac:dyDescent="0.15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3" t="s">
        <v>8319</v>
      </c>
      <c r="R2564" t="s">
        <v>8345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15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3" t="s">
        <v>8319</v>
      </c>
      <c r="R2565" t="s">
        <v>8345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15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3" t="s">
        <v>8319</v>
      </c>
      <c r="R2566" t="s">
        <v>8345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15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3" t="s">
        <v>8319</v>
      </c>
      <c r="R2567" t="s">
        <v>8345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15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3" t="s">
        <v>8319</v>
      </c>
      <c r="R2568" t="s">
        <v>8345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15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3" t="s">
        <v>8319</v>
      </c>
      <c r="R2569" t="s">
        <v>8345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5" x14ac:dyDescent="0.15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3" t="s">
        <v>8319</v>
      </c>
      <c r="R2570" t="s">
        <v>8345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15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3" t="s">
        <v>8319</v>
      </c>
      <c r="R2571" t="s">
        <v>8345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15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3" t="s">
        <v>8319</v>
      </c>
      <c r="R2572" t="s">
        <v>8345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15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3" t="s">
        <v>8319</v>
      </c>
      <c r="R2573" t="s">
        <v>8345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15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3" t="s">
        <v>8319</v>
      </c>
      <c r="R2574" t="s">
        <v>8345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5" x14ac:dyDescent="0.15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3" t="s">
        <v>8319</v>
      </c>
      <c r="R2575" t="s">
        <v>8345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5" x14ac:dyDescent="0.15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3" t="s">
        <v>8319</v>
      </c>
      <c r="R2576" t="s">
        <v>8345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5" x14ac:dyDescent="0.15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3" t="s">
        <v>8319</v>
      </c>
      <c r="R2577" t="s">
        <v>8345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15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3" t="s">
        <v>8319</v>
      </c>
      <c r="R2578" t="s">
        <v>8345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5" x14ac:dyDescent="0.15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3" t="s">
        <v>8319</v>
      </c>
      <c r="R2579" t="s">
        <v>8345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15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3" t="s">
        <v>8319</v>
      </c>
      <c r="R2580" t="s">
        <v>8345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15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3" t="s">
        <v>8319</v>
      </c>
      <c r="R2581" t="s">
        <v>8345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15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3" t="s">
        <v>8319</v>
      </c>
      <c r="R2582" t="s">
        <v>8345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15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3" t="s">
        <v>8319</v>
      </c>
      <c r="R2583" t="s">
        <v>8345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15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3" t="s">
        <v>8319</v>
      </c>
      <c r="R2584" t="s">
        <v>8345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15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3" t="s">
        <v>8319</v>
      </c>
      <c r="R2585" t="s">
        <v>8345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0" x14ac:dyDescent="0.15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3" t="s">
        <v>8319</v>
      </c>
      <c r="R2586" t="s">
        <v>8345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15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3" t="s">
        <v>8319</v>
      </c>
      <c r="R2587" t="s">
        <v>8345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15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3" t="s">
        <v>8319</v>
      </c>
      <c r="R2588" t="s">
        <v>8345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15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3" t="s">
        <v>8319</v>
      </c>
      <c r="R2589" t="s">
        <v>8345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15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3" t="s">
        <v>8319</v>
      </c>
      <c r="R2590" t="s">
        <v>8345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5" x14ac:dyDescent="0.15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3" t="s">
        <v>8319</v>
      </c>
      <c r="R2591" t="s">
        <v>8345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5" x14ac:dyDescent="0.15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3" t="s">
        <v>8319</v>
      </c>
      <c r="R2592" t="s">
        <v>8345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x14ac:dyDescent="0.15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3" t="s">
        <v>8319</v>
      </c>
      <c r="R2593" t="s">
        <v>8345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15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3" t="s">
        <v>8319</v>
      </c>
      <c r="R2594" t="s">
        <v>8345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15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3" t="s">
        <v>8319</v>
      </c>
      <c r="R2595" t="s">
        <v>8345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15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3" t="s">
        <v>8319</v>
      </c>
      <c r="R2596" t="s">
        <v>8345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15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3" t="s">
        <v>8319</v>
      </c>
      <c r="R2597" t="s">
        <v>8345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5" x14ac:dyDescent="0.15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3" t="s">
        <v>8319</v>
      </c>
      <c r="R2598" t="s">
        <v>8345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15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3" t="s">
        <v>8319</v>
      </c>
      <c r="R2599" t="s">
        <v>8345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15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3" t="s">
        <v>8319</v>
      </c>
      <c r="R2600" t="s">
        <v>8345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0" x14ac:dyDescent="0.15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3" t="s">
        <v>8319</v>
      </c>
      <c r="R2601" t="s">
        <v>8345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15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3" t="s">
        <v>8319</v>
      </c>
      <c r="R2602" t="s">
        <v>8345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15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3" t="s">
        <v>8308</v>
      </c>
      <c r="R2603" t="s">
        <v>8315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15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3" t="s">
        <v>8308</v>
      </c>
      <c r="R2604" t="s">
        <v>8315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15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3" t="s">
        <v>8308</v>
      </c>
      <c r="R2605" t="s">
        <v>8315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15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3" t="s">
        <v>8308</v>
      </c>
      <c r="R2606" t="s">
        <v>8315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15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3" t="s">
        <v>8308</v>
      </c>
      <c r="R2607" t="s">
        <v>8315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x14ac:dyDescent="0.15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3" t="s">
        <v>8308</v>
      </c>
      <c r="R2608" t="s">
        <v>8315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15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3" t="s">
        <v>8308</v>
      </c>
      <c r="R2609" t="s">
        <v>8315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15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3" t="s">
        <v>8308</v>
      </c>
      <c r="R2610" t="s">
        <v>8315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15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3" t="s">
        <v>8308</v>
      </c>
      <c r="R2611" t="s">
        <v>8315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0" x14ac:dyDescent="0.15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3" t="s">
        <v>8308</v>
      </c>
      <c r="R2612" t="s">
        <v>8315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15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3" t="s">
        <v>8308</v>
      </c>
      <c r="R2613" t="s">
        <v>8315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15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3" t="s">
        <v>8308</v>
      </c>
      <c r="R2614" t="s">
        <v>8315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5" x14ac:dyDescent="0.15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3" t="s">
        <v>8308</v>
      </c>
      <c r="R2615" t="s">
        <v>8315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5" x14ac:dyDescent="0.15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3" t="s">
        <v>8308</v>
      </c>
      <c r="R2616" t="s">
        <v>8315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5" x14ac:dyDescent="0.15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3" t="s">
        <v>8308</v>
      </c>
      <c r="R2617" t="s">
        <v>8315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15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3" t="s">
        <v>8308</v>
      </c>
      <c r="R2618" t="s">
        <v>8315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5" x14ac:dyDescent="0.15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3" t="s">
        <v>8308</v>
      </c>
      <c r="R2619" t="s">
        <v>8315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15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3" t="s">
        <v>8308</v>
      </c>
      <c r="R2620" t="s">
        <v>8315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5" x14ac:dyDescent="0.15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3" t="s">
        <v>8308</v>
      </c>
      <c r="R2621" t="s">
        <v>8315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5" x14ac:dyDescent="0.15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3" t="s">
        <v>8308</v>
      </c>
      <c r="R2622" t="s">
        <v>8315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5" x14ac:dyDescent="0.15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3" t="s">
        <v>8308</v>
      </c>
      <c r="R2623" t="s">
        <v>8315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5" x14ac:dyDescent="0.15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3" t="s">
        <v>8308</v>
      </c>
      <c r="R2624" t="s">
        <v>8315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5" x14ac:dyDescent="0.15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3" t="s">
        <v>8308</v>
      </c>
      <c r="R2625" t="s">
        <v>8315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5" x14ac:dyDescent="0.15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9">
        <f t="shared" ref="P2626:P2689" si="206">IFERROR(ROUND(E2626/L2626,2),0)</f>
        <v>31.82</v>
      </c>
      <c r="Q2626" s="13" t="s">
        <v>8308</v>
      </c>
      <c r="R2626" t="s">
        <v>8315</v>
      </c>
      <c r="S2626" s="16">
        <f t="shared" ref="S2626:S2689" si="207">(((J2626/60/60/24)+DATE(1970,1,1)))</f>
        <v>41144.42155092593</v>
      </c>
      <c r="T2626" s="16">
        <f t="shared" ref="T2626:T2689" si="208">(((I2626/60/60/24)+DATE(1970,1,1)))</f>
        <v>41165.42155092593</v>
      </c>
      <c r="U2626">
        <f t="shared" ref="U2626:U2689" si="209">YEAR(S2626)</f>
        <v>2012</v>
      </c>
    </row>
    <row r="2627" spans="1:21" ht="60" x14ac:dyDescent="0.15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9">
        <f t="shared" si="206"/>
        <v>27.58</v>
      </c>
      <c r="Q2627" s="13" t="s">
        <v>8308</v>
      </c>
      <c r="R2627" t="s">
        <v>8315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5" x14ac:dyDescent="0.15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3" t="s">
        <v>8308</v>
      </c>
      <c r="R2628" t="s">
        <v>8315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5" x14ac:dyDescent="0.15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3" t="s">
        <v>8308</v>
      </c>
      <c r="R2629" t="s">
        <v>8315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15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3" t="s">
        <v>8308</v>
      </c>
      <c r="R2630" t="s">
        <v>8315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0" x14ac:dyDescent="0.15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3" t="s">
        <v>8308</v>
      </c>
      <c r="R2631" t="s">
        <v>8315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5" x14ac:dyDescent="0.15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3" t="s">
        <v>8308</v>
      </c>
      <c r="R2632" t="s">
        <v>8315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15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3" t="s">
        <v>8308</v>
      </c>
      <c r="R2633" t="s">
        <v>8315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15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3" t="s">
        <v>8308</v>
      </c>
      <c r="R2634" t="s">
        <v>8315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x14ac:dyDescent="0.15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3" t="s">
        <v>8308</v>
      </c>
      <c r="R2635" t="s">
        <v>8315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15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3" t="s">
        <v>8308</v>
      </c>
      <c r="R2636" t="s">
        <v>8315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5" x14ac:dyDescent="0.15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3" t="s">
        <v>8308</v>
      </c>
      <c r="R2637" t="s">
        <v>8315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15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3" t="s">
        <v>8308</v>
      </c>
      <c r="R2638" t="s">
        <v>8315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x14ac:dyDescent="0.15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3" t="s">
        <v>8308</v>
      </c>
      <c r="R2639" t="s">
        <v>8315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15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3" t="s">
        <v>8308</v>
      </c>
      <c r="R2640" t="s">
        <v>8315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x14ac:dyDescent="0.15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3" t="s">
        <v>8308</v>
      </c>
      <c r="R2641" t="s">
        <v>8315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0" x14ac:dyDescent="0.15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3" t="s">
        <v>8308</v>
      </c>
      <c r="R2642" t="s">
        <v>8315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15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3" t="s">
        <v>8308</v>
      </c>
      <c r="R2643" t="s">
        <v>8315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15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3" t="s">
        <v>8308</v>
      </c>
      <c r="R2644" t="s">
        <v>8315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15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3" t="s">
        <v>8308</v>
      </c>
      <c r="R2645" t="s">
        <v>8315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15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3" t="s">
        <v>8308</v>
      </c>
      <c r="R2646" t="s">
        <v>8315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5" x14ac:dyDescent="0.15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3" t="s">
        <v>8308</v>
      </c>
      <c r="R2647" t="s">
        <v>8315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15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3" t="s">
        <v>8308</v>
      </c>
      <c r="R2648" t="s">
        <v>8315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5" x14ac:dyDescent="0.15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3" t="s">
        <v>8308</v>
      </c>
      <c r="R2649" t="s">
        <v>8315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15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3" t="s">
        <v>8308</v>
      </c>
      <c r="R2650" t="s">
        <v>8315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15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3" t="s">
        <v>8308</v>
      </c>
      <c r="R2651" t="s">
        <v>8315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15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3" t="s">
        <v>8308</v>
      </c>
      <c r="R2652" t="s">
        <v>8315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5" x14ac:dyDescent="0.15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3" t="s">
        <v>8308</v>
      </c>
      <c r="R2653" t="s">
        <v>8315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5" x14ac:dyDescent="0.15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3" t="s">
        <v>8308</v>
      </c>
      <c r="R2654" t="s">
        <v>8315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15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3" t="s">
        <v>8308</v>
      </c>
      <c r="R2655" t="s">
        <v>8315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5" x14ac:dyDescent="0.15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3" t="s">
        <v>8308</v>
      </c>
      <c r="R2656" t="s">
        <v>8315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5" x14ac:dyDescent="0.15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3" t="s">
        <v>8308</v>
      </c>
      <c r="R2657" t="s">
        <v>8315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15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3" t="s">
        <v>8308</v>
      </c>
      <c r="R2658" t="s">
        <v>8315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x14ac:dyDescent="0.15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3" t="s">
        <v>8308</v>
      </c>
      <c r="R2659" t="s">
        <v>8315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15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3" t="s">
        <v>8308</v>
      </c>
      <c r="R2660" t="s">
        <v>8315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5" x14ac:dyDescent="0.15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3" t="s">
        <v>8308</v>
      </c>
      <c r="R2661" t="s">
        <v>8315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15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3" t="s">
        <v>8308</v>
      </c>
      <c r="R2662" t="s">
        <v>8315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15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3" t="s">
        <v>8308</v>
      </c>
      <c r="R2663" t="s">
        <v>8340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15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3" t="s">
        <v>8308</v>
      </c>
      <c r="R2664" t="s">
        <v>8340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15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3" t="s">
        <v>8308</v>
      </c>
      <c r="R2665" t="s">
        <v>8340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15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3" t="s">
        <v>8308</v>
      </c>
      <c r="R2666" t="s">
        <v>8340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5" x14ac:dyDescent="0.15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3" t="s">
        <v>8308</v>
      </c>
      <c r="R2667" t="s">
        <v>8340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5" x14ac:dyDescent="0.15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3" t="s">
        <v>8308</v>
      </c>
      <c r="R2668" t="s">
        <v>8340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15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3" t="s">
        <v>8308</v>
      </c>
      <c r="R2669" t="s">
        <v>8340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15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3" t="s">
        <v>8308</v>
      </c>
      <c r="R2670" t="s">
        <v>8340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5" x14ac:dyDescent="0.15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3" t="s">
        <v>8308</v>
      </c>
      <c r="R2671" t="s">
        <v>8340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5" x14ac:dyDescent="0.15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3" t="s">
        <v>8308</v>
      </c>
      <c r="R2672" t="s">
        <v>8340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15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3" t="s">
        <v>8308</v>
      </c>
      <c r="R2673" t="s">
        <v>8340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5" x14ac:dyDescent="0.15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3" t="s">
        <v>8308</v>
      </c>
      <c r="R2674" t="s">
        <v>8340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5" x14ac:dyDescent="0.15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3" t="s">
        <v>8308</v>
      </c>
      <c r="R2675" t="s">
        <v>8340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15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3" t="s">
        <v>8308</v>
      </c>
      <c r="R2676" t="s">
        <v>8340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15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3" t="s">
        <v>8308</v>
      </c>
      <c r="R2677" t="s">
        <v>8340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5" x14ac:dyDescent="0.15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3" t="s">
        <v>8308</v>
      </c>
      <c r="R2678" t="s">
        <v>8340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15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3" t="s">
        <v>8308</v>
      </c>
      <c r="R2679" t="s">
        <v>8340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5" x14ac:dyDescent="0.15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3" t="s">
        <v>8308</v>
      </c>
      <c r="R2680" t="s">
        <v>8340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15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3" t="s">
        <v>8308</v>
      </c>
      <c r="R2681" t="s">
        <v>8340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5" x14ac:dyDescent="0.15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3" t="s">
        <v>8308</v>
      </c>
      <c r="R2682" t="s">
        <v>8340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15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3" t="s">
        <v>8319</v>
      </c>
      <c r="R2683" t="s">
        <v>8345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15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3" t="s">
        <v>8319</v>
      </c>
      <c r="R2684" t="s">
        <v>8345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5" x14ac:dyDescent="0.15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3" t="s">
        <v>8319</v>
      </c>
      <c r="R2685" t="s">
        <v>8345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15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3" t="s">
        <v>8319</v>
      </c>
      <c r="R2686" t="s">
        <v>8345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5" x14ac:dyDescent="0.15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3" t="s">
        <v>8319</v>
      </c>
      <c r="R2687" t="s">
        <v>8345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5" x14ac:dyDescent="0.15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3" t="s">
        <v>8319</v>
      </c>
      <c r="R2688" t="s">
        <v>8345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15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3" t="s">
        <v>8319</v>
      </c>
      <c r="R2689" t="s">
        <v>8345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15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9">
        <f t="shared" ref="P2690:P2753" si="211">IFERROR(ROUND(E2690/L2690,2),0)</f>
        <v>5.29</v>
      </c>
      <c r="Q2690" s="13" t="s">
        <v>8319</v>
      </c>
      <c r="R2690" t="s">
        <v>8345</v>
      </c>
      <c r="S2690" s="16">
        <f t="shared" ref="S2690:S2753" si="212">(((J2690/60/60/24)+DATE(1970,1,1)))</f>
        <v>42028.118865740747</v>
      </c>
      <c r="T2690" s="16">
        <f t="shared" ref="T2690:T2753" si="213">(((I2690/60/60/24)+DATE(1970,1,1)))</f>
        <v>42059.125</v>
      </c>
      <c r="U2690">
        <f t="shared" ref="U2690:U2753" si="214">YEAR(S2690)</f>
        <v>2015</v>
      </c>
    </row>
    <row r="2691" spans="1:21" ht="45" x14ac:dyDescent="0.15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9">
        <f t="shared" si="211"/>
        <v>1</v>
      </c>
      <c r="Q2691" s="13" t="s">
        <v>8319</v>
      </c>
      <c r="R2691" t="s">
        <v>8345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45" x14ac:dyDescent="0.15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3" t="s">
        <v>8319</v>
      </c>
      <c r="R2692" t="s">
        <v>8345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15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3" t="s">
        <v>8319</v>
      </c>
      <c r="R2693" t="s">
        <v>8345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15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3" t="s">
        <v>8319</v>
      </c>
      <c r="R2694" t="s">
        <v>8345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5" x14ac:dyDescent="0.15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3" t="s">
        <v>8319</v>
      </c>
      <c r="R2695" t="s">
        <v>8345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15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3" t="s">
        <v>8319</v>
      </c>
      <c r="R2696" t="s">
        <v>8345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0" x14ac:dyDescent="0.15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3" t="s">
        <v>8319</v>
      </c>
      <c r="R2697" t="s">
        <v>8345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15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3" t="s">
        <v>8319</v>
      </c>
      <c r="R2698" t="s">
        <v>8345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15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3" t="s">
        <v>8319</v>
      </c>
      <c r="R2699" t="s">
        <v>8345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15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3" t="s">
        <v>8319</v>
      </c>
      <c r="R2700" t="s">
        <v>8345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15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3" t="s">
        <v>8319</v>
      </c>
      <c r="R2701" t="s">
        <v>8345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15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3" t="s">
        <v>8319</v>
      </c>
      <c r="R2702" t="s">
        <v>8345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5" x14ac:dyDescent="0.15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3" t="s">
        <v>8323</v>
      </c>
      <c r="R2703" t="s">
        <v>8324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15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3" t="s">
        <v>8323</v>
      </c>
      <c r="R2704" t="s">
        <v>8324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0" x14ac:dyDescent="0.15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3" t="s">
        <v>8323</v>
      </c>
      <c r="R2705" t="s">
        <v>8324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x14ac:dyDescent="0.15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3" t="s">
        <v>8323</v>
      </c>
      <c r="R2706" t="s">
        <v>8324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15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3" t="s">
        <v>8323</v>
      </c>
      <c r="R2707" t="s">
        <v>8324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15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3" t="s">
        <v>8323</v>
      </c>
      <c r="R2708" t="s">
        <v>8324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15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3" t="s">
        <v>8323</v>
      </c>
      <c r="R2709" t="s">
        <v>8324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15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3" t="s">
        <v>8323</v>
      </c>
      <c r="R2710" t="s">
        <v>8324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15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3" t="s">
        <v>8323</v>
      </c>
      <c r="R2711" t="s">
        <v>8324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15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3" t="s">
        <v>8323</v>
      </c>
      <c r="R2712" t="s">
        <v>8324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5" x14ac:dyDescent="0.15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3" t="s">
        <v>8323</v>
      </c>
      <c r="R2713" t="s">
        <v>8324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5" x14ac:dyDescent="0.15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3" t="s">
        <v>8323</v>
      </c>
      <c r="R2714" t="s">
        <v>8324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5" x14ac:dyDescent="0.15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3" t="s">
        <v>8323</v>
      </c>
      <c r="R2715" t="s">
        <v>8324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0" x14ac:dyDescent="0.15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3" t="s">
        <v>8323</v>
      </c>
      <c r="R2716" t="s">
        <v>8324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5" x14ac:dyDescent="0.15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3" t="s">
        <v>8323</v>
      </c>
      <c r="R2717" t="s">
        <v>8324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15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3" t="s">
        <v>8323</v>
      </c>
      <c r="R2718" t="s">
        <v>8324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15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3" t="s">
        <v>8323</v>
      </c>
      <c r="R2719" t="s">
        <v>8324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5" x14ac:dyDescent="0.15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3" t="s">
        <v>8323</v>
      </c>
      <c r="R2720" t="s">
        <v>8324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5" x14ac:dyDescent="0.15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3" t="s">
        <v>8323</v>
      </c>
      <c r="R2721" t="s">
        <v>8324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15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3" t="s">
        <v>8323</v>
      </c>
      <c r="R2722" t="s">
        <v>8324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5" x14ac:dyDescent="0.15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3" t="s">
        <v>8308</v>
      </c>
      <c r="R2723" t="s">
        <v>8309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5" x14ac:dyDescent="0.15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3" t="s">
        <v>8308</v>
      </c>
      <c r="R2724" t="s">
        <v>8309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15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3" t="s">
        <v>8308</v>
      </c>
      <c r="R2725" t="s">
        <v>8309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15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3" t="s">
        <v>8308</v>
      </c>
      <c r="R2726" t="s">
        <v>8309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15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3" t="s">
        <v>8308</v>
      </c>
      <c r="R2727" t="s">
        <v>8309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5" x14ac:dyDescent="0.15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3" t="s">
        <v>8308</v>
      </c>
      <c r="R2728" t="s">
        <v>8309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15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3" t="s">
        <v>8308</v>
      </c>
      <c r="R2729" t="s">
        <v>8309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15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3" t="s">
        <v>8308</v>
      </c>
      <c r="R2730" t="s">
        <v>8309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15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3" t="s">
        <v>8308</v>
      </c>
      <c r="R2731" t="s">
        <v>8309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15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3" t="s">
        <v>8308</v>
      </c>
      <c r="R2732" t="s">
        <v>8309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15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3" t="s">
        <v>8308</v>
      </c>
      <c r="R2733" t="s">
        <v>8309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15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3" t="s">
        <v>8308</v>
      </c>
      <c r="R2734" t="s">
        <v>8309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15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3" t="s">
        <v>8308</v>
      </c>
      <c r="R2735" t="s">
        <v>8309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5" x14ac:dyDescent="0.15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3" t="s">
        <v>8308</v>
      </c>
      <c r="R2736" t="s">
        <v>8309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15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3" t="s">
        <v>8308</v>
      </c>
      <c r="R2737" t="s">
        <v>8309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0" x14ac:dyDescent="0.15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3" t="s">
        <v>8308</v>
      </c>
      <c r="R2738" t="s">
        <v>8309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5" x14ac:dyDescent="0.15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3" t="s">
        <v>8308</v>
      </c>
      <c r="R2739" t="s">
        <v>8309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15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3" t="s">
        <v>8308</v>
      </c>
      <c r="R2740" t="s">
        <v>8309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5" x14ac:dyDescent="0.15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3" t="s">
        <v>8308</v>
      </c>
      <c r="R2741" t="s">
        <v>8309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15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3" t="s">
        <v>8308</v>
      </c>
      <c r="R2742" t="s">
        <v>8309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15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3" t="s">
        <v>8311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15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3" t="s">
        <v>8311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15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3" t="s">
        <v>8311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5" x14ac:dyDescent="0.15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3" t="s">
        <v>8311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5" x14ac:dyDescent="0.15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3" t="s">
        <v>8311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5" x14ac:dyDescent="0.15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3" t="s">
        <v>8311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15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3" t="s">
        <v>8311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15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3" t="s">
        <v>8311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15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3" t="s">
        <v>8311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15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3" t="s">
        <v>8311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5" x14ac:dyDescent="0.15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3" t="s">
        <v>8311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5" x14ac:dyDescent="0.15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9">
        <f t="shared" ref="P2754:P2817" si="216">IFERROR(ROUND(E2754/L2754,2),0)</f>
        <v>39.29</v>
      </c>
      <c r="Q2754" s="13" t="s">
        <v>8311</v>
      </c>
      <c r="R2754" t="s">
        <v>8356</v>
      </c>
      <c r="S2754" s="16">
        <f t="shared" ref="S2754:S2817" si="217">(((J2754/60/60/24)+DATE(1970,1,1)))</f>
        <v>40855.765092592592</v>
      </c>
      <c r="T2754" s="16">
        <f t="shared" ref="T2754:T2817" si="218">(((I2754/60/60/24)+DATE(1970,1,1)))</f>
        <v>40895.765092592592</v>
      </c>
      <c r="U2754">
        <f t="shared" ref="U2754:U2817" si="219">YEAR(S2754)</f>
        <v>2011</v>
      </c>
    </row>
    <row r="2755" spans="1:21" ht="45" x14ac:dyDescent="0.15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9">
        <f t="shared" si="216"/>
        <v>47.5</v>
      </c>
      <c r="Q2755" s="13" t="s">
        <v>8311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5" x14ac:dyDescent="0.15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3" t="s">
        <v>8311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15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3" t="s">
        <v>8311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15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3" t="s">
        <v>8311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15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3" t="s">
        <v>8311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15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3" t="s">
        <v>8311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15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3" t="s">
        <v>8311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5" x14ac:dyDescent="0.15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3" t="s">
        <v>8311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15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3" t="s">
        <v>8311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15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3" t="s">
        <v>8311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15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3" t="s">
        <v>8311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5" x14ac:dyDescent="0.15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3" t="s">
        <v>8311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15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3" t="s">
        <v>8311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5" x14ac:dyDescent="0.15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3" t="s">
        <v>8311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15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3" t="s">
        <v>8311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15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3" t="s">
        <v>8311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15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3" t="s">
        <v>8311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15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3" t="s">
        <v>8311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5" x14ac:dyDescent="0.15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3" t="s">
        <v>8311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15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3" t="s">
        <v>8311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15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3" t="s">
        <v>8311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x14ac:dyDescent="0.15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3" t="s">
        <v>8311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15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3" t="s">
        <v>8311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15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3" t="s">
        <v>8311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5" x14ac:dyDescent="0.15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3" t="s">
        <v>8311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15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3" t="s">
        <v>8311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15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3" t="s">
        <v>8311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0" x14ac:dyDescent="0.15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3" t="s">
        <v>8311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15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3" t="s">
        <v>8323</v>
      </c>
      <c r="R2783" t="s">
        <v>8326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0" x14ac:dyDescent="0.15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3" t="s">
        <v>8323</v>
      </c>
      <c r="R2784" t="s">
        <v>8326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5" x14ac:dyDescent="0.15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3" t="s">
        <v>8323</v>
      </c>
      <c r="R2785" t="s">
        <v>8326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15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3" t="s">
        <v>8323</v>
      </c>
      <c r="R2786" t="s">
        <v>8326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15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3" t="s">
        <v>8323</v>
      </c>
      <c r="R2787" t="s">
        <v>8326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15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3" t="s">
        <v>8323</v>
      </c>
      <c r="R2788" t="s">
        <v>8326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x14ac:dyDescent="0.15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3" t="s">
        <v>8323</v>
      </c>
      <c r="R2789" t="s">
        <v>8326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15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3" t="s">
        <v>8323</v>
      </c>
      <c r="R2790" t="s">
        <v>8326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15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3" t="s">
        <v>8323</v>
      </c>
      <c r="R2791" t="s">
        <v>8326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5" x14ac:dyDescent="0.15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3" t="s">
        <v>8323</v>
      </c>
      <c r="R2792" t="s">
        <v>8326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5" x14ac:dyDescent="0.15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3" t="s">
        <v>8323</v>
      </c>
      <c r="R2793" t="s">
        <v>8326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15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3" t="s">
        <v>8323</v>
      </c>
      <c r="R2794" t="s">
        <v>8326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15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3" t="s">
        <v>8323</v>
      </c>
      <c r="R2795" t="s">
        <v>8326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15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3" t="s">
        <v>8323</v>
      </c>
      <c r="R2796" t="s">
        <v>8326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15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3" t="s">
        <v>8323</v>
      </c>
      <c r="R2797" t="s">
        <v>8326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15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3" t="s">
        <v>8323</v>
      </c>
      <c r="R2798" t="s">
        <v>8326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15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3" t="s">
        <v>8323</v>
      </c>
      <c r="R2799" t="s">
        <v>8326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5" x14ac:dyDescent="0.15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3" t="s">
        <v>8323</v>
      </c>
      <c r="R2800" t="s">
        <v>8326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15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3" t="s">
        <v>8323</v>
      </c>
      <c r="R2801" t="s">
        <v>8326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15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3" t="s">
        <v>8323</v>
      </c>
      <c r="R2802" t="s">
        <v>8326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15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3" t="s">
        <v>8323</v>
      </c>
      <c r="R2803" t="s">
        <v>8326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5" x14ac:dyDescent="0.15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3" t="s">
        <v>8323</v>
      </c>
      <c r="R2804" t="s">
        <v>8326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5" x14ac:dyDescent="0.15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3" t="s">
        <v>8323</v>
      </c>
      <c r="R2805" t="s">
        <v>8326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5" x14ac:dyDescent="0.15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3" t="s">
        <v>8323</v>
      </c>
      <c r="R2806" t="s">
        <v>8326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15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3" t="s">
        <v>8323</v>
      </c>
      <c r="R2807" t="s">
        <v>8326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15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3" t="s">
        <v>8323</v>
      </c>
      <c r="R2808" t="s">
        <v>8326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5" x14ac:dyDescent="0.15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3" t="s">
        <v>8323</v>
      </c>
      <c r="R2809" t="s">
        <v>8326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5" x14ac:dyDescent="0.15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3" t="s">
        <v>8323</v>
      </c>
      <c r="R2810" t="s">
        <v>8326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5" x14ac:dyDescent="0.15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3" t="s">
        <v>8323</v>
      </c>
      <c r="R2811" t="s">
        <v>8326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15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3" t="s">
        <v>8323</v>
      </c>
      <c r="R2812" t="s">
        <v>8326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15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3" t="s">
        <v>8323</v>
      </c>
      <c r="R2813" t="s">
        <v>8326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15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3" t="s">
        <v>8323</v>
      </c>
      <c r="R2814" t="s">
        <v>8326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15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3" t="s">
        <v>8323</v>
      </c>
      <c r="R2815" t="s">
        <v>8326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15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3" t="s">
        <v>8323</v>
      </c>
      <c r="R2816" t="s">
        <v>8326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15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3" t="s">
        <v>8323</v>
      </c>
      <c r="R2817" t="s">
        <v>8326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15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9">
        <f t="shared" ref="P2818:P2881" si="221">IFERROR(ROUND(E2818/L2818,2),0)</f>
        <v>25.13</v>
      </c>
      <c r="Q2818" s="13" t="s">
        <v>8323</v>
      </c>
      <c r="R2818" t="s">
        <v>8326</v>
      </c>
      <c r="S2818" s="16">
        <f t="shared" ref="S2818:S2881" si="222">(((J2818/60/60/24)+DATE(1970,1,1)))</f>
        <v>42188.467499999999</v>
      </c>
      <c r="T2818" s="16">
        <f t="shared" ref="T2818:T2881" si="223">(((I2818/60/60/24)+DATE(1970,1,1)))</f>
        <v>42218.666666666672</v>
      </c>
      <c r="U2818">
        <f t="shared" ref="U2818:U2881" si="224">YEAR(S2818)</f>
        <v>2015</v>
      </c>
    </row>
    <row r="2819" spans="1:21" ht="60" x14ac:dyDescent="0.15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9">
        <f t="shared" si="221"/>
        <v>23.64</v>
      </c>
      <c r="Q2819" s="13" t="s">
        <v>8323</v>
      </c>
      <c r="R2819" t="s">
        <v>8326</v>
      </c>
      <c r="S2819" s="16">
        <f t="shared" si="222"/>
        <v>42023.634976851856</v>
      </c>
      <c r="T2819" s="16">
        <f t="shared" si="223"/>
        <v>42063.634976851856</v>
      </c>
      <c r="U2819">
        <f t="shared" si="224"/>
        <v>2015</v>
      </c>
    </row>
    <row r="2820" spans="1:21" ht="45" x14ac:dyDescent="0.15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3" t="s">
        <v>8323</v>
      </c>
      <c r="R2820" t="s">
        <v>8326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5" x14ac:dyDescent="0.15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3" t="s">
        <v>8323</v>
      </c>
      <c r="R2821" t="s">
        <v>8326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5" x14ac:dyDescent="0.15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3" t="s">
        <v>8323</v>
      </c>
      <c r="R2822" t="s">
        <v>8326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15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3" t="s">
        <v>8323</v>
      </c>
      <c r="R2823" t="s">
        <v>8326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15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3" t="s">
        <v>8323</v>
      </c>
      <c r="R2824" t="s">
        <v>8326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15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3" t="s">
        <v>8323</v>
      </c>
      <c r="R2825" t="s">
        <v>8326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15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3" t="s">
        <v>8323</v>
      </c>
      <c r="R2826" t="s">
        <v>8326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15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3" t="s">
        <v>8323</v>
      </c>
      <c r="R2827" t="s">
        <v>8326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15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3" t="s">
        <v>8323</v>
      </c>
      <c r="R2828" t="s">
        <v>8326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15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3" t="s">
        <v>8323</v>
      </c>
      <c r="R2829" t="s">
        <v>8326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5" x14ac:dyDescent="0.15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3" t="s">
        <v>8323</v>
      </c>
      <c r="R2830" t="s">
        <v>8326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5" x14ac:dyDescent="0.15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3" t="s">
        <v>8323</v>
      </c>
      <c r="R2831" t="s">
        <v>8326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0" x14ac:dyDescent="0.15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3" t="s">
        <v>8323</v>
      </c>
      <c r="R2832" t="s">
        <v>8326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15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3" t="s">
        <v>8323</v>
      </c>
      <c r="R2833" t="s">
        <v>8326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5" x14ac:dyDescent="0.15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3" t="s">
        <v>8323</v>
      </c>
      <c r="R2834" t="s">
        <v>8326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5" x14ac:dyDescent="0.15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3" t="s">
        <v>8323</v>
      </c>
      <c r="R2835" t="s">
        <v>8326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15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3" t="s">
        <v>8323</v>
      </c>
      <c r="R2836" t="s">
        <v>8326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15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3" t="s">
        <v>8323</v>
      </c>
      <c r="R2837" t="s">
        <v>8326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15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3" t="s">
        <v>8323</v>
      </c>
      <c r="R2838" t="s">
        <v>8326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15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3" t="s">
        <v>8323</v>
      </c>
      <c r="R2839" t="s">
        <v>8326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15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3" t="s">
        <v>8323</v>
      </c>
      <c r="R2840" t="s">
        <v>8326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5" x14ac:dyDescent="0.15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3" t="s">
        <v>8323</v>
      </c>
      <c r="R2841" t="s">
        <v>8326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15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3" t="s">
        <v>8323</v>
      </c>
      <c r="R2842" t="s">
        <v>8326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5" x14ac:dyDescent="0.15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3" t="s">
        <v>8323</v>
      </c>
      <c r="R2843" t="s">
        <v>8326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5" x14ac:dyDescent="0.15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>
        <f t="shared" si="221"/>
        <v>0</v>
      </c>
      <c r="Q2844" s="13" t="s">
        <v>8323</v>
      </c>
      <c r="R2844" t="s">
        <v>8326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5" x14ac:dyDescent="0.15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3" t="s">
        <v>8323</v>
      </c>
      <c r="R2845" t="s">
        <v>8326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5" x14ac:dyDescent="0.15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3" t="s">
        <v>8323</v>
      </c>
      <c r="R2846" t="s">
        <v>8326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15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3" t="s">
        <v>8323</v>
      </c>
      <c r="R2847" t="s">
        <v>8326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15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3" t="s">
        <v>8323</v>
      </c>
      <c r="R2848" t="s">
        <v>8326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5" x14ac:dyDescent="0.15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3" t="s">
        <v>8323</v>
      </c>
      <c r="R2849" t="s">
        <v>8326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15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3" t="s">
        <v>8323</v>
      </c>
      <c r="R2850" t="s">
        <v>8326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15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3" t="s">
        <v>8323</v>
      </c>
      <c r="R2851" t="s">
        <v>8326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5" x14ac:dyDescent="0.15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3" t="s">
        <v>8323</v>
      </c>
      <c r="R2852" t="s">
        <v>8326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15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3" t="s">
        <v>8323</v>
      </c>
      <c r="R2853" t="s">
        <v>8326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15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3" t="s">
        <v>8323</v>
      </c>
      <c r="R2854" t="s">
        <v>8326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5" x14ac:dyDescent="0.15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3" t="s">
        <v>8323</v>
      </c>
      <c r="R2855" t="s">
        <v>8326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15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3" t="s">
        <v>8323</v>
      </c>
      <c r="R2856" t="s">
        <v>8326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15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3" t="s">
        <v>8323</v>
      </c>
      <c r="R2857" t="s">
        <v>8326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15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3" t="s">
        <v>8323</v>
      </c>
      <c r="R2858" t="s">
        <v>8326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15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3" t="s">
        <v>8323</v>
      </c>
      <c r="R2859" t="s">
        <v>8326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5" x14ac:dyDescent="0.15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3" t="s">
        <v>8323</v>
      </c>
      <c r="R2860" t="s">
        <v>8326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15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3" t="s">
        <v>8323</v>
      </c>
      <c r="R2861" t="s">
        <v>8326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15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3" t="s">
        <v>8323</v>
      </c>
      <c r="R2862" t="s">
        <v>8326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5" x14ac:dyDescent="0.15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3" t="s">
        <v>8323</v>
      </c>
      <c r="R2863" t="s">
        <v>8326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15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3" t="s">
        <v>8323</v>
      </c>
      <c r="R2864" t="s">
        <v>8326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5" x14ac:dyDescent="0.15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3" t="s">
        <v>8323</v>
      </c>
      <c r="R2865" t="s">
        <v>8326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5" x14ac:dyDescent="0.15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3" t="s">
        <v>8323</v>
      </c>
      <c r="R2866" t="s">
        <v>8326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5" x14ac:dyDescent="0.15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3" t="s">
        <v>8323</v>
      </c>
      <c r="R2867" t="s">
        <v>8326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15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3" t="s">
        <v>8323</v>
      </c>
      <c r="R2868" t="s">
        <v>8326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15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3" t="s">
        <v>8323</v>
      </c>
      <c r="R2869" t="s">
        <v>8326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15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3" t="s">
        <v>8323</v>
      </c>
      <c r="R2870" t="s">
        <v>8326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15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3" t="s">
        <v>8323</v>
      </c>
      <c r="R2871" t="s">
        <v>8326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5" x14ac:dyDescent="0.15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3" t="s">
        <v>8323</v>
      </c>
      <c r="R2872" t="s">
        <v>8326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15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3" t="s">
        <v>8323</v>
      </c>
      <c r="R2873" t="s">
        <v>8326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15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3" t="s">
        <v>8323</v>
      </c>
      <c r="R2874" t="s">
        <v>8326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15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3" t="s">
        <v>8323</v>
      </c>
      <c r="R2875" t="s">
        <v>8326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5" x14ac:dyDescent="0.15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3" t="s">
        <v>8323</v>
      </c>
      <c r="R2876" t="s">
        <v>8326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5" x14ac:dyDescent="0.15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3" t="s">
        <v>8323</v>
      </c>
      <c r="R2877" t="s">
        <v>8326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5" x14ac:dyDescent="0.15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3" t="s">
        <v>8323</v>
      </c>
      <c r="R2878" t="s">
        <v>8326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5" x14ac:dyDescent="0.15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3" t="s">
        <v>8323</v>
      </c>
      <c r="R2879" t="s">
        <v>8326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15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3" t="s">
        <v>8323</v>
      </c>
      <c r="R2880" t="s">
        <v>8326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15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3" t="s">
        <v>8323</v>
      </c>
      <c r="R2881" t="s">
        <v>8326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5" x14ac:dyDescent="0.15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9">
        <f t="shared" ref="P2882:P2945" si="226">IFERROR(ROUND(E2882/L2882,2),0)</f>
        <v>96.55</v>
      </c>
      <c r="Q2882" s="13" t="s">
        <v>8323</v>
      </c>
      <c r="R2882" t="s">
        <v>8326</v>
      </c>
      <c r="S2882" s="16">
        <f t="shared" ref="S2882:S2945" si="227">(((J2882/60/60/24)+DATE(1970,1,1)))</f>
        <v>42192.905694444446</v>
      </c>
      <c r="T2882" s="16">
        <f t="shared" ref="T2882:T2945" si="228">(((I2882/60/60/24)+DATE(1970,1,1)))</f>
        <v>42236.711805555555</v>
      </c>
      <c r="U2882">
        <f t="shared" ref="U2882:U2945" si="229">YEAR(S2882)</f>
        <v>2015</v>
      </c>
    </row>
    <row r="2883" spans="1:21" ht="45" x14ac:dyDescent="0.15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9">
        <f t="shared" si="226"/>
        <v>0</v>
      </c>
      <c r="Q2883" s="13" t="s">
        <v>8323</v>
      </c>
      <c r="R2883" t="s">
        <v>8326</v>
      </c>
      <c r="S2883" s="16">
        <f t="shared" si="227"/>
        <v>41916.597638888888</v>
      </c>
      <c r="T2883" s="16">
        <f t="shared" si="228"/>
        <v>41976.639305555553</v>
      </c>
      <c r="U2883">
        <f t="shared" si="229"/>
        <v>2014</v>
      </c>
    </row>
    <row r="2884" spans="1:21" ht="45" x14ac:dyDescent="0.15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3" t="s">
        <v>8323</v>
      </c>
      <c r="R2884" t="s">
        <v>8326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15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3" t="s">
        <v>8323</v>
      </c>
      <c r="R2885" t="s">
        <v>8326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x14ac:dyDescent="0.15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3" t="s">
        <v>8323</v>
      </c>
      <c r="R2886" t="s">
        <v>8326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15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3" t="s">
        <v>8323</v>
      </c>
      <c r="R2887" t="s">
        <v>8326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5" x14ac:dyDescent="0.15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3" t="s">
        <v>8323</v>
      </c>
      <c r="R2888" t="s">
        <v>8326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5" x14ac:dyDescent="0.15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3" t="s">
        <v>8323</v>
      </c>
      <c r="R2889" t="s">
        <v>8326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5" x14ac:dyDescent="0.15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3" t="s">
        <v>8323</v>
      </c>
      <c r="R2890" t="s">
        <v>8326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15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3" t="s">
        <v>8323</v>
      </c>
      <c r="R2891" t="s">
        <v>8326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5" x14ac:dyDescent="0.15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3" t="s">
        <v>8323</v>
      </c>
      <c r="R2892" t="s">
        <v>8326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5" x14ac:dyDescent="0.15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3" t="s">
        <v>8323</v>
      </c>
      <c r="R2893" t="s">
        <v>8326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15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3" t="s">
        <v>8323</v>
      </c>
      <c r="R2894" t="s">
        <v>8326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5" x14ac:dyDescent="0.15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3" t="s">
        <v>8323</v>
      </c>
      <c r="R2895" t="s">
        <v>8326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15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3" t="s">
        <v>8323</v>
      </c>
      <c r="R2896" t="s">
        <v>8326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5" x14ac:dyDescent="0.15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3" t="s">
        <v>8323</v>
      </c>
      <c r="R2897" t="s">
        <v>8326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15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3" t="s">
        <v>8323</v>
      </c>
      <c r="R2898" t="s">
        <v>8326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5" x14ac:dyDescent="0.15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3" t="s">
        <v>8323</v>
      </c>
      <c r="R2899" t="s">
        <v>8326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5" x14ac:dyDescent="0.15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3" t="s">
        <v>8323</v>
      </c>
      <c r="R2900" t="s">
        <v>8326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5" x14ac:dyDescent="0.15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3" t="s">
        <v>8323</v>
      </c>
      <c r="R2901" t="s">
        <v>8326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15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3" t="s">
        <v>8323</v>
      </c>
      <c r="R2902" t="s">
        <v>8326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5" x14ac:dyDescent="0.15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3" t="s">
        <v>8323</v>
      </c>
      <c r="R2903" t="s">
        <v>8326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15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3" t="s">
        <v>8323</v>
      </c>
      <c r="R2904" t="s">
        <v>8326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5" x14ac:dyDescent="0.15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3" t="s">
        <v>8323</v>
      </c>
      <c r="R2905" t="s">
        <v>8326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15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3" t="s">
        <v>8323</v>
      </c>
      <c r="R2906" t="s">
        <v>8326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15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3" t="s">
        <v>8323</v>
      </c>
      <c r="R2907" t="s">
        <v>8326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15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3" t="s">
        <v>8323</v>
      </c>
      <c r="R2908" t="s">
        <v>8326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5" x14ac:dyDescent="0.15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3" t="s">
        <v>8323</v>
      </c>
      <c r="R2909" t="s">
        <v>8326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15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3" t="s">
        <v>8323</v>
      </c>
      <c r="R2910" t="s">
        <v>8326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5" x14ac:dyDescent="0.15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3" t="s">
        <v>8323</v>
      </c>
      <c r="R2911" t="s">
        <v>8326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15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3" t="s">
        <v>8323</v>
      </c>
      <c r="R2912" t="s">
        <v>8326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15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3" t="s">
        <v>8323</v>
      </c>
      <c r="R2913" t="s">
        <v>8326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x14ac:dyDescent="0.15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3" t="s">
        <v>8323</v>
      </c>
      <c r="R2914" t="s">
        <v>8326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x14ac:dyDescent="0.15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3" t="s">
        <v>8323</v>
      </c>
      <c r="R2915" t="s">
        <v>8326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15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3" t="s">
        <v>8323</v>
      </c>
      <c r="R2916" t="s">
        <v>8326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15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3" t="s">
        <v>8323</v>
      </c>
      <c r="R2917" t="s">
        <v>8326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15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3" t="s">
        <v>8323</v>
      </c>
      <c r="R2918" t="s">
        <v>8326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15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3" t="s">
        <v>8323</v>
      </c>
      <c r="R2919" t="s">
        <v>8326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15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3" t="s">
        <v>8323</v>
      </c>
      <c r="R2920" t="s">
        <v>8326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15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3" t="s">
        <v>8323</v>
      </c>
      <c r="R2921" t="s">
        <v>8326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5" x14ac:dyDescent="0.15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3" t="s">
        <v>8323</v>
      </c>
      <c r="R2922" t="s">
        <v>8326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0" x14ac:dyDescent="0.15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3" t="s">
        <v>8323</v>
      </c>
      <c r="R2923" t="s">
        <v>8335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5" x14ac:dyDescent="0.15">
      <c r="A2924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3" t="s">
        <v>8323</v>
      </c>
      <c r="R2924" t="s">
        <v>8335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15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3" t="s">
        <v>8323</v>
      </c>
      <c r="R2925" t="s">
        <v>8335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15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3" t="s">
        <v>8323</v>
      </c>
      <c r="R2926" t="s">
        <v>8335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15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3" t="s">
        <v>8323</v>
      </c>
      <c r="R2927" t="s">
        <v>8335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5" x14ac:dyDescent="0.15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3" t="s">
        <v>8323</v>
      </c>
      <c r="R2928" t="s">
        <v>8335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5" x14ac:dyDescent="0.15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3" t="s">
        <v>8323</v>
      </c>
      <c r="R2929" t="s">
        <v>8335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15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3" t="s">
        <v>8323</v>
      </c>
      <c r="R2930" t="s">
        <v>8335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5" x14ac:dyDescent="0.15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3" t="s">
        <v>8323</v>
      </c>
      <c r="R2931" t="s">
        <v>8335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5" x14ac:dyDescent="0.15">
      <c r="A2932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3" t="s">
        <v>8323</v>
      </c>
      <c r="R2932" t="s">
        <v>8335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5" x14ac:dyDescent="0.15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3" t="s">
        <v>8323</v>
      </c>
      <c r="R2933" t="s">
        <v>8335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15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3" t="s">
        <v>8323</v>
      </c>
      <c r="R2934" t="s">
        <v>8335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5" x14ac:dyDescent="0.15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3" t="s">
        <v>8323</v>
      </c>
      <c r="R2935" t="s">
        <v>8335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15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3" t="s">
        <v>8323</v>
      </c>
      <c r="R2936" t="s">
        <v>8335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15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3" t="s">
        <v>8323</v>
      </c>
      <c r="R2937" t="s">
        <v>8335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15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3" t="s">
        <v>8323</v>
      </c>
      <c r="R2938" t="s">
        <v>8335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15">
      <c r="A293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3" t="s">
        <v>8323</v>
      </c>
      <c r="R2939" t="s">
        <v>8335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5" x14ac:dyDescent="0.15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3" t="s">
        <v>8323</v>
      </c>
      <c r="R2940" t="s">
        <v>8335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5" x14ac:dyDescent="0.15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3" t="s">
        <v>8323</v>
      </c>
      <c r="R2941" t="s">
        <v>8335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15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3" t="s">
        <v>8323</v>
      </c>
      <c r="R2942" t="s">
        <v>8335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5" x14ac:dyDescent="0.15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3" t="s">
        <v>8323</v>
      </c>
      <c r="R2943" t="s">
        <v>8324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5" x14ac:dyDescent="0.15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3" t="s">
        <v>8323</v>
      </c>
      <c r="R2944" t="s">
        <v>8324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15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3" t="s">
        <v>8323</v>
      </c>
      <c r="R2945" t="s">
        <v>8324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15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9">
        <f t="shared" ref="P2946:P3009" si="231">IFERROR(ROUND(E2946/L2946,2),0)</f>
        <v>100</v>
      </c>
      <c r="Q2946" s="13" t="s">
        <v>8323</v>
      </c>
      <c r="R2946" t="s">
        <v>8324</v>
      </c>
      <c r="S2946" s="16">
        <f t="shared" ref="S2946:S3009" si="232">(((J2946/60/60/24)+DATE(1970,1,1)))</f>
        <v>42132.9143287037</v>
      </c>
      <c r="T2946" s="16">
        <f t="shared" ref="T2946:T3009" si="233">(((I2946/60/60/24)+DATE(1970,1,1)))</f>
        <v>42162.9143287037</v>
      </c>
      <c r="U2946">
        <f t="shared" ref="U2946:U3009" si="234">YEAR(S2946)</f>
        <v>2015</v>
      </c>
    </row>
    <row r="2947" spans="1:21" ht="60" x14ac:dyDescent="0.15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9">
        <f t="shared" si="231"/>
        <v>0</v>
      </c>
      <c r="Q2947" s="13" t="s">
        <v>8323</v>
      </c>
      <c r="R2947" t="s">
        <v>8324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45" x14ac:dyDescent="0.15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3" t="s">
        <v>8323</v>
      </c>
      <c r="R2948" t="s">
        <v>8324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15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3" t="s">
        <v>8323</v>
      </c>
      <c r="R2949" t="s">
        <v>8324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15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3" t="s">
        <v>8323</v>
      </c>
      <c r="R2950" t="s">
        <v>8324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5" x14ac:dyDescent="0.15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3" t="s">
        <v>8323</v>
      </c>
      <c r="R2951" t="s">
        <v>8324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5" x14ac:dyDescent="0.15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3" t="s">
        <v>8323</v>
      </c>
      <c r="R2952" t="s">
        <v>8324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15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3" t="s">
        <v>8323</v>
      </c>
      <c r="R2953" t="s">
        <v>8324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5" x14ac:dyDescent="0.15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3" t="s">
        <v>8323</v>
      </c>
      <c r="R2954" t="s">
        <v>8324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15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3" t="s">
        <v>8323</v>
      </c>
      <c r="R2955" t="s">
        <v>8324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15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3" t="s">
        <v>8323</v>
      </c>
      <c r="R2956" t="s">
        <v>8324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0" x14ac:dyDescent="0.15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3" t="s">
        <v>8323</v>
      </c>
      <c r="R2957" t="s">
        <v>8324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5" x14ac:dyDescent="0.15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3" t="s">
        <v>8323</v>
      </c>
      <c r="R2958" t="s">
        <v>8324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15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3" t="s">
        <v>8323</v>
      </c>
      <c r="R2959" t="s">
        <v>8324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15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3" t="s">
        <v>8323</v>
      </c>
      <c r="R2960" t="s">
        <v>8324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5" x14ac:dyDescent="0.15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3" t="s">
        <v>8323</v>
      </c>
      <c r="R2961" t="s">
        <v>8324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15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3" t="s">
        <v>8323</v>
      </c>
      <c r="R2962" t="s">
        <v>8324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5" x14ac:dyDescent="0.15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3" t="s">
        <v>8323</v>
      </c>
      <c r="R2963" t="s">
        <v>8326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5" x14ac:dyDescent="0.15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3" t="s">
        <v>8323</v>
      </c>
      <c r="R2964" t="s">
        <v>8326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15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3" t="s">
        <v>8323</v>
      </c>
      <c r="R2965" t="s">
        <v>8326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5" x14ac:dyDescent="0.15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3" t="s">
        <v>8323</v>
      </c>
      <c r="R2966" t="s">
        <v>8326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15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3" t="s">
        <v>8323</v>
      </c>
      <c r="R2967" t="s">
        <v>8326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5" x14ac:dyDescent="0.15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3" t="s">
        <v>8323</v>
      </c>
      <c r="R2968" t="s">
        <v>8326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15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3" t="s">
        <v>8323</v>
      </c>
      <c r="R2969" t="s">
        <v>8326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15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3" t="s">
        <v>8323</v>
      </c>
      <c r="R2970" t="s">
        <v>8326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15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3" t="s">
        <v>8323</v>
      </c>
      <c r="R2971" t="s">
        <v>8326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15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3" t="s">
        <v>8323</v>
      </c>
      <c r="R2972" t="s">
        <v>8326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5" x14ac:dyDescent="0.15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3" t="s">
        <v>8323</v>
      </c>
      <c r="R2973" t="s">
        <v>8326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15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3" t="s">
        <v>8323</v>
      </c>
      <c r="R2974" t="s">
        <v>8326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5" x14ac:dyDescent="0.15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3" t="s">
        <v>8323</v>
      </c>
      <c r="R2975" t="s">
        <v>8326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15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3" t="s">
        <v>8323</v>
      </c>
      <c r="R2976" t="s">
        <v>8326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5" x14ac:dyDescent="0.15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3" t="s">
        <v>8323</v>
      </c>
      <c r="R2977" t="s">
        <v>8326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15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3" t="s">
        <v>8323</v>
      </c>
      <c r="R2978" t="s">
        <v>8326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15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3" t="s">
        <v>8323</v>
      </c>
      <c r="R2979" t="s">
        <v>8326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15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3" t="s">
        <v>8323</v>
      </c>
      <c r="R2980" t="s">
        <v>8326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5" x14ac:dyDescent="0.15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3" t="s">
        <v>8323</v>
      </c>
      <c r="R2981" t="s">
        <v>8326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15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3" t="s">
        <v>8323</v>
      </c>
      <c r="R2982" t="s">
        <v>8326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15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3" t="s">
        <v>8323</v>
      </c>
      <c r="R2983" t="s">
        <v>8324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15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3" t="s">
        <v>8323</v>
      </c>
      <c r="R2984" t="s">
        <v>8324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15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3" t="s">
        <v>8323</v>
      </c>
      <c r="R2985" t="s">
        <v>8324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15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3" t="s">
        <v>8323</v>
      </c>
      <c r="R2986" t="s">
        <v>8324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15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3" t="s">
        <v>8323</v>
      </c>
      <c r="R2987" t="s">
        <v>8324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15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3" t="s">
        <v>8323</v>
      </c>
      <c r="R2988" t="s">
        <v>8324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15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3" t="s">
        <v>8323</v>
      </c>
      <c r="R2989" t="s">
        <v>8324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5" x14ac:dyDescent="0.15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3" t="s">
        <v>8323</v>
      </c>
      <c r="R2990" t="s">
        <v>8324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5" x14ac:dyDescent="0.15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3" t="s">
        <v>8323</v>
      </c>
      <c r="R2991" t="s">
        <v>8324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5" x14ac:dyDescent="0.15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3" t="s">
        <v>8323</v>
      </c>
      <c r="R2992" t="s">
        <v>8324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5" x14ac:dyDescent="0.15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3" t="s">
        <v>8323</v>
      </c>
      <c r="R2993" t="s">
        <v>8324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15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3" t="s">
        <v>8323</v>
      </c>
      <c r="R2994" t="s">
        <v>8324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5" x14ac:dyDescent="0.15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3" t="s">
        <v>8323</v>
      </c>
      <c r="R2995" t="s">
        <v>8324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15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3" t="s">
        <v>8323</v>
      </c>
      <c r="R2996" t="s">
        <v>8324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5" x14ac:dyDescent="0.15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3" t="s">
        <v>8323</v>
      </c>
      <c r="R2997" t="s">
        <v>8324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0" x14ac:dyDescent="0.15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3" t="s">
        <v>8323</v>
      </c>
      <c r="R2998" t="s">
        <v>8324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5" x14ac:dyDescent="0.15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3" t="s">
        <v>8323</v>
      </c>
      <c r="R2999" t="s">
        <v>8324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5" x14ac:dyDescent="0.15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3" t="s">
        <v>8323</v>
      </c>
      <c r="R3000" t="s">
        <v>8324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5" x14ac:dyDescent="0.15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3" t="s">
        <v>8323</v>
      </c>
      <c r="R3001" t="s">
        <v>8324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5" x14ac:dyDescent="0.15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3" t="s">
        <v>8323</v>
      </c>
      <c r="R3002" t="s">
        <v>8324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15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3" t="s">
        <v>8323</v>
      </c>
      <c r="R3003" t="s">
        <v>8324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15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3" t="s">
        <v>8323</v>
      </c>
      <c r="R3004" t="s">
        <v>8324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5" x14ac:dyDescent="0.15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3" t="s">
        <v>8323</v>
      </c>
      <c r="R3005" t="s">
        <v>8324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15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3" t="s">
        <v>8323</v>
      </c>
      <c r="R3006" t="s">
        <v>8324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5" x14ac:dyDescent="0.15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3" t="s">
        <v>8323</v>
      </c>
      <c r="R3007" t="s">
        <v>8324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0" x14ac:dyDescent="0.15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3" t="s">
        <v>8323</v>
      </c>
      <c r="R3008" t="s">
        <v>8324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15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3" t="s">
        <v>8323</v>
      </c>
      <c r="R3009" t="s">
        <v>8324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15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9">
        <f t="shared" ref="P3010:P3073" si="236">IFERROR(ROUND(E3010/L3010,2),0)</f>
        <v>116.73</v>
      </c>
      <c r="Q3010" s="13" t="s">
        <v>8323</v>
      </c>
      <c r="R3010" t="s">
        <v>8324</v>
      </c>
      <c r="S3010" s="16">
        <f t="shared" ref="S3010:S3073" si="237">(((J3010/60/60/24)+DATE(1970,1,1)))</f>
        <v>42360.212025462963</v>
      </c>
      <c r="T3010" s="16">
        <f t="shared" ref="T3010:T3073" si="238">(((I3010/60/60/24)+DATE(1970,1,1)))</f>
        <v>42390.212025462963</v>
      </c>
      <c r="U3010">
        <f t="shared" ref="U3010:U3073" si="239">YEAR(S3010)</f>
        <v>2015</v>
      </c>
    </row>
    <row r="3011" spans="1:21" ht="45" x14ac:dyDescent="0.15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9">
        <f t="shared" si="236"/>
        <v>233.9</v>
      </c>
      <c r="Q3011" s="13" t="s">
        <v>8323</v>
      </c>
      <c r="R3011" t="s">
        <v>8324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45" x14ac:dyDescent="0.15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3" t="s">
        <v>8323</v>
      </c>
      <c r="R3012" t="s">
        <v>8324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15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3" t="s">
        <v>8323</v>
      </c>
      <c r="R3013" t="s">
        <v>8324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15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3" t="s">
        <v>8323</v>
      </c>
      <c r="R3014" t="s">
        <v>8324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15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3" t="s">
        <v>8323</v>
      </c>
      <c r="R3015" t="s">
        <v>8324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5" x14ac:dyDescent="0.15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3" t="s">
        <v>8323</v>
      </c>
      <c r="R3016" t="s">
        <v>8324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15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3" t="s">
        <v>8323</v>
      </c>
      <c r="R3017" t="s">
        <v>8324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15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3" t="s">
        <v>8323</v>
      </c>
      <c r="R3018" t="s">
        <v>8324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5" x14ac:dyDescent="0.15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3" t="s">
        <v>8323</v>
      </c>
      <c r="R3019" t="s">
        <v>8324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5" x14ac:dyDescent="0.15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3" t="s">
        <v>8323</v>
      </c>
      <c r="R3020" t="s">
        <v>8324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5" x14ac:dyDescent="0.15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3" t="s">
        <v>8323</v>
      </c>
      <c r="R3021" t="s">
        <v>8324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15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3" t="s">
        <v>8323</v>
      </c>
      <c r="R3022" t="s">
        <v>8324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15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3" t="s">
        <v>8323</v>
      </c>
      <c r="R3023" t="s">
        <v>8324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5" x14ac:dyDescent="0.15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3" t="s">
        <v>8323</v>
      </c>
      <c r="R3024" t="s">
        <v>8324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15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3" t="s">
        <v>8323</v>
      </c>
      <c r="R3025" t="s">
        <v>8324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5" x14ac:dyDescent="0.15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3" t="s">
        <v>8323</v>
      </c>
      <c r="R3026" t="s">
        <v>8324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15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3" t="s">
        <v>8323</v>
      </c>
      <c r="R3027" t="s">
        <v>8324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15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3" t="s">
        <v>8323</v>
      </c>
      <c r="R3028" t="s">
        <v>8324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15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3" t="s">
        <v>8323</v>
      </c>
      <c r="R3029" t="s">
        <v>8324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15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3" t="s">
        <v>8323</v>
      </c>
      <c r="R3030" t="s">
        <v>8324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5" x14ac:dyDescent="0.15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3" t="s">
        <v>8323</v>
      </c>
      <c r="R3031" t="s">
        <v>8324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5" x14ac:dyDescent="0.15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3" t="s">
        <v>8323</v>
      </c>
      <c r="R3032" t="s">
        <v>8324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15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3" t="s">
        <v>8323</v>
      </c>
      <c r="R3033" t="s">
        <v>8324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5" x14ac:dyDescent="0.15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3" t="s">
        <v>8323</v>
      </c>
      <c r="R3034" t="s">
        <v>8324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15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3" t="s">
        <v>8323</v>
      </c>
      <c r="R3035" t="s">
        <v>8324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15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3" t="s">
        <v>8323</v>
      </c>
      <c r="R3036" t="s">
        <v>8324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0" x14ac:dyDescent="0.15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3" t="s">
        <v>8323</v>
      </c>
      <c r="R3037" t="s">
        <v>8324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5" x14ac:dyDescent="0.15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3" t="s">
        <v>8323</v>
      </c>
      <c r="R3038" t="s">
        <v>8324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15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3" t="s">
        <v>8323</v>
      </c>
      <c r="R3039" t="s">
        <v>8324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15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3" t="s">
        <v>8323</v>
      </c>
      <c r="R3040" t="s">
        <v>8324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15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3" t="s">
        <v>8323</v>
      </c>
      <c r="R3041" t="s">
        <v>8324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15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3" t="s">
        <v>8323</v>
      </c>
      <c r="R3042" t="s">
        <v>8324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15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3" t="s">
        <v>8323</v>
      </c>
      <c r="R3043" t="s">
        <v>8324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15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3" t="s">
        <v>8323</v>
      </c>
      <c r="R3044" t="s">
        <v>8324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15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3" t="s">
        <v>8323</v>
      </c>
      <c r="R3045" t="s">
        <v>8324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15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3" t="s">
        <v>8323</v>
      </c>
      <c r="R3046" t="s">
        <v>8324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5" x14ac:dyDescent="0.15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3" t="s">
        <v>8323</v>
      </c>
      <c r="R3047" t="s">
        <v>8324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15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3" t="s">
        <v>8323</v>
      </c>
      <c r="R3048" t="s">
        <v>8324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15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3" t="s">
        <v>8323</v>
      </c>
      <c r="R3049" t="s">
        <v>8324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15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3" t="s">
        <v>8323</v>
      </c>
      <c r="R3050" t="s">
        <v>8324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5" x14ac:dyDescent="0.15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3" t="s">
        <v>8323</v>
      </c>
      <c r="R3051" t="s">
        <v>8324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15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3" t="s">
        <v>8323</v>
      </c>
      <c r="R3052" t="s">
        <v>8324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15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3" t="s">
        <v>8323</v>
      </c>
      <c r="R3053" t="s">
        <v>8324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15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3" t="s">
        <v>8323</v>
      </c>
      <c r="R3054" t="s">
        <v>8324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15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3" t="s">
        <v>8323</v>
      </c>
      <c r="R3055" t="s">
        <v>8324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5" x14ac:dyDescent="0.15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3" t="s">
        <v>8323</v>
      </c>
      <c r="R3056" t="s">
        <v>8324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5" x14ac:dyDescent="0.15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3" t="s">
        <v>8323</v>
      </c>
      <c r="R3057" t="s">
        <v>8324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5" x14ac:dyDescent="0.15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3" t="s">
        <v>8323</v>
      </c>
      <c r="R3058" t="s">
        <v>8324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15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3" t="s">
        <v>8323</v>
      </c>
      <c r="R3059" t="s">
        <v>8324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15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3" t="s">
        <v>8323</v>
      </c>
      <c r="R3060" t="s">
        <v>8324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15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3" t="s">
        <v>8323</v>
      </c>
      <c r="R3061" t="s">
        <v>8324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15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3" t="s">
        <v>8323</v>
      </c>
      <c r="R3062" t="s">
        <v>8324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5" x14ac:dyDescent="0.15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3" t="s">
        <v>8323</v>
      </c>
      <c r="R3063" t="s">
        <v>8324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5" x14ac:dyDescent="0.15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3" t="s">
        <v>8323</v>
      </c>
      <c r="R3064" t="s">
        <v>8324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15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3" t="s">
        <v>8323</v>
      </c>
      <c r="R3065" t="s">
        <v>8324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15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3" t="s">
        <v>8323</v>
      </c>
      <c r="R3066" t="s">
        <v>8324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5" x14ac:dyDescent="0.15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3" t="s">
        <v>8323</v>
      </c>
      <c r="R3067" t="s">
        <v>8324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15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3" t="s">
        <v>8323</v>
      </c>
      <c r="R3068" t="s">
        <v>8324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5" x14ac:dyDescent="0.15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3" t="s">
        <v>8323</v>
      </c>
      <c r="R3069" t="s">
        <v>8324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5" x14ac:dyDescent="0.15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3" t="s">
        <v>8323</v>
      </c>
      <c r="R3070" t="s">
        <v>8324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5" x14ac:dyDescent="0.15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3" t="s">
        <v>8323</v>
      </c>
      <c r="R3071" t="s">
        <v>8324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15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3" t="s">
        <v>8323</v>
      </c>
      <c r="R3072" t="s">
        <v>8324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15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3" t="s">
        <v>8323</v>
      </c>
      <c r="R3073" t="s">
        <v>8324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5" x14ac:dyDescent="0.15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9">
        <f t="shared" ref="P3074:P3137" si="241">IFERROR(ROUND(E3074/L3074,2),0)</f>
        <v>1</v>
      </c>
      <c r="Q3074" s="13" t="s">
        <v>8323</v>
      </c>
      <c r="R3074" t="s">
        <v>8324</v>
      </c>
      <c r="S3074" s="16">
        <f t="shared" ref="S3074:S3137" si="242">(((J3074/60/60/24)+DATE(1970,1,1)))</f>
        <v>42658.690532407403</v>
      </c>
      <c r="T3074" s="16">
        <f t="shared" ref="T3074:T3137" si="243">(((I3074/60/60/24)+DATE(1970,1,1)))</f>
        <v>42673.073611111111</v>
      </c>
      <c r="U3074">
        <f t="shared" ref="U3074:U3137" si="244">YEAR(S3074)</f>
        <v>2016</v>
      </c>
    </row>
    <row r="3075" spans="1:21" ht="45" x14ac:dyDescent="0.15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9">
        <f t="shared" si="241"/>
        <v>92.14</v>
      </c>
      <c r="Q3075" s="13" t="s">
        <v>8323</v>
      </c>
      <c r="R3075" t="s">
        <v>8324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60" x14ac:dyDescent="0.15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3" t="s">
        <v>8323</v>
      </c>
      <c r="R3076" t="s">
        <v>8324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15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3" t="s">
        <v>8323</v>
      </c>
      <c r="R3077" t="s">
        <v>8324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15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3" t="s">
        <v>8323</v>
      </c>
      <c r="R3078" t="s">
        <v>8324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15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3" t="s">
        <v>8323</v>
      </c>
      <c r="R3079" t="s">
        <v>8324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5" x14ac:dyDescent="0.15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3" t="s">
        <v>8323</v>
      </c>
      <c r="R3080" t="s">
        <v>8324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15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3" t="s">
        <v>8323</v>
      </c>
      <c r="R3081" t="s">
        <v>8324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5" x14ac:dyDescent="0.15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3" t="s">
        <v>8323</v>
      </c>
      <c r="R3082" t="s">
        <v>8324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5" x14ac:dyDescent="0.15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3" t="s">
        <v>8323</v>
      </c>
      <c r="R3083" t="s">
        <v>8324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15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3" t="s">
        <v>8323</v>
      </c>
      <c r="R3084" t="s">
        <v>8324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0" x14ac:dyDescent="0.15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3" t="s">
        <v>8323</v>
      </c>
      <c r="R3085" t="s">
        <v>8324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15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3" t="s">
        <v>8323</v>
      </c>
      <c r="R3086" t="s">
        <v>8324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5" x14ac:dyDescent="0.15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3" t="s">
        <v>8323</v>
      </c>
      <c r="R3087" t="s">
        <v>8324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5" x14ac:dyDescent="0.15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3" t="s">
        <v>8323</v>
      </c>
      <c r="R3088" t="s">
        <v>8324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5" x14ac:dyDescent="0.15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3" t="s">
        <v>8323</v>
      </c>
      <c r="R3089" t="s">
        <v>8324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15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3" t="s">
        <v>8323</v>
      </c>
      <c r="R3090" t="s">
        <v>8324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15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3" t="s">
        <v>8323</v>
      </c>
      <c r="R3091" t="s">
        <v>8324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5" x14ac:dyDescent="0.15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3" t="s">
        <v>8323</v>
      </c>
      <c r="R3092" t="s">
        <v>8324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15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3" t="s">
        <v>8323</v>
      </c>
      <c r="R3093" t="s">
        <v>8324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15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3" t="s">
        <v>8323</v>
      </c>
      <c r="R3094" t="s">
        <v>8324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15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3" t="s">
        <v>8323</v>
      </c>
      <c r="R3095" t="s">
        <v>8324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15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3" t="s">
        <v>8323</v>
      </c>
      <c r="R3096" t="s">
        <v>8324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15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3" t="s">
        <v>8323</v>
      </c>
      <c r="R3097" t="s">
        <v>8324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15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3" t="s">
        <v>8323</v>
      </c>
      <c r="R3098" t="s">
        <v>8324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5" x14ac:dyDescent="0.15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3" t="s">
        <v>8323</v>
      </c>
      <c r="R3099" t="s">
        <v>8324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15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3" t="s">
        <v>8323</v>
      </c>
      <c r="R3100" t="s">
        <v>8324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5" x14ac:dyDescent="0.15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3" t="s">
        <v>8323</v>
      </c>
      <c r="R3101" t="s">
        <v>8324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5" x14ac:dyDescent="0.15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3" t="s">
        <v>8323</v>
      </c>
      <c r="R3102" t="s">
        <v>8324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15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3" t="s">
        <v>8323</v>
      </c>
      <c r="R3103" t="s">
        <v>8324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15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3" t="s">
        <v>8323</v>
      </c>
      <c r="R3104" t="s">
        <v>8324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15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3" t="s">
        <v>8323</v>
      </c>
      <c r="R3105" t="s">
        <v>8324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5" x14ac:dyDescent="0.15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3" t="s">
        <v>8323</v>
      </c>
      <c r="R3106" t="s">
        <v>8324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15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3" t="s">
        <v>8323</v>
      </c>
      <c r="R3107" t="s">
        <v>8324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15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3" t="s">
        <v>8323</v>
      </c>
      <c r="R3108" t="s">
        <v>8324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5" x14ac:dyDescent="0.15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3" t="s">
        <v>8323</v>
      </c>
      <c r="R3109" t="s">
        <v>8324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5" x14ac:dyDescent="0.15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3" t="s">
        <v>8323</v>
      </c>
      <c r="R3110" t="s">
        <v>8324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5" x14ac:dyDescent="0.15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3" t="s">
        <v>8323</v>
      </c>
      <c r="R3111" t="s">
        <v>8324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15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3" t="s">
        <v>8323</v>
      </c>
      <c r="R3112" t="s">
        <v>8324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15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3" t="s">
        <v>8323</v>
      </c>
      <c r="R3113" t="s">
        <v>8324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15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3" t="s">
        <v>8323</v>
      </c>
      <c r="R3114" t="s">
        <v>8324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5" x14ac:dyDescent="0.15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3" t="s">
        <v>8323</v>
      </c>
      <c r="R3115" t="s">
        <v>8324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5" x14ac:dyDescent="0.15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3" t="s">
        <v>8323</v>
      </c>
      <c r="R3116" t="s">
        <v>8324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5" x14ac:dyDescent="0.15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3" t="s">
        <v>8323</v>
      </c>
      <c r="R3117" t="s">
        <v>8324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15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3" t="s">
        <v>8323</v>
      </c>
      <c r="R3118" t="s">
        <v>8324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15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3" t="s">
        <v>8323</v>
      </c>
      <c r="R3119" t="s">
        <v>8324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15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3" t="s">
        <v>8323</v>
      </c>
      <c r="R3120" t="s">
        <v>8324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15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3" t="s">
        <v>8323</v>
      </c>
      <c r="R3121" t="s">
        <v>8324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15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3" t="s">
        <v>8323</v>
      </c>
      <c r="R3122" t="s">
        <v>8324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15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3" t="s">
        <v>8323</v>
      </c>
      <c r="R3123" t="s">
        <v>8324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5" x14ac:dyDescent="0.15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3" t="s">
        <v>8323</v>
      </c>
      <c r="R3124" t="s">
        <v>8324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5" x14ac:dyDescent="0.15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3" t="s">
        <v>8323</v>
      </c>
      <c r="R3125" t="s">
        <v>8324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15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3" t="s">
        <v>8323</v>
      </c>
      <c r="R3126" t="s">
        <v>8324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5" x14ac:dyDescent="0.15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3" t="s">
        <v>8323</v>
      </c>
      <c r="R3127" t="s">
        <v>8324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5" x14ac:dyDescent="0.15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3" t="s">
        <v>8323</v>
      </c>
      <c r="R3128" t="s">
        <v>8324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5" x14ac:dyDescent="0.15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3" t="s">
        <v>8323</v>
      </c>
      <c r="R3129" t="s">
        <v>8324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5" x14ac:dyDescent="0.15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3" t="s">
        <v>8323</v>
      </c>
      <c r="R3130" t="s">
        <v>8326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5" x14ac:dyDescent="0.15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3" t="s">
        <v>8323</v>
      </c>
      <c r="R3131" t="s">
        <v>8326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15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3" t="s">
        <v>8323</v>
      </c>
      <c r="R3132" t="s">
        <v>8326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15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3" t="s">
        <v>8323</v>
      </c>
      <c r="R3133" t="s">
        <v>8326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15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3" t="s">
        <v>8323</v>
      </c>
      <c r="R3134" t="s">
        <v>8326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5" x14ac:dyDescent="0.15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3" t="s">
        <v>8323</v>
      </c>
      <c r="R3135" t="s">
        <v>8326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5" x14ac:dyDescent="0.15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3" t="s">
        <v>8323</v>
      </c>
      <c r="R3136" t="s">
        <v>8326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5" x14ac:dyDescent="0.15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3" t="s">
        <v>8323</v>
      </c>
      <c r="R3137" t="s">
        <v>8326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5" x14ac:dyDescent="0.15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9">
        <f t="shared" ref="P3138:P3201" si="246">IFERROR(ROUND(E3138/L3138,2),0)</f>
        <v>29.05</v>
      </c>
      <c r="Q3138" s="13" t="s">
        <v>8323</v>
      </c>
      <c r="R3138" t="s">
        <v>8326</v>
      </c>
      <c r="S3138" s="16">
        <f t="shared" ref="S3138:S3201" si="247">(((J3138/60/60/24)+DATE(1970,1,1)))</f>
        <v>42789.462430555555</v>
      </c>
      <c r="T3138" s="16">
        <f t="shared" ref="T3138:T3201" si="248">(((I3138/60/60/24)+DATE(1970,1,1)))</f>
        <v>42825.957638888889</v>
      </c>
      <c r="U3138">
        <f t="shared" ref="U3138:U3201" si="249">YEAR(S3138)</f>
        <v>2017</v>
      </c>
    </row>
    <row r="3139" spans="1:21" ht="30" x14ac:dyDescent="0.15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9">
        <f t="shared" si="246"/>
        <v>50</v>
      </c>
      <c r="Q3139" s="13" t="s">
        <v>8323</v>
      </c>
      <c r="R3139" t="s">
        <v>8326</v>
      </c>
      <c r="S3139" s="16">
        <f t="shared" si="247"/>
        <v>42807.885057870371</v>
      </c>
      <c r="T3139" s="16">
        <f t="shared" si="248"/>
        <v>42858.8</v>
      </c>
      <c r="U3139">
        <f t="shared" si="249"/>
        <v>2017</v>
      </c>
    </row>
    <row r="3140" spans="1:21" ht="60" x14ac:dyDescent="0.15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3" t="s">
        <v>8323</v>
      </c>
      <c r="R3140" t="s">
        <v>8326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5" x14ac:dyDescent="0.15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3" t="s">
        <v>8323</v>
      </c>
      <c r="R3141" t="s">
        <v>8326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15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3" t="s">
        <v>8323</v>
      </c>
      <c r="R3142" t="s">
        <v>8326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15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3" t="s">
        <v>8323</v>
      </c>
      <c r="R3143" t="s">
        <v>8326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15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3" t="s">
        <v>8323</v>
      </c>
      <c r="R3144" t="s">
        <v>8326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15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3" t="s">
        <v>8323</v>
      </c>
      <c r="R3145" t="s">
        <v>8326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15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3" t="s">
        <v>8323</v>
      </c>
      <c r="R3146" t="s">
        <v>8326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15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3" t="s">
        <v>8323</v>
      </c>
      <c r="R3147" t="s">
        <v>8326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15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3" t="s">
        <v>8323</v>
      </c>
      <c r="R3148" t="s">
        <v>8326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5" x14ac:dyDescent="0.15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3" t="s">
        <v>8323</v>
      </c>
      <c r="R3149" t="s">
        <v>8326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15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3" t="s">
        <v>8323</v>
      </c>
      <c r="R3150" t="s">
        <v>8326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5" x14ac:dyDescent="0.15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3" t="s">
        <v>8323</v>
      </c>
      <c r="R3151" t="s">
        <v>8326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15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3" t="s">
        <v>8323</v>
      </c>
      <c r="R3152" t="s">
        <v>8326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15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3" t="s">
        <v>8323</v>
      </c>
      <c r="R3153" t="s">
        <v>8326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15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3" t="s">
        <v>8323</v>
      </c>
      <c r="R3154" t="s">
        <v>8326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15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3" t="s">
        <v>8323</v>
      </c>
      <c r="R3155" t="s">
        <v>8326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5" x14ac:dyDescent="0.15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3" t="s">
        <v>8323</v>
      </c>
      <c r="R3156" t="s">
        <v>8326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15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3" t="s">
        <v>8323</v>
      </c>
      <c r="R3157" t="s">
        <v>8326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5" x14ac:dyDescent="0.15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3" t="s">
        <v>8323</v>
      </c>
      <c r="R3158" t="s">
        <v>8326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15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3" t="s">
        <v>8323</v>
      </c>
      <c r="R3159" t="s">
        <v>8326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15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3" t="s">
        <v>8323</v>
      </c>
      <c r="R3160" t="s">
        <v>8326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15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3" t="s">
        <v>8323</v>
      </c>
      <c r="R3161" t="s">
        <v>8326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15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3" t="s">
        <v>8323</v>
      </c>
      <c r="R3162" t="s">
        <v>8326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15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3" t="s">
        <v>8323</v>
      </c>
      <c r="R3163" t="s">
        <v>8326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15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3" t="s">
        <v>8323</v>
      </c>
      <c r="R3164" t="s">
        <v>8326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15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3" t="s">
        <v>8323</v>
      </c>
      <c r="R3165" t="s">
        <v>8326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15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3" t="s">
        <v>8323</v>
      </c>
      <c r="R3166" t="s">
        <v>8326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15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3" t="s">
        <v>8323</v>
      </c>
      <c r="R3167" t="s">
        <v>8326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5" x14ac:dyDescent="0.15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3" t="s">
        <v>8323</v>
      </c>
      <c r="R3168" t="s">
        <v>8326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15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3" t="s">
        <v>8323</v>
      </c>
      <c r="R3169" t="s">
        <v>8326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15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3" t="s">
        <v>8323</v>
      </c>
      <c r="R3170" t="s">
        <v>8326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15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3" t="s">
        <v>8323</v>
      </c>
      <c r="R3171" t="s">
        <v>8326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15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3" t="s">
        <v>8323</v>
      </c>
      <c r="R3172" t="s">
        <v>8326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15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3" t="s">
        <v>8323</v>
      </c>
      <c r="R3173" t="s">
        <v>8326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15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3" t="s">
        <v>8323</v>
      </c>
      <c r="R3174" t="s">
        <v>8326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5" x14ac:dyDescent="0.15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3" t="s">
        <v>8323</v>
      </c>
      <c r="R3175" t="s">
        <v>8326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15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3" t="s">
        <v>8323</v>
      </c>
      <c r="R3176" t="s">
        <v>8326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15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3" t="s">
        <v>8323</v>
      </c>
      <c r="R3177" t="s">
        <v>8326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5" x14ac:dyDescent="0.15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3" t="s">
        <v>8323</v>
      </c>
      <c r="R3178" t="s">
        <v>8326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15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3" t="s">
        <v>8323</v>
      </c>
      <c r="R3179" t="s">
        <v>8326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15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3" t="s">
        <v>8323</v>
      </c>
      <c r="R3180" t="s">
        <v>8326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15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3" t="s">
        <v>8323</v>
      </c>
      <c r="R3181" t="s">
        <v>8326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15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3" t="s">
        <v>8323</v>
      </c>
      <c r="R3182" t="s">
        <v>8326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5" x14ac:dyDescent="0.15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3" t="s">
        <v>8323</v>
      </c>
      <c r="R3183" t="s">
        <v>8326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15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3" t="s">
        <v>8323</v>
      </c>
      <c r="R3184" t="s">
        <v>8326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15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3" t="s">
        <v>8323</v>
      </c>
      <c r="R3185" t="s">
        <v>8326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15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3" t="s">
        <v>8323</v>
      </c>
      <c r="R3186" t="s">
        <v>8326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5" x14ac:dyDescent="0.15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3" t="s">
        <v>8323</v>
      </c>
      <c r="R3187" t="s">
        <v>8326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5" x14ac:dyDescent="0.15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3" t="s">
        <v>8323</v>
      </c>
      <c r="R3188" t="s">
        <v>8326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15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3" t="s">
        <v>8323</v>
      </c>
      <c r="R3189" t="s">
        <v>8326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5" x14ac:dyDescent="0.15">
      <c r="A3190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3" t="s">
        <v>8323</v>
      </c>
      <c r="R3190" t="s">
        <v>8335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15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3" t="s">
        <v>8323</v>
      </c>
      <c r="R3191" t="s">
        <v>8335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15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3" t="s">
        <v>8323</v>
      </c>
      <c r="R3192" t="s">
        <v>8335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15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3" t="s">
        <v>8323</v>
      </c>
      <c r="R3193" t="s">
        <v>8335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5" x14ac:dyDescent="0.15">
      <c r="A3194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3" t="s">
        <v>8323</v>
      </c>
      <c r="R3194" t="s">
        <v>8335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15">
      <c r="A3195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3" t="s">
        <v>8323</v>
      </c>
      <c r="R3195" t="s">
        <v>8335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15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3" t="s">
        <v>8323</v>
      </c>
      <c r="R3196" t="s">
        <v>8335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5" x14ac:dyDescent="0.15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3" t="s">
        <v>8323</v>
      </c>
      <c r="R3197" t="s">
        <v>8335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15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3" t="s">
        <v>8323</v>
      </c>
      <c r="R3198" t="s">
        <v>8335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0" x14ac:dyDescent="0.15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3" t="s">
        <v>8323</v>
      </c>
      <c r="R3199" t="s">
        <v>8335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15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3" t="s">
        <v>8323</v>
      </c>
      <c r="R3200" t="s">
        <v>8335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15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3" t="s">
        <v>8323</v>
      </c>
      <c r="R3201" t="s">
        <v>8335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15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9">
        <f t="shared" ref="P3202:P3265" si="251">IFERROR(ROUND(E3202/L3202,2),0)</f>
        <v>1</v>
      </c>
      <c r="Q3202" s="13" t="s">
        <v>8323</v>
      </c>
      <c r="R3202" t="s">
        <v>8335</v>
      </c>
      <c r="S3202" s="16">
        <f t="shared" ref="S3202:S3265" si="252">(((J3202/60/60/24)+DATE(1970,1,1)))</f>
        <v>42460.320613425924</v>
      </c>
      <c r="T3202" s="16">
        <f t="shared" ref="T3202:T3265" si="253">(((I3202/60/60/24)+DATE(1970,1,1)))</f>
        <v>42490.231944444444</v>
      </c>
      <c r="U3202">
        <f t="shared" ref="U3202:U3265" si="254">YEAR(S3202)</f>
        <v>2016</v>
      </c>
    </row>
    <row r="3203" spans="1:21" ht="45" x14ac:dyDescent="0.15">
      <c r="A3203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9">
        <f t="shared" si="251"/>
        <v>12.5</v>
      </c>
      <c r="Q3203" s="13" t="s">
        <v>8323</v>
      </c>
      <c r="R3203" t="s">
        <v>8335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5" x14ac:dyDescent="0.15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3" t="s">
        <v>8323</v>
      </c>
      <c r="R3204" t="s">
        <v>8335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15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3" t="s">
        <v>8323</v>
      </c>
      <c r="R3205" t="s">
        <v>8335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15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3" t="s">
        <v>8323</v>
      </c>
      <c r="R3206" t="s">
        <v>8335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5" x14ac:dyDescent="0.15">
      <c r="A3207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3" t="s">
        <v>8323</v>
      </c>
      <c r="R3207" t="s">
        <v>8335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5" x14ac:dyDescent="0.15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3" t="s">
        <v>8323</v>
      </c>
      <c r="R3208" t="s">
        <v>8335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5" x14ac:dyDescent="0.15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3" t="s">
        <v>8323</v>
      </c>
      <c r="R3209" t="s">
        <v>8335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15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3" t="s">
        <v>8323</v>
      </c>
      <c r="R3210" t="s">
        <v>8326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15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3" t="s">
        <v>8323</v>
      </c>
      <c r="R3211" t="s">
        <v>8326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5" x14ac:dyDescent="0.15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3" t="s">
        <v>8323</v>
      </c>
      <c r="R3212" t="s">
        <v>8326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5" x14ac:dyDescent="0.15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3" t="s">
        <v>8323</v>
      </c>
      <c r="R3213" t="s">
        <v>8326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15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3" t="s">
        <v>8323</v>
      </c>
      <c r="R3214" t="s">
        <v>8326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5" x14ac:dyDescent="0.15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3" t="s">
        <v>8323</v>
      </c>
      <c r="R3215" t="s">
        <v>8326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15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3" t="s">
        <v>8323</v>
      </c>
      <c r="R3216" t="s">
        <v>8326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15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3" t="s">
        <v>8323</v>
      </c>
      <c r="R3217" t="s">
        <v>8326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5" x14ac:dyDescent="0.15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3" t="s">
        <v>8323</v>
      </c>
      <c r="R3218" t="s">
        <v>8326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0" x14ac:dyDescent="0.15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3" t="s">
        <v>8323</v>
      </c>
      <c r="R3219" t="s">
        <v>8326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5" x14ac:dyDescent="0.15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3" t="s">
        <v>8323</v>
      </c>
      <c r="R3220" t="s">
        <v>8326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15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3" t="s">
        <v>8323</v>
      </c>
      <c r="R3221" t="s">
        <v>8326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15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3" t="s">
        <v>8323</v>
      </c>
      <c r="R3222" t="s">
        <v>8326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15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3" t="s">
        <v>8323</v>
      </c>
      <c r="R3223" t="s">
        <v>8326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15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3" t="s">
        <v>8323</v>
      </c>
      <c r="R3224" t="s">
        <v>8326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15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3" t="s">
        <v>8323</v>
      </c>
      <c r="R3225" t="s">
        <v>8326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15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3" t="s">
        <v>8323</v>
      </c>
      <c r="R3226" t="s">
        <v>8326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15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3" t="s">
        <v>8323</v>
      </c>
      <c r="R3227" t="s">
        <v>8326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15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3" t="s">
        <v>8323</v>
      </c>
      <c r="R3228" t="s">
        <v>8326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5" x14ac:dyDescent="0.15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3" t="s">
        <v>8323</v>
      </c>
      <c r="R3229" t="s">
        <v>8326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15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3" t="s">
        <v>8323</v>
      </c>
      <c r="R3230" t="s">
        <v>8326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15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3" t="s">
        <v>8323</v>
      </c>
      <c r="R3231" t="s">
        <v>8326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5" x14ac:dyDescent="0.15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3" t="s">
        <v>8323</v>
      </c>
      <c r="R3232" t="s">
        <v>8326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15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3" t="s">
        <v>8323</v>
      </c>
      <c r="R3233" t="s">
        <v>8326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15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3" t="s">
        <v>8323</v>
      </c>
      <c r="R3234" t="s">
        <v>8326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15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3" t="s">
        <v>8323</v>
      </c>
      <c r="R3235" t="s">
        <v>8326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5" x14ac:dyDescent="0.15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3" t="s">
        <v>8323</v>
      </c>
      <c r="R3236" t="s">
        <v>8326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5" x14ac:dyDescent="0.15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3" t="s">
        <v>8323</v>
      </c>
      <c r="R3237" t="s">
        <v>8326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15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3" t="s">
        <v>8323</v>
      </c>
      <c r="R3238" t="s">
        <v>8326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15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3" t="s">
        <v>8323</v>
      </c>
      <c r="R3239" t="s">
        <v>8326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5" x14ac:dyDescent="0.15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3" t="s">
        <v>8323</v>
      </c>
      <c r="R3240" t="s">
        <v>8326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15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3" t="s">
        <v>8323</v>
      </c>
      <c r="R3241" t="s">
        <v>8326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5" x14ac:dyDescent="0.15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3" t="s">
        <v>8323</v>
      </c>
      <c r="R3242" t="s">
        <v>8326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15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3" t="s">
        <v>8323</v>
      </c>
      <c r="R3243" t="s">
        <v>8326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15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3" t="s">
        <v>8323</v>
      </c>
      <c r="R3244" t="s">
        <v>8326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15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3" t="s">
        <v>8323</v>
      </c>
      <c r="R3245" t="s">
        <v>8326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15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3" t="s">
        <v>8323</v>
      </c>
      <c r="R3246" t="s">
        <v>8326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15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3" t="s">
        <v>8323</v>
      </c>
      <c r="R3247" t="s">
        <v>8326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15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3" t="s">
        <v>8323</v>
      </c>
      <c r="R3248" t="s">
        <v>8326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5" x14ac:dyDescent="0.15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3" t="s">
        <v>8323</v>
      </c>
      <c r="R3249" t="s">
        <v>8326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15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3" t="s">
        <v>8323</v>
      </c>
      <c r="R3250" t="s">
        <v>8326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15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3" t="s">
        <v>8323</v>
      </c>
      <c r="R3251" t="s">
        <v>8326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15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3" t="s">
        <v>8323</v>
      </c>
      <c r="R3252" t="s">
        <v>8326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5" x14ac:dyDescent="0.15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3" t="s">
        <v>8323</v>
      </c>
      <c r="R3253" t="s">
        <v>8326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15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3" t="s">
        <v>8323</v>
      </c>
      <c r="R3254" t="s">
        <v>8326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15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3" t="s">
        <v>8323</v>
      </c>
      <c r="R3255" t="s">
        <v>8326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5" x14ac:dyDescent="0.15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3" t="s">
        <v>8323</v>
      </c>
      <c r="R3256" t="s">
        <v>8326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15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3" t="s">
        <v>8323</v>
      </c>
      <c r="R3257" t="s">
        <v>8326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15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3" t="s">
        <v>8323</v>
      </c>
      <c r="R3258" t="s">
        <v>8326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5" x14ac:dyDescent="0.15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3" t="s">
        <v>8323</v>
      </c>
      <c r="R3259" t="s">
        <v>8326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15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3" t="s">
        <v>8323</v>
      </c>
      <c r="R3260" t="s">
        <v>8326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5" x14ac:dyDescent="0.15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3" t="s">
        <v>8323</v>
      </c>
      <c r="R3261" t="s">
        <v>8326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15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3" t="s">
        <v>8323</v>
      </c>
      <c r="R3262" t="s">
        <v>8326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15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3" t="s">
        <v>8323</v>
      </c>
      <c r="R3263" t="s">
        <v>8326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15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3" t="s">
        <v>8323</v>
      </c>
      <c r="R3264" t="s">
        <v>8326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0" x14ac:dyDescent="0.15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3" t="s">
        <v>8323</v>
      </c>
      <c r="R3265" t="s">
        <v>8326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0" x14ac:dyDescent="0.15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9">
        <f t="shared" ref="P3266:P3329" si="256">IFERROR(ROUND(E3266/L3266,2),0)</f>
        <v>52.55</v>
      </c>
      <c r="Q3266" s="13" t="s">
        <v>8323</v>
      </c>
      <c r="R3266" t="s">
        <v>8326</v>
      </c>
      <c r="S3266" s="16">
        <f t="shared" ref="S3266:S3329" si="257">(((J3266/60/60/24)+DATE(1970,1,1)))</f>
        <v>42016.800208333334</v>
      </c>
      <c r="T3266" s="16">
        <f t="shared" ref="T3266:T3329" si="258">(((I3266/60/60/24)+DATE(1970,1,1)))</f>
        <v>42032.916666666672</v>
      </c>
      <c r="U3266">
        <f t="shared" ref="U3266:U3329" si="259">YEAR(S3266)</f>
        <v>2015</v>
      </c>
    </row>
    <row r="3267" spans="1:21" ht="45" x14ac:dyDescent="0.15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9">
        <f t="shared" si="256"/>
        <v>70.290000000000006</v>
      </c>
      <c r="Q3267" s="13" t="s">
        <v>8323</v>
      </c>
      <c r="R3267" t="s">
        <v>8326</v>
      </c>
      <c r="S3267" s="16">
        <f t="shared" si="257"/>
        <v>42311.711979166663</v>
      </c>
      <c r="T3267" s="16">
        <f t="shared" si="258"/>
        <v>42341.708333333328</v>
      </c>
      <c r="U3267">
        <f t="shared" si="259"/>
        <v>2015</v>
      </c>
    </row>
    <row r="3268" spans="1:21" ht="45" x14ac:dyDescent="0.15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3" t="s">
        <v>8323</v>
      </c>
      <c r="R3268" t="s">
        <v>8326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15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3" t="s">
        <v>8323</v>
      </c>
      <c r="R3269" t="s">
        <v>8326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15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3" t="s">
        <v>8323</v>
      </c>
      <c r="R3270" t="s">
        <v>8326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15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3" t="s">
        <v>8323</v>
      </c>
      <c r="R3271" t="s">
        <v>8326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15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3" t="s">
        <v>8323</v>
      </c>
      <c r="R3272" t="s">
        <v>8326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5" x14ac:dyDescent="0.15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3" t="s">
        <v>8323</v>
      </c>
      <c r="R3273" t="s">
        <v>8326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15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3" t="s">
        <v>8323</v>
      </c>
      <c r="R3274" t="s">
        <v>8326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15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3" t="s">
        <v>8323</v>
      </c>
      <c r="R3275" t="s">
        <v>8326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15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3" t="s">
        <v>8323</v>
      </c>
      <c r="R3276" t="s">
        <v>8326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5" x14ac:dyDescent="0.15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3" t="s">
        <v>8323</v>
      </c>
      <c r="R3277" t="s">
        <v>8326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5" x14ac:dyDescent="0.15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3" t="s">
        <v>8323</v>
      </c>
      <c r="R3278" t="s">
        <v>8326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15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3" t="s">
        <v>8323</v>
      </c>
      <c r="R3279" t="s">
        <v>8326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5" x14ac:dyDescent="0.15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3" t="s">
        <v>8323</v>
      </c>
      <c r="R3280" t="s">
        <v>8326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15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3" t="s">
        <v>8323</v>
      </c>
      <c r="R3281" t="s">
        <v>8326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5" x14ac:dyDescent="0.15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3" t="s">
        <v>8323</v>
      </c>
      <c r="R3282" t="s">
        <v>8326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0" x14ac:dyDescent="0.15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3" t="s">
        <v>8323</v>
      </c>
      <c r="R3283" t="s">
        <v>8326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5" x14ac:dyDescent="0.15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3" t="s">
        <v>8323</v>
      </c>
      <c r="R3284" t="s">
        <v>8326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15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3" t="s">
        <v>8323</v>
      </c>
      <c r="R3285" t="s">
        <v>8326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15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3" t="s">
        <v>8323</v>
      </c>
      <c r="R3286" t="s">
        <v>8326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5" x14ac:dyDescent="0.15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3" t="s">
        <v>8323</v>
      </c>
      <c r="R3287" t="s">
        <v>8326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5" x14ac:dyDescent="0.15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3" t="s">
        <v>8323</v>
      </c>
      <c r="R3288" t="s">
        <v>8326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15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3" t="s">
        <v>8323</v>
      </c>
      <c r="R3289" t="s">
        <v>8326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5" x14ac:dyDescent="0.15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3" t="s">
        <v>8323</v>
      </c>
      <c r="R3290" t="s">
        <v>8326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5" x14ac:dyDescent="0.15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3" t="s">
        <v>8323</v>
      </c>
      <c r="R3291" t="s">
        <v>8326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15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3" t="s">
        <v>8323</v>
      </c>
      <c r="R3292" t="s">
        <v>8326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5" x14ac:dyDescent="0.15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3" t="s">
        <v>8323</v>
      </c>
      <c r="R3293" t="s">
        <v>8326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15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3" t="s">
        <v>8323</v>
      </c>
      <c r="R3294" t="s">
        <v>8326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15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3" t="s">
        <v>8323</v>
      </c>
      <c r="R3295" t="s">
        <v>8326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5" x14ac:dyDescent="0.15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3" t="s">
        <v>8323</v>
      </c>
      <c r="R3296" t="s">
        <v>8326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5" x14ac:dyDescent="0.15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3" t="s">
        <v>8323</v>
      </c>
      <c r="R3297" t="s">
        <v>8326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5" x14ac:dyDescent="0.15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3" t="s">
        <v>8323</v>
      </c>
      <c r="R3298" t="s">
        <v>8326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15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3" t="s">
        <v>8323</v>
      </c>
      <c r="R3299" t="s">
        <v>8326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5" x14ac:dyDescent="0.15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3" t="s">
        <v>8323</v>
      </c>
      <c r="R3300" t="s">
        <v>8326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15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3" t="s">
        <v>8323</v>
      </c>
      <c r="R3301" t="s">
        <v>8326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15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3" t="s">
        <v>8323</v>
      </c>
      <c r="R3302" t="s">
        <v>8326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5" x14ac:dyDescent="0.15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3" t="s">
        <v>8323</v>
      </c>
      <c r="R3303" t="s">
        <v>8326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5" x14ac:dyDescent="0.15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3" t="s">
        <v>8323</v>
      </c>
      <c r="R3304" t="s">
        <v>8326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5" x14ac:dyDescent="0.15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3" t="s">
        <v>8323</v>
      </c>
      <c r="R3305" t="s">
        <v>8326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15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3" t="s">
        <v>8323</v>
      </c>
      <c r="R3306" t="s">
        <v>8326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5" x14ac:dyDescent="0.15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3" t="s">
        <v>8323</v>
      </c>
      <c r="R3307" t="s">
        <v>8326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15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3" t="s">
        <v>8323</v>
      </c>
      <c r="R3308" t="s">
        <v>8326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5" x14ac:dyDescent="0.15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3" t="s">
        <v>8323</v>
      </c>
      <c r="R3309" t="s">
        <v>8326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15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3" t="s">
        <v>8323</v>
      </c>
      <c r="R3310" t="s">
        <v>8326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15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3" t="s">
        <v>8323</v>
      </c>
      <c r="R3311" t="s">
        <v>8326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0" x14ac:dyDescent="0.15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3" t="s">
        <v>8323</v>
      </c>
      <c r="R3312" t="s">
        <v>8326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15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3" t="s">
        <v>8323</v>
      </c>
      <c r="R3313" t="s">
        <v>8326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5" x14ac:dyDescent="0.15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3" t="s">
        <v>8323</v>
      </c>
      <c r="R3314" t="s">
        <v>8326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15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3" t="s">
        <v>8323</v>
      </c>
      <c r="R3315" t="s">
        <v>8326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5" x14ac:dyDescent="0.15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3" t="s">
        <v>8323</v>
      </c>
      <c r="R3316" t="s">
        <v>8326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15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3" t="s">
        <v>8323</v>
      </c>
      <c r="R3317" t="s">
        <v>8326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15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3" t="s">
        <v>8323</v>
      </c>
      <c r="R3318" t="s">
        <v>8326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15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3" t="s">
        <v>8323</v>
      </c>
      <c r="R3319" t="s">
        <v>8326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15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3" t="s">
        <v>8323</v>
      </c>
      <c r="R3320" t="s">
        <v>8326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15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3" t="s">
        <v>8323</v>
      </c>
      <c r="R3321" t="s">
        <v>8326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15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3" t="s">
        <v>8323</v>
      </c>
      <c r="R3322" t="s">
        <v>8326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15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3" t="s">
        <v>8323</v>
      </c>
      <c r="R3323" t="s">
        <v>8326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5" x14ac:dyDescent="0.15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3" t="s">
        <v>8323</v>
      </c>
      <c r="R3324" t="s">
        <v>8326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5" x14ac:dyDescent="0.15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3" t="s">
        <v>8323</v>
      </c>
      <c r="R3325" t="s">
        <v>8326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15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3" t="s">
        <v>8323</v>
      </c>
      <c r="R3326" t="s">
        <v>8326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5" x14ac:dyDescent="0.15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3" t="s">
        <v>8323</v>
      </c>
      <c r="R3327" t="s">
        <v>8326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5" x14ac:dyDescent="0.15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3" t="s">
        <v>8323</v>
      </c>
      <c r="R3328" t="s">
        <v>8326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5" x14ac:dyDescent="0.15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3" t="s">
        <v>8323</v>
      </c>
      <c r="R3329" t="s">
        <v>8326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15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9">
        <f t="shared" ref="P3330:P3393" si="261">IFERROR(ROUND(E3330/L3330,2),0)</f>
        <v>292.77999999999997</v>
      </c>
      <c r="Q3330" s="13" t="s">
        <v>8323</v>
      </c>
      <c r="R3330" t="s">
        <v>8326</v>
      </c>
      <c r="S3330" s="16">
        <f t="shared" ref="S3330:S3393" si="262">(((J3330/60/60/24)+DATE(1970,1,1)))</f>
        <v>41822.57503472222</v>
      </c>
      <c r="T3330" s="16">
        <f t="shared" ref="T3330:T3393" si="263">(((I3330/60/60/24)+DATE(1970,1,1)))</f>
        <v>41825.041666666664</v>
      </c>
      <c r="U3330">
        <f t="shared" ref="U3330:U3393" si="264">YEAR(S3330)</f>
        <v>2014</v>
      </c>
    </row>
    <row r="3331" spans="1:21" ht="45" x14ac:dyDescent="0.15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9">
        <f t="shared" si="261"/>
        <v>44.92</v>
      </c>
      <c r="Q3331" s="13" t="s">
        <v>8323</v>
      </c>
      <c r="R3331" t="s">
        <v>8326</v>
      </c>
      <c r="S3331" s="16">
        <f t="shared" si="262"/>
        <v>41837.323009259257</v>
      </c>
      <c r="T3331" s="16">
        <f t="shared" si="263"/>
        <v>41847.958333333336</v>
      </c>
      <c r="U3331">
        <f t="shared" si="264"/>
        <v>2014</v>
      </c>
    </row>
    <row r="3332" spans="1:21" ht="45" x14ac:dyDescent="0.15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3" t="s">
        <v>8323</v>
      </c>
      <c r="R3332" t="s">
        <v>8326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5" x14ac:dyDescent="0.15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3" t="s">
        <v>8323</v>
      </c>
      <c r="R3333" t="s">
        <v>8326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15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3" t="s">
        <v>8323</v>
      </c>
      <c r="R3334" t="s">
        <v>8326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5" x14ac:dyDescent="0.15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3" t="s">
        <v>8323</v>
      </c>
      <c r="R3335" t="s">
        <v>8326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0" x14ac:dyDescent="0.15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3" t="s">
        <v>8323</v>
      </c>
      <c r="R3336" t="s">
        <v>8326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5" x14ac:dyDescent="0.15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3" t="s">
        <v>8323</v>
      </c>
      <c r="R3337" t="s">
        <v>8326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15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3" t="s">
        <v>8323</v>
      </c>
      <c r="R3338" t="s">
        <v>8326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15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3" t="s">
        <v>8323</v>
      </c>
      <c r="R3339" t="s">
        <v>8326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15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3" t="s">
        <v>8323</v>
      </c>
      <c r="R3340" t="s">
        <v>8326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15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3" t="s">
        <v>8323</v>
      </c>
      <c r="R3341" t="s">
        <v>8326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5" x14ac:dyDescent="0.15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3" t="s">
        <v>8323</v>
      </c>
      <c r="R3342" t="s">
        <v>8326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5" x14ac:dyDescent="0.15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3" t="s">
        <v>8323</v>
      </c>
      <c r="R3343" t="s">
        <v>8326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15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3" t="s">
        <v>8323</v>
      </c>
      <c r="R3344" t="s">
        <v>8326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15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3" t="s">
        <v>8323</v>
      </c>
      <c r="R3345" t="s">
        <v>8326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5" x14ac:dyDescent="0.15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3" t="s">
        <v>8323</v>
      </c>
      <c r="R3346" t="s">
        <v>8326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5" x14ac:dyDescent="0.15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3" t="s">
        <v>8323</v>
      </c>
      <c r="R3347" t="s">
        <v>8326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5" x14ac:dyDescent="0.15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3" t="s">
        <v>8323</v>
      </c>
      <c r="R3348" t="s">
        <v>8326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15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3" t="s">
        <v>8323</v>
      </c>
      <c r="R3349" t="s">
        <v>8326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5" x14ac:dyDescent="0.15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3" t="s">
        <v>8323</v>
      </c>
      <c r="R3350" t="s">
        <v>8326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5" x14ac:dyDescent="0.15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3" t="s">
        <v>8323</v>
      </c>
      <c r="R3351" t="s">
        <v>8326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15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3" t="s">
        <v>8323</v>
      </c>
      <c r="R3352" t="s">
        <v>8326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5" x14ac:dyDescent="0.15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3" t="s">
        <v>8323</v>
      </c>
      <c r="R3353" t="s">
        <v>8326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5" x14ac:dyDescent="0.15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3" t="s">
        <v>8323</v>
      </c>
      <c r="R3354" t="s">
        <v>8326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15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3" t="s">
        <v>8323</v>
      </c>
      <c r="R3355" t="s">
        <v>8326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0" x14ac:dyDescent="0.15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3" t="s">
        <v>8323</v>
      </c>
      <c r="R3356" t="s">
        <v>8326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15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3" t="s">
        <v>8323</v>
      </c>
      <c r="R3357" t="s">
        <v>8326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5" x14ac:dyDescent="0.15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3" t="s">
        <v>8323</v>
      </c>
      <c r="R3358" t="s">
        <v>8326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5" x14ac:dyDescent="0.15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3" t="s">
        <v>8323</v>
      </c>
      <c r="R3359" t="s">
        <v>8326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15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3" t="s">
        <v>8323</v>
      </c>
      <c r="R3360" t="s">
        <v>8326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15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3" t="s">
        <v>8323</v>
      </c>
      <c r="R3361" t="s">
        <v>8326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15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3" t="s">
        <v>8323</v>
      </c>
      <c r="R3362" t="s">
        <v>8326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15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3" t="s">
        <v>8323</v>
      </c>
      <c r="R3363" t="s">
        <v>8326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15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3" t="s">
        <v>8323</v>
      </c>
      <c r="R3364" t="s">
        <v>8326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5" x14ac:dyDescent="0.15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3" t="s">
        <v>8323</v>
      </c>
      <c r="R3365" t="s">
        <v>8326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5" x14ac:dyDescent="0.15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3" t="s">
        <v>8323</v>
      </c>
      <c r="R3366" t="s">
        <v>8326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5" x14ac:dyDescent="0.15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3" t="s">
        <v>8323</v>
      </c>
      <c r="R3367" t="s">
        <v>8326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15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3" t="s">
        <v>8323</v>
      </c>
      <c r="R3368" t="s">
        <v>8326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5" x14ac:dyDescent="0.15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3" t="s">
        <v>8323</v>
      </c>
      <c r="R3369" t="s">
        <v>8326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15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3" t="s">
        <v>8323</v>
      </c>
      <c r="R3370" t="s">
        <v>8326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15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3" t="s">
        <v>8323</v>
      </c>
      <c r="R3371" t="s">
        <v>8326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15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3" t="s">
        <v>8323</v>
      </c>
      <c r="R3372" t="s">
        <v>8326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0" x14ac:dyDescent="0.15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3" t="s">
        <v>8323</v>
      </c>
      <c r="R3373" t="s">
        <v>8326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15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3" t="s">
        <v>8323</v>
      </c>
      <c r="R3374" t="s">
        <v>8326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5" x14ac:dyDescent="0.15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3" t="s">
        <v>8323</v>
      </c>
      <c r="R3375" t="s">
        <v>8326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15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3" t="s">
        <v>8323</v>
      </c>
      <c r="R3376" t="s">
        <v>8326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15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3" t="s">
        <v>8323</v>
      </c>
      <c r="R3377" t="s">
        <v>8326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5" x14ac:dyDescent="0.15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3" t="s">
        <v>8323</v>
      </c>
      <c r="R3378" t="s">
        <v>8326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5" x14ac:dyDescent="0.15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3" t="s">
        <v>8323</v>
      </c>
      <c r="R3379" t="s">
        <v>8326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5" x14ac:dyDescent="0.15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3" t="s">
        <v>8323</v>
      </c>
      <c r="R3380" t="s">
        <v>8326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15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3" t="s">
        <v>8323</v>
      </c>
      <c r="R3381" t="s">
        <v>8326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15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3" t="s">
        <v>8323</v>
      </c>
      <c r="R3382" t="s">
        <v>8326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5" x14ac:dyDescent="0.15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3" t="s">
        <v>8323</v>
      </c>
      <c r="R3383" t="s">
        <v>8326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5" x14ac:dyDescent="0.15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3" t="s">
        <v>8323</v>
      </c>
      <c r="R3384" t="s">
        <v>8326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15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3" t="s">
        <v>8323</v>
      </c>
      <c r="R3385" t="s">
        <v>8326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5" x14ac:dyDescent="0.15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3" t="s">
        <v>8323</v>
      </c>
      <c r="R3386" t="s">
        <v>8326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5" x14ac:dyDescent="0.15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3" t="s">
        <v>8323</v>
      </c>
      <c r="R3387" t="s">
        <v>8326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5" x14ac:dyDescent="0.15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3" t="s">
        <v>8323</v>
      </c>
      <c r="R3388" t="s">
        <v>8326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15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3" t="s">
        <v>8323</v>
      </c>
      <c r="R3389" t="s">
        <v>8326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15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3" t="s">
        <v>8323</v>
      </c>
      <c r="R3390" t="s">
        <v>8326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15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3" t="s">
        <v>8323</v>
      </c>
      <c r="R3391" t="s">
        <v>8326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5" x14ac:dyDescent="0.15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3" t="s">
        <v>8323</v>
      </c>
      <c r="R3392" t="s">
        <v>8326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5" x14ac:dyDescent="0.15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3" t="s">
        <v>8323</v>
      </c>
      <c r="R3393" t="s">
        <v>8326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15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9">
        <f t="shared" ref="P3394:P3457" si="266">IFERROR(ROUND(E3394/L3394,2),0)</f>
        <v>41.67</v>
      </c>
      <c r="Q3394" s="13" t="s">
        <v>8323</v>
      </c>
      <c r="R3394" t="s">
        <v>8326</v>
      </c>
      <c r="S3394" s="16">
        <f t="shared" ref="S3394:S3457" si="267">(((J3394/60/60/24)+DATE(1970,1,1)))</f>
        <v>42446.845543981486</v>
      </c>
      <c r="T3394" s="16">
        <f t="shared" ref="T3394:T3457" si="268">(((I3394/60/60/24)+DATE(1970,1,1)))</f>
        <v>42496.845543981486</v>
      </c>
      <c r="U3394">
        <f t="shared" ref="U3394:U3457" si="269">YEAR(S3394)</f>
        <v>2016</v>
      </c>
    </row>
    <row r="3395" spans="1:21" ht="45" x14ac:dyDescent="0.15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9">
        <f t="shared" si="266"/>
        <v>36.07</v>
      </c>
      <c r="Q3395" s="13" t="s">
        <v>8323</v>
      </c>
      <c r="R3395" t="s">
        <v>8326</v>
      </c>
      <c r="S3395" s="16">
        <f t="shared" si="267"/>
        <v>41923.921643518523</v>
      </c>
      <c r="T3395" s="16">
        <f t="shared" si="268"/>
        <v>41949.031944444447</v>
      </c>
      <c r="U3395">
        <f t="shared" si="269"/>
        <v>2014</v>
      </c>
    </row>
    <row r="3396" spans="1:21" ht="45" x14ac:dyDescent="0.15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3" t="s">
        <v>8323</v>
      </c>
      <c r="R3396" t="s">
        <v>8326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15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3" t="s">
        <v>8323</v>
      </c>
      <c r="R3397" t="s">
        <v>8326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15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3" t="s">
        <v>8323</v>
      </c>
      <c r="R3398" t="s">
        <v>8326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15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3" t="s">
        <v>8323</v>
      </c>
      <c r="R3399" t="s">
        <v>8326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5" x14ac:dyDescent="0.15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3" t="s">
        <v>8323</v>
      </c>
      <c r="R3400" t="s">
        <v>8326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15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3" t="s">
        <v>8323</v>
      </c>
      <c r="R3401" t="s">
        <v>8326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5" x14ac:dyDescent="0.15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3" t="s">
        <v>8323</v>
      </c>
      <c r="R3402" t="s">
        <v>8326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15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3" t="s">
        <v>8323</v>
      </c>
      <c r="R3403" t="s">
        <v>8326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15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3" t="s">
        <v>8323</v>
      </c>
      <c r="R3404" t="s">
        <v>8326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15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3" t="s">
        <v>8323</v>
      </c>
      <c r="R3405" t="s">
        <v>8326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15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3" t="s">
        <v>8323</v>
      </c>
      <c r="R3406" t="s">
        <v>8326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15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3" t="s">
        <v>8323</v>
      </c>
      <c r="R3407" t="s">
        <v>8326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15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3" t="s">
        <v>8323</v>
      </c>
      <c r="R3408" t="s">
        <v>8326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15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3" t="s">
        <v>8323</v>
      </c>
      <c r="R3409" t="s">
        <v>8326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15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3" t="s">
        <v>8323</v>
      </c>
      <c r="R3410" t="s">
        <v>8326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15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3" t="s">
        <v>8323</v>
      </c>
      <c r="R3411" t="s">
        <v>8326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5" x14ac:dyDescent="0.15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3" t="s">
        <v>8323</v>
      </c>
      <c r="R3412" t="s">
        <v>8326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5" x14ac:dyDescent="0.15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3" t="s">
        <v>8323</v>
      </c>
      <c r="R3413" t="s">
        <v>8326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15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3" t="s">
        <v>8323</v>
      </c>
      <c r="R3414" t="s">
        <v>8326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15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3" t="s">
        <v>8323</v>
      </c>
      <c r="R3415" t="s">
        <v>8326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15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3" t="s">
        <v>8323</v>
      </c>
      <c r="R3416" t="s">
        <v>8326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15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3" t="s">
        <v>8323</v>
      </c>
      <c r="R3417" t="s">
        <v>8326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15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3" t="s">
        <v>8323</v>
      </c>
      <c r="R3418" t="s">
        <v>8326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15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3" t="s">
        <v>8323</v>
      </c>
      <c r="R3419" t="s">
        <v>8326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5" x14ac:dyDescent="0.15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3" t="s">
        <v>8323</v>
      </c>
      <c r="R3420" t="s">
        <v>8326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15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3" t="s">
        <v>8323</v>
      </c>
      <c r="R3421" t="s">
        <v>8326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15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3" t="s">
        <v>8323</v>
      </c>
      <c r="R3422" t="s">
        <v>8326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15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3" t="s">
        <v>8323</v>
      </c>
      <c r="R3423" t="s">
        <v>8326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5" x14ac:dyDescent="0.15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3" t="s">
        <v>8323</v>
      </c>
      <c r="R3424" t="s">
        <v>8326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15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3" t="s">
        <v>8323</v>
      </c>
      <c r="R3425" t="s">
        <v>8326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5" x14ac:dyDescent="0.15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3" t="s">
        <v>8323</v>
      </c>
      <c r="R3426" t="s">
        <v>8326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5" x14ac:dyDescent="0.15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3" t="s">
        <v>8323</v>
      </c>
      <c r="R3427" t="s">
        <v>8326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15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3" t="s">
        <v>8323</v>
      </c>
      <c r="R3428" t="s">
        <v>8326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15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3" t="s">
        <v>8323</v>
      </c>
      <c r="R3429" t="s">
        <v>8326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5" x14ac:dyDescent="0.15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3" t="s">
        <v>8323</v>
      </c>
      <c r="R3430" t="s">
        <v>8326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5" x14ac:dyDescent="0.15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3" t="s">
        <v>8323</v>
      </c>
      <c r="R3431" t="s">
        <v>8326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5" x14ac:dyDescent="0.15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3" t="s">
        <v>8323</v>
      </c>
      <c r="R3432" t="s">
        <v>8326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15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3" t="s">
        <v>8323</v>
      </c>
      <c r="R3433" t="s">
        <v>8326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15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3" t="s">
        <v>8323</v>
      </c>
      <c r="R3434" t="s">
        <v>8326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15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3" t="s">
        <v>8323</v>
      </c>
      <c r="R3435" t="s">
        <v>8326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5" x14ac:dyDescent="0.15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3" t="s">
        <v>8323</v>
      </c>
      <c r="R3436" t="s">
        <v>8326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5" x14ac:dyDescent="0.15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3" t="s">
        <v>8323</v>
      </c>
      <c r="R3437" t="s">
        <v>8326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5" x14ac:dyDescent="0.15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3" t="s">
        <v>8323</v>
      </c>
      <c r="R3438" t="s">
        <v>8326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15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3" t="s">
        <v>8323</v>
      </c>
      <c r="R3439" t="s">
        <v>8326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5" x14ac:dyDescent="0.15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3" t="s">
        <v>8323</v>
      </c>
      <c r="R3440" t="s">
        <v>8326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15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3" t="s">
        <v>8323</v>
      </c>
      <c r="R3441" t="s">
        <v>8326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5" x14ac:dyDescent="0.15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3" t="s">
        <v>8323</v>
      </c>
      <c r="R3442" t="s">
        <v>8326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15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3" t="s">
        <v>8323</v>
      </c>
      <c r="R3443" t="s">
        <v>8326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5" x14ac:dyDescent="0.15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3" t="s">
        <v>8323</v>
      </c>
      <c r="R3444" t="s">
        <v>8326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5" x14ac:dyDescent="0.15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3" t="s">
        <v>8323</v>
      </c>
      <c r="R3445" t="s">
        <v>8326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5" x14ac:dyDescent="0.15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3" t="s">
        <v>8323</v>
      </c>
      <c r="R3446" t="s">
        <v>8326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15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3" t="s">
        <v>8323</v>
      </c>
      <c r="R3447" t="s">
        <v>8326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5" x14ac:dyDescent="0.15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3" t="s">
        <v>8323</v>
      </c>
      <c r="R3448" t="s">
        <v>8326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15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3" t="s">
        <v>8323</v>
      </c>
      <c r="R3449" t="s">
        <v>8326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15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3" t="s">
        <v>8323</v>
      </c>
      <c r="R3450" t="s">
        <v>8326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15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3" t="s">
        <v>8323</v>
      </c>
      <c r="R3451" t="s">
        <v>8326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5" x14ac:dyDescent="0.15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3" t="s">
        <v>8323</v>
      </c>
      <c r="R3452" t="s">
        <v>8326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5" x14ac:dyDescent="0.15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3" t="s">
        <v>8323</v>
      </c>
      <c r="R3453" t="s">
        <v>8326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5" x14ac:dyDescent="0.15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3" t="s">
        <v>8323</v>
      </c>
      <c r="R3454" t="s">
        <v>8326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15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3" t="s">
        <v>8323</v>
      </c>
      <c r="R3455" t="s">
        <v>8326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15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3" t="s">
        <v>8323</v>
      </c>
      <c r="R3456" t="s">
        <v>8326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5" x14ac:dyDescent="0.15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3" t="s">
        <v>8323</v>
      </c>
      <c r="R3457" t="s">
        <v>8326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5" x14ac:dyDescent="0.15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9">
        <f t="shared" ref="P3458:P3521" si="271">IFERROR(ROUND(E3458/L3458,2),0)</f>
        <v>358.69</v>
      </c>
      <c r="Q3458" s="13" t="s">
        <v>8323</v>
      </c>
      <c r="R3458" t="s">
        <v>8326</v>
      </c>
      <c r="S3458" s="16">
        <f t="shared" ref="S3458:S3521" si="272">(((J3458/60/60/24)+DATE(1970,1,1)))</f>
        <v>41821.205636574072</v>
      </c>
      <c r="T3458" s="16">
        <f t="shared" ref="T3458:T3521" si="273">(((I3458/60/60/24)+DATE(1970,1,1)))</f>
        <v>41852.290972222225</v>
      </c>
      <c r="U3458">
        <f t="shared" ref="U3458:U3521" si="274">YEAR(S3458)</f>
        <v>2014</v>
      </c>
    </row>
    <row r="3459" spans="1:21" ht="30" x14ac:dyDescent="0.15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9">
        <f t="shared" si="271"/>
        <v>50.98</v>
      </c>
      <c r="Q3459" s="13" t="s">
        <v>8323</v>
      </c>
      <c r="R3459" t="s">
        <v>8326</v>
      </c>
      <c r="S3459" s="16">
        <f t="shared" si="272"/>
        <v>42016.706678240742</v>
      </c>
      <c r="T3459" s="16">
        <f t="shared" si="273"/>
        <v>42047.249305555553</v>
      </c>
      <c r="U3459">
        <f t="shared" si="274"/>
        <v>2015</v>
      </c>
    </row>
    <row r="3460" spans="1:21" ht="45" x14ac:dyDescent="0.15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3" t="s">
        <v>8323</v>
      </c>
      <c r="R3460" t="s">
        <v>8326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5" x14ac:dyDescent="0.15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3" t="s">
        <v>8323</v>
      </c>
      <c r="R3461" t="s">
        <v>8326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15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3" t="s">
        <v>8323</v>
      </c>
      <c r="R3462" t="s">
        <v>8326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5" x14ac:dyDescent="0.15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3" t="s">
        <v>8323</v>
      </c>
      <c r="R3463" t="s">
        <v>8326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15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3" t="s">
        <v>8323</v>
      </c>
      <c r="R3464" t="s">
        <v>8326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15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3" t="s">
        <v>8323</v>
      </c>
      <c r="R3465" t="s">
        <v>8326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15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3" t="s">
        <v>8323</v>
      </c>
      <c r="R3466" t="s">
        <v>8326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15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3" t="s">
        <v>8323</v>
      </c>
      <c r="R3467" t="s">
        <v>8326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15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3" t="s">
        <v>8323</v>
      </c>
      <c r="R3468" t="s">
        <v>8326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5" x14ac:dyDescent="0.15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3" t="s">
        <v>8323</v>
      </c>
      <c r="R3469" t="s">
        <v>8326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15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3" t="s">
        <v>8323</v>
      </c>
      <c r="R3470" t="s">
        <v>8326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15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3" t="s">
        <v>8323</v>
      </c>
      <c r="R3471" t="s">
        <v>8326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0" x14ac:dyDescent="0.15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3" t="s">
        <v>8323</v>
      </c>
      <c r="R3472" t="s">
        <v>8326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5" x14ac:dyDescent="0.15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3" t="s">
        <v>8323</v>
      </c>
      <c r="R3473" t="s">
        <v>8326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5" x14ac:dyDescent="0.15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3" t="s">
        <v>8323</v>
      </c>
      <c r="R3474" t="s">
        <v>8326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5" x14ac:dyDescent="0.15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3" t="s">
        <v>8323</v>
      </c>
      <c r="R3475" t="s">
        <v>8326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5" x14ac:dyDescent="0.15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3" t="s">
        <v>8323</v>
      </c>
      <c r="R3476" t="s">
        <v>8326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15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3" t="s">
        <v>8323</v>
      </c>
      <c r="R3477" t="s">
        <v>8326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5" x14ac:dyDescent="0.15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3" t="s">
        <v>8323</v>
      </c>
      <c r="R3478" t="s">
        <v>8326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15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3" t="s">
        <v>8323</v>
      </c>
      <c r="R3479" t="s">
        <v>8326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15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3" t="s">
        <v>8323</v>
      </c>
      <c r="R3480" t="s">
        <v>8326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15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3" t="s">
        <v>8323</v>
      </c>
      <c r="R3481" t="s">
        <v>8326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15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3" t="s">
        <v>8323</v>
      </c>
      <c r="R3482" t="s">
        <v>8326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5" x14ac:dyDescent="0.15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3" t="s">
        <v>8323</v>
      </c>
      <c r="R3483" t="s">
        <v>8326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15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3" t="s">
        <v>8323</v>
      </c>
      <c r="R3484" t="s">
        <v>8326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15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3" t="s">
        <v>8323</v>
      </c>
      <c r="R3485" t="s">
        <v>8326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15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3" t="s">
        <v>8323</v>
      </c>
      <c r="R3486" t="s">
        <v>8326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5" x14ac:dyDescent="0.15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3" t="s">
        <v>8323</v>
      </c>
      <c r="R3487" t="s">
        <v>8326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15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3" t="s">
        <v>8323</v>
      </c>
      <c r="R3488" t="s">
        <v>8326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5" x14ac:dyDescent="0.15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3" t="s">
        <v>8323</v>
      </c>
      <c r="R3489" t="s">
        <v>8326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5" x14ac:dyDescent="0.15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3" t="s">
        <v>8323</v>
      </c>
      <c r="R3490" t="s">
        <v>8326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5" x14ac:dyDescent="0.15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3" t="s">
        <v>8323</v>
      </c>
      <c r="R3491" t="s">
        <v>8326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5" x14ac:dyDescent="0.15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3" t="s">
        <v>8323</v>
      </c>
      <c r="R3492" t="s">
        <v>8326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5" x14ac:dyDescent="0.15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3" t="s">
        <v>8323</v>
      </c>
      <c r="R3493" t="s">
        <v>8326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15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3" t="s">
        <v>8323</v>
      </c>
      <c r="R3494" t="s">
        <v>8326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5" x14ac:dyDescent="0.15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3" t="s">
        <v>8323</v>
      </c>
      <c r="R3495" t="s">
        <v>8326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5" x14ac:dyDescent="0.15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3" t="s">
        <v>8323</v>
      </c>
      <c r="R3496" t="s">
        <v>8326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5" x14ac:dyDescent="0.15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3" t="s">
        <v>8323</v>
      </c>
      <c r="R3497" t="s">
        <v>8326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15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3" t="s">
        <v>8323</v>
      </c>
      <c r="R3498" t="s">
        <v>8326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15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3" t="s">
        <v>8323</v>
      </c>
      <c r="R3499" t="s">
        <v>8326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15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3" t="s">
        <v>8323</v>
      </c>
      <c r="R3500" t="s">
        <v>8326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5" x14ac:dyDescent="0.15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3" t="s">
        <v>8323</v>
      </c>
      <c r="R3501" t="s">
        <v>8326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15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3" t="s">
        <v>8323</v>
      </c>
      <c r="R3502" t="s">
        <v>8326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15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3" t="s">
        <v>8323</v>
      </c>
      <c r="R3503" t="s">
        <v>8326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5" x14ac:dyDescent="0.15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3" t="s">
        <v>8323</v>
      </c>
      <c r="R3504" t="s">
        <v>8326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15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3" t="s">
        <v>8323</v>
      </c>
      <c r="R3505" t="s">
        <v>8326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5" x14ac:dyDescent="0.15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3" t="s">
        <v>8323</v>
      </c>
      <c r="R3506" t="s">
        <v>8326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15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3" t="s">
        <v>8323</v>
      </c>
      <c r="R3507" t="s">
        <v>8326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5" x14ac:dyDescent="0.15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3" t="s">
        <v>8323</v>
      </c>
      <c r="R3508" t="s">
        <v>8326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15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3" t="s">
        <v>8323</v>
      </c>
      <c r="R3509" t="s">
        <v>8326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5" x14ac:dyDescent="0.15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3" t="s">
        <v>8323</v>
      </c>
      <c r="R3510" t="s">
        <v>8326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5" x14ac:dyDescent="0.15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3" t="s">
        <v>8323</v>
      </c>
      <c r="R3511" t="s">
        <v>8326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5" x14ac:dyDescent="0.15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3" t="s">
        <v>8323</v>
      </c>
      <c r="R3512" t="s">
        <v>8326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15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3" t="s">
        <v>8323</v>
      </c>
      <c r="R3513" t="s">
        <v>8326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5" x14ac:dyDescent="0.15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3" t="s">
        <v>8323</v>
      </c>
      <c r="R3514" t="s">
        <v>8326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5" x14ac:dyDescent="0.15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3" t="s">
        <v>8323</v>
      </c>
      <c r="R3515" t="s">
        <v>8326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15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3" t="s">
        <v>8323</v>
      </c>
      <c r="R3516" t="s">
        <v>8326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15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3" t="s">
        <v>8323</v>
      </c>
      <c r="R3517" t="s">
        <v>8326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5" x14ac:dyDescent="0.15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3" t="s">
        <v>8323</v>
      </c>
      <c r="R3518" t="s">
        <v>8326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15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3" t="s">
        <v>8323</v>
      </c>
      <c r="R3519" t="s">
        <v>8326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15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3" t="s">
        <v>8323</v>
      </c>
      <c r="R3520" t="s">
        <v>8326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15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3" t="s">
        <v>8323</v>
      </c>
      <c r="R3521" t="s">
        <v>8326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15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9">
        <f t="shared" ref="P3522:P3585" si="276">IFERROR(ROUND(E3522/L3522,2),0)</f>
        <v>95.95</v>
      </c>
      <c r="Q3522" s="13" t="s">
        <v>8323</v>
      </c>
      <c r="R3522" t="s">
        <v>8326</v>
      </c>
      <c r="S3522" s="16">
        <f t="shared" ref="S3522:S3585" si="277">(((J3522/60/60/24)+DATE(1970,1,1)))</f>
        <v>42227.824212962965</v>
      </c>
      <c r="T3522" s="16">
        <f t="shared" ref="T3522:T3585" si="278">(((I3522/60/60/24)+DATE(1970,1,1)))</f>
        <v>42253.57430555555</v>
      </c>
      <c r="U3522">
        <f t="shared" ref="U3522:U3585" si="279">YEAR(S3522)</f>
        <v>2015</v>
      </c>
    </row>
    <row r="3523" spans="1:21" ht="60" x14ac:dyDescent="0.15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9">
        <f t="shared" si="276"/>
        <v>45.62</v>
      </c>
      <c r="Q3523" s="13" t="s">
        <v>8323</v>
      </c>
      <c r="R3523" t="s">
        <v>8326</v>
      </c>
      <c r="S3523" s="16">
        <f t="shared" si="277"/>
        <v>41881.361342592594</v>
      </c>
      <c r="T3523" s="16">
        <f t="shared" si="278"/>
        <v>41911.361342592594</v>
      </c>
      <c r="U3523">
        <f t="shared" si="279"/>
        <v>2014</v>
      </c>
    </row>
    <row r="3524" spans="1:21" ht="45" x14ac:dyDescent="0.15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3" t="s">
        <v>8323</v>
      </c>
      <c r="R3524" t="s">
        <v>8326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15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3" t="s">
        <v>8323</v>
      </c>
      <c r="R3525" t="s">
        <v>8326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5" x14ac:dyDescent="0.15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3" t="s">
        <v>8323</v>
      </c>
      <c r="R3526" t="s">
        <v>8326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15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3" t="s">
        <v>8323</v>
      </c>
      <c r="R3527" t="s">
        <v>8326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5" x14ac:dyDescent="0.15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3" t="s">
        <v>8323</v>
      </c>
      <c r="R3528" t="s">
        <v>8326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5" x14ac:dyDescent="0.15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3" t="s">
        <v>8323</v>
      </c>
      <c r="R3529" t="s">
        <v>8326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15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3" t="s">
        <v>8323</v>
      </c>
      <c r="R3530" t="s">
        <v>8326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15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3" t="s">
        <v>8323</v>
      </c>
      <c r="R3531" t="s">
        <v>8326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5" x14ac:dyDescent="0.15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3" t="s">
        <v>8323</v>
      </c>
      <c r="R3532" t="s">
        <v>8326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5" x14ac:dyDescent="0.15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3" t="s">
        <v>8323</v>
      </c>
      <c r="R3533" t="s">
        <v>8326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15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3" t="s">
        <v>8323</v>
      </c>
      <c r="R3534" t="s">
        <v>8326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15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3" t="s">
        <v>8323</v>
      </c>
      <c r="R3535" t="s">
        <v>8326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15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3" t="s">
        <v>8323</v>
      </c>
      <c r="R3536" t="s">
        <v>8326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15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3" t="s">
        <v>8323</v>
      </c>
      <c r="R3537" t="s">
        <v>8326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5" x14ac:dyDescent="0.15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3" t="s">
        <v>8323</v>
      </c>
      <c r="R3538" t="s">
        <v>8326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5" x14ac:dyDescent="0.15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3" t="s">
        <v>8323</v>
      </c>
      <c r="R3539" t="s">
        <v>8326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5" x14ac:dyDescent="0.15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3" t="s">
        <v>8323</v>
      </c>
      <c r="R3540" t="s">
        <v>8326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5" x14ac:dyDescent="0.15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3" t="s">
        <v>8323</v>
      </c>
      <c r="R3541" t="s">
        <v>8326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15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3" t="s">
        <v>8323</v>
      </c>
      <c r="R3542" t="s">
        <v>8326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5" x14ac:dyDescent="0.15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3" t="s">
        <v>8323</v>
      </c>
      <c r="R3543" t="s">
        <v>8326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5" x14ac:dyDescent="0.15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3" t="s">
        <v>8323</v>
      </c>
      <c r="R3544" t="s">
        <v>8326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15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3" t="s">
        <v>8323</v>
      </c>
      <c r="R3545" t="s">
        <v>8326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0" x14ac:dyDescent="0.15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3" t="s">
        <v>8323</v>
      </c>
      <c r="R3546" t="s">
        <v>8326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5" x14ac:dyDescent="0.15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3" t="s">
        <v>8323</v>
      </c>
      <c r="R3547" t="s">
        <v>8326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5" x14ac:dyDescent="0.15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3" t="s">
        <v>8323</v>
      </c>
      <c r="R3548" t="s">
        <v>8326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15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3" t="s">
        <v>8323</v>
      </c>
      <c r="R3549" t="s">
        <v>8326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15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3" t="s">
        <v>8323</v>
      </c>
      <c r="R3550" t="s">
        <v>8326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5" x14ac:dyDescent="0.15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3" t="s">
        <v>8323</v>
      </c>
      <c r="R3551" t="s">
        <v>8326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5" x14ac:dyDescent="0.15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3" t="s">
        <v>8323</v>
      </c>
      <c r="R3552" t="s">
        <v>8326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5" x14ac:dyDescent="0.15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3" t="s">
        <v>8323</v>
      </c>
      <c r="R3553" t="s">
        <v>8326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5" x14ac:dyDescent="0.15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3" t="s">
        <v>8323</v>
      </c>
      <c r="R3554" t="s">
        <v>8326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5" x14ac:dyDescent="0.15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3" t="s">
        <v>8323</v>
      </c>
      <c r="R3555" t="s">
        <v>8326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15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3" t="s">
        <v>8323</v>
      </c>
      <c r="R3556" t="s">
        <v>8326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5" x14ac:dyDescent="0.15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3" t="s">
        <v>8323</v>
      </c>
      <c r="R3557" t="s">
        <v>8326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15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3" t="s">
        <v>8323</v>
      </c>
      <c r="R3558" t="s">
        <v>8326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15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3" t="s">
        <v>8323</v>
      </c>
      <c r="R3559" t="s">
        <v>8326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15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3" t="s">
        <v>8323</v>
      </c>
      <c r="R3560" t="s">
        <v>8326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15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3" t="s">
        <v>8323</v>
      </c>
      <c r="R3561" t="s">
        <v>8326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5" x14ac:dyDescent="0.15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3" t="s">
        <v>8323</v>
      </c>
      <c r="R3562" t="s">
        <v>8326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05" x14ac:dyDescent="0.15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3" t="s">
        <v>8323</v>
      </c>
      <c r="R3563" t="s">
        <v>8326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15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3" t="s">
        <v>8323</v>
      </c>
      <c r="R3564" t="s">
        <v>8326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5" x14ac:dyDescent="0.15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3" t="s">
        <v>8323</v>
      </c>
      <c r="R3565" t="s">
        <v>8326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0" x14ac:dyDescent="0.15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3" t="s">
        <v>8323</v>
      </c>
      <c r="R3566" t="s">
        <v>8326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5" x14ac:dyDescent="0.15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3" t="s">
        <v>8323</v>
      </c>
      <c r="R3567" t="s">
        <v>8326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5" x14ac:dyDescent="0.15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3" t="s">
        <v>8323</v>
      </c>
      <c r="R3568" t="s">
        <v>8326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5" x14ac:dyDescent="0.15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3" t="s">
        <v>8323</v>
      </c>
      <c r="R3569" t="s">
        <v>8326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15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3" t="s">
        <v>8323</v>
      </c>
      <c r="R3570" t="s">
        <v>8326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15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3" t="s">
        <v>8323</v>
      </c>
      <c r="R3571" t="s">
        <v>8326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15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3" t="s">
        <v>8323</v>
      </c>
      <c r="R3572" t="s">
        <v>8326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15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3" t="s">
        <v>8323</v>
      </c>
      <c r="R3573" t="s">
        <v>8326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15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3" t="s">
        <v>8323</v>
      </c>
      <c r="R3574" t="s">
        <v>8326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0" x14ac:dyDescent="0.15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3" t="s">
        <v>8323</v>
      </c>
      <c r="R3575" t="s">
        <v>8326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5" x14ac:dyDescent="0.15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3" t="s">
        <v>8323</v>
      </c>
      <c r="R3576" t="s">
        <v>8326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5" x14ac:dyDescent="0.15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3" t="s">
        <v>8323</v>
      </c>
      <c r="R3577" t="s">
        <v>8326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15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3" t="s">
        <v>8323</v>
      </c>
      <c r="R3578" t="s">
        <v>8326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15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3" t="s">
        <v>8323</v>
      </c>
      <c r="R3579" t="s">
        <v>8326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15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3" t="s">
        <v>8323</v>
      </c>
      <c r="R3580" t="s">
        <v>8326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5" x14ac:dyDescent="0.15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3" t="s">
        <v>8323</v>
      </c>
      <c r="R3581" t="s">
        <v>8326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15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3" t="s">
        <v>8323</v>
      </c>
      <c r="R3582" t="s">
        <v>8326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5" x14ac:dyDescent="0.15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3" t="s">
        <v>8323</v>
      </c>
      <c r="R3583" t="s">
        <v>8326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15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3" t="s">
        <v>8323</v>
      </c>
      <c r="R3584" t="s">
        <v>8326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5" x14ac:dyDescent="0.15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3" t="s">
        <v>8323</v>
      </c>
      <c r="R3585" t="s">
        <v>8326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15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9">
        <f t="shared" ref="P3586:P3649" si="281">IFERROR(ROUND(E3586/L3586,2),0)</f>
        <v>30.94</v>
      </c>
      <c r="Q3586" s="13" t="s">
        <v>8323</v>
      </c>
      <c r="R3586" t="s">
        <v>8326</v>
      </c>
      <c r="S3586" s="16">
        <f t="shared" ref="S3586:S3649" si="282">(((J3586/60/60/24)+DATE(1970,1,1)))</f>
        <v>42168.316481481481</v>
      </c>
      <c r="T3586" s="16">
        <f t="shared" ref="T3586:T3649" si="283">(((I3586/60/60/24)+DATE(1970,1,1)))</f>
        <v>42198.316481481481</v>
      </c>
      <c r="U3586">
        <f t="shared" ref="U3586:U3649" si="284">YEAR(S3586)</f>
        <v>2015</v>
      </c>
    </row>
    <row r="3587" spans="1:21" ht="45" x14ac:dyDescent="0.15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9">
        <f t="shared" si="281"/>
        <v>176.09</v>
      </c>
      <c r="Q3587" s="13" t="s">
        <v>8323</v>
      </c>
      <c r="R3587" t="s">
        <v>8326</v>
      </c>
      <c r="S3587" s="16">
        <f t="shared" si="282"/>
        <v>41964.716319444444</v>
      </c>
      <c r="T3587" s="16">
        <f t="shared" si="283"/>
        <v>41994.716319444444</v>
      </c>
      <c r="U3587">
        <f t="shared" si="284"/>
        <v>2014</v>
      </c>
    </row>
    <row r="3588" spans="1:21" ht="15" x14ac:dyDescent="0.15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3" t="s">
        <v>8323</v>
      </c>
      <c r="R3588" t="s">
        <v>8326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15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3" t="s">
        <v>8323</v>
      </c>
      <c r="R3589" t="s">
        <v>8326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15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3" t="s">
        <v>8323</v>
      </c>
      <c r="R3590" t="s">
        <v>8326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15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3" t="s">
        <v>8323</v>
      </c>
      <c r="R3591" t="s">
        <v>8326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5" x14ac:dyDescent="0.15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3" t="s">
        <v>8323</v>
      </c>
      <c r="R3592" t="s">
        <v>8326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5" x14ac:dyDescent="0.15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3" t="s">
        <v>8323</v>
      </c>
      <c r="R3593" t="s">
        <v>8326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15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3" t="s">
        <v>8323</v>
      </c>
      <c r="R3594" t="s">
        <v>8326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15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3" t="s">
        <v>8323</v>
      </c>
      <c r="R3595" t="s">
        <v>8326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15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3" t="s">
        <v>8323</v>
      </c>
      <c r="R3596" t="s">
        <v>8326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15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3" t="s">
        <v>8323</v>
      </c>
      <c r="R3597" t="s">
        <v>8326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15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3" t="s">
        <v>8323</v>
      </c>
      <c r="R3598" t="s">
        <v>8326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15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3" t="s">
        <v>8323</v>
      </c>
      <c r="R3599" t="s">
        <v>8326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15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3" t="s">
        <v>8323</v>
      </c>
      <c r="R3600" t="s">
        <v>8326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15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3" t="s">
        <v>8323</v>
      </c>
      <c r="R3601" t="s">
        <v>8326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15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3" t="s">
        <v>8323</v>
      </c>
      <c r="R3602" t="s">
        <v>8326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15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3" t="s">
        <v>8323</v>
      </c>
      <c r="R3603" t="s">
        <v>8326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15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3" t="s">
        <v>8323</v>
      </c>
      <c r="R3604" t="s">
        <v>8326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15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3" t="s">
        <v>8323</v>
      </c>
      <c r="R3605" t="s">
        <v>8326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5" x14ac:dyDescent="0.15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3" t="s">
        <v>8323</v>
      </c>
      <c r="R3606" t="s">
        <v>8326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15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3" t="s">
        <v>8323</v>
      </c>
      <c r="R3607" t="s">
        <v>8326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5" x14ac:dyDescent="0.15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3" t="s">
        <v>8323</v>
      </c>
      <c r="R3608" t="s">
        <v>8326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15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3" t="s">
        <v>8323</v>
      </c>
      <c r="R3609" t="s">
        <v>8326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5" x14ac:dyDescent="0.15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3" t="s">
        <v>8323</v>
      </c>
      <c r="R3610" t="s">
        <v>8326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5" x14ac:dyDescent="0.15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3" t="s">
        <v>8323</v>
      </c>
      <c r="R3611" t="s">
        <v>8326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15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3" t="s">
        <v>8323</v>
      </c>
      <c r="R3612" t="s">
        <v>8326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5" x14ac:dyDescent="0.15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3" t="s">
        <v>8323</v>
      </c>
      <c r="R3613" t="s">
        <v>8326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15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3" t="s">
        <v>8323</v>
      </c>
      <c r="R3614" t="s">
        <v>8326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15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3" t="s">
        <v>8323</v>
      </c>
      <c r="R3615" t="s">
        <v>8326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15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3" t="s">
        <v>8323</v>
      </c>
      <c r="R3616" t="s">
        <v>8326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5" x14ac:dyDescent="0.15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3" t="s">
        <v>8323</v>
      </c>
      <c r="R3617" t="s">
        <v>8326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5" x14ac:dyDescent="0.15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3" t="s">
        <v>8323</v>
      </c>
      <c r="R3618" t="s">
        <v>8326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5" x14ac:dyDescent="0.15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3" t="s">
        <v>8323</v>
      </c>
      <c r="R3619" t="s">
        <v>8326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5" x14ac:dyDescent="0.15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3" t="s">
        <v>8323</v>
      </c>
      <c r="R3620" t="s">
        <v>8326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5" x14ac:dyDescent="0.15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3" t="s">
        <v>8323</v>
      </c>
      <c r="R3621" t="s">
        <v>8326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5" x14ac:dyDescent="0.15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3" t="s">
        <v>8323</v>
      </c>
      <c r="R3622" t="s">
        <v>8326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5" x14ac:dyDescent="0.15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3" t="s">
        <v>8323</v>
      </c>
      <c r="R3623" t="s">
        <v>8326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15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3" t="s">
        <v>8323</v>
      </c>
      <c r="R3624" t="s">
        <v>8326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0" x14ac:dyDescent="0.15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3" t="s">
        <v>8323</v>
      </c>
      <c r="R3625" t="s">
        <v>8326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15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3" t="s">
        <v>8323</v>
      </c>
      <c r="R3626" t="s">
        <v>8326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15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3" t="s">
        <v>8323</v>
      </c>
      <c r="R3627" t="s">
        <v>8326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5" x14ac:dyDescent="0.15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3" t="s">
        <v>8323</v>
      </c>
      <c r="R3628" t="s">
        <v>8326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5" x14ac:dyDescent="0.15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3" t="s">
        <v>8323</v>
      </c>
      <c r="R3629" t="s">
        <v>8326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5" x14ac:dyDescent="0.15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3" t="s">
        <v>8323</v>
      </c>
      <c r="R3630" t="s">
        <v>8335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15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3" t="s">
        <v>8323</v>
      </c>
      <c r="R3631" t="s">
        <v>8335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5" x14ac:dyDescent="0.15">
      <c r="A3632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3" t="s">
        <v>8323</v>
      </c>
      <c r="R3632" t="s">
        <v>8335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15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3" t="s">
        <v>8323</v>
      </c>
      <c r="R3633" t="s">
        <v>8335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5" x14ac:dyDescent="0.15">
      <c r="A3634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3" t="s">
        <v>8323</v>
      </c>
      <c r="R3634" t="s">
        <v>8335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15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3" t="s">
        <v>8323</v>
      </c>
      <c r="R3635" t="s">
        <v>8335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5" x14ac:dyDescent="0.15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3" t="s">
        <v>8323</v>
      </c>
      <c r="R3636" t="s">
        <v>8335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15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3" t="s">
        <v>8323</v>
      </c>
      <c r="R3637" t="s">
        <v>8335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15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3" t="s">
        <v>8323</v>
      </c>
      <c r="R3638" t="s">
        <v>8335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15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3" t="s">
        <v>8323</v>
      </c>
      <c r="R3639" t="s">
        <v>8335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15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3" t="s">
        <v>8323</v>
      </c>
      <c r="R3640" t="s">
        <v>8335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5" x14ac:dyDescent="0.15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3" t="s">
        <v>8323</v>
      </c>
      <c r="R3641" t="s">
        <v>8335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15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3" t="s">
        <v>8323</v>
      </c>
      <c r="R3642" t="s">
        <v>8335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5" x14ac:dyDescent="0.15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3" t="s">
        <v>8323</v>
      </c>
      <c r="R3643" t="s">
        <v>8335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15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3" t="s">
        <v>8323</v>
      </c>
      <c r="R3644" t="s">
        <v>8335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15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3" t="s">
        <v>8323</v>
      </c>
      <c r="R3645" t="s">
        <v>8335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15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3" t="s">
        <v>8323</v>
      </c>
      <c r="R3646" t="s">
        <v>8335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5" x14ac:dyDescent="0.15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3" t="s">
        <v>8323</v>
      </c>
      <c r="R3647" t="s">
        <v>8335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15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3" t="s">
        <v>8323</v>
      </c>
      <c r="R3648" t="s">
        <v>8335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15">
      <c r="A364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3" t="s">
        <v>8323</v>
      </c>
      <c r="R3649" t="s">
        <v>8335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15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9">
        <f t="shared" ref="P3650:P3713" si="286">IFERROR(ROUND(E3650/L3650,2),0)</f>
        <v>550.04</v>
      </c>
      <c r="Q3650" s="13" t="s">
        <v>8323</v>
      </c>
      <c r="R3650" t="s">
        <v>8326</v>
      </c>
      <c r="S3650" s="16">
        <f t="shared" ref="S3650:S3713" si="287">(((J3650/60/60/24)+DATE(1970,1,1)))</f>
        <v>41887.292187500003</v>
      </c>
      <c r="T3650" s="16">
        <f t="shared" ref="T3650:T3713" si="288">(((I3650/60/60/24)+DATE(1970,1,1)))</f>
        <v>41917.292187500003</v>
      </c>
      <c r="U3650">
        <f t="shared" ref="U3650:U3713" si="289">YEAR(S3650)</f>
        <v>2014</v>
      </c>
    </row>
    <row r="3651" spans="1:21" ht="45" x14ac:dyDescent="0.15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9">
        <f t="shared" si="286"/>
        <v>97.5</v>
      </c>
      <c r="Q3651" s="13" t="s">
        <v>8323</v>
      </c>
      <c r="R3651" t="s">
        <v>8326</v>
      </c>
      <c r="S3651" s="16">
        <f t="shared" si="287"/>
        <v>41780.712893518517</v>
      </c>
      <c r="T3651" s="16">
        <f t="shared" si="288"/>
        <v>41806.712893518517</v>
      </c>
      <c r="U3651">
        <f t="shared" si="289"/>
        <v>2014</v>
      </c>
    </row>
    <row r="3652" spans="1:21" ht="45" x14ac:dyDescent="0.15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3" t="s">
        <v>8323</v>
      </c>
      <c r="R3652" t="s">
        <v>8326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15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3" t="s">
        <v>8323</v>
      </c>
      <c r="R3653" t="s">
        <v>8326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5" x14ac:dyDescent="0.15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3" t="s">
        <v>8323</v>
      </c>
      <c r="R3654" t="s">
        <v>8326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15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3" t="s">
        <v>8323</v>
      </c>
      <c r="R3655" t="s">
        <v>8326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15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3" t="s">
        <v>8323</v>
      </c>
      <c r="R3656" t="s">
        <v>8326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15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3" t="s">
        <v>8323</v>
      </c>
      <c r="R3657" t="s">
        <v>8326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5" x14ac:dyDescent="0.15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3" t="s">
        <v>8323</v>
      </c>
      <c r="R3658" t="s">
        <v>8326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5" x14ac:dyDescent="0.15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3" t="s">
        <v>8323</v>
      </c>
      <c r="R3659" t="s">
        <v>8326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15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3" t="s">
        <v>8323</v>
      </c>
      <c r="R3660" t="s">
        <v>8326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15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3" t="s">
        <v>8323</v>
      </c>
      <c r="R3661" t="s">
        <v>8326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15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3" t="s">
        <v>8323</v>
      </c>
      <c r="R3662" t="s">
        <v>8326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5" x14ac:dyDescent="0.15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3" t="s">
        <v>8323</v>
      </c>
      <c r="R3663" t="s">
        <v>8326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5" x14ac:dyDescent="0.15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3" t="s">
        <v>8323</v>
      </c>
      <c r="R3664" t="s">
        <v>8326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5" x14ac:dyDescent="0.15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3" t="s">
        <v>8323</v>
      </c>
      <c r="R3665" t="s">
        <v>8326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5" x14ac:dyDescent="0.15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3" t="s">
        <v>8323</v>
      </c>
      <c r="R3666" t="s">
        <v>8326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5" x14ac:dyDescent="0.15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3" t="s">
        <v>8323</v>
      </c>
      <c r="R3667" t="s">
        <v>8326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15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3" t="s">
        <v>8323</v>
      </c>
      <c r="R3668" t="s">
        <v>8326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15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3" t="s">
        <v>8323</v>
      </c>
      <c r="R3669" t="s">
        <v>8326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5" x14ac:dyDescent="0.15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3" t="s">
        <v>8323</v>
      </c>
      <c r="R3670" t="s">
        <v>8326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5" x14ac:dyDescent="0.15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3" t="s">
        <v>8323</v>
      </c>
      <c r="R3671" t="s">
        <v>8326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5" x14ac:dyDescent="0.15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3" t="s">
        <v>8323</v>
      </c>
      <c r="R3672" t="s">
        <v>8326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5" x14ac:dyDescent="0.15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3" t="s">
        <v>8323</v>
      </c>
      <c r="R3673" t="s">
        <v>8326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15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3" t="s">
        <v>8323</v>
      </c>
      <c r="R3674" t="s">
        <v>8326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15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3" t="s">
        <v>8323</v>
      </c>
      <c r="R3675" t="s">
        <v>8326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5" x14ac:dyDescent="0.15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3" t="s">
        <v>8323</v>
      </c>
      <c r="R3676" t="s">
        <v>8326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5" x14ac:dyDescent="0.15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3" t="s">
        <v>8323</v>
      </c>
      <c r="R3677" t="s">
        <v>8326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5" x14ac:dyDescent="0.15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3" t="s">
        <v>8323</v>
      </c>
      <c r="R3678" t="s">
        <v>8326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15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3" t="s">
        <v>8323</v>
      </c>
      <c r="R3679" t="s">
        <v>8326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15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3" t="s">
        <v>8323</v>
      </c>
      <c r="R3680" t="s">
        <v>8326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5" x14ac:dyDescent="0.15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3" t="s">
        <v>8323</v>
      </c>
      <c r="R3681" t="s">
        <v>8326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15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3" t="s">
        <v>8323</v>
      </c>
      <c r="R3682" t="s">
        <v>8326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15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3" t="s">
        <v>8323</v>
      </c>
      <c r="R3683" t="s">
        <v>8326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15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3" t="s">
        <v>8323</v>
      </c>
      <c r="R3684" t="s">
        <v>8326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15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3" t="s">
        <v>8323</v>
      </c>
      <c r="R3685" t="s">
        <v>8326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5" x14ac:dyDescent="0.15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3" t="s">
        <v>8323</v>
      </c>
      <c r="R3686" t="s">
        <v>8326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15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3" t="s">
        <v>8323</v>
      </c>
      <c r="R3687" t="s">
        <v>8326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15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3" t="s">
        <v>8323</v>
      </c>
      <c r="R3688" t="s">
        <v>8326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5" x14ac:dyDescent="0.15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3" t="s">
        <v>8323</v>
      </c>
      <c r="R3689" t="s">
        <v>8326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5" x14ac:dyDescent="0.15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3" t="s">
        <v>8323</v>
      </c>
      <c r="R3690" t="s">
        <v>8326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5" x14ac:dyDescent="0.15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3" t="s">
        <v>8323</v>
      </c>
      <c r="R3691" t="s">
        <v>8326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5" x14ac:dyDescent="0.15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3" t="s">
        <v>8323</v>
      </c>
      <c r="R3692" t="s">
        <v>8326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15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3" t="s">
        <v>8323</v>
      </c>
      <c r="R3693" t="s">
        <v>8326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15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3" t="s">
        <v>8323</v>
      </c>
      <c r="R3694" t="s">
        <v>8326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5" x14ac:dyDescent="0.15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3" t="s">
        <v>8323</v>
      </c>
      <c r="R3695" t="s">
        <v>8326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15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3" t="s">
        <v>8323</v>
      </c>
      <c r="R3696" t="s">
        <v>8326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15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3" t="s">
        <v>8323</v>
      </c>
      <c r="R3697" t="s">
        <v>8326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15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3" t="s">
        <v>8323</v>
      </c>
      <c r="R3698" t="s">
        <v>8326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15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3" t="s">
        <v>8323</v>
      </c>
      <c r="R3699" t="s">
        <v>8326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15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3" t="s">
        <v>8323</v>
      </c>
      <c r="R3700" t="s">
        <v>8326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5" x14ac:dyDescent="0.15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3" t="s">
        <v>8323</v>
      </c>
      <c r="R3701" t="s">
        <v>8326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15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3" t="s">
        <v>8323</v>
      </c>
      <c r="R3702" t="s">
        <v>8326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5" x14ac:dyDescent="0.15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3" t="s">
        <v>8323</v>
      </c>
      <c r="R3703" t="s">
        <v>8326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15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3" t="s">
        <v>8323</v>
      </c>
      <c r="R3704" t="s">
        <v>8326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5" x14ac:dyDescent="0.15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3" t="s">
        <v>8323</v>
      </c>
      <c r="R3705" t="s">
        <v>8326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5" x14ac:dyDescent="0.15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3" t="s">
        <v>8323</v>
      </c>
      <c r="R3706" t="s">
        <v>8326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5" x14ac:dyDescent="0.15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3" t="s">
        <v>8323</v>
      </c>
      <c r="R3707" t="s">
        <v>8326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15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3" t="s">
        <v>8323</v>
      </c>
      <c r="R3708" t="s">
        <v>8326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15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3" t="s">
        <v>8323</v>
      </c>
      <c r="R3709" t="s">
        <v>8326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15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3" t="s">
        <v>8323</v>
      </c>
      <c r="R3710" t="s">
        <v>8326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15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3" t="s">
        <v>8323</v>
      </c>
      <c r="R3711" t="s">
        <v>8326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15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3" t="s">
        <v>8323</v>
      </c>
      <c r="R3712" t="s">
        <v>8326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15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3" t="s">
        <v>8323</v>
      </c>
      <c r="R3713" t="s">
        <v>8326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15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9">
        <f t="shared" ref="P3714:P3777" si="291">IFERROR(ROUND(E3714/L3714,2),0)</f>
        <v>110.87</v>
      </c>
      <c r="Q3714" s="13" t="s">
        <v>8323</v>
      </c>
      <c r="R3714" t="s">
        <v>8326</v>
      </c>
      <c r="S3714" s="16">
        <f t="shared" ref="S3714:S3777" si="292">(((J3714/60/60/24)+DATE(1970,1,1)))</f>
        <v>42134.172071759262</v>
      </c>
      <c r="T3714" s="16">
        <f t="shared" ref="T3714:T3777" si="293">(((I3714/60/60/24)+DATE(1970,1,1)))</f>
        <v>42155.290972222225</v>
      </c>
      <c r="U3714">
        <f t="shared" ref="U3714:U3777" si="294">YEAR(S3714)</f>
        <v>2015</v>
      </c>
    </row>
    <row r="3715" spans="1:21" ht="45" x14ac:dyDescent="0.15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9">
        <f t="shared" si="291"/>
        <v>106.84</v>
      </c>
      <c r="Q3715" s="13" t="s">
        <v>8323</v>
      </c>
      <c r="R3715" t="s">
        <v>8326</v>
      </c>
      <c r="S3715" s="16">
        <f t="shared" si="292"/>
        <v>42505.738032407404</v>
      </c>
      <c r="T3715" s="16">
        <f t="shared" si="293"/>
        <v>42525.738032407404</v>
      </c>
      <c r="U3715">
        <f t="shared" si="294"/>
        <v>2016</v>
      </c>
    </row>
    <row r="3716" spans="1:21" ht="45" x14ac:dyDescent="0.15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3" t="s">
        <v>8323</v>
      </c>
      <c r="R3716" t="s">
        <v>8326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5" x14ac:dyDescent="0.15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3" t="s">
        <v>8323</v>
      </c>
      <c r="R3717" t="s">
        <v>8326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15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3" t="s">
        <v>8323</v>
      </c>
      <c r="R3718" t="s">
        <v>8326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15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3" t="s">
        <v>8323</v>
      </c>
      <c r="R3719" t="s">
        <v>8326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15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3" t="s">
        <v>8323</v>
      </c>
      <c r="R3720" t="s">
        <v>8326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15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3" t="s">
        <v>8323</v>
      </c>
      <c r="R3721" t="s">
        <v>8326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15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3" t="s">
        <v>8323</v>
      </c>
      <c r="R3722" t="s">
        <v>8326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5" x14ac:dyDescent="0.15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3" t="s">
        <v>8323</v>
      </c>
      <c r="R3723" t="s">
        <v>8326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15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3" t="s">
        <v>8323</v>
      </c>
      <c r="R3724" t="s">
        <v>8326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15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3" t="s">
        <v>8323</v>
      </c>
      <c r="R3725" t="s">
        <v>8326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5" x14ac:dyDescent="0.15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3" t="s">
        <v>8323</v>
      </c>
      <c r="R3726" t="s">
        <v>8326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5" x14ac:dyDescent="0.15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3" t="s">
        <v>8323</v>
      </c>
      <c r="R3727" t="s">
        <v>8326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15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3" t="s">
        <v>8323</v>
      </c>
      <c r="R3728" t="s">
        <v>8326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15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3" t="s">
        <v>8323</v>
      </c>
      <c r="R3729" t="s">
        <v>8326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15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3" t="s">
        <v>8323</v>
      </c>
      <c r="R3730" t="s">
        <v>8326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5" x14ac:dyDescent="0.15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3" t="s">
        <v>8323</v>
      </c>
      <c r="R3731" t="s">
        <v>8326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15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3" t="s">
        <v>8323</v>
      </c>
      <c r="R3732" t="s">
        <v>8326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5" x14ac:dyDescent="0.15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3" t="s">
        <v>8323</v>
      </c>
      <c r="R3733" t="s">
        <v>8326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15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3" t="s">
        <v>8323</v>
      </c>
      <c r="R3734" t="s">
        <v>8326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15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3" t="s">
        <v>8323</v>
      </c>
      <c r="R3735" t="s">
        <v>8326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5" x14ac:dyDescent="0.15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3" t="s">
        <v>8323</v>
      </c>
      <c r="R3736" t="s">
        <v>8326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15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3" t="s">
        <v>8323</v>
      </c>
      <c r="R3737" t="s">
        <v>8326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15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3" t="s">
        <v>8323</v>
      </c>
      <c r="R3738" t="s">
        <v>8326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15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3" t="s">
        <v>8323</v>
      </c>
      <c r="R3739" t="s">
        <v>8326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15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3" t="s">
        <v>8323</v>
      </c>
      <c r="R3740" t="s">
        <v>8326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5" x14ac:dyDescent="0.15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3" t="s">
        <v>8323</v>
      </c>
      <c r="R3741" t="s">
        <v>8326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5" x14ac:dyDescent="0.15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3" t="s">
        <v>8323</v>
      </c>
      <c r="R3742" t="s">
        <v>8326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15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3" t="s">
        <v>8323</v>
      </c>
      <c r="R3743" t="s">
        <v>8326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5" x14ac:dyDescent="0.15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3" t="s">
        <v>8323</v>
      </c>
      <c r="R3744" t="s">
        <v>8326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0" x14ac:dyDescent="0.15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3" t="s">
        <v>8323</v>
      </c>
      <c r="R3745" t="s">
        <v>8326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15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3" t="s">
        <v>8323</v>
      </c>
      <c r="R3746" t="s">
        <v>8326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15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3" t="s">
        <v>8323</v>
      </c>
      <c r="R3747" t="s">
        <v>8326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5" x14ac:dyDescent="0.15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3" t="s">
        <v>8323</v>
      </c>
      <c r="R3748" t="s">
        <v>8326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15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3" t="s">
        <v>8323</v>
      </c>
      <c r="R3749" t="s">
        <v>8326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15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3" t="s">
        <v>8323</v>
      </c>
      <c r="R3750" t="s">
        <v>8335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15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3" t="s">
        <v>8323</v>
      </c>
      <c r="R3751" t="s">
        <v>8335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0" x14ac:dyDescent="0.15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3" t="s">
        <v>8323</v>
      </c>
      <c r="R3752" t="s">
        <v>8335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15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3" t="s">
        <v>8323</v>
      </c>
      <c r="R3753" t="s">
        <v>8335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15">
      <c r="A3754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3" t="s">
        <v>8323</v>
      </c>
      <c r="R3754" t="s">
        <v>8335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5" x14ac:dyDescent="0.15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3" t="s">
        <v>8323</v>
      </c>
      <c r="R3755" t="s">
        <v>8335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15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3" t="s">
        <v>8323</v>
      </c>
      <c r="R3756" t="s">
        <v>8335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5" x14ac:dyDescent="0.15">
      <c r="A3757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3" t="s">
        <v>8323</v>
      </c>
      <c r="R3757" t="s">
        <v>8335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5" x14ac:dyDescent="0.15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3" t="s">
        <v>8323</v>
      </c>
      <c r="R3758" t="s">
        <v>8335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15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3" t="s">
        <v>8323</v>
      </c>
      <c r="R3759" t="s">
        <v>8335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15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3" t="s">
        <v>8323</v>
      </c>
      <c r="R3760" t="s">
        <v>8335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15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3" t="s">
        <v>8323</v>
      </c>
      <c r="R3761" t="s">
        <v>8335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15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3" t="s">
        <v>8323</v>
      </c>
      <c r="R3762" t="s">
        <v>8335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5" x14ac:dyDescent="0.15">
      <c r="A3763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3" t="s">
        <v>8323</v>
      </c>
      <c r="R3763" t="s">
        <v>8335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15">
      <c r="A3764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3" t="s">
        <v>8323</v>
      </c>
      <c r="R3764" t="s">
        <v>8335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15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3" t="s">
        <v>8323</v>
      </c>
      <c r="R3765" t="s">
        <v>8335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15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3" t="s">
        <v>8323</v>
      </c>
      <c r="R3766" t="s">
        <v>8335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5" x14ac:dyDescent="0.15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3" t="s">
        <v>8323</v>
      </c>
      <c r="R3767" t="s">
        <v>8335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15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3" t="s">
        <v>8323</v>
      </c>
      <c r="R3768" t="s">
        <v>8335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5" x14ac:dyDescent="0.15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3" t="s">
        <v>8323</v>
      </c>
      <c r="R3769" t="s">
        <v>8335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5" x14ac:dyDescent="0.15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3" t="s">
        <v>8323</v>
      </c>
      <c r="R3770" t="s">
        <v>8335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15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3" t="s">
        <v>8323</v>
      </c>
      <c r="R3771" t="s">
        <v>8335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5" x14ac:dyDescent="0.15">
      <c r="A3772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3" t="s">
        <v>8323</v>
      </c>
      <c r="R3772" t="s">
        <v>8335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15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3" t="s">
        <v>8323</v>
      </c>
      <c r="R3773" t="s">
        <v>8335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15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3" t="s">
        <v>8323</v>
      </c>
      <c r="R3774" t="s">
        <v>8335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15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3" t="s">
        <v>8323</v>
      </c>
      <c r="R3775" t="s">
        <v>8335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15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3" t="s">
        <v>8323</v>
      </c>
      <c r="R3776" t="s">
        <v>8335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15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3" t="s">
        <v>8323</v>
      </c>
      <c r="R3777" t="s">
        <v>8335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15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9">
        <f t="shared" ref="P3778:P3841" si="296">IFERROR(ROUND(E3778/L3778,2),0)</f>
        <v>90.82</v>
      </c>
      <c r="Q3778" s="13" t="s">
        <v>8323</v>
      </c>
      <c r="R3778" t="s">
        <v>8335</v>
      </c>
      <c r="S3778" s="16">
        <f t="shared" ref="S3778:S3841" si="297">(((J3778/60/60/24)+DATE(1970,1,1)))</f>
        <v>41814.367800925924</v>
      </c>
      <c r="T3778" s="16">
        <f t="shared" ref="T3778:T3841" si="298">(((I3778/60/60/24)+DATE(1970,1,1)))</f>
        <v>41852.041666666664</v>
      </c>
      <c r="U3778">
        <f t="shared" ref="U3778:U3841" si="299">YEAR(S3778)</f>
        <v>2014</v>
      </c>
    </row>
    <row r="3779" spans="1:21" ht="45" x14ac:dyDescent="0.15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9">
        <f t="shared" si="296"/>
        <v>48.54</v>
      </c>
      <c r="Q3779" s="13" t="s">
        <v>8323</v>
      </c>
      <c r="R3779" t="s">
        <v>8335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30" x14ac:dyDescent="0.15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3" t="s">
        <v>8323</v>
      </c>
      <c r="R3780" t="s">
        <v>8335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15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3" t="s">
        <v>8323</v>
      </c>
      <c r="R3781" t="s">
        <v>8335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15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3" t="s">
        <v>8323</v>
      </c>
      <c r="R3782" t="s">
        <v>8335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15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3" t="s">
        <v>8323</v>
      </c>
      <c r="R3783" t="s">
        <v>8335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5" x14ac:dyDescent="0.15">
      <c r="A3784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3" t="s">
        <v>8323</v>
      </c>
      <c r="R3784" t="s">
        <v>8335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15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3" t="s">
        <v>8323</v>
      </c>
      <c r="R3785" t="s">
        <v>8335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5" x14ac:dyDescent="0.15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3" t="s">
        <v>8323</v>
      </c>
      <c r="R3786" t="s">
        <v>8335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5" x14ac:dyDescent="0.15">
      <c r="A3787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3" t="s">
        <v>8323</v>
      </c>
      <c r="R3787" t="s">
        <v>8335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15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3" t="s">
        <v>8323</v>
      </c>
      <c r="R3788" t="s">
        <v>8335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15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3" t="s">
        <v>8323</v>
      </c>
      <c r="R3789" t="s">
        <v>8335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15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3" t="s">
        <v>8323</v>
      </c>
      <c r="R3790" t="s">
        <v>8335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15">
      <c r="A3791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3" t="s">
        <v>8323</v>
      </c>
      <c r="R3791" t="s">
        <v>8335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5" x14ac:dyDescent="0.15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3" t="s">
        <v>8323</v>
      </c>
      <c r="R3792" t="s">
        <v>8335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15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3" t="s">
        <v>8323</v>
      </c>
      <c r="R3793" t="s">
        <v>8335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15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3" t="s">
        <v>8323</v>
      </c>
      <c r="R3794" t="s">
        <v>8335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5" x14ac:dyDescent="0.15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3" t="s">
        <v>8323</v>
      </c>
      <c r="R3795" t="s">
        <v>8335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5" x14ac:dyDescent="0.15">
      <c r="A3796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3" t="s">
        <v>8323</v>
      </c>
      <c r="R3796" t="s">
        <v>8335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15">
      <c r="A3797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3" t="s">
        <v>8323</v>
      </c>
      <c r="R3797" t="s">
        <v>8335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5" x14ac:dyDescent="0.15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3" t="s">
        <v>8323</v>
      </c>
      <c r="R3798" t="s">
        <v>8335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15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3" t="s">
        <v>8323</v>
      </c>
      <c r="R3799" t="s">
        <v>8335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5" x14ac:dyDescent="0.15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3" t="s">
        <v>8323</v>
      </c>
      <c r="R3800" t="s">
        <v>8335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15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3" t="s">
        <v>8323</v>
      </c>
      <c r="R3801" t="s">
        <v>8335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5" x14ac:dyDescent="0.15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3" t="s">
        <v>8323</v>
      </c>
      <c r="R3802" t="s">
        <v>8335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15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3" t="s">
        <v>8323</v>
      </c>
      <c r="R3803" t="s">
        <v>8335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15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3" t="s">
        <v>8323</v>
      </c>
      <c r="R3804" t="s">
        <v>8335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15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3" t="s">
        <v>8323</v>
      </c>
      <c r="R3805" t="s">
        <v>8335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5" x14ac:dyDescent="0.15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3" t="s">
        <v>8323</v>
      </c>
      <c r="R3806" t="s">
        <v>8335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15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3" t="s">
        <v>8323</v>
      </c>
      <c r="R3807" t="s">
        <v>8335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15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3" t="s">
        <v>8323</v>
      </c>
      <c r="R3808" t="s">
        <v>8335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5" x14ac:dyDescent="0.15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3" t="s">
        <v>8323</v>
      </c>
      <c r="R3809" t="s">
        <v>8335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15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3" t="s">
        <v>8323</v>
      </c>
      <c r="R3810" t="s">
        <v>8326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5" x14ac:dyDescent="0.15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3" t="s">
        <v>8323</v>
      </c>
      <c r="R3811" t="s">
        <v>8326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5" x14ac:dyDescent="0.15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3" t="s">
        <v>8323</v>
      </c>
      <c r="R3812" t="s">
        <v>8326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5" x14ac:dyDescent="0.15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3" t="s">
        <v>8323</v>
      </c>
      <c r="R3813" t="s">
        <v>8326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5" x14ac:dyDescent="0.15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3" t="s">
        <v>8323</v>
      </c>
      <c r="R3814" t="s">
        <v>8326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5" x14ac:dyDescent="0.15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3" t="s">
        <v>8323</v>
      </c>
      <c r="R3815" t="s">
        <v>8326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15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3" t="s">
        <v>8323</v>
      </c>
      <c r="R3816" t="s">
        <v>8326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15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3" t="s">
        <v>8323</v>
      </c>
      <c r="R3817" t="s">
        <v>8326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15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3" t="s">
        <v>8323</v>
      </c>
      <c r="R3818" t="s">
        <v>8326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5" x14ac:dyDescent="0.15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3" t="s">
        <v>8323</v>
      </c>
      <c r="R3819" t="s">
        <v>8326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15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3" t="s">
        <v>8323</v>
      </c>
      <c r="R3820" t="s">
        <v>8326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15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3" t="s">
        <v>8323</v>
      </c>
      <c r="R3821" t="s">
        <v>8326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15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3" t="s">
        <v>8323</v>
      </c>
      <c r="R3822" t="s">
        <v>8326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5" x14ac:dyDescent="0.15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3" t="s">
        <v>8323</v>
      </c>
      <c r="R3823" t="s">
        <v>8326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15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3" t="s">
        <v>8323</v>
      </c>
      <c r="R3824" t="s">
        <v>8326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5" x14ac:dyDescent="0.15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3" t="s">
        <v>8323</v>
      </c>
      <c r="R3825" t="s">
        <v>8326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15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3" t="s">
        <v>8323</v>
      </c>
      <c r="R3826" t="s">
        <v>8326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15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3" t="s">
        <v>8323</v>
      </c>
      <c r="R3827" t="s">
        <v>8326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0" x14ac:dyDescent="0.15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3" t="s">
        <v>8323</v>
      </c>
      <c r="R3828" t="s">
        <v>8326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15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3" t="s">
        <v>8323</v>
      </c>
      <c r="R3829" t="s">
        <v>8326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5" x14ac:dyDescent="0.15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3" t="s">
        <v>8323</v>
      </c>
      <c r="R3830" t="s">
        <v>8326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5" x14ac:dyDescent="0.15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3" t="s">
        <v>8323</v>
      </c>
      <c r="R3831" t="s">
        <v>8326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15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3" t="s">
        <v>8323</v>
      </c>
      <c r="R3832" t="s">
        <v>8326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15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3" t="s">
        <v>8323</v>
      </c>
      <c r="R3833" t="s">
        <v>8326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5" x14ac:dyDescent="0.15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3" t="s">
        <v>8323</v>
      </c>
      <c r="R3834" t="s">
        <v>8326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15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3" t="s">
        <v>8323</v>
      </c>
      <c r="R3835" t="s">
        <v>8326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5" x14ac:dyDescent="0.15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3" t="s">
        <v>8323</v>
      </c>
      <c r="R3836" t="s">
        <v>8326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5" x14ac:dyDescent="0.15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3" t="s">
        <v>8323</v>
      </c>
      <c r="R3837" t="s">
        <v>8326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15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3" t="s">
        <v>8323</v>
      </c>
      <c r="R3838" t="s">
        <v>8326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15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3" t="s">
        <v>8323</v>
      </c>
      <c r="R3839" t="s">
        <v>8326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15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3" t="s">
        <v>8323</v>
      </c>
      <c r="R3840" t="s">
        <v>8326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5" x14ac:dyDescent="0.15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3" t="s">
        <v>8323</v>
      </c>
      <c r="R3841" t="s">
        <v>8326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15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9">
        <f t="shared" ref="P3842:P3905" si="301">IFERROR(ROUND(E3842/L3842,2),0)</f>
        <v>21.67</v>
      </c>
      <c r="Q3842" s="13" t="s">
        <v>8323</v>
      </c>
      <c r="R3842" t="s">
        <v>8326</v>
      </c>
      <c r="S3842" s="16">
        <f t="shared" ref="S3842:S3905" si="302">(((J3842/60/60/24)+DATE(1970,1,1)))</f>
        <v>42432.701724537037</v>
      </c>
      <c r="T3842" s="16">
        <f t="shared" ref="T3842:T3905" si="303">(((I3842/60/60/24)+DATE(1970,1,1)))</f>
        <v>42457.660057870366</v>
      </c>
      <c r="U3842">
        <f t="shared" ref="U3842:U3905" si="304">YEAR(S3842)</f>
        <v>2016</v>
      </c>
    </row>
    <row r="3843" spans="1:21" ht="45" x14ac:dyDescent="0.15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9">
        <f t="shared" si="301"/>
        <v>25.65</v>
      </c>
      <c r="Q3843" s="13" t="s">
        <v>8323</v>
      </c>
      <c r="R3843" t="s">
        <v>8326</v>
      </c>
      <c r="S3843" s="16">
        <f t="shared" si="302"/>
        <v>41780.785729166666</v>
      </c>
      <c r="T3843" s="16">
        <f t="shared" si="303"/>
        <v>41840.785729166666</v>
      </c>
      <c r="U3843">
        <f t="shared" si="304"/>
        <v>2014</v>
      </c>
    </row>
    <row r="3844" spans="1:21" ht="45" x14ac:dyDescent="0.15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3" t="s">
        <v>8323</v>
      </c>
      <c r="R3844" t="s">
        <v>8326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5" x14ac:dyDescent="0.15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3" t="s">
        <v>8323</v>
      </c>
      <c r="R3845" t="s">
        <v>8326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5" x14ac:dyDescent="0.15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3" t="s">
        <v>8323</v>
      </c>
      <c r="R3846" t="s">
        <v>8326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15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3" t="s">
        <v>8323</v>
      </c>
      <c r="R3847" t="s">
        <v>8326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15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3" t="s">
        <v>8323</v>
      </c>
      <c r="R3848" t="s">
        <v>8326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15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3" t="s">
        <v>8323</v>
      </c>
      <c r="R3849" t="s">
        <v>8326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5" x14ac:dyDescent="0.15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3" t="s">
        <v>8323</v>
      </c>
      <c r="R3850" t="s">
        <v>8326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5" x14ac:dyDescent="0.15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3" t="s">
        <v>8323</v>
      </c>
      <c r="R3851" t="s">
        <v>8326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15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3" t="s">
        <v>8323</v>
      </c>
      <c r="R3852" t="s">
        <v>8326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15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3" t="s">
        <v>8323</v>
      </c>
      <c r="R3853" t="s">
        <v>8326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15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3" t="s">
        <v>8323</v>
      </c>
      <c r="R3854" t="s">
        <v>8326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0" x14ac:dyDescent="0.15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3" t="s">
        <v>8323</v>
      </c>
      <c r="R3855" t="s">
        <v>8326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15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3" t="s">
        <v>8323</v>
      </c>
      <c r="R3856" t="s">
        <v>8326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5" x14ac:dyDescent="0.15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3" t="s">
        <v>8323</v>
      </c>
      <c r="R3857" t="s">
        <v>8326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15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3" t="s">
        <v>8323</v>
      </c>
      <c r="R3858" t="s">
        <v>8326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5" x14ac:dyDescent="0.15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3" t="s">
        <v>8323</v>
      </c>
      <c r="R3859" t="s">
        <v>8326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15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3" t="s">
        <v>8323</v>
      </c>
      <c r="R3860" t="s">
        <v>8326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15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3" t="s">
        <v>8323</v>
      </c>
      <c r="R3861" t="s">
        <v>8326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15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3" t="s">
        <v>8323</v>
      </c>
      <c r="R3862" t="s">
        <v>8326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5" x14ac:dyDescent="0.15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3" t="s">
        <v>8323</v>
      </c>
      <c r="R3863" t="s">
        <v>8326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15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3" t="s">
        <v>8323</v>
      </c>
      <c r="R3864" t="s">
        <v>8326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5" x14ac:dyDescent="0.15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3" t="s">
        <v>8323</v>
      </c>
      <c r="R3865" t="s">
        <v>8326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5" x14ac:dyDescent="0.15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3" t="s">
        <v>8323</v>
      </c>
      <c r="R3866" t="s">
        <v>8326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15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3" t="s">
        <v>8323</v>
      </c>
      <c r="R3867" t="s">
        <v>8326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15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3" t="s">
        <v>8323</v>
      </c>
      <c r="R3868" t="s">
        <v>8326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15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3" t="s">
        <v>8323</v>
      </c>
      <c r="R3869" t="s">
        <v>8326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5" x14ac:dyDescent="0.15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3" t="s">
        <v>8323</v>
      </c>
      <c r="R3870" t="s">
        <v>8335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15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3" t="s">
        <v>8323</v>
      </c>
      <c r="R3871" t="s">
        <v>8335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5" x14ac:dyDescent="0.15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3" t="s">
        <v>8323</v>
      </c>
      <c r="R3872" t="s">
        <v>8335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0" x14ac:dyDescent="0.15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3" t="s">
        <v>8323</v>
      </c>
      <c r="R3873" t="s">
        <v>8335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5" x14ac:dyDescent="0.15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3" t="s">
        <v>8323</v>
      </c>
      <c r="R3874" t="s">
        <v>8335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5" x14ac:dyDescent="0.15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3" t="s">
        <v>8323</v>
      </c>
      <c r="R3875" t="s">
        <v>8335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15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3" t="s">
        <v>8323</v>
      </c>
      <c r="R3876" t="s">
        <v>8335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15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3" t="s">
        <v>8323</v>
      </c>
      <c r="R3877" t="s">
        <v>8335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15">
      <c r="A3878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3" t="s">
        <v>8323</v>
      </c>
      <c r="R3878" t="s">
        <v>8335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5" x14ac:dyDescent="0.15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3" t="s">
        <v>8323</v>
      </c>
      <c r="R3879" t="s">
        <v>8335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15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3" t="s">
        <v>8323</v>
      </c>
      <c r="R3880" t="s">
        <v>8335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15">
      <c r="A3881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3" t="s">
        <v>8323</v>
      </c>
      <c r="R3881" t="s">
        <v>8335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5" x14ac:dyDescent="0.15">
      <c r="A3882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3" t="s">
        <v>8323</v>
      </c>
      <c r="R3882" t="s">
        <v>8335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15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3" t="s">
        <v>8323</v>
      </c>
      <c r="R3883" t="s">
        <v>8335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5" x14ac:dyDescent="0.15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3" t="s">
        <v>8323</v>
      </c>
      <c r="R3884" t="s">
        <v>8335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15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3" t="s">
        <v>8323</v>
      </c>
      <c r="R3885" t="s">
        <v>8335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15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3" t="s">
        <v>8323</v>
      </c>
      <c r="R3886" t="s">
        <v>8335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15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3" t="s">
        <v>8323</v>
      </c>
      <c r="R3887" t="s">
        <v>8335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5" x14ac:dyDescent="0.15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3" t="s">
        <v>8323</v>
      </c>
      <c r="R3888" t="s">
        <v>8335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5" x14ac:dyDescent="0.15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3" t="s">
        <v>8323</v>
      </c>
      <c r="R3889" t="s">
        <v>8335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15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3" t="s">
        <v>8323</v>
      </c>
      <c r="R3890" t="s">
        <v>8326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15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3" t="s">
        <v>8323</v>
      </c>
      <c r="R3891" t="s">
        <v>8326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5" x14ac:dyDescent="0.15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3" t="s">
        <v>8323</v>
      </c>
      <c r="R3892" t="s">
        <v>8326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15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3" t="s">
        <v>8323</v>
      </c>
      <c r="R3893" t="s">
        <v>8326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5" x14ac:dyDescent="0.15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3" t="s">
        <v>8323</v>
      </c>
      <c r="R3894" t="s">
        <v>8326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15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3" t="s">
        <v>8323</v>
      </c>
      <c r="R3895" t="s">
        <v>8326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5" x14ac:dyDescent="0.15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3" t="s">
        <v>8323</v>
      </c>
      <c r="R3896" t="s">
        <v>8326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5" x14ac:dyDescent="0.15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3" t="s">
        <v>8323</v>
      </c>
      <c r="R3897" t="s">
        <v>8326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5" x14ac:dyDescent="0.15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3" t="s">
        <v>8323</v>
      </c>
      <c r="R3898" t="s">
        <v>8326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15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3" t="s">
        <v>8323</v>
      </c>
      <c r="R3899" t="s">
        <v>8326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15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3" t="s">
        <v>8323</v>
      </c>
      <c r="R3900" t="s">
        <v>8326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15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3" t="s">
        <v>8323</v>
      </c>
      <c r="R3901" t="s">
        <v>8326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15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3" t="s">
        <v>8323</v>
      </c>
      <c r="R3902" t="s">
        <v>8326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5" x14ac:dyDescent="0.15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3" t="s">
        <v>8323</v>
      </c>
      <c r="R3903" t="s">
        <v>8326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5" x14ac:dyDescent="0.15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3" t="s">
        <v>8323</v>
      </c>
      <c r="R3904" t="s">
        <v>8326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15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3" t="s">
        <v>8323</v>
      </c>
      <c r="R3905" t="s">
        <v>8326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15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9">
        <f t="shared" ref="P3906:P3969" si="306">IFERROR(ROUND(E3906/L3906,2),0)</f>
        <v>1.5</v>
      </c>
      <c r="Q3906" s="13" t="s">
        <v>8323</v>
      </c>
      <c r="R3906" t="s">
        <v>8326</v>
      </c>
      <c r="S3906" s="16">
        <f t="shared" ref="S3906:S3969" si="307">(((J3906/60/60/24)+DATE(1970,1,1)))</f>
        <v>42095.229166666672</v>
      </c>
      <c r="T3906" s="16">
        <f t="shared" ref="T3906:T3969" si="308">(((I3906/60/60/24)+DATE(1970,1,1)))</f>
        <v>42109.211111111115</v>
      </c>
      <c r="U3906">
        <f t="shared" ref="U3906:U3969" si="309">YEAR(S3906)</f>
        <v>2015</v>
      </c>
    </row>
    <row r="3907" spans="1:21" ht="45" x14ac:dyDescent="0.15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9">
        <f t="shared" si="306"/>
        <v>24.71</v>
      </c>
      <c r="Q3907" s="13" t="s">
        <v>8323</v>
      </c>
      <c r="R3907" t="s">
        <v>8326</v>
      </c>
      <c r="S3907" s="16">
        <f t="shared" si="307"/>
        <v>42124.623877314814</v>
      </c>
      <c r="T3907" s="16">
        <f t="shared" si="308"/>
        <v>42166.958333333328</v>
      </c>
      <c r="U3907">
        <f t="shared" si="309"/>
        <v>2015</v>
      </c>
    </row>
    <row r="3908" spans="1:21" ht="45" x14ac:dyDescent="0.15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3" t="s">
        <v>8323</v>
      </c>
      <c r="R3908" t="s">
        <v>8326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15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3" t="s">
        <v>8323</v>
      </c>
      <c r="R3909" t="s">
        <v>8326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15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3" t="s">
        <v>8323</v>
      </c>
      <c r="R3910" t="s">
        <v>8326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15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3" t="s">
        <v>8323</v>
      </c>
      <c r="R3911" t="s">
        <v>8326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15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3" t="s">
        <v>8323</v>
      </c>
      <c r="R3912" t="s">
        <v>8326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15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3" t="s">
        <v>8323</v>
      </c>
      <c r="R3913" t="s">
        <v>8326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15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3" t="s">
        <v>8323</v>
      </c>
      <c r="R3914" t="s">
        <v>8326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15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3" t="s">
        <v>8323</v>
      </c>
      <c r="R3915" t="s">
        <v>8326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5" x14ac:dyDescent="0.15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3" t="s">
        <v>8323</v>
      </c>
      <c r="R3916" t="s">
        <v>8326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5" x14ac:dyDescent="0.15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3" t="s">
        <v>8323</v>
      </c>
      <c r="R3917" t="s">
        <v>8326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15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3" t="s">
        <v>8323</v>
      </c>
      <c r="R3918" t="s">
        <v>8326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15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3" t="s">
        <v>8323</v>
      </c>
      <c r="R3919" t="s">
        <v>8326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15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3" t="s">
        <v>8323</v>
      </c>
      <c r="R3920" t="s">
        <v>8326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15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3" t="s">
        <v>8323</v>
      </c>
      <c r="R3921" t="s">
        <v>8326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5" x14ac:dyDescent="0.15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3" t="s">
        <v>8323</v>
      </c>
      <c r="R3922" t="s">
        <v>8326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5" x14ac:dyDescent="0.15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3" t="s">
        <v>8323</v>
      </c>
      <c r="R3923" t="s">
        <v>8326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5" x14ac:dyDescent="0.15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3" t="s">
        <v>8323</v>
      </c>
      <c r="R3924" t="s">
        <v>8326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5" x14ac:dyDescent="0.15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3" t="s">
        <v>8323</v>
      </c>
      <c r="R3925" t="s">
        <v>8326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15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3" t="s">
        <v>8323</v>
      </c>
      <c r="R3926" t="s">
        <v>8326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15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3" t="s">
        <v>8323</v>
      </c>
      <c r="R3927" t="s">
        <v>8326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0" x14ac:dyDescent="0.15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3" t="s">
        <v>8323</v>
      </c>
      <c r="R3928" t="s">
        <v>8326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5" x14ac:dyDescent="0.15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3" t="s">
        <v>8323</v>
      </c>
      <c r="R3929" t="s">
        <v>8326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5" x14ac:dyDescent="0.15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3" t="s">
        <v>8323</v>
      </c>
      <c r="R3930" t="s">
        <v>8326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5" x14ac:dyDescent="0.15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3" t="s">
        <v>8323</v>
      </c>
      <c r="R3931" t="s">
        <v>8326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5" x14ac:dyDescent="0.15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3" t="s">
        <v>8323</v>
      </c>
      <c r="R3932" t="s">
        <v>8326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5" x14ac:dyDescent="0.15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3" t="s">
        <v>8323</v>
      </c>
      <c r="R3933" t="s">
        <v>8326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5" x14ac:dyDescent="0.15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3" t="s">
        <v>8323</v>
      </c>
      <c r="R3934" t="s">
        <v>8326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5" x14ac:dyDescent="0.15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3" t="s">
        <v>8323</v>
      </c>
      <c r="R3935" t="s">
        <v>8326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15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3" t="s">
        <v>8323</v>
      </c>
      <c r="R3936" t="s">
        <v>8326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15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3" t="s">
        <v>8323</v>
      </c>
      <c r="R3937" t="s">
        <v>8326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5" x14ac:dyDescent="0.15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3" t="s">
        <v>8323</v>
      </c>
      <c r="R3938" t="s">
        <v>8326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15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3" t="s">
        <v>8323</v>
      </c>
      <c r="R3939" t="s">
        <v>8326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5" x14ac:dyDescent="0.15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3" t="s">
        <v>8323</v>
      </c>
      <c r="R3940" t="s">
        <v>8326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5" x14ac:dyDescent="0.15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3" t="s">
        <v>8323</v>
      </c>
      <c r="R3941" t="s">
        <v>8326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15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3" t="s">
        <v>8323</v>
      </c>
      <c r="R3942" t="s">
        <v>8326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60" x14ac:dyDescent="0.15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3" t="s">
        <v>8323</v>
      </c>
      <c r="R3943" t="s">
        <v>8326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15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3" t="s">
        <v>8323</v>
      </c>
      <c r="R3944" t="s">
        <v>8326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15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3" t="s">
        <v>8323</v>
      </c>
      <c r="R3945" t="s">
        <v>8326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15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3" t="s">
        <v>8323</v>
      </c>
      <c r="R3946" t="s">
        <v>8326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5" x14ac:dyDescent="0.15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3" t="s">
        <v>8323</v>
      </c>
      <c r="R3947" t="s">
        <v>8326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15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3" t="s">
        <v>8323</v>
      </c>
      <c r="R3948" t="s">
        <v>8326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5" x14ac:dyDescent="0.15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3" t="s">
        <v>8323</v>
      </c>
      <c r="R3949" t="s">
        <v>8326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5" x14ac:dyDescent="0.15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3" t="s">
        <v>8323</v>
      </c>
      <c r="R3950" t="s">
        <v>8326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5" x14ac:dyDescent="0.15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3" t="s">
        <v>8323</v>
      </c>
      <c r="R3951" t="s">
        <v>8326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15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3" t="s">
        <v>8323</v>
      </c>
      <c r="R3952" t="s">
        <v>8326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15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3" t="s">
        <v>8323</v>
      </c>
      <c r="R3953" t="s">
        <v>8326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5" x14ac:dyDescent="0.15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3" t="s">
        <v>8323</v>
      </c>
      <c r="R3954" t="s">
        <v>8326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15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3" t="s">
        <v>8323</v>
      </c>
      <c r="R3955" t="s">
        <v>8326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15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3" t="s">
        <v>8323</v>
      </c>
      <c r="R3956" t="s">
        <v>8326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5" x14ac:dyDescent="0.15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3" t="s">
        <v>8323</v>
      </c>
      <c r="R3957" t="s">
        <v>8326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5" x14ac:dyDescent="0.15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3" t="s">
        <v>8323</v>
      </c>
      <c r="R3958" t="s">
        <v>8326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15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3" t="s">
        <v>8323</v>
      </c>
      <c r="R3959" t="s">
        <v>8326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5" x14ac:dyDescent="0.15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3" t="s">
        <v>8323</v>
      </c>
      <c r="R3960" t="s">
        <v>8326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5" x14ac:dyDescent="0.15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3" t="s">
        <v>8323</v>
      </c>
      <c r="R3961" t="s">
        <v>8326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5" x14ac:dyDescent="0.15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3" t="s">
        <v>8323</v>
      </c>
      <c r="R3962" t="s">
        <v>8326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15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3" t="s">
        <v>8323</v>
      </c>
      <c r="R3963" t="s">
        <v>8326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15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3" t="s">
        <v>8323</v>
      </c>
      <c r="R3964" t="s">
        <v>8326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5" x14ac:dyDescent="0.15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3" t="s">
        <v>8323</v>
      </c>
      <c r="R3965" t="s">
        <v>8326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15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3" t="s">
        <v>8323</v>
      </c>
      <c r="R3966" t="s">
        <v>8326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5" x14ac:dyDescent="0.15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3" t="s">
        <v>8323</v>
      </c>
      <c r="R3967" t="s">
        <v>8326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5" x14ac:dyDescent="0.15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3" t="s">
        <v>8323</v>
      </c>
      <c r="R3968" t="s">
        <v>8326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5" x14ac:dyDescent="0.15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3" t="s">
        <v>8323</v>
      </c>
      <c r="R3969" t="s">
        <v>8326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15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9">
        <f t="shared" ref="P3970:P4033" si="311">IFERROR(ROUND(E3970/L3970,2),0)</f>
        <v>47.91</v>
      </c>
      <c r="Q3970" s="13" t="s">
        <v>8323</v>
      </c>
      <c r="R3970" t="s">
        <v>8326</v>
      </c>
      <c r="S3970" s="16">
        <f t="shared" ref="S3970:S4033" si="312">(((J3970/60/60/24)+DATE(1970,1,1)))</f>
        <v>42452.815659722226</v>
      </c>
      <c r="T3970" s="16">
        <f t="shared" ref="T3970:T4033" si="313">(((I3970/60/60/24)+DATE(1970,1,1)))</f>
        <v>42512.815659722226</v>
      </c>
      <c r="U3970">
        <f t="shared" ref="U3970:U4033" si="314">YEAR(S3970)</f>
        <v>2016</v>
      </c>
    </row>
    <row r="3971" spans="1:21" ht="60" x14ac:dyDescent="0.15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9">
        <f t="shared" si="311"/>
        <v>35.17</v>
      </c>
      <c r="Q3971" s="13" t="s">
        <v>8323</v>
      </c>
      <c r="R3971" t="s">
        <v>8326</v>
      </c>
      <c r="S3971" s="16">
        <f t="shared" si="312"/>
        <v>42601.854699074072</v>
      </c>
      <c r="T3971" s="16">
        <f t="shared" si="313"/>
        <v>42611.163194444445</v>
      </c>
      <c r="U3971">
        <f t="shared" si="314"/>
        <v>2016</v>
      </c>
    </row>
    <row r="3972" spans="1:21" ht="60" x14ac:dyDescent="0.15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3" t="s">
        <v>8323</v>
      </c>
      <c r="R3972" t="s">
        <v>8326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5" x14ac:dyDescent="0.15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3" t="s">
        <v>8323</v>
      </c>
      <c r="R3973" t="s">
        <v>8326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15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3" t="s">
        <v>8323</v>
      </c>
      <c r="R3974" t="s">
        <v>8326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5" x14ac:dyDescent="0.15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3" t="s">
        <v>8323</v>
      </c>
      <c r="R3975" t="s">
        <v>8326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5" x14ac:dyDescent="0.15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3" t="s">
        <v>8323</v>
      </c>
      <c r="R3976" t="s">
        <v>8326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5" x14ac:dyDescent="0.15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3" t="s">
        <v>8323</v>
      </c>
      <c r="R3977" t="s">
        <v>8326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15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3" t="s">
        <v>8323</v>
      </c>
      <c r="R3978" t="s">
        <v>8326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5" x14ac:dyDescent="0.15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3" t="s">
        <v>8323</v>
      </c>
      <c r="R3979" t="s">
        <v>8326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5" x14ac:dyDescent="0.15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3" t="s">
        <v>8323</v>
      </c>
      <c r="R3980" t="s">
        <v>8326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5" x14ac:dyDescent="0.15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3" t="s">
        <v>8323</v>
      </c>
      <c r="R3981" t="s">
        <v>8326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5" x14ac:dyDescent="0.15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3" t="s">
        <v>8323</v>
      </c>
      <c r="R3982" t="s">
        <v>8326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15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3" t="s">
        <v>8323</v>
      </c>
      <c r="R3983" t="s">
        <v>8326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15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3" t="s">
        <v>8323</v>
      </c>
      <c r="R3984" t="s">
        <v>8326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5" x14ac:dyDescent="0.15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3" t="s">
        <v>8323</v>
      </c>
      <c r="R3985" t="s">
        <v>8326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5" x14ac:dyDescent="0.15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3" t="s">
        <v>8323</v>
      </c>
      <c r="R3986" t="s">
        <v>8326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15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3" t="s">
        <v>8323</v>
      </c>
      <c r="R3987" t="s">
        <v>8326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15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3" t="s">
        <v>8323</v>
      </c>
      <c r="R3988" t="s">
        <v>8326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15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3" t="s">
        <v>8323</v>
      </c>
      <c r="R3989" t="s">
        <v>8326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15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3" t="s">
        <v>8323</v>
      </c>
      <c r="R3990" t="s">
        <v>8326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5" x14ac:dyDescent="0.15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3" t="s">
        <v>8323</v>
      </c>
      <c r="R3991" t="s">
        <v>8326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15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3" t="s">
        <v>8323</v>
      </c>
      <c r="R3992" t="s">
        <v>8326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15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3" t="s">
        <v>8323</v>
      </c>
      <c r="R3993" t="s">
        <v>8326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15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3" t="s">
        <v>8323</v>
      </c>
      <c r="R3994" t="s">
        <v>8326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15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3" t="s">
        <v>8323</v>
      </c>
      <c r="R3995" t="s">
        <v>8326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15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3" t="s">
        <v>8323</v>
      </c>
      <c r="R3996" t="s">
        <v>8326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5" x14ac:dyDescent="0.15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3" t="s">
        <v>8323</v>
      </c>
      <c r="R3997" t="s">
        <v>8326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15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3" t="s">
        <v>8323</v>
      </c>
      <c r="R3998" t="s">
        <v>8326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5" x14ac:dyDescent="0.15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3" t="s">
        <v>8323</v>
      </c>
      <c r="R3999" t="s">
        <v>8326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15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3" t="s">
        <v>8323</v>
      </c>
      <c r="R4000" t="s">
        <v>8326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15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3" t="s">
        <v>8323</v>
      </c>
      <c r="R4001" t="s">
        <v>8326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15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3" t="s">
        <v>8323</v>
      </c>
      <c r="R4002" t="s">
        <v>8326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15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3" t="s">
        <v>8323</v>
      </c>
      <c r="R4003" t="s">
        <v>8326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5" x14ac:dyDescent="0.15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3" t="s">
        <v>8323</v>
      </c>
      <c r="R4004" t="s">
        <v>8326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15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3" t="s">
        <v>8323</v>
      </c>
      <c r="R4005" t="s">
        <v>8326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5" x14ac:dyDescent="0.15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3" t="s">
        <v>8323</v>
      </c>
      <c r="R4006" t="s">
        <v>8326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15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3" t="s">
        <v>8323</v>
      </c>
      <c r="R4007" t="s">
        <v>8326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5" x14ac:dyDescent="0.15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3" t="s">
        <v>8323</v>
      </c>
      <c r="R4008" t="s">
        <v>8326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15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3" t="s">
        <v>8323</v>
      </c>
      <c r="R4009" t="s">
        <v>8326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5" x14ac:dyDescent="0.15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3" t="s">
        <v>8323</v>
      </c>
      <c r="R4010" t="s">
        <v>8326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15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3" t="s">
        <v>8323</v>
      </c>
      <c r="R4011" t="s">
        <v>8326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15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3" t="s">
        <v>8323</v>
      </c>
      <c r="R4012" t="s">
        <v>8326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5" x14ac:dyDescent="0.15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3" t="s">
        <v>8323</v>
      </c>
      <c r="R4013" t="s">
        <v>8326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15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3" t="s">
        <v>8323</v>
      </c>
      <c r="R4014" t="s">
        <v>8326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15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3" t="s">
        <v>8323</v>
      </c>
      <c r="R4015" t="s">
        <v>8326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5" x14ac:dyDescent="0.15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3" t="s">
        <v>8323</v>
      </c>
      <c r="R4016" t="s">
        <v>8326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15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3" t="s">
        <v>8323</v>
      </c>
      <c r="R4017" t="s">
        <v>8326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5" x14ac:dyDescent="0.15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3" t="s">
        <v>8323</v>
      </c>
      <c r="R4018" t="s">
        <v>8326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5" x14ac:dyDescent="0.15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3" t="s">
        <v>8323</v>
      </c>
      <c r="R4019" t="s">
        <v>8326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15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3" t="s">
        <v>8323</v>
      </c>
      <c r="R4020" t="s">
        <v>8326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5" x14ac:dyDescent="0.15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3" t="s">
        <v>8323</v>
      </c>
      <c r="R4021" t="s">
        <v>8326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15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3" t="s">
        <v>8323</v>
      </c>
      <c r="R4022" t="s">
        <v>8326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15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3" t="s">
        <v>8323</v>
      </c>
      <c r="R4023" t="s">
        <v>8326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15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3" t="s">
        <v>8323</v>
      </c>
      <c r="R4024" t="s">
        <v>8326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15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3" t="s">
        <v>8323</v>
      </c>
      <c r="R4025" t="s">
        <v>8326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5" x14ac:dyDescent="0.15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3" t="s">
        <v>8323</v>
      </c>
      <c r="R4026" t="s">
        <v>8326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15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3" t="s">
        <v>8323</v>
      </c>
      <c r="R4027" t="s">
        <v>8326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15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3" t="s">
        <v>8323</v>
      </c>
      <c r="R4028" t="s">
        <v>8326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5" x14ac:dyDescent="0.15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3" t="s">
        <v>8323</v>
      </c>
      <c r="R4029" t="s">
        <v>8326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15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3" t="s">
        <v>8323</v>
      </c>
      <c r="R4030" t="s">
        <v>8326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15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3" t="s">
        <v>8323</v>
      </c>
      <c r="R4031" t="s">
        <v>8326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15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3" t="s">
        <v>8323</v>
      </c>
      <c r="R4032" t="s">
        <v>8326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5" x14ac:dyDescent="0.15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3" t="s">
        <v>8323</v>
      </c>
      <c r="R4033" t="s">
        <v>8326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5" x14ac:dyDescent="0.15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9">
        <f t="shared" ref="P4034:P4097" si="316">IFERROR(ROUND(E4034/L4034,2),0)</f>
        <v>59</v>
      </c>
      <c r="Q4034" s="13" t="s">
        <v>8323</v>
      </c>
      <c r="R4034" t="s">
        <v>8326</v>
      </c>
      <c r="S4034" s="16">
        <f t="shared" ref="S4034:S4097" si="317">(((J4034/60/60/24)+DATE(1970,1,1)))</f>
        <v>42293.809212962966</v>
      </c>
      <c r="T4034" s="16">
        <f t="shared" ref="T4034:T4097" si="318">(((I4034/60/60/24)+DATE(1970,1,1)))</f>
        <v>42353.85087962963</v>
      </c>
      <c r="U4034">
        <f t="shared" ref="U4034:U4097" si="319">YEAR(S4034)</f>
        <v>2015</v>
      </c>
    </row>
    <row r="4035" spans="1:21" ht="45" x14ac:dyDescent="0.15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9">
        <f t="shared" si="316"/>
        <v>65.34</v>
      </c>
      <c r="Q4035" s="13" t="s">
        <v>8323</v>
      </c>
      <c r="R4035" t="s">
        <v>8326</v>
      </c>
      <c r="S4035" s="16">
        <f t="shared" si="317"/>
        <v>42614.268796296295</v>
      </c>
      <c r="T4035" s="16">
        <f t="shared" si="318"/>
        <v>42645.375</v>
      </c>
      <c r="U4035">
        <f t="shared" si="319"/>
        <v>2016</v>
      </c>
    </row>
    <row r="4036" spans="1:21" ht="45" x14ac:dyDescent="0.15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3" t="s">
        <v>8323</v>
      </c>
      <c r="R4036" t="s">
        <v>8326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15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3" t="s">
        <v>8323</v>
      </c>
      <c r="R4037" t="s">
        <v>8326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15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3" t="s">
        <v>8323</v>
      </c>
      <c r="R4038" t="s">
        <v>8326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15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3" t="s">
        <v>8323</v>
      </c>
      <c r="R4039" t="s">
        <v>8326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15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3" t="s">
        <v>8323</v>
      </c>
      <c r="R4040" t="s">
        <v>8326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15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3" t="s">
        <v>8323</v>
      </c>
      <c r="R4041" t="s">
        <v>8326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15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3" t="s">
        <v>8323</v>
      </c>
      <c r="R4042" t="s">
        <v>8326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0" x14ac:dyDescent="0.15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3" t="s">
        <v>8323</v>
      </c>
      <c r="R4043" t="s">
        <v>8326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x14ac:dyDescent="0.15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3" t="s">
        <v>8323</v>
      </c>
      <c r="R4044" t="s">
        <v>8326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15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3" t="s">
        <v>8323</v>
      </c>
      <c r="R4045" t="s">
        <v>8326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5" x14ac:dyDescent="0.15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3" t="s">
        <v>8323</v>
      </c>
      <c r="R4046" t="s">
        <v>8326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15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3" t="s">
        <v>8323</v>
      </c>
      <c r="R4047" t="s">
        <v>8326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15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3" t="s">
        <v>8323</v>
      </c>
      <c r="R4048" t="s">
        <v>8326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15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3" t="s">
        <v>8323</v>
      </c>
      <c r="R4049" t="s">
        <v>8326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5" x14ac:dyDescent="0.15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3" t="s">
        <v>8323</v>
      </c>
      <c r="R4050" t="s">
        <v>8326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5" x14ac:dyDescent="0.15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3" t="s">
        <v>8323</v>
      </c>
      <c r="R4051" t="s">
        <v>8326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5" x14ac:dyDescent="0.15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3" t="s">
        <v>8323</v>
      </c>
      <c r="R4052" t="s">
        <v>8326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15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3" t="s">
        <v>8323</v>
      </c>
      <c r="R4053" t="s">
        <v>8326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15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3" t="s">
        <v>8323</v>
      </c>
      <c r="R4054" t="s">
        <v>8326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5" x14ac:dyDescent="0.15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3" t="s">
        <v>8323</v>
      </c>
      <c r="R4055" t="s">
        <v>8326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15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3" t="s">
        <v>8323</v>
      </c>
      <c r="R4056" t="s">
        <v>8326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5" x14ac:dyDescent="0.15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3" t="s">
        <v>8323</v>
      </c>
      <c r="R4057" t="s">
        <v>8326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15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3" t="s">
        <v>8323</v>
      </c>
      <c r="R4058" t="s">
        <v>8326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15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3" t="s">
        <v>8323</v>
      </c>
      <c r="R4059" t="s">
        <v>8326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15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3" t="s">
        <v>8323</v>
      </c>
      <c r="R4060" t="s">
        <v>8326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15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3" t="s">
        <v>8323</v>
      </c>
      <c r="R4061" t="s">
        <v>8326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15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3" t="s">
        <v>8323</v>
      </c>
      <c r="R4062" t="s">
        <v>8326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15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3" t="s">
        <v>8323</v>
      </c>
      <c r="R4063" t="s">
        <v>8326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5" x14ac:dyDescent="0.15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3" t="s">
        <v>8323</v>
      </c>
      <c r="R4064" t="s">
        <v>8326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5" x14ac:dyDescent="0.15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3" t="s">
        <v>8323</v>
      </c>
      <c r="R4065" t="s">
        <v>8326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5" x14ac:dyDescent="0.15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3" t="s">
        <v>8323</v>
      </c>
      <c r="R4066" t="s">
        <v>8326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0" x14ac:dyDescent="0.15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3" t="s">
        <v>8323</v>
      </c>
      <c r="R4067" t="s">
        <v>8326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15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3" t="s">
        <v>8323</v>
      </c>
      <c r="R4068" t="s">
        <v>8326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5" x14ac:dyDescent="0.15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3" t="s">
        <v>8323</v>
      </c>
      <c r="R4069" t="s">
        <v>8326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15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3" t="s">
        <v>8323</v>
      </c>
      <c r="R4070" t="s">
        <v>8326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15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3" t="s">
        <v>8323</v>
      </c>
      <c r="R4071" t="s">
        <v>8326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15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3" t="s">
        <v>8323</v>
      </c>
      <c r="R4072" t="s">
        <v>8326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15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3" t="s">
        <v>8323</v>
      </c>
      <c r="R4073" t="s">
        <v>8326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15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3" t="s">
        <v>8323</v>
      </c>
      <c r="R4074" t="s">
        <v>8326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15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3" t="s">
        <v>8323</v>
      </c>
      <c r="R4075" t="s">
        <v>8326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5" x14ac:dyDescent="0.15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3" t="s">
        <v>8323</v>
      </c>
      <c r="R4076" t="s">
        <v>8326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5" x14ac:dyDescent="0.15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3" t="s">
        <v>8323</v>
      </c>
      <c r="R4077" t="s">
        <v>8326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15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3" t="s">
        <v>8323</v>
      </c>
      <c r="R4078" t="s">
        <v>8326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5" x14ac:dyDescent="0.15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3" t="s">
        <v>8323</v>
      </c>
      <c r="R4079" t="s">
        <v>8326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5" x14ac:dyDescent="0.15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3" t="s">
        <v>8323</v>
      </c>
      <c r="R4080" t="s">
        <v>8326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5" x14ac:dyDescent="0.15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3" t="s">
        <v>8323</v>
      </c>
      <c r="R4081" t="s">
        <v>8326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15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3" t="s">
        <v>8323</v>
      </c>
      <c r="R4082" t="s">
        <v>8326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15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3" t="s">
        <v>8323</v>
      </c>
      <c r="R4083" t="s">
        <v>8326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5" x14ac:dyDescent="0.15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3" t="s">
        <v>8323</v>
      </c>
      <c r="R4084" t="s">
        <v>8326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5" x14ac:dyDescent="0.15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3" t="s">
        <v>8323</v>
      </c>
      <c r="R4085" t="s">
        <v>8326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15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3" t="s">
        <v>8323</v>
      </c>
      <c r="R4086" t="s">
        <v>8326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5" x14ac:dyDescent="0.15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3" t="s">
        <v>8323</v>
      </c>
      <c r="R4087" t="s">
        <v>8326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5" x14ac:dyDescent="0.15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3" t="s">
        <v>8323</v>
      </c>
      <c r="R4088" t="s">
        <v>8326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5" x14ac:dyDescent="0.15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3" t="s">
        <v>8323</v>
      </c>
      <c r="R4089" t="s">
        <v>8326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15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3" t="s">
        <v>8323</v>
      </c>
      <c r="R4090" t="s">
        <v>8326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15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3" t="s">
        <v>8323</v>
      </c>
      <c r="R4091" t="s">
        <v>8326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15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3" t="s">
        <v>8323</v>
      </c>
      <c r="R4092" t="s">
        <v>8326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5" x14ac:dyDescent="0.15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3" t="s">
        <v>8323</v>
      </c>
      <c r="R4093" t="s">
        <v>8326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15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3" t="s">
        <v>8323</v>
      </c>
      <c r="R4094" t="s">
        <v>8326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5" x14ac:dyDescent="0.15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3" t="s">
        <v>8323</v>
      </c>
      <c r="R4095" t="s">
        <v>8326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15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3" t="s">
        <v>8323</v>
      </c>
      <c r="R4096" t="s">
        <v>8326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15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3" t="s">
        <v>8323</v>
      </c>
      <c r="R4097" t="s">
        <v>8326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15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9">
        <f t="shared" ref="P4098:P4115" si="321">IFERROR(ROUND(E4098/L4098,2),0)</f>
        <v>80</v>
      </c>
      <c r="Q4098" s="13" t="s">
        <v>8323</v>
      </c>
      <c r="R4098" t="s">
        <v>8326</v>
      </c>
      <c r="S4098" s="16">
        <f t="shared" ref="S4098:S4115" si="322">(((J4098/60/60/24)+DATE(1970,1,1)))</f>
        <v>42750.530312499999</v>
      </c>
      <c r="T4098" s="16">
        <f t="shared" ref="T4098:T4115" si="323">(((I4098/60/60/24)+DATE(1970,1,1)))</f>
        <v>42794.368749999994</v>
      </c>
      <c r="U4098">
        <f t="shared" ref="U4098:U4115" si="324">YEAR(S4098)</f>
        <v>2017</v>
      </c>
    </row>
    <row r="4099" spans="1:21" ht="45" x14ac:dyDescent="0.15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9">
        <f t="shared" si="321"/>
        <v>0</v>
      </c>
      <c r="Q4099" s="13" t="s">
        <v>8323</v>
      </c>
      <c r="R4099" t="s">
        <v>8326</v>
      </c>
      <c r="S4099" s="16">
        <f t="shared" si="322"/>
        <v>42344.824502314819</v>
      </c>
      <c r="T4099" s="16">
        <f t="shared" si="323"/>
        <v>42400.996527777781</v>
      </c>
      <c r="U4099">
        <f t="shared" si="324"/>
        <v>2015</v>
      </c>
    </row>
    <row r="4100" spans="1:21" ht="45" x14ac:dyDescent="0.15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3" t="s">
        <v>8323</v>
      </c>
      <c r="R4100" t="s">
        <v>8326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15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3" t="s">
        <v>8323</v>
      </c>
      <c r="R4101" t="s">
        <v>8326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15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3" t="s">
        <v>8323</v>
      </c>
      <c r="R4102" t="s">
        <v>8326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5" x14ac:dyDescent="0.15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3" t="s">
        <v>8323</v>
      </c>
      <c r="R4103" t="s">
        <v>8326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15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3" t="s">
        <v>8323</v>
      </c>
      <c r="R4104" t="s">
        <v>8326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15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3" t="s">
        <v>8323</v>
      </c>
      <c r="R4105" t="s">
        <v>8326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15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3" t="s">
        <v>8323</v>
      </c>
      <c r="R4106" t="s">
        <v>8326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5" x14ac:dyDescent="0.15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3" t="s">
        <v>8323</v>
      </c>
      <c r="R4107" t="s">
        <v>8326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5" x14ac:dyDescent="0.15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3" t="s">
        <v>8323</v>
      </c>
      <c r="R4108" t="s">
        <v>8326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5" x14ac:dyDescent="0.15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3" t="s">
        <v>8323</v>
      </c>
      <c r="R4109" t="s">
        <v>8326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15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3" t="s">
        <v>8323</v>
      </c>
      <c r="R4110" t="s">
        <v>8326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15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3" t="s">
        <v>8323</v>
      </c>
      <c r="R4111" t="s">
        <v>8326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5" x14ac:dyDescent="0.15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3" t="s">
        <v>8323</v>
      </c>
      <c r="R4112" t="s">
        <v>8326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15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3" t="s">
        <v>8323</v>
      </c>
      <c r="R4113" t="s">
        <v>8326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15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3" t="s">
        <v>8323</v>
      </c>
      <c r="R4114" t="s">
        <v>8326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5" x14ac:dyDescent="0.15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3" t="s">
        <v>8323</v>
      </c>
      <c r="R4115" t="s">
        <v>8326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346987B7-68E4-834F-AAF7-5803A998F850}"/>
  <sortState xmlns:xlrd2="http://schemas.microsoft.com/office/spreadsheetml/2017/richdata2" ref="A2:U4115">
    <sortCondition ref="A1:A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6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47CA8-F03C-2F4D-A8F2-AB40C59CBA46}">
  <dimension ref="A1:E17"/>
  <sheetViews>
    <sheetView tabSelected="1" zoomScale="120" zoomScaleNormal="120" workbookViewId="0">
      <selection activeCell="A4" sqref="A4"/>
    </sheetView>
  </sheetViews>
  <sheetFormatPr baseColWidth="10" defaultRowHeight="14" x14ac:dyDescent="0.15"/>
  <cols>
    <col min="1" max="1" width="17" bestFit="1" customWidth="1"/>
    <col min="2" max="2" width="15.6640625" bestFit="1" customWidth="1"/>
    <col min="3" max="3" width="5.83203125" bestFit="1" customWidth="1"/>
    <col min="4" max="4" width="8.6640625" bestFit="1" customWidth="1"/>
    <col min="5" max="6" width="11.1640625" bestFit="1" customWidth="1"/>
  </cols>
  <sheetData>
    <row r="1" spans="1:5" x14ac:dyDescent="0.15">
      <c r="A1" s="14" t="s">
        <v>8358</v>
      </c>
      <c r="B1" t="s">
        <v>8323</v>
      </c>
    </row>
    <row r="3" spans="1:5" x14ac:dyDescent="0.15">
      <c r="A3" s="14" t="s">
        <v>8363</v>
      </c>
      <c r="B3" s="14" t="s">
        <v>8360</v>
      </c>
    </row>
    <row r="4" spans="1:5" x14ac:dyDescent="0.15">
      <c r="A4" s="14" t="s">
        <v>8362</v>
      </c>
      <c r="B4" t="s">
        <v>8218</v>
      </c>
      <c r="C4" t="s">
        <v>8220</v>
      </c>
      <c r="D4" t="s">
        <v>8219</v>
      </c>
      <c r="E4" t="s">
        <v>8361</v>
      </c>
    </row>
    <row r="5" spans="1:5" x14ac:dyDescent="0.15">
      <c r="A5" s="18" t="s">
        <v>8373</v>
      </c>
      <c r="B5" s="9">
        <v>56</v>
      </c>
      <c r="C5" s="9">
        <v>33</v>
      </c>
      <c r="D5" s="9">
        <v>7</v>
      </c>
      <c r="E5" s="9">
        <v>96</v>
      </c>
    </row>
    <row r="6" spans="1:5" x14ac:dyDescent="0.15">
      <c r="A6" s="18" t="s">
        <v>8374</v>
      </c>
      <c r="B6" s="9">
        <v>71</v>
      </c>
      <c r="C6" s="9">
        <v>39</v>
      </c>
      <c r="D6" s="9">
        <v>3</v>
      </c>
      <c r="E6" s="9">
        <v>113</v>
      </c>
    </row>
    <row r="7" spans="1:5" x14ac:dyDescent="0.15">
      <c r="A7" s="18" t="s">
        <v>8375</v>
      </c>
      <c r="B7" s="9">
        <v>56</v>
      </c>
      <c r="C7" s="9">
        <v>33</v>
      </c>
      <c r="D7" s="9">
        <v>3</v>
      </c>
      <c r="E7" s="9">
        <v>92</v>
      </c>
    </row>
    <row r="8" spans="1:5" x14ac:dyDescent="0.15">
      <c r="A8" s="18" t="s">
        <v>8376</v>
      </c>
      <c r="B8" s="9">
        <v>71</v>
      </c>
      <c r="C8" s="9">
        <v>40</v>
      </c>
      <c r="D8" s="9">
        <v>2</v>
      </c>
      <c r="E8" s="9">
        <v>113</v>
      </c>
    </row>
    <row r="9" spans="1:5" x14ac:dyDescent="0.15">
      <c r="A9" s="18" t="s">
        <v>8367</v>
      </c>
      <c r="B9" s="9">
        <v>111</v>
      </c>
      <c r="C9" s="9">
        <v>52</v>
      </c>
      <c r="D9" s="9">
        <v>3</v>
      </c>
      <c r="E9" s="9">
        <v>166</v>
      </c>
    </row>
    <row r="10" spans="1:5" x14ac:dyDescent="0.15">
      <c r="A10" s="18" t="s">
        <v>8377</v>
      </c>
      <c r="B10" s="9">
        <v>100</v>
      </c>
      <c r="C10" s="9">
        <v>49</v>
      </c>
      <c r="D10" s="9">
        <v>4</v>
      </c>
      <c r="E10" s="9">
        <v>153</v>
      </c>
    </row>
    <row r="11" spans="1:5" x14ac:dyDescent="0.15">
      <c r="A11" s="18" t="s">
        <v>8368</v>
      </c>
      <c r="B11" s="9">
        <v>87</v>
      </c>
      <c r="C11" s="9">
        <v>50</v>
      </c>
      <c r="D11" s="9">
        <v>1</v>
      </c>
      <c r="E11" s="9">
        <v>138</v>
      </c>
    </row>
    <row r="12" spans="1:5" x14ac:dyDescent="0.15">
      <c r="A12" s="18" t="s">
        <v>8369</v>
      </c>
      <c r="B12" s="9">
        <v>72</v>
      </c>
      <c r="C12" s="9">
        <v>47</v>
      </c>
      <c r="D12" s="9">
        <v>4</v>
      </c>
      <c r="E12" s="9">
        <v>123</v>
      </c>
    </row>
    <row r="13" spans="1:5" x14ac:dyDescent="0.15">
      <c r="A13" s="18" t="s">
        <v>8370</v>
      </c>
      <c r="B13" s="9">
        <v>59</v>
      </c>
      <c r="C13" s="9">
        <v>34</v>
      </c>
      <c r="D13" s="9">
        <v>4</v>
      </c>
      <c r="E13" s="9">
        <v>97</v>
      </c>
    </row>
    <row r="14" spans="1:5" x14ac:dyDescent="0.15">
      <c r="A14" s="18" t="s">
        <v>8371</v>
      </c>
      <c r="B14" s="9">
        <v>65</v>
      </c>
      <c r="C14" s="9">
        <v>50</v>
      </c>
      <c r="D14" s="9"/>
      <c r="E14" s="9">
        <v>115</v>
      </c>
    </row>
    <row r="15" spans="1:5" x14ac:dyDescent="0.15">
      <c r="A15" s="18" t="s">
        <v>8372</v>
      </c>
      <c r="B15" s="9">
        <v>54</v>
      </c>
      <c r="C15" s="9">
        <v>31</v>
      </c>
      <c r="D15" s="9">
        <v>3</v>
      </c>
      <c r="E15" s="9">
        <v>88</v>
      </c>
    </row>
    <row r="16" spans="1:5" x14ac:dyDescent="0.15">
      <c r="A16" s="18" t="s">
        <v>8378</v>
      </c>
      <c r="B16" s="9">
        <v>37</v>
      </c>
      <c r="C16" s="9">
        <v>35</v>
      </c>
      <c r="D16" s="9">
        <v>3</v>
      </c>
      <c r="E16" s="9">
        <v>75</v>
      </c>
    </row>
    <row r="17" spans="1:5" x14ac:dyDescent="0.15">
      <c r="A17" s="18" t="s">
        <v>8361</v>
      </c>
      <c r="B17" s="9">
        <v>839</v>
      </c>
      <c r="C17" s="9">
        <v>493</v>
      </c>
      <c r="D17" s="9">
        <v>37</v>
      </c>
      <c r="E17" s="9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Goals_Module1</vt:lpstr>
      <vt:lpstr>Theater outcomes by Launch Date</vt:lpstr>
      <vt:lpstr>Kickstarter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Angelica Villanueva</cp:lastModifiedBy>
  <dcterms:created xsi:type="dcterms:W3CDTF">2017-04-20T15:17:24Z</dcterms:created>
  <dcterms:modified xsi:type="dcterms:W3CDTF">2021-03-19T22:42:53Z</dcterms:modified>
</cp:coreProperties>
</file>