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ocuments\Aviyansh Ms word\"/>
    </mc:Choice>
  </mc:AlternateContent>
  <xr:revisionPtr revIDLastSave="0" documentId="8_{2EE54E4B-742D-405C-9FC5-66CD99D3F4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3" i="2" l="1" a="1"/>
  <c r="H53" i="2" s="1"/>
  <c r="I40" i="2"/>
  <c r="H49" i="2"/>
  <c r="H48" i="2"/>
  <c r="H47" i="2"/>
  <c r="H46" i="2"/>
  <c r="H45" i="2"/>
  <c r="G49" i="2"/>
  <c r="G48" i="2"/>
  <c r="G47" i="2"/>
  <c r="G46" i="2"/>
  <c r="G45" i="2"/>
  <c r="F49" i="2"/>
  <c r="F48" i="2"/>
  <c r="F47" i="2"/>
  <c r="F46" i="2"/>
  <c r="F45" i="2"/>
  <c r="E49" i="2"/>
  <c r="E48" i="2"/>
  <c r="E47" i="2"/>
  <c r="E46" i="2"/>
  <c r="E45" i="2"/>
  <c r="E41" i="2"/>
  <c r="E42" i="2"/>
  <c r="L8" i="2" a="1"/>
  <c r="L8" i="2" s="1"/>
  <c r="K4" i="2"/>
  <c r="L4" i="2" s="1" a="1"/>
  <c r="L4" i="2" s="1"/>
  <c r="K5" i="2"/>
  <c r="L5" i="2" s="1" a="1"/>
  <c r="L5" i="2" s="1"/>
  <c r="K6" i="2"/>
  <c r="L6" i="2" s="1" a="1"/>
  <c r="L6" i="2" s="1"/>
  <c r="K7" i="2"/>
  <c r="L7" i="2" s="1" a="1"/>
  <c r="L7" i="2" s="1"/>
  <c r="K8" i="2"/>
  <c r="K9" i="2"/>
  <c r="L9" i="2" s="1" a="1"/>
  <c r="L9" i="2" s="1"/>
  <c r="K10" i="2"/>
  <c r="L10" i="2" s="1" a="1"/>
  <c r="L10" i="2" s="1"/>
  <c r="K11" i="2"/>
  <c r="L11" i="2" s="1" a="1"/>
  <c r="L11" i="2" s="1"/>
  <c r="K12" i="2"/>
  <c r="L12" i="2" s="1" a="1"/>
  <c r="L12" i="2" s="1"/>
  <c r="K3" i="2"/>
  <c r="L3" i="2" s="1" a="1"/>
  <c r="L3" i="2" s="1"/>
  <c r="I49" i="2" l="1"/>
  <c r="F50" i="2"/>
  <c r="F51" i="2" s="1"/>
  <c r="H50" i="2"/>
  <c r="H51" i="2" s="1"/>
  <c r="I46" i="2"/>
  <c r="I47" i="2"/>
  <c r="G50" i="2"/>
  <c r="G51" i="2" s="1"/>
  <c r="I48" i="2"/>
  <c r="I45" i="2"/>
  <c r="E50" i="2"/>
  <c r="E51" i="2" s="1"/>
  <c r="F53" i="2" l="1"/>
  <c r="F54" i="2" s="1"/>
  <c r="H54" i="2" l="1" a="1"/>
  <c r="H5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<sst xmlns="http://schemas.openxmlformats.org/spreadsheetml/2006/main" count="130" uniqueCount="67">
  <si>
    <t xml:space="preserve">Marksheet </t>
  </si>
  <si>
    <t xml:space="preserve">Sno. </t>
  </si>
  <si>
    <t xml:space="preserve">Name </t>
  </si>
  <si>
    <t xml:space="preserve">Class </t>
  </si>
  <si>
    <t xml:space="preserve">Roll no. </t>
  </si>
  <si>
    <t xml:space="preserve">Hindi </t>
  </si>
  <si>
    <t xml:space="preserve">English </t>
  </si>
  <si>
    <t xml:space="preserve">Math </t>
  </si>
  <si>
    <t>Sciene</t>
  </si>
  <si>
    <t xml:space="preserve">Sst </t>
  </si>
  <si>
    <t xml:space="preserve">Total Marks </t>
  </si>
  <si>
    <t xml:space="preserve">Grade </t>
  </si>
  <si>
    <t xml:space="preserve">Percentage </t>
  </si>
  <si>
    <t xml:space="preserve">Ayush </t>
  </si>
  <si>
    <t xml:space="preserve">piyush </t>
  </si>
  <si>
    <t xml:space="preserve">Madhav </t>
  </si>
  <si>
    <t xml:space="preserve">om </t>
  </si>
  <si>
    <t xml:space="preserve">Ankit </t>
  </si>
  <si>
    <t xml:space="preserve">Naman </t>
  </si>
  <si>
    <t xml:space="preserve">Shubham </t>
  </si>
  <si>
    <t xml:space="preserve">Rohan </t>
  </si>
  <si>
    <t xml:space="preserve">Priyanshu </t>
  </si>
  <si>
    <t xml:space="preserve">Aman </t>
  </si>
  <si>
    <t xml:space="preserve">12th </t>
  </si>
  <si>
    <t xml:space="preserve">Age </t>
  </si>
  <si>
    <t xml:space="preserve">Father's Name </t>
  </si>
  <si>
    <t xml:space="preserve">Mother's Name </t>
  </si>
  <si>
    <t>Age</t>
  </si>
  <si>
    <t xml:space="preserve">Narayan </t>
  </si>
  <si>
    <t xml:space="preserve">Suraj </t>
  </si>
  <si>
    <t xml:space="preserve">Mahesh </t>
  </si>
  <si>
    <t xml:space="preserve">Raju </t>
  </si>
  <si>
    <t xml:space="preserve">Vishwa </t>
  </si>
  <si>
    <t xml:space="preserve">Anil </t>
  </si>
  <si>
    <t xml:space="preserve">Sunil </t>
  </si>
  <si>
    <t xml:space="preserve">Virendra </t>
  </si>
  <si>
    <t xml:space="preserve">Mohan </t>
  </si>
  <si>
    <t xml:space="preserve">Mukesh </t>
  </si>
  <si>
    <t xml:space="preserve">Rinki </t>
  </si>
  <si>
    <t xml:space="preserve">Meena </t>
  </si>
  <si>
    <t xml:space="preserve">Parwati </t>
  </si>
  <si>
    <t xml:space="preserve">Suhani </t>
  </si>
  <si>
    <t xml:space="preserve">Rani </t>
  </si>
  <si>
    <t xml:space="preserve">Kumkum </t>
  </si>
  <si>
    <t xml:space="preserve">Maya </t>
  </si>
  <si>
    <t xml:space="preserve">Anita </t>
  </si>
  <si>
    <t xml:space="preserve">Bhawani </t>
  </si>
  <si>
    <t xml:space="preserve">Geeta </t>
  </si>
  <si>
    <t xml:space="preserve">Science </t>
  </si>
  <si>
    <t>SSt</t>
  </si>
  <si>
    <t xml:space="preserve">                                       Unit Test -I(25)</t>
  </si>
  <si>
    <t xml:space="preserve">                                   MID Test (50)</t>
  </si>
  <si>
    <t xml:space="preserve">                                 Unit Test -II (25)</t>
  </si>
  <si>
    <t xml:space="preserve">                               Final Test (100)</t>
  </si>
  <si>
    <t xml:space="preserve">Student Report Card </t>
  </si>
  <si>
    <t>12th</t>
  </si>
  <si>
    <t xml:space="preserve">Subject </t>
  </si>
  <si>
    <t xml:space="preserve">SSt </t>
  </si>
  <si>
    <t xml:space="preserve">Total </t>
  </si>
  <si>
    <t xml:space="preserve">Overall Percentage </t>
  </si>
  <si>
    <t xml:space="preserve">Remark </t>
  </si>
  <si>
    <t xml:space="preserve">            UNIT I</t>
  </si>
  <si>
    <t xml:space="preserve">            MID TEST </t>
  </si>
  <si>
    <t xml:space="preserve">             UNIT II</t>
  </si>
  <si>
    <t xml:space="preserve">          Final TEST </t>
  </si>
  <si>
    <t xml:space="preserve">          TOTAL MARKS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</si>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</sst>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7" borderId="2" xfId="0" applyFill="1" applyBorder="1"/>
    <xf numFmtId="0" fontId="0" fillId="6" borderId="2" xfId="0" applyFill="1" applyBorder="1"/>
    <xf numFmtId="0" fontId="0" fillId="8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3" borderId="1" xfId="0" applyFill="1" applyBorder="1"/>
    <xf numFmtId="0" fontId="0" fillId="15" borderId="1" xfId="0" applyFill="1" applyBorder="1"/>
    <xf numFmtId="0" fontId="0" fillId="7" borderId="6" xfId="0" applyFill="1" applyBorder="1"/>
    <xf numFmtId="0" fontId="0" fillId="7" borderId="5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/>
    <xf numFmtId="0" fontId="0" fillId="17" borderId="7" xfId="0" applyFill="1" applyBorder="1"/>
    <xf numFmtId="0" fontId="0" fillId="6" borderId="6" xfId="0" applyFill="1" applyBorder="1"/>
    <xf numFmtId="0" fontId="0" fillId="17" borderId="1" xfId="0" applyFill="1" applyBorder="1" applyAlignment="1">
      <alignment horizontal="center"/>
    </xf>
    <xf numFmtId="0" fontId="0" fillId="16" borderId="1" xfId="0" applyFill="1" applyBorder="1"/>
    <xf numFmtId="0" fontId="0" fillId="16" borderId="7" xfId="0" applyFill="1" applyBorder="1"/>
    <xf numFmtId="0" fontId="5" fillId="17" borderId="1" xfId="0" applyFont="1" applyFill="1" applyBorder="1" applyAlignment="1">
      <alignment horizontal="center"/>
    </xf>
    <xf numFmtId="0" fontId="5" fillId="17" borderId="1" xfId="0" applyFont="1" applyFill="1" applyBorder="1"/>
    <xf numFmtId="0" fontId="5" fillId="17" borderId="7" xfId="0" applyFont="1" applyFill="1" applyBorder="1"/>
    <xf numFmtId="0" fontId="6" fillId="5" borderId="6" xfId="0" applyFont="1" applyFill="1" applyBorder="1"/>
    <xf numFmtId="0" fontId="6" fillId="5" borderId="1" xfId="0" applyFont="1" applyFill="1" applyBorder="1"/>
    <xf numFmtId="0" fontId="6" fillId="5" borderId="7" xfId="0" applyFont="1" applyFill="1" applyBorder="1"/>
    <xf numFmtId="0" fontId="6" fillId="17" borderId="6" xfId="0" applyFont="1" applyFill="1" applyBorder="1"/>
    <xf numFmtId="0" fontId="6" fillId="16" borderId="6" xfId="0" applyFont="1" applyFill="1" applyBorder="1"/>
    <xf numFmtId="0" fontId="5" fillId="6" borderId="6" xfId="0" applyFont="1" applyFill="1" applyBorder="1"/>
    <xf numFmtId="0" fontId="5" fillId="6" borderId="1" xfId="0" applyFont="1" applyFill="1" applyBorder="1"/>
    <xf numFmtId="0" fontId="3" fillId="17" borderId="1" xfId="0" applyFont="1" applyFill="1" applyBorder="1" applyAlignment="1">
      <alignment horizontal="left"/>
    </xf>
    <xf numFmtId="0" fontId="3" fillId="17" borderId="1" xfId="0" applyFont="1" applyFill="1" applyBorder="1"/>
    <xf numFmtId="0" fontId="3" fillId="17" borderId="7" xfId="0" applyFont="1" applyFill="1" applyBorder="1"/>
    <xf numFmtId="0" fontId="3" fillId="17" borderId="1" xfId="0" applyFont="1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/>
    <xf numFmtId="0" fontId="0" fillId="12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9017-3A08-4103-9553-DE0CDBB60185}">
  <dimension ref="A1:Z54"/>
  <sheetViews>
    <sheetView tabSelected="1" zoomScale="52" zoomScaleNormal="100" workbookViewId="0">
      <selection activeCell="H54" sqref="H54"/>
    </sheetView>
  </sheetViews>
  <sheetFormatPr defaultRowHeight="14.5" x14ac:dyDescent="0.35"/>
  <cols>
    <col min="1" max="1" width="8.7265625" customWidth="1"/>
    <col min="4" max="4" width="18.1796875" bestFit="1" customWidth="1"/>
    <col min="5" max="5" width="21.90625" bestFit="1" customWidth="1"/>
    <col min="6" max="6" width="19" customWidth="1"/>
    <col min="7" max="7" width="18.36328125" customWidth="1"/>
    <col min="8" max="8" width="18.08984375" customWidth="1"/>
    <col min="9" max="9" width="23.453125" customWidth="1"/>
    <col min="10" max="11" width="11.6328125" customWidth="1"/>
    <col min="14" max="14" width="7.7265625" customWidth="1"/>
    <col min="16" max="16" width="10.26953125" customWidth="1"/>
  </cols>
  <sheetData>
    <row r="1" spans="1:22" ht="23.5" customHeight="1" x14ac:dyDescent="0.6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  <c r="N1" s="16"/>
      <c r="O1" s="16"/>
      <c r="P1" s="16"/>
      <c r="Q1" s="16"/>
      <c r="R1" s="16"/>
      <c r="S1" s="16"/>
      <c r="T1" s="16"/>
      <c r="U1" s="16"/>
      <c r="V1" s="17"/>
    </row>
    <row r="2" spans="1:22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12</v>
      </c>
      <c r="L2" s="14" t="s">
        <v>11</v>
      </c>
      <c r="M2" s="15" t="s">
        <v>24</v>
      </c>
    </row>
    <row r="3" spans="1:22" x14ac:dyDescent="0.35">
      <c r="A3" s="4">
        <v>1</v>
      </c>
      <c r="B3" s="4" t="s">
        <v>13</v>
      </c>
      <c r="C3" s="4" t="s">
        <v>23</v>
      </c>
      <c r="D3" s="4">
        <v>11</v>
      </c>
      <c r="E3" s="4">
        <v>54</v>
      </c>
      <c r="F3" s="4">
        <v>36</v>
      </c>
      <c r="G3" s="4">
        <v>70</v>
      </c>
      <c r="H3" s="4">
        <v>48</v>
      </c>
      <c r="I3" s="4">
        <v>92</v>
      </c>
      <c r="J3" s="4">
        <v>300</v>
      </c>
      <c r="K3" s="4">
        <f>J3/5</f>
        <v>60</v>
      </c>
      <c r="L3" s="4" t="str" cm="1">
        <f t="array" ref="L3">_xlfn.IFS(K3&gt;90,"A",K3&gt;80,"B",K3&gt;70,"C",K3&gt;=60,"D",K3&gt;50,"F",K3&lt;=50,"Fail")</f>
        <v>D</v>
      </c>
      <c r="M3" s="7">
        <v>15</v>
      </c>
    </row>
    <row r="4" spans="1:22" x14ac:dyDescent="0.35">
      <c r="A4" s="4">
        <v>2</v>
      </c>
      <c r="B4" s="4" t="s">
        <v>14</v>
      </c>
      <c r="C4" s="4" t="s">
        <v>23</v>
      </c>
      <c r="D4" s="4">
        <v>12</v>
      </c>
      <c r="E4" s="4">
        <v>46</v>
      </c>
      <c r="F4" s="4">
        <v>93</v>
      </c>
      <c r="G4" s="4">
        <v>53</v>
      </c>
      <c r="H4" s="4">
        <v>80</v>
      </c>
      <c r="I4" s="4">
        <v>50</v>
      </c>
      <c r="J4" s="4">
        <v>322</v>
      </c>
      <c r="K4" s="4">
        <f t="shared" ref="K4:K12" si="0">J4/5</f>
        <v>64.400000000000006</v>
      </c>
      <c r="L4" s="4" t="str" cm="1">
        <f t="array" ref="L4">_xlfn.IFS(K4&gt;90,"A",K4&gt;80,"B",K4&gt;70,"C",K4&gt;60,"D",K4&gt;50,"F",K4&lt;=50,"Fail")</f>
        <v>D</v>
      </c>
      <c r="M4" s="7">
        <v>22</v>
      </c>
    </row>
    <row r="5" spans="1:22" x14ac:dyDescent="0.35">
      <c r="A5" s="4">
        <v>3</v>
      </c>
      <c r="B5" s="4" t="s">
        <v>15</v>
      </c>
      <c r="C5" s="4" t="s">
        <v>23</v>
      </c>
      <c r="D5" s="4">
        <v>13</v>
      </c>
      <c r="E5" s="4">
        <v>45</v>
      </c>
      <c r="F5" s="4">
        <v>90</v>
      </c>
      <c r="G5" s="4">
        <v>77</v>
      </c>
      <c r="H5" s="4">
        <v>62</v>
      </c>
      <c r="I5" s="4">
        <v>44</v>
      </c>
      <c r="J5" s="4">
        <v>318</v>
      </c>
      <c r="K5" s="4">
        <f t="shared" si="0"/>
        <v>63.6</v>
      </c>
      <c r="L5" s="4" t="str" cm="1">
        <f t="array" ref="L5">_xlfn.IFS(K5&gt;90,"A",K5&gt;80,"B",K5&gt;70,"C",K5&gt;60,"D",K5&gt;50,"F",K5&lt;=50,"Fail")</f>
        <v>D</v>
      </c>
      <c r="M5" s="7">
        <v>20</v>
      </c>
    </row>
    <row r="6" spans="1:22" x14ac:dyDescent="0.35">
      <c r="A6" s="4">
        <v>4</v>
      </c>
      <c r="B6" s="4" t="s">
        <v>16</v>
      </c>
      <c r="C6" s="4" t="s">
        <v>23</v>
      </c>
      <c r="D6" s="4">
        <v>14</v>
      </c>
      <c r="E6" s="4">
        <v>88</v>
      </c>
      <c r="F6" s="4">
        <v>86</v>
      </c>
      <c r="G6" s="4">
        <v>46</v>
      </c>
      <c r="H6" s="4">
        <v>36</v>
      </c>
      <c r="I6" s="4">
        <v>59</v>
      </c>
      <c r="J6" s="4">
        <v>315</v>
      </c>
      <c r="K6" s="4">
        <f t="shared" si="0"/>
        <v>63</v>
      </c>
      <c r="L6" s="4" t="str" cm="1">
        <f t="array" ref="L6">_xlfn.IFS(K6&gt;90,"A",K6&gt;80,"B",K6&gt;70,"C",K6&gt;60,"D",K6&gt;50,"F",K6&lt;=50,"Fail")</f>
        <v>D</v>
      </c>
      <c r="M6" s="7">
        <v>14</v>
      </c>
    </row>
    <row r="7" spans="1:22" x14ac:dyDescent="0.35">
      <c r="A7" s="4">
        <v>5</v>
      </c>
      <c r="B7" s="4" t="s">
        <v>17</v>
      </c>
      <c r="C7" s="4" t="s">
        <v>23</v>
      </c>
      <c r="D7" s="4">
        <v>15</v>
      </c>
      <c r="E7" s="4">
        <v>97</v>
      </c>
      <c r="F7" s="4">
        <v>75</v>
      </c>
      <c r="G7" s="4">
        <v>59</v>
      </c>
      <c r="H7" s="4">
        <v>68</v>
      </c>
      <c r="I7" s="4">
        <v>55</v>
      </c>
      <c r="J7" s="4">
        <v>354</v>
      </c>
      <c r="K7" s="4">
        <f t="shared" si="0"/>
        <v>70.8</v>
      </c>
      <c r="L7" s="4" t="str" cm="1">
        <f t="array" ref="L7">_xlfn.IFS(K7&gt;90,"A",K7&gt;80,"B",K7&gt;70,"C",K7&gt;60,"D",K7&gt;50,"F",K7&lt;=50,"Fail")</f>
        <v>C</v>
      </c>
      <c r="M7" s="7">
        <v>15</v>
      </c>
    </row>
    <row r="8" spans="1:22" x14ac:dyDescent="0.35">
      <c r="A8" s="4">
        <v>6</v>
      </c>
      <c r="B8" s="4" t="s">
        <v>18</v>
      </c>
      <c r="C8" s="4" t="s">
        <v>23</v>
      </c>
      <c r="D8" s="4">
        <v>16</v>
      </c>
      <c r="E8" s="4">
        <v>91</v>
      </c>
      <c r="F8" s="4">
        <v>43</v>
      </c>
      <c r="G8" s="4">
        <v>78</v>
      </c>
      <c r="H8" s="4">
        <v>92</v>
      </c>
      <c r="I8" s="4">
        <v>62</v>
      </c>
      <c r="J8" s="4">
        <v>366</v>
      </c>
      <c r="K8" s="4">
        <f t="shared" si="0"/>
        <v>73.2</v>
      </c>
      <c r="L8" s="4" t="str" cm="1">
        <f t="array" ref="L8">_xlfn.IFS(K8&gt;90,"A",K8&gt;80,"B",K8&gt;70,"C",K8&gt;60,"D",K8&gt;50,"F",K8&lt;=50,"Fail")</f>
        <v>C</v>
      </c>
      <c r="M8" s="7">
        <v>14</v>
      </c>
    </row>
    <row r="9" spans="1:22" x14ac:dyDescent="0.35">
      <c r="A9" s="4">
        <v>7</v>
      </c>
      <c r="B9" s="4" t="s">
        <v>19</v>
      </c>
      <c r="C9" s="4" t="s">
        <v>23</v>
      </c>
      <c r="D9" s="4">
        <v>17</v>
      </c>
      <c r="E9" s="4">
        <v>50</v>
      </c>
      <c r="F9" s="4">
        <v>54</v>
      </c>
      <c r="G9" s="4">
        <v>66</v>
      </c>
      <c r="H9" s="4">
        <v>44</v>
      </c>
      <c r="I9" s="4">
        <v>69</v>
      </c>
      <c r="J9" s="4">
        <v>283</v>
      </c>
      <c r="K9" s="4">
        <f t="shared" si="0"/>
        <v>56.6</v>
      </c>
      <c r="L9" s="4" t="str" cm="1">
        <f t="array" ref="L9">_xlfn.IFS(K9&gt;90,"A",K9&gt;80,"B",K9&gt;70,"C",K9&gt;60,"D",K9&gt;50,"F",K9&lt;=50,"Fail")</f>
        <v>F</v>
      </c>
      <c r="M9" s="7">
        <v>20</v>
      </c>
    </row>
    <row r="10" spans="1:22" x14ac:dyDescent="0.35">
      <c r="A10" s="4">
        <v>8</v>
      </c>
      <c r="B10" s="4" t="s">
        <v>20</v>
      </c>
      <c r="C10" s="4" t="s">
        <v>23</v>
      </c>
      <c r="D10" s="4">
        <v>18</v>
      </c>
      <c r="E10" s="4">
        <v>44</v>
      </c>
      <c r="F10" s="4">
        <v>45</v>
      </c>
      <c r="G10" s="4">
        <v>75</v>
      </c>
      <c r="H10" s="4">
        <v>69</v>
      </c>
      <c r="I10" s="4">
        <v>97</v>
      </c>
      <c r="J10" s="4">
        <v>330</v>
      </c>
      <c r="K10" s="4">
        <f t="shared" si="0"/>
        <v>66</v>
      </c>
      <c r="L10" s="4" t="str" cm="1">
        <f t="array" ref="L10">_xlfn.IFS(K10&gt;90,"A",K10&gt;80,"B",K10&gt;70,"C",K10&gt;60,"D",K10&gt;50,"F",K10&lt;=50,"Fail")</f>
        <v>D</v>
      </c>
      <c r="M10" s="7">
        <v>15</v>
      </c>
    </row>
    <row r="11" spans="1:22" x14ac:dyDescent="0.35">
      <c r="A11" s="4">
        <v>9</v>
      </c>
      <c r="B11" s="4" t="s">
        <v>21</v>
      </c>
      <c r="C11" s="4" t="s">
        <v>23</v>
      </c>
      <c r="D11" s="4">
        <v>19</v>
      </c>
      <c r="E11" s="4">
        <v>99</v>
      </c>
      <c r="F11" s="4">
        <v>79</v>
      </c>
      <c r="G11" s="4">
        <v>97</v>
      </c>
      <c r="H11" s="4">
        <v>48</v>
      </c>
      <c r="I11" s="4">
        <v>67</v>
      </c>
      <c r="J11" s="4">
        <v>390</v>
      </c>
      <c r="K11" s="4">
        <f t="shared" si="0"/>
        <v>78</v>
      </c>
      <c r="L11" s="4" t="str" cm="1">
        <f t="array" ref="L11">_xlfn.IFS(K11&gt;90,"A",K11&gt;80,"B",K11&gt;70,"C",K11&gt;60,"D",K11&gt;50,"F",K11&lt;=50,"Fail")</f>
        <v>C</v>
      </c>
      <c r="M11" s="7">
        <v>18</v>
      </c>
    </row>
    <row r="12" spans="1:22" x14ac:dyDescent="0.35">
      <c r="A12" s="4">
        <v>10</v>
      </c>
      <c r="B12" s="4" t="s">
        <v>22</v>
      </c>
      <c r="C12" s="4" t="s">
        <v>23</v>
      </c>
      <c r="D12" s="4">
        <v>20</v>
      </c>
      <c r="E12" s="4">
        <v>46</v>
      </c>
      <c r="F12" s="4">
        <v>76</v>
      </c>
      <c r="G12" s="4">
        <v>95</v>
      </c>
      <c r="H12" s="4">
        <v>100</v>
      </c>
      <c r="I12" s="4">
        <v>80</v>
      </c>
      <c r="J12" s="4">
        <v>397</v>
      </c>
      <c r="K12" s="4">
        <f t="shared" si="0"/>
        <v>79.400000000000006</v>
      </c>
      <c r="L12" s="4" t="str" cm="1">
        <f t="array" ref="L12">_xlfn.IFS(K12&gt;90,"A",K12&gt;80,"B",K12&gt;70,"C",K12&gt;60,"D",K12&gt;50,"F",K12&lt;=50,"Fail")</f>
        <v>C</v>
      </c>
      <c r="M12" s="7">
        <v>14</v>
      </c>
    </row>
    <row r="21" spans="1:26" x14ac:dyDescent="0.35">
      <c r="G21" s="47" t="s">
        <v>50</v>
      </c>
      <c r="H21" s="47"/>
      <c r="I21" s="47"/>
      <c r="J21" s="47"/>
      <c r="K21" s="47"/>
      <c r="L21" s="48" t="s">
        <v>51</v>
      </c>
      <c r="M21" s="48"/>
      <c r="N21" s="48"/>
      <c r="O21" s="48"/>
      <c r="P21" s="48"/>
      <c r="Q21" s="49" t="s">
        <v>52</v>
      </c>
      <c r="R21" s="49"/>
      <c r="S21" s="49"/>
      <c r="T21" s="49"/>
      <c r="U21" s="49"/>
      <c r="V21" s="50" t="s">
        <v>53</v>
      </c>
      <c r="W21" s="50"/>
      <c r="X21" s="50"/>
      <c r="Y21" s="50"/>
      <c r="Z21" s="50"/>
    </row>
    <row r="22" spans="1:26" x14ac:dyDescent="0.35">
      <c r="A22" s="3" t="s">
        <v>2</v>
      </c>
      <c r="B22" s="3" t="s">
        <v>3</v>
      </c>
      <c r="C22" s="3" t="s">
        <v>4</v>
      </c>
      <c r="D22" s="3" t="s">
        <v>25</v>
      </c>
      <c r="E22" s="3" t="s">
        <v>26</v>
      </c>
      <c r="F22" s="6" t="s">
        <v>27</v>
      </c>
      <c r="G22" s="9" t="s">
        <v>5</v>
      </c>
      <c r="H22" s="9" t="s">
        <v>6</v>
      </c>
      <c r="I22" s="9" t="s">
        <v>7</v>
      </c>
      <c r="J22" s="9" t="s">
        <v>48</v>
      </c>
      <c r="K22" s="9" t="s">
        <v>49</v>
      </c>
      <c r="L22" s="3" t="s">
        <v>5</v>
      </c>
      <c r="M22" s="3" t="s">
        <v>6</v>
      </c>
      <c r="N22" s="3" t="s">
        <v>7</v>
      </c>
      <c r="O22" s="3" t="s">
        <v>48</v>
      </c>
      <c r="P22" s="3" t="s">
        <v>49</v>
      </c>
      <c r="Q22" s="10" t="s">
        <v>5</v>
      </c>
      <c r="R22" s="10" t="s">
        <v>6</v>
      </c>
      <c r="S22" s="10" t="s">
        <v>7</v>
      </c>
      <c r="T22" s="10" t="s">
        <v>48</v>
      </c>
      <c r="U22" s="10" t="s">
        <v>49</v>
      </c>
      <c r="V22" s="12" t="s">
        <v>5</v>
      </c>
      <c r="W22" s="12" t="s">
        <v>6</v>
      </c>
      <c r="X22" s="12" t="s">
        <v>7</v>
      </c>
      <c r="Y22" s="12" t="s">
        <v>48</v>
      </c>
      <c r="Z22" s="12" t="s">
        <v>49</v>
      </c>
    </row>
    <row r="23" spans="1:26" x14ac:dyDescent="0.35">
      <c r="A23" s="4" t="s">
        <v>13</v>
      </c>
      <c r="B23" s="4" t="s">
        <v>23</v>
      </c>
      <c r="C23" s="4">
        <v>11</v>
      </c>
      <c r="D23" s="4" t="s">
        <v>28</v>
      </c>
      <c r="E23" s="4" t="s">
        <v>38</v>
      </c>
      <c r="F23" s="7">
        <v>18</v>
      </c>
      <c r="G23" s="8">
        <v>23</v>
      </c>
      <c r="H23" s="8">
        <v>20</v>
      </c>
      <c r="I23" s="8">
        <v>12</v>
      </c>
      <c r="J23" s="8">
        <v>22</v>
      </c>
      <c r="K23" s="8">
        <v>18</v>
      </c>
      <c r="L23" s="2">
        <v>33</v>
      </c>
      <c r="M23" s="2">
        <v>49</v>
      </c>
      <c r="N23" s="2">
        <v>41</v>
      </c>
      <c r="O23" s="2">
        <v>47</v>
      </c>
      <c r="P23" s="2">
        <v>32</v>
      </c>
      <c r="Q23" s="11">
        <v>14</v>
      </c>
      <c r="R23" s="11">
        <v>14</v>
      </c>
      <c r="S23" s="11">
        <v>19</v>
      </c>
      <c r="T23" s="11">
        <v>19</v>
      </c>
      <c r="U23" s="11">
        <v>20</v>
      </c>
      <c r="V23" s="13">
        <v>63</v>
      </c>
      <c r="W23" s="13">
        <v>70</v>
      </c>
      <c r="X23" s="13">
        <v>92</v>
      </c>
      <c r="Y23" s="13">
        <v>79</v>
      </c>
      <c r="Z23" s="13">
        <v>74</v>
      </c>
    </row>
    <row r="24" spans="1:26" x14ac:dyDescent="0.35">
      <c r="A24" s="4" t="s">
        <v>14</v>
      </c>
      <c r="B24" s="4" t="s">
        <v>23</v>
      </c>
      <c r="C24" s="4">
        <v>12</v>
      </c>
      <c r="D24" s="4" t="s">
        <v>29</v>
      </c>
      <c r="E24" s="4" t="s">
        <v>39</v>
      </c>
      <c r="F24" s="7">
        <v>17</v>
      </c>
      <c r="G24" s="8">
        <v>19</v>
      </c>
      <c r="H24" s="8">
        <v>15</v>
      </c>
      <c r="I24" s="8">
        <v>15</v>
      </c>
      <c r="J24" s="8">
        <v>14</v>
      </c>
      <c r="K24" s="8">
        <v>21</v>
      </c>
      <c r="L24" s="2">
        <v>49</v>
      </c>
      <c r="M24" s="2">
        <v>38</v>
      </c>
      <c r="N24" s="2">
        <v>30</v>
      </c>
      <c r="O24" s="2">
        <v>39</v>
      </c>
      <c r="P24" s="2">
        <v>27</v>
      </c>
      <c r="Q24" s="11">
        <v>23</v>
      </c>
      <c r="R24" s="11">
        <v>12</v>
      </c>
      <c r="S24" s="11">
        <v>23</v>
      </c>
      <c r="T24" s="11">
        <v>20</v>
      </c>
      <c r="U24" s="11">
        <v>21</v>
      </c>
      <c r="V24" s="13">
        <v>60</v>
      </c>
      <c r="W24" s="13">
        <v>72</v>
      </c>
      <c r="X24" s="13">
        <v>87</v>
      </c>
      <c r="Y24" s="13">
        <v>60</v>
      </c>
      <c r="Z24" s="13">
        <v>64</v>
      </c>
    </row>
    <row r="25" spans="1:26" x14ac:dyDescent="0.35">
      <c r="A25" s="4" t="s">
        <v>15</v>
      </c>
      <c r="B25" s="4" t="s">
        <v>23</v>
      </c>
      <c r="C25" s="4">
        <v>13</v>
      </c>
      <c r="D25" s="4" t="s">
        <v>30</v>
      </c>
      <c r="E25" s="4" t="s">
        <v>40</v>
      </c>
      <c r="F25" s="7">
        <v>17</v>
      </c>
      <c r="G25" s="8">
        <v>20</v>
      </c>
      <c r="H25" s="8">
        <v>19</v>
      </c>
      <c r="I25" s="8">
        <v>13</v>
      </c>
      <c r="J25" s="8">
        <v>25</v>
      </c>
      <c r="K25" s="8">
        <v>14</v>
      </c>
      <c r="L25" s="2">
        <v>49</v>
      </c>
      <c r="M25" s="2">
        <v>48</v>
      </c>
      <c r="N25" s="2">
        <v>28</v>
      </c>
      <c r="O25" s="2">
        <v>30</v>
      </c>
      <c r="P25" s="2">
        <v>27</v>
      </c>
      <c r="Q25" s="11">
        <v>21</v>
      </c>
      <c r="R25" s="11">
        <v>16</v>
      </c>
      <c r="S25" s="11">
        <v>17</v>
      </c>
      <c r="T25" s="11">
        <v>18</v>
      </c>
      <c r="U25" s="11">
        <v>14</v>
      </c>
      <c r="V25" s="13">
        <v>54</v>
      </c>
      <c r="W25" s="13">
        <v>87</v>
      </c>
      <c r="X25" s="13">
        <v>71</v>
      </c>
      <c r="Y25" s="13">
        <v>52</v>
      </c>
      <c r="Z25" s="13">
        <v>74</v>
      </c>
    </row>
    <row r="26" spans="1:26" x14ac:dyDescent="0.35">
      <c r="A26" s="4" t="s">
        <v>16</v>
      </c>
      <c r="B26" s="4" t="s">
        <v>23</v>
      </c>
      <c r="C26" s="4">
        <v>14</v>
      </c>
      <c r="D26" s="4" t="s">
        <v>31</v>
      </c>
      <c r="E26" s="4" t="s">
        <v>41</v>
      </c>
      <c r="F26" s="7">
        <v>17</v>
      </c>
      <c r="G26" s="8">
        <v>25</v>
      </c>
      <c r="H26" s="8">
        <v>21</v>
      </c>
      <c r="I26" s="8">
        <v>17</v>
      </c>
      <c r="J26" s="8">
        <v>20</v>
      </c>
      <c r="K26" s="8">
        <v>17</v>
      </c>
      <c r="L26" s="2">
        <v>30</v>
      </c>
      <c r="M26" s="2">
        <v>32</v>
      </c>
      <c r="N26" s="2">
        <v>27</v>
      </c>
      <c r="O26" s="2">
        <v>31</v>
      </c>
      <c r="P26" s="2">
        <v>50</v>
      </c>
      <c r="Q26" s="11">
        <v>21</v>
      </c>
      <c r="R26" s="11">
        <v>19</v>
      </c>
      <c r="S26" s="11">
        <v>20</v>
      </c>
      <c r="T26" s="11">
        <v>16</v>
      </c>
      <c r="U26" s="11">
        <v>13</v>
      </c>
      <c r="V26" s="13">
        <v>69</v>
      </c>
      <c r="W26" s="13">
        <v>87</v>
      </c>
      <c r="X26" s="13">
        <v>66</v>
      </c>
      <c r="Y26" s="13">
        <v>100</v>
      </c>
      <c r="Z26" s="13">
        <v>52</v>
      </c>
    </row>
    <row r="27" spans="1:26" x14ac:dyDescent="0.35">
      <c r="A27" s="4" t="s">
        <v>17</v>
      </c>
      <c r="B27" s="4" t="s">
        <v>23</v>
      </c>
      <c r="C27" s="4">
        <v>15</v>
      </c>
      <c r="D27" s="4" t="s">
        <v>32</v>
      </c>
      <c r="E27" s="4" t="s">
        <v>42</v>
      </c>
      <c r="F27" s="7">
        <v>18</v>
      </c>
      <c r="G27" s="8">
        <v>24</v>
      </c>
      <c r="H27" s="8">
        <v>13</v>
      </c>
      <c r="I27" s="8">
        <v>19</v>
      </c>
      <c r="J27" s="8">
        <v>14</v>
      </c>
      <c r="K27" s="8">
        <v>18</v>
      </c>
      <c r="L27" s="2">
        <v>38</v>
      </c>
      <c r="M27" s="2">
        <v>46</v>
      </c>
      <c r="N27" s="2">
        <v>30</v>
      </c>
      <c r="O27" s="2">
        <v>38</v>
      </c>
      <c r="P27" s="2">
        <v>37</v>
      </c>
      <c r="Q27" s="11">
        <v>15</v>
      </c>
      <c r="R27" s="11">
        <v>13</v>
      </c>
      <c r="S27" s="11">
        <v>22</v>
      </c>
      <c r="T27" s="11">
        <v>25</v>
      </c>
      <c r="U27" s="11">
        <v>13</v>
      </c>
      <c r="V27" s="13">
        <v>51</v>
      </c>
      <c r="W27" s="13">
        <v>100</v>
      </c>
      <c r="X27" s="13">
        <v>68</v>
      </c>
      <c r="Y27" s="13">
        <v>88</v>
      </c>
      <c r="Z27" s="13">
        <v>69</v>
      </c>
    </row>
    <row r="28" spans="1:26" x14ac:dyDescent="0.35">
      <c r="A28" s="4" t="s">
        <v>18</v>
      </c>
      <c r="B28" s="4" t="s">
        <v>23</v>
      </c>
      <c r="C28" s="4">
        <v>16</v>
      </c>
      <c r="D28" s="4" t="s">
        <v>33</v>
      </c>
      <c r="E28" s="4" t="s">
        <v>43</v>
      </c>
      <c r="F28" s="7">
        <v>17</v>
      </c>
      <c r="G28" s="8">
        <v>13</v>
      </c>
      <c r="H28" s="8">
        <v>20</v>
      </c>
      <c r="I28" s="8">
        <v>24</v>
      </c>
      <c r="J28" s="8">
        <v>13</v>
      </c>
      <c r="K28" s="8">
        <v>12</v>
      </c>
      <c r="L28" s="2">
        <v>27</v>
      </c>
      <c r="M28" s="2">
        <v>34</v>
      </c>
      <c r="N28" s="2">
        <v>47</v>
      </c>
      <c r="O28" s="2">
        <v>46</v>
      </c>
      <c r="P28" s="2">
        <v>29</v>
      </c>
      <c r="Q28" s="11">
        <v>15</v>
      </c>
      <c r="R28" s="11">
        <v>23</v>
      </c>
      <c r="S28" s="11">
        <v>15</v>
      </c>
      <c r="T28" s="11">
        <v>18</v>
      </c>
      <c r="U28" s="11">
        <v>23</v>
      </c>
      <c r="V28" s="13">
        <v>58</v>
      </c>
      <c r="W28" s="13">
        <v>97</v>
      </c>
      <c r="X28" s="13">
        <v>95</v>
      </c>
      <c r="Y28" s="13">
        <v>85</v>
      </c>
      <c r="Z28" s="13">
        <v>61</v>
      </c>
    </row>
    <row r="29" spans="1:26" x14ac:dyDescent="0.35">
      <c r="A29" s="4" t="s">
        <v>19</v>
      </c>
      <c r="B29" s="4" t="s">
        <v>23</v>
      </c>
      <c r="C29" s="4">
        <v>17</v>
      </c>
      <c r="D29" s="4" t="s">
        <v>34</v>
      </c>
      <c r="E29" s="4" t="s">
        <v>44</v>
      </c>
      <c r="F29" s="7">
        <v>17</v>
      </c>
      <c r="G29" s="8">
        <v>19</v>
      </c>
      <c r="H29" s="8">
        <v>25</v>
      </c>
      <c r="I29" s="8">
        <v>21</v>
      </c>
      <c r="J29" s="8">
        <v>13</v>
      </c>
      <c r="K29" s="8">
        <v>23</v>
      </c>
      <c r="L29" s="2">
        <v>46</v>
      </c>
      <c r="M29" s="2">
        <v>39</v>
      </c>
      <c r="N29" s="2">
        <v>44</v>
      </c>
      <c r="O29" s="2">
        <v>42</v>
      </c>
      <c r="P29" s="2">
        <v>47</v>
      </c>
      <c r="Q29" s="11">
        <v>25</v>
      </c>
      <c r="R29" s="11">
        <v>15</v>
      </c>
      <c r="S29" s="11">
        <v>20</v>
      </c>
      <c r="T29" s="11">
        <v>21</v>
      </c>
      <c r="U29" s="11">
        <v>25</v>
      </c>
      <c r="V29" s="13">
        <v>75</v>
      </c>
      <c r="W29" s="13">
        <v>89</v>
      </c>
      <c r="X29" s="13">
        <v>62</v>
      </c>
      <c r="Y29" s="13">
        <v>63</v>
      </c>
      <c r="Z29" s="13">
        <v>81</v>
      </c>
    </row>
    <row r="30" spans="1:26" x14ac:dyDescent="0.35">
      <c r="A30" s="4" t="s">
        <v>20</v>
      </c>
      <c r="B30" s="4" t="s">
        <v>23</v>
      </c>
      <c r="C30" s="4">
        <v>18</v>
      </c>
      <c r="D30" s="4" t="s">
        <v>35</v>
      </c>
      <c r="E30" s="4" t="s">
        <v>45</v>
      </c>
      <c r="F30" s="7">
        <v>17</v>
      </c>
      <c r="G30" s="8">
        <v>23</v>
      </c>
      <c r="H30" s="8">
        <v>12</v>
      </c>
      <c r="I30" s="8">
        <v>20</v>
      </c>
      <c r="J30" s="8">
        <v>22</v>
      </c>
      <c r="K30" s="8">
        <v>17</v>
      </c>
      <c r="L30" s="2">
        <v>29</v>
      </c>
      <c r="M30" s="2">
        <v>43</v>
      </c>
      <c r="N30" s="2">
        <v>32</v>
      </c>
      <c r="O30" s="2">
        <v>27</v>
      </c>
      <c r="P30" s="2">
        <v>46</v>
      </c>
      <c r="Q30" s="11">
        <v>13</v>
      </c>
      <c r="R30" s="11">
        <v>22</v>
      </c>
      <c r="S30" s="11">
        <v>24</v>
      </c>
      <c r="T30" s="11">
        <v>16</v>
      </c>
      <c r="U30" s="11">
        <v>17</v>
      </c>
      <c r="V30" s="13">
        <v>51</v>
      </c>
      <c r="W30" s="13">
        <v>55</v>
      </c>
      <c r="X30" s="13">
        <v>68</v>
      </c>
      <c r="Y30" s="13">
        <v>78</v>
      </c>
      <c r="Z30" s="13">
        <v>61</v>
      </c>
    </row>
    <row r="31" spans="1:26" x14ac:dyDescent="0.35">
      <c r="A31" s="4" t="s">
        <v>21</v>
      </c>
      <c r="B31" s="4" t="s">
        <v>23</v>
      </c>
      <c r="C31" s="4">
        <v>19</v>
      </c>
      <c r="D31" s="4" t="s">
        <v>36</v>
      </c>
      <c r="E31" s="4" t="s">
        <v>46</v>
      </c>
      <c r="F31" s="7">
        <v>18</v>
      </c>
      <c r="G31" s="8">
        <v>16</v>
      </c>
      <c r="H31" s="8">
        <v>12</v>
      </c>
      <c r="I31" s="8">
        <v>20</v>
      </c>
      <c r="J31" s="8">
        <v>14</v>
      </c>
      <c r="K31" s="8">
        <v>18</v>
      </c>
      <c r="L31" s="2">
        <v>32</v>
      </c>
      <c r="M31" s="2">
        <v>29</v>
      </c>
      <c r="N31" s="2">
        <v>30</v>
      </c>
      <c r="O31" s="2">
        <v>50</v>
      </c>
      <c r="P31" s="2">
        <v>48</v>
      </c>
      <c r="Q31" s="11">
        <v>18</v>
      </c>
      <c r="R31" s="11">
        <v>14</v>
      </c>
      <c r="S31" s="11">
        <v>12</v>
      </c>
      <c r="T31" s="11">
        <v>16</v>
      </c>
      <c r="U31" s="11">
        <v>22</v>
      </c>
      <c r="V31" s="13">
        <v>82</v>
      </c>
      <c r="W31" s="13">
        <v>100</v>
      </c>
      <c r="X31" s="13">
        <v>71</v>
      </c>
      <c r="Y31" s="13">
        <v>67</v>
      </c>
      <c r="Z31" s="13">
        <v>56</v>
      </c>
    </row>
    <row r="32" spans="1:26" x14ac:dyDescent="0.35">
      <c r="A32" s="4" t="s">
        <v>22</v>
      </c>
      <c r="B32" s="4" t="s">
        <v>23</v>
      </c>
      <c r="C32" s="4">
        <v>20</v>
      </c>
      <c r="D32" s="4" t="s">
        <v>37</v>
      </c>
      <c r="E32" s="4" t="s">
        <v>47</v>
      </c>
      <c r="F32" s="7">
        <v>17</v>
      </c>
      <c r="G32" s="8">
        <v>24</v>
      </c>
      <c r="H32" s="8">
        <v>12</v>
      </c>
      <c r="I32" s="8">
        <v>19</v>
      </c>
      <c r="J32" s="8">
        <v>22</v>
      </c>
      <c r="K32" s="8">
        <v>23</v>
      </c>
      <c r="L32" s="2">
        <v>45</v>
      </c>
      <c r="M32" s="2">
        <v>44</v>
      </c>
      <c r="N32" s="2">
        <v>34</v>
      </c>
      <c r="O32" s="2">
        <v>50</v>
      </c>
      <c r="P32" s="2">
        <v>50</v>
      </c>
      <c r="Q32" s="11">
        <v>15</v>
      </c>
      <c r="R32" s="11">
        <v>12</v>
      </c>
      <c r="S32" s="11">
        <v>13</v>
      </c>
      <c r="T32" s="11">
        <v>14</v>
      </c>
      <c r="U32" s="11">
        <v>16</v>
      </c>
      <c r="V32" s="13">
        <v>91</v>
      </c>
      <c r="W32" s="13">
        <v>88</v>
      </c>
      <c r="X32" s="13">
        <v>84</v>
      </c>
      <c r="Y32" s="13">
        <v>77</v>
      </c>
      <c r="Z32" s="13">
        <v>71</v>
      </c>
    </row>
    <row r="38" spans="4:16" x14ac:dyDescent="0.35">
      <c r="D38" s="45" t="s">
        <v>54</v>
      </c>
      <c r="E38" s="46"/>
      <c r="F38" s="46"/>
      <c r="G38" s="46"/>
      <c r="H38" s="46"/>
      <c r="I38" s="46"/>
    </row>
    <row r="39" spans="4:16" x14ac:dyDescent="0.35">
      <c r="D39" s="46"/>
      <c r="E39" s="46"/>
      <c r="F39" s="46"/>
      <c r="G39" s="46"/>
      <c r="H39" s="46"/>
      <c r="I39" s="46"/>
    </row>
    <row r="40" spans="4:16" ht="18.5" x14ac:dyDescent="0.45">
      <c r="D40" s="26" t="s">
        <v>2</v>
      </c>
      <c r="E40" s="35" t="s">
        <v>15</v>
      </c>
      <c r="F40" s="25" t="s">
        <v>3</v>
      </c>
      <c r="G40" s="38" t="s">
        <v>55</v>
      </c>
      <c r="H40" s="25" t="s">
        <v>4</v>
      </c>
      <c r="I40" s="38">
        <f>VLOOKUP(E40,A23:Z32,3,0)</f>
        <v>13</v>
      </c>
    </row>
    <row r="41" spans="4:16" ht="18.5" x14ac:dyDescent="0.45">
      <c r="D41" s="26" t="s">
        <v>26</v>
      </c>
      <c r="E41" s="36" t="str">
        <f>VLOOKUP(E40,A23:Z32,5,0)</f>
        <v xml:space="preserve">Parwati </v>
      </c>
      <c r="F41" s="19"/>
      <c r="G41" s="19"/>
      <c r="H41" s="19"/>
      <c r="I41" s="19"/>
    </row>
    <row r="42" spans="4:16" ht="18.5" x14ac:dyDescent="0.45">
      <c r="D42" s="27" t="s">
        <v>25</v>
      </c>
      <c r="E42" s="37" t="str">
        <f>VLOOKUP(E40,A23:Z32,4,0)</f>
        <v xml:space="preserve">Mahesh </v>
      </c>
      <c r="F42" s="20"/>
      <c r="G42" s="20"/>
      <c r="H42" s="20"/>
      <c r="I42" s="20"/>
    </row>
    <row r="43" spans="4:16" x14ac:dyDescent="0.35">
      <c r="D43" s="1"/>
      <c r="E43" s="1"/>
      <c r="F43" s="1"/>
      <c r="G43" s="1"/>
      <c r="H43" s="1"/>
      <c r="I43" s="1"/>
      <c r="P43" t="s">
        <v>66</v>
      </c>
    </row>
    <row r="44" spans="4:16" ht="15.5" x14ac:dyDescent="0.35">
      <c r="D44" s="28" t="s">
        <v>56</v>
      </c>
      <c r="E44" s="31" t="s">
        <v>61</v>
      </c>
      <c r="F44" s="28" t="s">
        <v>62</v>
      </c>
      <c r="G44" s="31" t="s">
        <v>63</v>
      </c>
      <c r="H44" s="28" t="s">
        <v>64</v>
      </c>
      <c r="I44" s="32" t="s">
        <v>65</v>
      </c>
    </row>
    <row r="45" spans="4:16" ht="15.5" x14ac:dyDescent="0.35">
      <c r="D45" s="29" t="s">
        <v>5</v>
      </c>
      <c r="E45" s="22">
        <f>VLOOKUP(E40,A23:Z32,7,0)</f>
        <v>20</v>
      </c>
      <c r="F45" s="5">
        <f>VLOOKUP(E40,A23:Z32,12,0)</f>
        <v>49</v>
      </c>
      <c r="G45" s="22">
        <f>VLOOKUP(E40,A23:Z32,17,0)</f>
        <v>21</v>
      </c>
      <c r="H45" s="5">
        <f>VLOOKUP(E40,A23:Z32,22,0)</f>
        <v>54</v>
      </c>
      <c r="I45" s="18">
        <f>SUM(E45:H45)</f>
        <v>144</v>
      </c>
    </row>
    <row r="46" spans="4:16" ht="15.5" x14ac:dyDescent="0.35">
      <c r="D46" s="29" t="s">
        <v>6</v>
      </c>
      <c r="E46" s="22">
        <f>VLOOKUP(E40,A23:Z32,8,0)</f>
        <v>19</v>
      </c>
      <c r="F46" s="5">
        <f>VLOOKUP(E40,A23:Z32,13,0)</f>
        <v>48</v>
      </c>
      <c r="G46" s="22">
        <f>VLOOKUP(E40,A23:Z32,18,0)</f>
        <v>16</v>
      </c>
      <c r="H46" s="5">
        <f>VLOOKUP(E40,A23:Z32,23,0)</f>
        <v>87</v>
      </c>
      <c r="I46" s="18">
        <f t="shared" ref="I46:I49" si="1">SUM(E46:H46)</f>
        <v>170</v>
      </c>
    </row>
    <row r="47" spans="4:16" ht="15.5" x14ac:dyDescent="0.35">
      <c r="D47" s="29" t="s">
        <v>7</v>
      </c>
      <c r="E47" s="22">
        <f>VLOOKUP(E40,A23:Z32,9,0)</f>
        <v>13</v>
      </c>
      <c r="F47" s="5">
        <f>VLOOKUP(E40,A23:Z32,14,0)</f>
        <v>28</v>
      </c>
      <c r="G47" s="22">
        <f>VLOOKUP(E40,A23:Z32,19,0)</f>
        <v>17</v>
      </c>
      <c r="H47" s="5">
        <f>VLOOKUP(E40,A23:Z32,24,0)</f>
        <v>71</v>
      </c>
      <c r="I47" s="18">
        <f t="shared" si="1"/>
        <v>129</v>
      </c>
    </row>
    <row r="48" spans="4:16" ht="15.5" x14ac:dyDescent="0.35">
      <c r="D48" s="29" t="s">
        <v>48</v>
      </c>
      <c r="E48" s="22">
        <f>VLOOKUP(E40,A23:Z32,10,0)</f>
        <v>25</v>
      </c>
      <c r="F48" s="5">
        <f>VLOOKUP(E40,A23:Z32,15,0)</f>
        <v>30</v>
      </c>
      <c r="G48" s="22">
        <f>VLOOKUP(E40,A23:Z32,20,0)</f>
        <v>18</v>
      </c>
      <c r="H48" s="5">
        <f>VLOOKUP(E40,A23:Z32,25,0)</f>
        <v>52</v>
      </c>
      <c r="I48" s="18">
        <f t="shared" si="1"/>
        <v>125</v>
      </c>
    </row>
    <row r="49" spans="4:9" ht="15.5" x14ac:dyDescent="0.35">
      <c r="D49" s="29" t="s">
        <v>57</v>
      </c>
      <c r="E49" s="22">
        <f>VLOOKUP(E40,A23:Z32,11,0)</f>
        <v>14</v>
      </c>
      <c r="F49" s="5">
        <f>VLOOKUP(E40,A23:Z32,16,0)</f>
        <v>27</v>
      </c>
      <c r="G49" s="22">
        <f>VLOOKUP(E40,A23:Z32,21,0)</f>
        <v>14</v>
      </c>
      <c r="H49" s="5">
        <f>VLOOKUP(E40,A23:Z32,26,0)</f>
        <v>74</v>
      </c>
      <c r="I49" s="18">
        <f t="shared" si="1"/>
        <v>129</v>
      </c>
    </row>
    <row r="50" spans="4:9" ht="15.5" x14ac:dyDescent="0.35">
      <c r="D50" s="29" t="s">
        <v>58</v>
      </c>
      <c r="E50" s="22">
        <f>SUM(E45:E49)</f>
        <v>91</v>
      </c>
      <c r="F50" s="5">
        <f t="shared" ref="F50:H50" si="2">SUM(F45:F49)</f>
        <v>182</v>
      </c>
      <c r="G50" s="22">
        <f t="shared" si="2"/>
        <v>86</v>
      </c>
      <c r="H50" s="5">
        <f t="shared" si="2"/>
        <v>338</v>
      </c>
      <c r="I50" s="23"/>
    </row>
    <row r="51" spans="4:9" ht="15.5" x14ac:dyDescent="0.35">
      <c r="D51" s="30" t="s">
        <v>12</v>
      </c>
      <c r="E51" s="39">
        <f>E50/5</f>
        <v>18.2</v>
      </c>
      <c r="F51" s="39">
        <f t="shared" ref="F51:H51" si="3">F50/5</f>
        <v>36.4</v>
      </c>
      <c r="G51" s="39">
        <f t="shared" si="3"/>
        <v>17.2</v>
      </c>
      <c r="H51" s="39">
        <f t="shared" si="3"/>
        <v>67.599999999999994</v>
      </c>
      <c r="I51" s="24"/>
    </row>
    <row r="52" spans="4:9" x14ac:dyDescent="0.35">
      <c r="D52" s="1"/>
      <c r="E52" s="1"/>
      <c r="F52" s="1"/>
      <c r="G52" s="1"/>
      <c r="H52" s="1"/>
      <c r="I52" s="1"/>
    </row>
    <row r="53" spans="4:9" ht="18.5" x14ac:dyDescent="0.45">
      <c r="D53" s="21"/>
      <c r="E53" s="33" t="s">
        <v>10</v>
      </c>
      <c r="F53" s="40">
        <f>SUM(I45:I49)</f>
        <v>697</v>
      </c>
      <c r="G53" s="33" t="s">
        <v>11</v>
      </c>
      <c r="H53" s="40" t="str" cm="1">
        <f t="array" ref="H53">_xlfn.IFS(F53&gt;800,"A",F53&gt;600,"B",F53&gt;400,"c",F53&lt;300,"Fail")</f>
        <v>B</v>
      </c>
      <c r="I53" s="21"/>
    </row>
    <row r="54" spans="4:9" ht="18.5" x14ac:dyDescent="0.45">
      <c r="D54" s="4"/>
      <c r="E54" s="34" t="s">
        <v>59</v>
      </c>
      <c r="F54" s="41">
        <f>F53/1000*100</f>
        <v>69.699999999999989</v>
      </c>
      <c r="G54" s="34" t="s">
        <v>60</v>
      </c>
      <c r="H54" s="4" t="str" cm="1">
        <f t="array" ref="H54">_xlfn.IFS(H53="A","FIRST DIVISION",H53="B","SECOND DIVISION",H53="C","THIRD DIVISION",H53="Fail","FAIL")</f>
        <v>SECOND DIVISION</v>
      </c>
      <c r="I54" s="4"/>
    </row>
  </sheetData>
  <mergeCells count="6">
    <mergeCell ref="V21:Z21"/>
    <mergeCell ref="A1:M1"/>
    <mergeCell ref="D38:I39"/>
    <mergeCell ref="G21:K21"/>
    <mergeCell ref="L21:P21"/>
    <mergeCell ref="Q21:U21"/>
  </mergeCells>
  <phoneticPr fontId="2" type="noConversion"/>
  <dataValidations count="1">
    <dataValidation type="list" allowBlank="1" showInputMessage="1" showErrorMessage="1" sqref="E36 E40" xr:uid="{4990857E-50C6-4881-93C1-C63B57D06345}">
      <formula1>$A$23:$A$32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KING</dc:creator>
  <cp:lastModifiedBy>Admin</cp:lastModifiedBy>
  <dcterms:created xsi:type="dcterms:W3CDTF">2015-06-05T18:17:20Z</dcterms:created>
  <dcterms:modified xsi:type="dcterms:W3CDTF">2025-07-02T05:39:06Z</dcterms:modified>
</cp:coreProperties>
</file>