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oad-to-programmer\data-analyst-data-scientist-data-engineer\1-microsoft-excel\3-report-analysis\"/>
    </mc:Choice>
  </mc:AlternateContent>
  <xr:revisionPtr revIDLastSave="0" documentId="13_ncr:1_{8435C97B-D0A7-4D41-B309-E0988FB1A5DD}" xr6:coauthVersionLast="47" xr6:coauthVersionMax="47" xr10:uidLastSave="{00000000-0000-0000-0000-000000000000}"/>
  <bookViews>
    <workbookView xWindow="-120" yWindow="-120" windowWidth="20730" windowHeight="11760" firstSheet="2" activeTab="4" xr2:uid="{00000000-000D-0000-FFFF-FFFF00000000}"/>
  </bookViews>
  <sheets>
    <sheet name="MEAN,MEDIAN,MODE,COUNT,AVERAGE" sheetId="1" r:id="rId1"/>
    <sheet name="SUM,SUMIF &amp; SUMIFS" sheetId="2" r:id="rId2"/>
    <sheet name="SUBTOTAL" sheetId="3" r:id="rId3"/>
    <sheet name="COUNTI,COUNTIF,COUNTIFS" sheetId="4" r:id="rId4"/>
    <sheet name="PIVOT TABLE 1" sheetId="6" r:id="rId5"/>
  </sheets>
  <definedNames>
    <definedName name="_xlnm._FilterDatabase" localSheetId="2" hidden="1">SUBTOTAL!$B$5:$F$20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4" l="1"/>
  <c r="I11" i="4"/>
  <c r="H8" i="4"/>
  <c r="H7" i="4"/>
  <c r="H3" i="4"/>
  <c r="D40" i="3"/>
  <c r="E40" i="3"/>
  <c r="F40" i="3"/>
  <c r="L21" i="3"/>
  <c r="L12" i="3"/>
  <c r="L22" i="3" s="1"/>
  <c r="F23" i="3"/>
  <c r="E23" i="3"/>
  <c r="D23" i="3"/>
  <c r="J11" i="2"/>
  <c r="J10" i="2"/>
  <c r="H7" i="2"/>
  <c r="H4" i="2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<sst xmlns="http://schemas.openxmlformats.org/spreadsheetml/2006/main" count="300" uniqueCount="105">
  <si>
    <t>Nama Lengkap</t>
  </si>
  <si>
    <t>Nilai</t>
  </si>
  <si>
    <t>Devy Sekar</t>
  </si>
  <si>
    <t>Novia Denis</t>
  </si>
  <si>
    <t>Dwi Evi</t>
  </si>
  <si>
    <t>Dyah Wati</t>
  </si>
  <si>
    <t>Harfelina Putri</t>
  </si>
  <si>
    <t>Moh. Anshori</t>
  </si>
  <si>
    <t>Dyah Ryan</t>
  </si>
  <si>
    <t>Seri Sadad</t>
  </si>
  <si>
    <t>Ardian Bayu</t>
  </si>
  <si>
    <t>Yeni Kumala</t>
  </si>
  <si>
    <t>Beta Tri</t>
  </si>
  <si>
    <t>Nur Rosyid</t>
  </si>
  <si>
    <t>Aria Winatra</t>
  </si>
  <si>
    <t>Umy Alfinur</t>
  </si>
  <si>
    <t>Retno Teki</t>
  </si>
  <si>
    <t>Eka Ristawati</t>
  </si>
  <si>
    <t>Reni Syamsu</t>
  </si>
  <si>
    <t>Ungu Ratna</t>
  </si>
  <si>
    <t>Nani Purnamasari</t>
  </si>
  <si>
    <t>Untuk Mencari</t>
  </si>
  <si>
    <t>Nilainya</t>
  </si>
  <si>
    <t>Banyaknya data</t>
  </si>
  <si>
    <t>Modus</t>
  </si>
  <si>
    <t>Median</t>
  </si>
  <si>
    <t>Rata-rata</t>
  </si>
  <si>
    <t>Nilai terbesar</t>
  </si>
  <si>
    <t>Nilai terkecil</t>
  </si>
  <si>
    <t>Variance</t>
  </si>
  <si>
    <t>Standar Deviasi</t>
  </si>
  <si>
    <t>Jenis Barang</t>
  </si>
  <si>
    <t>Ukuran</t>
  </si>
  <si>
    <t>Harga</t>
  </si>
  <si>
    <t>Stok</t>
  </si>
  <si>
    <t>Sabun</t>
  </si>
  <si>
    <t>Besar</t>
  </si>
  <si>
    <t>Normal</t>
  </si>
  <si>
    <t>Shampoo</t>
  </si>
  <si>
    <t>Diskon</t>
  </si>
  <si>
    <t>Pasta Gigi</t>
  </si>
  <si>
    <t>Kecil</t>
  </si>
  <si>
    <t>SUM</t>
  </si>
  <si>
    <t>Semua Stok</t>
  </si>
  <si>
    <t>SUMIFS</t>
  </si>
  <si>
    <t>SUMIF</t>
  </si>
  <si>
    <t>SUBTOTAL</t>
  </si>
  <si>
    <t>Region</t>
  </si>
  <si>
    <t>Prodcut Item</t>
  </si>
  <si>
    <t>Product Terjual</t>
  </si>
  <si>
    <t>Harga Satuan</t>
  </si>
  <si>
    <t>Total Revenue</t>
  </si>
  <si>
    <t>Asia</t>
  </si>
  <si>
    <t>Baby Food</t>
  </si>
  <si>
    <t>Beverages</t>
  </si>
  <si>
    <t>Cosmetics</t>
  </si>
  <si>
    <t>Fruits</t>
  </si>
  <si>
    <t>Office Supplies</t>
  </si>
  <si>
    <t>Europe</t>
  </si>
  <si>
    <t>Cereal</t>
  </si>
  <si>
    <t>Clothes</t>
  </si>
  <si>
    <t>Household</t>
  </si>
  <si>
    <t>Meat</t>
  </si>
  <si>
    <t>Snacks</t>
  </si>
  <si>
    <t>Vegetables</t>
  </si>
  <si>
    <t>TOTAL</t>
  </si>
  <si>
    <t>Asia Total</t>
  </si>
  <si>
    <t>Europe Total</t>
  </si>
  <si>
    <t>Grand Total</t>
  </si>
  <si>
    <t>Total</t>
  </si>
  <si>
    <t>Kode Barang</t>
  </si>
  <si>
    <t>A76</t>
  </si>
  <si>
    <t>A71</t>
  </si>
  <si>
    <t>A32</t>
  </si>
  <si>
    <t>A83</t>
  </si>
  <si>
    <t>A85</t>
  </si>
  <si>
    <t>Sedang</t>
  </si>
  <si>
    <t>A95</t>
  </si>
  <si>
    <t>A24</t>
  </si>
  <si>
    <t>Spesial</t>
  </si>
  <si>
    <t>A37</t>
  </si>
  <si>
    <t>A97</t>
  </si>
  <si>
    <t>A40</t>
  </si>
  <si>
    <t>Conditioner</t>
  </si>
  <si>
    <t>A52</t>
  </si>
  <si>
    <t>A43</t>
  </si>
  <si>
    <t>COUNT &amp; COUNTA</t>
  </si>
  <si>
    <t>COUNTIF</t>
  </si>
  <si>
    <t>COUNTIFS</t>
  </si>
  <si>
    <t>Bulan</t>
  </si>
  <si>
    <t>Motor</t>
  </si>
  <si>
    <t>Area</t>
  </si>
  <si>
    <t>Penjualan</t>
  </si>
  <si>
    <t>Jan</t>
  </si>
  <si>
    <t>Honda</t>
  </si>
  <si>
    <t>Jakarta</t>
  </si>
  <si>
    <t>Feb</t>
  </si>
  <si>
    <t>Yamaha</t>
  </si>
  <si>
    <t>Kawasaki</t>
  </si>
  <si>
    <t>Bandung</t>
  </si>
  <si>
    <t>Surabaya</t>
  </si>
  <si>
    <t>Mar</t>
  </si>
  <si>
    <t>Row Labels</t>
  </si>
  <si>
    <t>Column Labels</t>
  </si>
  <si>
    <t>Sum of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</si>
</sst>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FFFF"/>
      <name val="Lato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E2F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 wrapText="1"/>
    </xf>
    <xf numFmtId="0" fontId="5" fillId="0" borderId="3" xfId="0" applyFont="1" applyBorder="1" applyAlignment="1">
      <alignment horizontal="right" wrapText="1"/>
    </xf>
    <xf numFmtId="6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6" fillId="6" borderId="3" xfId="0" applyFont="1" applyFill="1" applyBorder="1" applyAlignment="1">
      <alignment horizontal="left" wrapText="1"/>
    </xf>
    <xf numFmtId="0" fontId="6" fillId="6" borderId="3" xfId="0" applyFont="1" applyFill="1" applyBorder="1" applyAlignment="1">
      <alignment horizontal="center" wrapText="1"/>
    </xf>
    <xf numFmtId="3" fontId="6" fillId="7" borderId="3" xfId="0" applyNumberFormat="1" applyFont="1" applyFill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6" fontId="5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6" fontId="5" fillId="0" borderId="10" xfId="0" applyNumberFormat="1" applyFont="1" applyBorder="1" applyAlignment="1">
      <alignment horizontal="right" wrapText="1"/>
    </xf>
    <xf numFmtId="0" fontId="6" fillId="6" borderId="9" xfId="0" applyFont="1" applyFill="1" applyBorder="1" applyAlignment="1">
      <alignment horizontal="left" wrapText="1"/>
    </xf>
    <xf numFmtId="0" fontId="6" fillId="6" borderId="12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6" fontId="5" fillId="0" borderId="2" xfId="0" applyNumberFormat="1" applyFont="1" applyBorder="1" applyAlignment="1">
      <alignment horizontal="right" wrapText="1"/>
    </xf>
    <xf numFmtId="6" fontId="5" fillId="0" borderId="4" xfId="0" applyNumberFormat="1" applyFont="1" applyBorder="1" applyAlignment="1">
      <alignment horizontal="right" wrapText="1"/>
    </xf>
    <xf numFmtId="0" fontId="2" fillId="4" borderId="1" xfId="0" applyFont="1" applyFill="1" applyBorder="1" applyAlignment="1">
      <alignment horizontal="center" wrapText="1"/>
    </xf>
    <xf numFmtId="0" fontId="0" fillId="0" borderId="2" xfId="0" applyBorder="1" applyAlignment="1">
      <alignment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wrapText="1"/>
    </xf>
    <xf numFmtId="0" fontId="6" fillId="7" borderId="1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41" fontId="0" fillId="0" borderId="0" xfId="1" applyFont="1"/>
    <xf numFmtId="42" fontId="0" fillId="0" borderId="1" xfId="0" applyNumberFormat="1" applyBorder="1" applyAlignment="1">
      <alignment horizontal="right" wrapText="1"/>
    </xf>
    <xf numFmtId="42" fontId="0" fillId="0" borderId="0" xfId="0" applyNumberFormat="1"/>
    <xf numFmtId="42" fontId="0" fillId="0" borderId="0" xfId="1" applyNumberFormat="1" applyFont="1"/>
    <xf numFmtId="42" fontId="0" fillId="0" borderId="0" xfId="0" pivotButton="1" applyNumberFormat="1"/>
    <xf numFmtId="42" fontId="0" fillId="0" borderId="0" xfId="0" applyNumberFormat="1" applyAlignment="1">
      <alignment horizontal="left"/>
    </xf>
  </cellXfs>
  <cellStyles count="2">
    <cellStyle name="Comma [0]" xfId="1" builtinId="6"/>
    <cellStyle name="Normal" xfId="0" builtinId="0"/>
  </cellStyles>
  <dxfs count="149"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33" formatCode="_-* #,##0_-;\-* #,##0_-;_-* &quot;-&quot;_-;_-@_-"/>
    </dxf>
    <dxf>
      <numFmt numFmtId="175" formatCode="_-* #,##0.00000000_-;\-* #,##0.00000000_-;_-* &quot;-&quot;_-;_-@_-"/>
    </dxf>
    <dxf>
      <numFmt numFmtId="33" formatCode="_-* #,##0_-;\-* #,##0_-;_-* &quot;-&quot;_-;_-@_-"/>
    </dxf>
    <dxf>
      <numFmt numFmtId="174" formatCode="_-* #,##0.0000000_-;\-* #,##0.0000000_-;_-* &quot;-&quot;_-;_-@_-"/>
    </dxf>
    <dxf>
      <numFmt numFmtId="173" formatCode="_-* #,##0.000000_-;\-* #,##0.000000_-;_-* &quot;-&quot;_-;_-@_-"/>
    </dxf>
    <dxf>
      <numFmt numFmtId="172" formatCode="_-* #,##0.00000_-;\-* #,##0.00000_-;_-* &quot;-&quot;_-;_-@_-"/>
    </dxf>
    <dxf>
      <numFmt numFmtId="171" formatCode="_-* #,##0.0000_-;\-* #,##0.0000_-;_-* &quot;-&quot;_-;_-@_-"/>
    </dxf>
    <dxf>
      <numFmt numFmtId="170" formatCode="_-* #,##0.000_-;\-* #,##0.000_-;_-* &quot;-&quot;_-;_-@_-"/>
    </dxf>
    <dxf>
      <numFmt numFmtId="169" formatCode="_-* #,##0.00_-;\-* #,##0.00_-;_-* &quot;-&quot;_-;_-@_-"/>
    </dxf>
    <dxf>
      <numFmt numFmtId="168" formatCode="_-* #,##0.0_-;\-* #,##0.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2" formatCode="_-* #,##0.00000_-;\-* #,##0.00000_-;_-* &quot;-&quot;_-;_-@_-"/>
    </dxf>
    <dxf>
      <numFmt numFmtId="171" formatCode="_-* #,##0.0000_-;\-* #,##0.0000_-;_-* &quot;-&quot;_-;_-@_-"/>
    </dxf>
    <dxf>
      <numFmt numFmtId="171" formatCode="_-* #,##0.0000_-;\-* #,##0.0000_-;_-* &quot;-&quot;_-;_-@_-"/>
    </dxf>
    <dxf>
      <numFmt numFmtId="171" formatCode="_-* #,##0.0000_-;\-* #,##0.0000_-;_-* &quot;-&quot;_-;_-@_-"/>
    </dxf>
    <dxf>
      <numFmt numFmtId="171" formatCode="_-* #,##0.0000_-;\-* #,##0.0000_-;_-* &quot;-&quot;_-;_-@_-"/>
    </dxf>
    <dxf>
      <numFmt numFmtId="171" formatCode="_-* #,##0.0000_-;\-* #,##0.0000_-;_-* &quot;-&quot;_-;_-@_-"/>
    </dxf>
    <dxf>
      <numFmt numFmtId="171" formatCode="_-* #,##0.0000_-;\-* #,##0.0000_-;_-* &quot;-&quot;_-;_-@_-"/>
    </dxf>
    <dxf>
      <numFmt numFmtId="171" formatCode="_-* #,##0.0000_-;\-* #,##0.0000_-;_-* &quot;-&quot;_-;_-@_-"/>
    </dxf>
    <dxf>
      <numFmt numFmtId="171" formatCode="_-* #,##0.0000_-;\-* #,##0.0000_-;_-* &quot;-&quot;_-;_-@_-"/>
    </dxf>
    <dxf>
      <numFmt numFmtId="171" formatCode="_-* #,##0.0000_-;\-* #,##0.0000_-;_-* &quot;-&quot;_-;_-@_-"/>
    </dxf>
    <dxf>
      <numFmt numFmtId="171" formatCode="_-* #,##0.0000_-;\-* #,##0.0000_-;_-* &quot;-&quot;_-;_-@_-"/>
    </dxf>
    <dxf>
      <numFmt numFmtId="172" formatCode="_-* #,##0.00000_-;\-* #,##0.00000_-;_-* &quot;-&quot;_-;_-@_-"/>
    </dxf>
    <dxf>
      <numFmt numFmtId="171" formatCode="_-* #,##0.0000_-;\-* #,##0.0000_-;_-* &quot;-&quot;_-;_-@_-"/>
    </dxf>
    <dxf>
      <numFmt numFmtId="170" formatCode="_-* #,##0.000_-;\-* #,##0.000_-;_-* &quot;-&quot;_-;_-@_-"/>
    </dxf>
    <dxf>
      <numFmt numFmtId="170" formatCode="_-* #,##0.000_-;\-* #,##0.000_-;_-* &quot;-&quot;_-;_-@_-"/>
    </dxf>
    <dxf>
      <numFmt numFmtId="170" formatCode="_-* #,##0.000_-;\-* #,##0.000_-;_-* &quot;-&quot;_-;_-@_-"/>
    </dxf>
    <dxf>
      <numFmt numFmtId="170" formatCode="_-* #,##0.000_-;\-* #,##0.000_-;_-* &quot;-&quot;_-;_-@_-"/>
    </dxf>
    <dxf>
      <numFmt numFmtId="170" formatCode="_-* #,##0.000_-;\-* #,##0.000_-;_-* &quot;-&quot;_-;_-@_-"/>
    </dxf>
    <dxf>
      <numFmt numFmtId="170" formatCode="_-* #,##0.000_-;\-* #,##0.000_-;_-* &quot;-&quot;_-;_-@_-"/>
    </dxf>
    <dxf>
      <numFmt numFmtId="170" formatCode="_-* #,##0.000_-;\-* #,##0.000_-;_-* &quot;-&quot;_-;_-@_-"/>
    </dxf>
    <dxf>
      <numFmt numFmtId="170" formatCode="_-* #,##0.000_-;\-* #,##0.000_-;_-* &quot;-&quot;_-;_-@_-"/>
    </dxf>
    <dxf>
      <numFmt numFmtId="170" formatCode="_-* #,##0.000_-;\-* #,##0.000_-;_-* &quot;-&quot;_-;_-@_-"/>
    </dxf>
    <dxf>
      <numFmt numFmtId="170" formatCode="_-* #,##0.000_-;\-* #,##0.000_-;_-* &quot;-&quot;_-;_-@_-"/>
    </dxf>
    <dxf>
      <numFmt numFmtId="170" formatCode="_-* #,##0.000_-;\-* #,##0.000_-;_-* &quot;-&quot;_-;_-@_-"/>
    </dxf>
    <dxf>
      <numFmt numFmtId="169" formatCode="_-* #,##0.00_-;\-* #,##0.00_-;_-* &quot;-&quot;_-;_-@_-"/>
    </dxf>
    <dxf>
      <numFmt numFmtId="169" formatCode="_-* #,##0.00_-;\-* #,##0.00_-;_-* &quot;-&quot;_-;_-@_-"/>
    </dxf>
    <dxf>
      <numFmt numFmtId="169" formatCode="_-* #,##0.00_-;\-* #,##0.00_-;_-* &quot;-&quot;_-;_-@_-"/>
    </dxf>
    <dxf>
      <numFmt numFmtId="169" formatCode="_-* #,##0.00_-;\-* #,##0.00_-;_-* &quot;-&quot;_-;_-@_-"/>
    </dxf>
    <dxf>
      <numFmt numFmtId="169" formatCode="_-* #,##0.00_-;\-* #,##0.00_-;_-* &quot;-&quot;_-;_-@_-"/>
    </dxf>
    <dxf>
      <numFmt numFmtId="169" formatCode="_-* #,##0.00_-;\-* #,##0.00_-;_-* &quot;-&quot;_-;_-@_-"/>
    </dxf>
    <dxf>
      <numFmt numFmtId="169" formatCode="_-* #,##0.00_-;\-* #,##0.00_-;_-* &quot;-&quot;_-;_-@_-"/>
    </dxf>
    <dxf>
      <numFmt numFmtId="169" formatCode="_-* #,##0.00_-;\-* #,##0.00_-;_-* &quot;-&quot;_-;_-@_-"/>
    </dxf>
    <dxf>
      <numFmt numFmtId="169" formatCode="_-* #,##0.00_-;\-* #,##0.00_-;_-* &quot;-&quot;_-;_-@_-"/>
    </dxf>
    <dxf>
      <numFmt numFmtId="169" formatCode="_-* #,##0.00_-;\-* #,##0.00_-;_-* &quot;-&quot;_-;_-@_-"/>
    </dxf>
    <dxf>
      <numFmt numFmtId="169" formatCode="_-* #,##0.00_-;\-* #,##0.00_-;_-* &quot;-&quot;_-;_-@_-"/>
    </dxf>
    <dxf>
      <numFmt numFmtId="168" formatCode="_-* #,##0.0_-;\-* #,##0.0_-;_-* &quot;-&quot;_-;_-@_-"/>
    </dxf>
    <dxf>
      <numFmt numFmtId="168" formatCode="_-* #,##0.0_-;\-* #,##0.0_-;_-* &quot;-&quot;_-;_-@_-"/>
    </dxf>
    <dxf>
      <numFmt numFmtId="168" formatCode="_-* #,##0.0_-;\-* #,##0.0_-;_-* &quot;-&quot;_-;_-@_-"/>
    </dxf>
    <dxf>
      <numFmt numFmtId="168" formatCode="_-* #,##0.0_-;\-* #,##0.0_-;_-* &quot;-&quot;_-;_-@_-"/>
    </dxf>
    <dxf>
      <numFmt numFmtId="168" formatCode="_-* #,##0.0_-;\-* #,##0.0_-;_-* &quot;-&quot;_-;_-@_-"/>
    </dxf>
    <dxf>
      <numFmt numFmtId="168" formatCode="_-* #,##0.0_-;\-* #,##0.0_-;_-* &quot;-&quot;_-;_-@_-"/>
    </dxf>
    <dxf>
      <numFmt numFmtId="168" formatCode="_-* #,##0.0_-;\-* #,##0.0_-;_-* &quot;-&quot;_-;_-@_-"/>
    </dxf>
    <dxf>
      <numFmt numFmtId="168" formatCode="_-* #,##0.0_-;\-* #,##0.0_-;_-* &quot;-&quot;_-;_-@_-"/>
    </dxf>
    <dxf>
      <numFmt numFmtId="168" formatCode="_-* #,##0.0_-;\-* #,##0.0_-;_-* &quot;-&quot;_-;_-@_-"/>
    </dxf>
    <dxf>
      <numFmt numFmtId="168" formatCode="_-* #,##0.0_-;\-* #,##0.0_-;_-* &quot;-&quot;_-;_-@_-"/>
    </dxf>
    <dxf>
      <numFmt numFmtId="168" formatCode="_-* #,##0.0_-;\-* #,##0.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0" formatCode="&quot;Rp&quot;#,##0;[Red]\-&quot;Rp&quot;#,##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0" formatCode="&quot;Rp&quot;#,##0;[Red]\-&quot;Rp&quot;#,##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E6E6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212.880808564812" createdVersion="7" refreshedVersion="7" minRefreshableVersion="3" recordCount="12" xr:uid="{E9BF9A23-7B53-4828-8426-43EDB26C1D71}">
  <cacheSource type="worksheet">
    <worksheetSource ref="A4:D16" sheet="PIVOT TABLE 1"/>
  </cacheSource>
  <cacheFields count="4">
    <cacheField name="Bulan" numFmtId="0">
      <sharedItems count="3">
        <s v="Jan"/>
        <s v="Feb"/>
        <s v="Mar"/>
      </sharedItems>
    </cacheField>
    <cacheField name="Motor" numFmtId="0">
      <sharedItems count="3">
        <s v="Honda"/>
        <s v="Yamaha"/>
        <s v="Kawasaki"/>
      </sharedItems>
    </cacheField>
    <cacheField name="Area" numFmtId="0">
      <sharedItems count="3">
        <s v="Jakarta"/>
        <s v="Bandung"/>
        <s v="Surabaya"/>
      </sharedItems>
    </cacheField>
    <cacheField name="Penjualan" numFmtId="42">
      <sharedItems containsSemiMixedTypes="0" containsString="0" containsNumber="1" containsInteger="1" minValue="9000000" maxValue="2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2000000"/>
  </r>
  <r>
    <x v="1"/>
    <x v="1"/>
    <x v="0"/>
    <n v="11000000"/>
  </r>
  <r>
    <x v="1"/>
    <x v="2"/>
    <x v="1"/>
    <n v="15000000"/>
  </r>
  <r>
    <x v="0"/>
    <x v="0"/>
    <x v="2"/>
    <n v="13000000"/>
  </r>
  <r>
    <x v="2"/>
    <x v="1"/>
    <x v="2"/>
    <n v="14000000"/>
  </r>
  <r>
    <x v="2"/>
    <x v="2"/>
    <x v="0"/>
    <n v="17000000"/>
  </r>
  <r>
    <x v="1"/>
    <x v="0"/>
    <x v="1"/>
    <n v="20000000"/>
  </r>
  <r>
    <x v="0"/>
    <x v="1"/>
    <x v="2"/>
    <n v="13000000"/>
  </r>
  <r>
    <x v="2"/>
    <x v="2"/>
    <x v="2"/>
    <n v="14000000"/>
  </r>
  <r>
    <x v="1"/>
    <x v="0"/>
    <x v="2"/>
    <n v="17000000"/>
  </r>
  <r>
    <x v="2"/>
    <x v="1"/>
    <x v="0"/>
    <n v="9000000"/>
  </r>
  <r>
    <x v="2"/>
    <x v="2"/>
    <x v="1"/>
    <n v="11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50E7B-F179-4B0B-A355-FE08718BA4CF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5:J10" firstHeaderRow="1" firstDataRow="2" firstDataCol="1" rowPageCount="1" colPageCount="1"/>
  <pivotFields count="4"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42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Penjualan" fld="3" baseField="0" baseItem="0" numFmtId="42"/>
  </dataFields>
  <formats count="8">
    <format dxfId="59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2" type="button" dataOnly="0" labelOnly="1" outline="0" axis="axisRow" fieldPosition="0"/>
    </format>
    <format dxfId="54">
      <pivotArea type="topRight" dataOnly="0" labelOnly="1" outline="0" fieldPosition="0"/>
    </format>
    <format dxfId="53">
      <pivotArea field="1" type="button" dataOnly="0" labelOnly="1" outline="0" axis="axisPage" fieldPosition="0"/>
    </format>
    <format dxfId="52">
      <pivotArea dataOnly="0" labelOnly="1" grandRow="1" outline="0" fieldPosition="0"/>
    </format>
    <format dxfId="5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01D43-E3D8-4F3B-9079-06844C0B53AC}" name="Table1" displayName="Table1" ref="B25:F40" totalsRowCount="1" headerRowDxfId="148" headerRowBorderDxfId="147" tableBorderDxfId="146" totalsRowBorderDxfId="145">
  <autoFilter ref="B25:F39" xr:uid="{54B01D43-E3D8-4F3B-9079-06844C0B53AC}"/>
  <tableColumns count="5">
    <tableColumn id="1" xr3:uid="{11C494B4-F72C-47D4-98FD-08E30C80E0E2}" name="Region" totalsRowLabel="Total" dataDxfId="144" totalsRowDxfId="143"/>
    <tableColumn id="2" xr3:uid="{F070A7BB-878F-4488-96D5-2DEF03224C6A}" name="Prodcut Item" dataDxfId="142" totalsRowDxfId="141"/>
    <tableColumn id="3" xr3:uid="{41ABB0BF-6D9E-452B-B451-8876CBDB9C53}" name="Product Terjual" totalsRowFunction="sum" dataDxfId="140" totalsRowDxfId="139"/>
    <tableColumn id="4" xr3:uid="{2ADA00CE-4689-49B4-AF39-A75023F3C1B9}" name="Harga Satuan" totalsRowFunction="sum" dataDxfId="138" totalsRowDxfId="137"/>
    <tableColumn id="5" xr3:uid="{BECB8A12-8616-444A-9A5A-0BA0568862DB}" name="Total Revenue" totalsRowFunction="sum" dataDxfId="136" totalsRowDxfId="13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2"/>
  <sheetViews>
    <sheetView workbookViewId="0">
      <selection activeCell="H19" sqref="H19"/>
    </sheetView>
  </sheetViews>
  <sheetFormatPr defaultRowHeight="15" x14ac:dyDescent="0.25"/>
  <cols>
    <col min="2" max="2" width="19.42578125" customWidth="1"/>
    <col min="3" max="3" width="12.7109375" customWidth="1"/>
    <col min="5" max="5" width="17.28515625" customWidth="1"/>
    <col min="6" max="6" width="14.7109375" customWidth="1"/>
  </cols>
  <sheetData>
    <row r="3" spans="2:6" ht="19.5" customHeight="1" x14ac:dyDescent="0.25">
      <c r="B3" s="5" t="s">
        <v>0</v>
      </c>
      <c r="C3" s="5" t="s">
        <v>1</v>
      </c>
      <c r="E3" s="3" t="s">
        <v>21</v>
      </c>
      <c r="F3" s="3" t="s">
        <v>22</v>
      </c>
    </row>
    <row r="4" spans="2:6" x14ac:dyDescent="0.25">
      <c r="B4" s="4" t="s">
        <v>2</v>
      </c>
      <c r="C4" s="2">
        <v>46</v>
      </c>
      <c r="E4" s="1" t="s">
        <v>23</v>
      </c>
      <c r="F4" s="1">
        <f>COUNT(C4:C22)</f>
        <v>19</v>
      </c>
    </row>
    <row r="5" spans="2:6" x14ac:dyDescent="0.25">
      <c r="B5" s="1" t="s">
        <v>3</v>
      </c>
      <c r="C5" s="2">
        <v>61</v>
      </c>
      <c r="E5" s="1" t="s">
        <v>24</v>
      </c>
      <c r="F5" s="1">
        <f>_xlfn.MODE.SNGL(C4:C22)</f>
        <v>26</v>
      </c>
    </row>
    <row r="6" spans="2:6" x14ac:dyDescent="0.25">
      <c r="B6" s="1" t="s">
        <v>4</v>
      </c>
      <c r="C6" s="2">
        <v>68</v>
      </c>
      <c r="E6" s="1" t="s">
        <v>25</v>
      </c>
      <c r="F6" s="1">
        <f>MEDIAN(C4:C22)</f>
        <v>46</v>
      </c>
    </row>
    <row r="7" spans="2:6" x14ac:dyDescent="0.25">
      <c r="B7" s="1" t="s">
        <v>5</v>
      </c>
      <c r="C7" s="2">
        <v>31</v>
      </c>
      <c r="E7" s="1" t="s">
        <v>26</v>
      </c>
      <c r="F7" s="1">
        <f>AVERAGE(C4:C22)</f>
        <v>51.684210526315788</v>
      </c>
    </row>
    <row r="8" spans="2:6" x14ac:dyDescent="0.25">
      <c r="B8" s="4" t="s">
        <v>6</v>
      </c>
      <c r="C8" s="2">
        <v>26</v>
      </c>
      <c r="E8" s="1" t="s">
        <v>27</v>
      </c>
      <c r="F8" s="1">
        <f>MAX(C4:C22)</f>
        <v>93</v>
      </c>
    </row>
    <row r="9" spans="2:6" x14ac:dyDescent="0.25">
      <c r="B9" s="4" t="s">
        <v>7</v>
      </c>
      <c r="C9" s="2">
        <v>43</v>
      </c>
      <c r="E9" s="1" t="s">
        <v>28</v>
      </c>
      <c r="F9" s="1">
        <f>MIN(C4:C22)</f>
        <v>18</v>
      </c>
    </row>
    <row r="10" spans="2:6" x14ac:dyDescent="0.25">
      <c r="B10" s="1" t="s">
        <v>8</v>
      </c>
      <c r="C10" s="2">
        <v>26</v>
      </c>
      <c r="E10" s="1" t="s">
        <v>29</v>
      </c>
      <c r="F10" s="6">
        <f>_xlfn.VAR.P(C4:C22)</f>
        <v>530.53185595567868</v>
      </c>
    </row>
    <row r="11" spans="2:6" x14ac:dyDescent="0.25">
      <c r="B11" s="4" t="s">
        <v>9</v>
      </c>
      <c r="C11" s="2">
        <v>59</v>
      </c>
      <c r="E11" s="1" t="s">
        <v>30</v>
      </c>
      <c r="F11" s="6">
        <f>_xlfn.STDEV.P(C4:C22)</f>
        <v>23.033277143204756</v>
      </c>
    </row>
    <row r="12" spans="2:6" x14ac:dyDescent="0.25">
      <c r="B12" s="1" t="s">
        <v>10</v>
      </c>
      <c r="C12" s="2">
        <v>35</v>
      </c>
    </row>
    <row r="13" spans="2:6" x14ac:dyDescent="0.25">
      <c r="B13" s="1" t="s">
        <v>11</v>
      </c>
      <c r="C13" s="2">
        <v>50</v>
      </c>
    </row>
    <row r="14" spans="2:6" x14ac:dyDescent="0.25">
      <c r="B14" s="1" t="s">
        <v>12</v>
      </c>
      <c r="C14" s="2">
        <v>72</v>
      </c>
    </row>
    <row r="15" spans="2:6" x14ac:dyDescent="0.25">
      <c r="B15" s="1" t="s">
        <v>13</v>
      </c>
      <c r="C15" s="2">
        <v>18</v>
      </c>
    </row>
    <row r="16" spans="2:6" x14ac:dyDescent="0.25">
      <c r="B16" s="1" t="s">
        <v>14</v>
      </c>
      <c r="C16" s="2">
        <v>91</v>
      </c>
    </row>
    <row r="17" spans="2:3" x14ac:dyDescent="0.25">
      <c r="B17" s="1" t="s">
        <v>15</v>
      </c>
      <c r="C17" s="2">
        <v>36</v>
      </c>
    </row>
    <row r="18" spans="2:3" x14ac:dyDescent="0.25">
      <c r="B18" s="1" t="s">
        <v>16</v>
      </c>
      <c r="C18" s="2">
        <v>39</v>
      </c>
    </row>
    <row r="19" spans="2:3" x14ac:dyDescent="0.25">
      <c r="B19" s="1" t="s">
        <v>17</v>
      </c>
      <c r="C19" s="2">
        <v>86</v>
      </c>
    </row>
    <row r="20" spans="2:3" x14ac:dyDescent="0.25">
      <c r="B20" s="1" t="s">
        <v>18</v>
      </c>
      <c r="C20" s="2">
        <v>75</v>
      </c>
    </row>
    <row r="21" spans="2:3" x14ac:dyDescent="0.25">
      <c r="B21" s="1" t="s">
        <v>19</v>
      </c>
      <c r="C21" s="2">
        <v>93</v>
      </c>
    </row>
    <row r="22" spans="2:3" x14ac:dyDescent="0.25">
      <c r="B22" s="1" t="s">
        <v>20</v>
      </c>
      <c r="C22" s="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E735-B58A-4C9E-AD07-0AFCB3433DF0}">
  <dimension ref="A1:J13"/>
  <sheetViews>
    <sheetView workbookViewId="0">
      <selection activeCell="J12" sqref="J12"/>
    </sheetView>
  </sheetViews>
  <sheetFormatPr defaultRowHeight="15" x14ac:dyDescent="0.25"/>
  <cols>
    <col min="1" max="2" width="14" customWidth="1"/>
    <col min="3" max="3" width="14.28515625" customWidth="1"/>
    <col min="4" max="4" width="16.140625" customWidth="1"/>
    <col min="7" max="7" width="12.140625" customWidth="1"/>
    <col min="8" max="8" width="12.28515625" customWidth="1"/>
  </cols>
  <sheetData>
    <row r="1" spans="1:10" x14ac:dyDescent="0.25">
      <c r="A1" s="8" t="s">
        <v>31</v>
      </c>
      <c r="B1" s="8" t="s">
        <v>32</v>
      </c>
      <c r="C1" s="8" t="s">
        <v>33</v>
      </c>
      <c r="D1" s="8" t="s">
        <v>34</v>
      </c>
    </row>
    <row r="2" spans="1:10" ht="15.75" thickBot="1" x14ac:dyDescent="0.3">
      <c r="A2" s="1" t="s">
        <v>35</v>
      </c>
      <c r="B2" s="1" t="s">
        <v>36</v>
      </c>
      <c r="C2" s="1" t="s">
        <v>37</v>
      </c>
      <c r="D2" s="2">
        <v>32</v>
      </c>
    </row>
    <row r="3" spans="1:10" x14ac:dyDescent="0.25">
      <c r="A3" s="4" t="s">
        <v>38</v>
      </c>
      <c r="B3" s="1" t="s">
        <v>36</v>
      </c>
      <c r="C3" s="1" t="s">
        <v>37</v>
      </c>
      <c r="D3" s="2">
        <v>25</v>
      </c>
      <c r="G3" s="9" t="s">
        <v>42</v>
      </c>
    </row>
    <row r="4" spans="1:10" x14ac:dyDescent="0.25">
      <c r="A4" s="1" t="s">
        <v>35</v>
      </c>
      <c r="B4" s="1" t="s">
        <v>36</v>
      </c>
      <c r="C4" s="1" t="s">
        <v>37</v>
      </c>
      <c r="D4" s="2">
        <v>12</v>
      </c>
      <c r="G4" s="7" t="s">
        <v>43</v>
      </c>
      <c r="H4">
        <f>SUM(D2:D13)</f>
        <v>219</v>
      </c>
    </row>
    <row r="5" spans="1:10" ht="15.75" thickBot="1" x14ac:dyDescent="0.3">
      <c r="A5" s="4" t="s">
        <v>38</v>
      </c>
      <c r="B5" s="1" t="s">
        <v>36</v>
      </c>
      <c r="C5" s="1" t="s">
        <v>39</v>
      </c>
      <c r="D5" s="2">
        <v>10</v>
      </c>
    </row>
    <row r="6" spans="1:10" x14ac:dyDescent="0.25">
      <c r="A6" s="4" t="s">
        <v>40</v>
      </c>
      <c r="B6" s="1" t="s">
        <v>36</v>
      </c>
      <c r="C6" s="1" t="s">
        <v>39</v>
      </c>
      <c r="D6" s="2">
        <v>5</v>
      </c>
      <c r="G6" s="9" t="s">
        <v>45</v>
      </c>
    </row>
    <row r="7" spans="1:10" x14ac:dyDescent="0.25">
      <c r="A7" s="4" t="s">
        <v>40</v>
      </c>
      <c r="B7" s="1" t="s">
        <v>36</v>
      </c>
      <c r="C7" s="1" t="s">
        <v>39</v>
      </c>
      <c r="D7" s="2">
        <v>2</v>
      </c>
      <c r="G7" s="7" t="s">
        <v>38</v>
      </c>
      <c r="H7">
        <f>SUMIF(A2:A13,G7,D2:D13)</f>
        <v>100</v>
      </c>
    </row>
    <row r="8" spans="1:10" ht="15.75" thickBot="1" x14ac:dyDescent="0.3">
      <c r="A8" s="4" t="s">
        <v>38</v>
      </c>
      <c r="B8" s="1" t="s">
        <v>41</v>
      </c>
      <c r="C8" s="1" t="s">
        <v>37</v>
      </c>
      <c r="D8" s="2">
        <v>40</v>
      </c>
    </row>
    <row r="9" spans="1:10" x14ac:dyDescent="0.25">
      <c r="A9" s="1" t="s">
        <v>35</v>
      </c>
      <c r="B9" s="1" t="s">
        <v>41</v>
      </c>
      <c r="C9" s="1" t="s">
        <v>37</v>
      </c>
      <c r="D9" s="2">
        <v>33</v>
      </c>
      <c r="G9" s="9" t="s">
        <v>44</v>
      </c>
    </row>
    <row r="10" spans="1:10" x14ac:dyDescent="0.25">
      <c r="A10" s="4" t="s">
        <v>38</v>
      </c>
      <c r="B10" s="1" t="s">
        <v>41</v>
      </c>
      <c r="C10" s="1" t="s">
        <v>37</v>
      </c>
      <c r="D10" s="2">
        <v>25</v>
      </c>
      <c r="G10" s="7" t="s">
        <v>38</v>
      </c>
      <c r="H10" s="10" t="s">
        <v>36</v>
      </c>
      <c r="J10">
        <f>SUMIFS(D2:D13,A2:A13,G10,B2:B13,H10)</f>
        <v>35</v>
      </c>
    </row>
    <row r="11" spans="1:10" x14ac:dyDescent="0.25">
      <c r="A11" s="4" t="s">
        <v>40</v>
      </c>
      <c r="B11" s="1" t="s">
        <v>41</v>
      </c>
      <c r="C11" s="1" t="s">
        <v>39</v>
      </c>
      <c r="D11" s="2">
        <v>18</v>
      </c>
      <c r="G11" s="7" t="s">
        <v>36</v>
      </c>
      <c r="H11" s="10" t="s">
        <v>39</v>
      </c>
      <c r="J11">
        <f>SUMIFS(D2:D13,B2:B13,G11,C2:C13,H11)</f>
        <v>17</v>
      </c>
    </row>
    <row r="12" spans="1:10" x14ac:dyDescent="0.25">
      <c r="A12" s="1" t="s">
        <v>35</v>
      </c>
      <c r="B12" s="1" t="s">
        <v>41</v>
      </c>
      <c r="C12" s="1" t="s">
        <v>39</v>
      </c>
      <c r="D12" s="2">
        <v>10</v>
      </c>
    </row>
    <row r="13" spans="1:10" x14ac:dyDescent="0.25">
      <c r="A13" s="4" t="s">
        <v>40</v>
      </c>
      <c r="B13" s="1" t="s">
        <v>41</v>
      </c>
      <c r="C13" s="1" t="s">
        <v>39</v>
      </c>
      <c r="D13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4A02-07DA-471E-9D2E-EBA05BC77B2E}">
  <dimension ref="B1:L40"/>
  <sheetViews>
    <sheetView workbookViewId="0">
      <selection activeCell="E40" sqref="E40"/>
    </sheetView>
  </sheetViews>
  <sheetFormatPr defaultRowHeight="15" outlineLevelRow="2" x14ac:dyDescent="0.25"/>
  <cols>
    <col min="1" max="1" width="13.28515625" customWidth="1"/>
    <col min="2" max="2" width="9.85546875" customWidth="1"/>
    <col min="3" max="3" width="16.7109375" customWidth="1"/>
    <col min="4" max="4" width="21.5703125" customWidth="1"/>
    <col min="5" max="5" width="23" customWidth="1"/>
    <col min="6" max="6" width="26" customWidth="1"/>
    <col min="8" max="8" width="15" customWidth="1"/>
    <col min="9" max="9" width="15.28515625" customWidth="1"/>
    <col min="10" max="10" width="18.5703125" customWidth="1"/>
    <col min="11" max="11" width="20.42578125" customWidth="1"/>
    <col min="12" max="12" width="21" customWidth="1"/>
  </cols>
  <sheetData>
    <row r="1" spans="2:12" ht="15.75" thickBot="1" x14ac:dyDescent="0.3"/>
    <row r="2" spans="2:12" x14ac:dyDescent="0.25">
      <c r="B2" s="39" t="s">
        <v>46</v>
      </c>
      <c r="C2" s="40"/>
      <c r="D2" s="40"/>
      <c r="E2" s="40"/>
      <c r="F2" s="41"/>
    </row>
    <row r="3" spans="2:12" ht="15.75" thickBot="1" x14ac:dyDescent="0.3">
      <c r="B3" s="42"/>
      <c r="C3" s="43"/>
      <c r="D3" s="43"/>
      <c r="E3" s="43"/>
      <c r="F3" s="44"/>
    </row>
    <row r="4" spans="2:12" ht="15.75" thickBot="1" x14ac:dyDescent="0.3">
      <c r="B4" s="11"/>
      <c r="C4" s="12"/>
      <c r="D4" s="12"/>
      <c r="E4" s="12"/>
      <c r="F4" s="11"/>
    </row>
    <row r="5" spans="2:12" ht="16.5" thickBot="1" x14ac:dyDescent="0.3">
      <c r="B5" s="17" t="s">
        <v>47</v>
      </c>
      <c r="C5" s="18" t="s">
        <v>48</v>
      </c>
      <c r="D5" s="18" t="s">
        <v>49</v>
      </c>
      <c r="E5" s="18" t="s">
        <v>50</v>
      </c>
      <c r="F5" s="18" t="s">
        <v>51</v>
      </c>
      <c r="H5" s="17" t="s">
        <v>47</v>
      </c>
      <c r="I5" s="18" t="s">
        <v>48</v>
      </c>
      <c r="J5" s="18" t="s">
        <v>49</v>
      </c>
      <c r="K5" s="18" t="s">
        <v>50</v>
      </c>
      <c r="L5" s="18" t="s">
        <v>51</v>
      </c>
    </row>
    <row r="6" spans="2:12" ht="16.5" outlineLevel="2" thickBot="1" x14ac:dyDescent="0.3">
      <c r="B6" s="15" t="s">
        <v>52</v>
      </c>
      <c r="C6" s="15" t="s">
        <v>53</v>
      </c>
      <c r="D6" s="13">
        <v>40545</v>
      </c>
      <c r="E6" s="14">
        <v>50000</v>
      </c>
      <c r="F6" s="14">
        <v>2027250000</v>
      </c>
      <c r="H6" s="15" t="s">
        <v>52</v>
      </c>
      <c r="I6" s="15" t="s">
        <v>53</v>
      </c>
      <c r="J6" s="13">
        <v>40545</v>
      </c>
      <c r="K6" s="14">
        <v>50000</v>
      </c>
      <c r="L6" s="14">
        <v>2027250000</v>
      </c>
    </row>
    <row r="7" spans="2:12" ht="16.5" outlineLevel="2" thickBot="1" x14ac:dyDescent="0.3">
      <c r="B7" s="15" t="s">
        <v>52</v>
      </c>
      <c r="C7" s="15" t="s">
        <v>53</v>
      </c>
      <c r="D7" s="13">
        <v>40545</v>
      </c>
      <c r="E7" s="14">
        <v>50000</v>
      </c>
      <c r="F7" s="14">
        <v>2027250000</v>
      </c>
      <c r="H7" s="15" t="s">
        <v>52</v>
      </c>
      <c r="I7" s="16" t="s">
        <v>53</v>
      </c>
      <c r="J7" s="13">
        <v>40545</v>
      </c>
      <c r="K7" s="14">
        <v>50000</v>
      </c>
      <c r="L7" s="14">
        <v>2027250000</v>
      </c>
    </row>
    <row r="8" spans="2:12" ht="16.5" outlineLevel="2" thickBot="1" x14ac:dyDescent="0.3">
      <c r="B8" s="15" t="s">
        <v>52</v>
      </c>
      <c r="C8" s="15" t="s">
        <v>54</v>
      </c>
      <c r="D8" s="13">
        <v>56708</v>
      </c>
      <c r="E8" s="14">
        <v>65000</v>
      </c>
      <c r="F8" s="14">
        <v>3686020000</v>
      </c>
      <c r="H8" s="15" t="s">
        <v>52</v>
      </c>
      <c r="I8" s="15" t="s">
        <v>54</v>
      </c>
      <c r="J8" s="13">
        <v>56708</v>
      </c>
      <c r="K8" s="14">
        <v>65000</v>
      </c>
      <c r="L8" s="14">
        <v>3686020000</v>
      </c>
    </row>
    <row r="9" spans="2:12" ht="16.5" outlineLevel="2" thickBot="1" x14ac:dyDescent="0.3">
      <c r="B9" s="15" t="s">
        <v>52</v>
      </c>
      <c r="C9" s="15" t="s">
        <v>55</v>
      </c>
      <c r="D9" s="13">
        <v>83718</v>
      </c>
      <c r="E9" s="14">
        <v>110000</v>
      </c>
      <c r="F9" s="14">
        <v>9208980000</v>
      </c>
      <c r="H9" s="16" t="s">
        <v>52</v>
      </c>
      <c r="I9" s="15" t="s">
        <v>55</v>
      </c>
      <c r="J9" s="13">
        <v>83718</v>
      </c>
      <c r="K9" s="14">
        <v>110000</v>
      </c>
      <c r="L9" s="14">
        <v>9208980000</v>
      </c>
    </row>
    <row r="10" spans="2:12" ht="16.5" outlineLevel="2" thickBot="1" x14ac:dyDescent="0.3">
      <c r="B10" s="15" t="s">
        <v>52</v>
      </c>
      <c r="C10" s="15" t="s">
        <v>56</v>
      </c>
      <c r="D10" s="13">
        <v>49998</v>
      </c>
      <c r="E10" s="14">
        <v>125000</v>
      </c>
      <c r="F10" s="14">
        <v>6249750000</v>
      </c>
      <c r="H10" s="15" t="s">
        <v>52</v>
      </c>
      <c r="I10" s="15" t="s">
        <v>56</v>
      </c>
      <c r="J10" s="13">
        <v>49998</v>
      </c>
      <c r="K10" s="14">
        <v>125000</v>
      </c>
      <c r="L10" s="14">
        <v>6249750000</v>
      </c>
    </row>
    <row r="11" spans="2:12" ht="16.5" outlineLevel="2" thickBot="1" x14ac:dyDescent="0.3">
      <c r="B11" s="16" t="s">
        <v>52</v>
      </c>
      <c r="C11" s="15" t="s">
        <v>57</v>
      </c>
      <c r="D11" s="13">
        <v>46967</v>
      </c>
      <c r="E11" s="14">
        <v>170000</v>
      </c>
      <c r="F11" s="14">
        <v>7984390000</v>
      </c>
      <c r="H11" s="15" t="s">
        <v>52</v>
      </c>
      <c r="I11" s="15" t="s">
        <v>57</v>
      </c>
      <c r="J11" s="13">
        <v>46967</v>
      </c>
      <c r="K11" s="14">
        <v>170000</v>
      </c>
      <c r="L11" s="14">
        <v>7984390000</v>
      </c>
    </row>
    <row r="12" spans="2:12" ht="16.5" outlineLevel="1" thickBot="1" x14ac:dyDescent="0.3">
      <c r="B12" s="16"/>
      <c r="C12" s="15"/>
      <c r="D12" s="13"/>
      <c r="E12" s="14"/>
      <c r="F12" s="14"/>
      <c r="H12" s="20" t="s">
        <v>66</v>
      </c>
      <c r="I12" s="15"/>
      <c r="J12" s="13"/>
      <c r="K12" s="14"/>
      <c r="L12" s="14">
        <f>SUBTOTAL(9,L6:L11)</f>
        <v>31183640000</v>
      </c>
    </row>
    <row r="13" spans="2:12" ht="16.5" outlineLevel="2" thickBot="1" x14ac:dyDescent="0.3">
      <c r="B13" s="15" t="s">
        <v>58</v>
      </c>
      <c r="C13" s="15" t="s">
        <v>53</v>
      </c>
      <c r="D13" s="13">
        <v>40545</v>
      </c>
      <c r="E13" s="14">
        <v>50000</v>
      </c>
      <c r="F13" s="14">
        <v>2027250000</v>
      </c>
      <c r="H13" s="15" t="s">
        <v>58</v>
      </c>
      <c r="I13" s="15" t="s">
        <v>53</v>
      </c>
      <c r="J13" s="13">
        <v>40545</v>
      </c>
      <c r="K13" s="14">
        <v>50000</v>
      </c>
      <c r="L13" s="14">
        <v>2027250000</v>
      </c>
    </row>
    <row r="14" spans="2:12" ht="16.5" outlineLevel="2" thickBot="1" x14ac:dyDescent="0.3">
      <c r="B14" s="15" t="s">
        <v>58</v>
      </c>
      <c r="C14" s="15" t="s">
        <v>59</v>
      </c>
      <c r="D14" s="13">
        <v>25877</v>
      </c>
      <c r="E14" s="14">
        <v>80000</v>
      </c>
      <c r="F14" s="14">
        <v>2070160000</v>
      </c>
      <c r="H14" s="15" t="s">
        <v>58</v>
      </c>
      <c r="I14" s="15" t="s">
        <v>59</v>
      </c>
      <c r="J14" s="13">
        <v>25877</v>
      </c>
      <c r="K14" s="14">
        <v>80000</v>
      </c>
      <c r="L14" s="14">
        <v>2070160000</v>
      </c>
    </row>
    <row r="15" spans="2:12" ht="16.5" outlineLevel="2" thickBot="1" x14ac:dyDescent="0.3">
      <c r="B15" s="15" t="s">
        <v>58</v>
      </c>
      <c r="C15" s="15" t="s">
        <v>59</v>
      </c>
      <c r="D15" s="13">
        <v>25877</v>
      </c>
      <c r="E15" s="14">
        <v>80000</v>
      </c>
      <c r="F15" s="14">
        <v>2070160000</v>
      </c>
      <c r="H15" s="15" t="s">
        <v>58</v>
      </c>
      <c r="I15" s="15" t="s">
        <v>59</v>
      </c>
      <c r="J15" s="13">
        <v>25877</v>
      </c>
      <c r="K15" s="14">
        <v>80000</v>
      </c>
      <c r="L15" s="14">
        <v>2070160000</v>
      </c>
    </row>
    <row r="16" spans="2:12" ht="16.5" outlineLevel="2" thickBot="1" x14ac:dyDescent="0.3">
      <c r="B16" s="15" t="s">
        <v>58</v>
      </c>
      <c r="C16" s="15" t="s">
        <v>60</v>
      </c>
      <c r="D16" s="13">
        <v>71260</v>
      </c>
      <c r="E16" s="14">
        <v>95000</v>
      </c>
      <c r="F16" s="14">
        <v>6769700000</v>
      </c>
      <c r="H16" s="15" t="s">
        <v>58</v>
      </c>
      <c r="I16" s="15" t="s">
        <v>60</v>
      </c>
      <c r="J16" s="13">
        <v>71260</v>
      </c>
      <c r="K16" s="14">
        <v>95000</v>
      </c>
      <c r="L16" s="14">
        <v>6769700000</v>
      </c>
    </row>
    <row r="17" spans="2:12" ht="16.5" outlineLevel="2" thickBot="1" x14ac:dyDescent="0.3">
      <c r="B17" s="15" t="s">
        <v>58</v>
      </c>
      <c r="C17" s="15" t="s">
        <v>61</v>
      </c>
      <c r="D17" s="13">
        <v>44727</v>
      </c>
      <c r="E17" s="14">
        <v>140000</v>
      </c>
      <c r="F17" s="14">
        <v>6261780000</v>
      </c>
      <c r="H17" s="16" t="s">
        <v>58</v>
      </c>
      <c r="I17" s="15" t="s">
        <v>61</v>
      </c>
      <c r="J17" s="13">
        <v>44727</v>
      </c>
      <c r="K17" s="14">
        <v>140000</v>
      </c>
      <c r="L17" s="14">
        <v>6261780000</v>
      </c>
    </row>
    <row r="18" spans="2:12" ht="16.5" outlineLevel="2" thickBot="1" x14ac:dyDescent="0.3">
      <c r="B18" s="15" t="s">
        <v>58</v>
      </c>
      <c r="C18" s="15" t="s">
        <v>62</v>
      </c>
      <c r="D18" s="13">
        <v>10675</v>
      </c>
      <c r="E18" s="14">
        <v>155000</v>
      </c>
      <c r="F18" s="14">
        <v>1654625000</v>
      </c>
      <c r="H18" s="15" t="s">
        <v>58</v>
      </c>
      <c r="I18" s="15" t="s">
        <v>62</v>
      </c>
      <c r="J18" s="13">
        <v>10675</v>
      </c>
      <c r="K18" s="14">
        <v>155000</v>
      </c>
      <c r="L18" s="14">
        <v>1654625000</v>
      </c>
    </row>
    <row r="19" spans="2:12" ht="16.5" outlineLevel="2" thickBot="1" x14ac:dyDescent="0.3">
      <c r="B19" s="15" t="s">
        <v>58</v>
      </c>
      <c r="C19" s="15" t="s">
        <v>63</v>
      </c>
      <c r="D19" s="13">
        <v>13637</v>
      </c>
      <c r="E19" s="14">
        <v>200000</v>
      </c>
      <c r="F19" s="14">
        <v>2727400000</v>
      </c>
      <c r="H19" s="15" t="s">
        <v>58</v>
      </c>
      <c r="I19" s="15" t="s">
        <v>63</v>
      </c>
      <c r="J19" s="13">
        <v>13637</v>
      </c>
      <c r="K19" s="14">
        <v>200000</v>
      </c>
      <c r="L19" s="14">
        <v>2727400000</v>
      </c>
    </row>
    <row r="20" spans="2:12" ht="16.5" outlineLevel="2" thickBot="1" x14ac:dyDescent="0.3">
      <c r="B20" s="15" t="s">
        <v>58</v>
      </c>
      <c r="C20" s="15" t="s">
        <v>64</v>
      </c>
      <c r="D20" s="13">
        <v>20051</v>
      </c>
      <c r="E20" s="14">
        <v>215000</v>
      </c>
      <c r="F20" s="14">
        <v>4310965000</v>
      </c>
      <c r="H20" s="16" t="s">
        <v>58</v>
      </c>
      <c r="I20" s="15" t="s">
        <v>64</v>
      </c>
      <c r="J20" s="13">
        <v>20051</v>
      </c>
      <c r="K20" s="14">
        <v>215000</v>
      </c>
      <c r="L20" s="14">
        <v>4310965000</v>
      </c>
    </row>
    <row r="21" spans="2:12" ht="16.5" outlineLevel="1" thickBot="1" x14ac:dyDescent="0.3">
      <c r="B21" s="21"/>
      <c r="C21" s="22"/>
      <c r="D21" s="13"/>
      <c r="E21" s="14"/>
      <c r="F21" s="14"/>
      <c r="H21" s="26" t="s">
        <v>67</v>
      </c>
      <c r="I21" s="23"/>
      <c r="J21" s="24"/>
      <c r="K21" s="25"/>
      <c r="L21" s="25">
        <f>SUBTOTAL(9,L13:L20)</f>
        <v>27892040000</v>
      </c>
    </row>
    <row r="22" spans="2:12" ht="16.5" thickBot="1" x14ac:dyDescent="0.3">
      <c r="B22" s="21"/>
      <c r="C22" s="22"/>
      <c r="D22" s="13"/>
      <c r="E22" s="14"/>
      <c r="F22" s="14"/>
      <c r="H22" s="26" t="s">
        <v>68</v>
      </c>
      <c r="I22" s="23"/>
      <c r="J22" s="24"/>
      <c r="K22" s="25"/>
      <c r="L22" s="25">
        <f>SUBTOTAL(9,L6:L20)</f>
        <v>59075680000</v>
      </c>
    </row>
    <row r="23" spans="2:12" ht="16.5" thickBot="1" x14ac:dyDescent="0.3">
      <c r="B23" s="45" t="s">
        <v>65</v>
      </c>
      <c r="C23" s="46"/>
      <c r="D23" s="19">
        <f>SUBTOTAL(9,D6:D20)</f>
        <v>571130</v>
      </c>
      <c r="E23" s="19">
        <f>SUBTOTAL(9,E6:E20)</f>
        <v>1585000</v>
      </c>
      <c r="F23" s="19">
        <f>SUBTOTAL(9,F6:F20)</f>
        <v>59075680000</v>
      </c>
    </row>
    <row r="25" spans="2:12" ht="16.5" thickBot="1" x14ac:dyDescent="0.3">
      <c r="B25" s="29" t="s">
        <v>47</v>
      </c>
      <c r="C25" s="30" t="s">
        <v>48</v>
      </c>
      <c r="D25" s="30" t="s">
        <v>49</v>
      </c>
      <c r="E25" s="30" t="s">
        <v>50</v>
      </c>
      <c r="F25" s="31" t="s">
        <v>51</v>
      </c>
    </row>
    <row r="26" spans="2:12" ht="16.5" thickBot="1" x14ac:dyDescent="0.3">
      <c r="B26" s="22" t="s">
        <v>52</v>
      </c>
      <c r="C26" s="15" t="s">
        <v>53</v>
      </c>
      <c r="D26" s="13">
        <v>40545</v>
      </c>
      <c r="E26" s="14">
        <v>50000</v>
      </c>
      <c r="F26" s="28">
        <v>2027250000</v>
      </c>
    </row>
    <row r="27" spans="2:12" ht="16.5" thickBot="1" x14ac:dyDescent="0.3">
      <c r="B27" s="22" t="s">
        <v>52</v>
      </c>
      <c r="C27" s="15" t="s">
        <v>53</v>
      </c>
      <c r="D27" s="13">
        <v>40545</v>
      </c>
      <c r="E27" s="14">
        <v>50000</v>
      </c>
      <c r="F27" s="28">
        <v>2027250000</v>
      </c>
    </row>
    <row r="28" spans="2:12" ht="16.5" thickBot="1" x14ac:dyDescent="0.3">
      <c r="B28" s="22" t="s">
        <v>52</v>
      </c>
      <c r="C28" s="15" t="s">
        <v>54</v>
      </c>
      <c r="D28" s="13">
        <v>56708</v>
      </c>
      <c r="E28" s="14">
        <v>65000</v>
      </c>
      <c r="F28" s="28">
        <v>3686020000</v>
      </c>
    </row>
    <row r="29" spans="2:12" ht="16.5" thickBot="1" x14ac:dyDescent="0.3">
      <c r="B29" s="22" t="s">
        <v>52</v>
      </c>
      <c r="C29" s="15" t="s">
        <v>55</v>
      </c>
      <c r="D29" s="13">
        <v>83718</v>
      </c>
      <c r="E29" s="14">
        <v>110000</v>
      </c>
      <c r="F29" s="28">
        <v>9208980000</v>
      </c>
    </row>
    <row r="30" spans="2:12" ht="16.5" thickBot="1" x14ac:dyDescent="0.3">
      <c r="B30" s="22" t="s">
        <v>52</v>
      </c>
      <c r="C30" s="15" t="s">
        <v>56</v>
      </c>
      <c r="D30" s="13">
        <v>49998</v>
      </c>
      <c r="E30" s="14">
        <v>125000</v>
      </c>
      <c r="F30" s="28">
        <v>6249750000</v>
      </c>
    </row>
    <row r="31" spans="2:12" ht="16.5" thickBot="1" x14ac:dyDescent="0.3">
      <c r="B31" s="27" t="s">
        <v>52</v>
      </c>
      <c r="C31" s="15" t="s">
        <v>57</v>
      </c>
      <c r="D31" s="13">
        <v>46967</v>
      </c>
      <c r="E31" s="14">
        <v>170000</v>
      </c>
      <c r="F31" s="28">
        <v>7984390000</v>
      </c>
    </row>
    <row r="32" spans="2:12" ht="16.5" thickBot="1" x14ac:dyDescent="0.3">
      <c r="B32" s="22" t="s">
        <v>58</v>
      </c>
      <c r="C32" s="15" t="s">
        <v>53</v>
      </c>
      <c r="D32" s="13">
        <v>40545</v>
      </c>
      <c r="E32" s="14">
        <v>50000</v>
      </c>
      <c r="F32" s="28">
        <v>2027250000</v>
      </c>
    </row>
    <row r="33" spans="2:6" ht="16.5" thickBot="1" x14ac:dyDescent="0.3">
      <c r="B33" s="22" t="s">
        <v>58</v>
      </c>
      <c r="C33" s="15" t="s">
        <v>59</v>
      </c>
      <c r="D33" s="13">
        <v>25877</v>
      </c>
      <c r="E33" s="14">
        <v>80000</v>
      </c>
      <c r="F33" s="28">
        <v>2070160000</v>
      </c>
    </row>
    <row r="34" spans="2:6" ht="16.5" thickBot="1" x14ac:dyDescent="0.3">
      <c r="B34" s="22" t="s">
        <v>58</v>
      </c>
      <c r="C34" s="15" t="s">
        <v>59</v>
      </c>
      <c r="D34" s="13">
        <v>25877</v>
      </c>
      <c r="E34" s="14">
        <v>80000</v>
      </c>
      <c r="F34" s="28">
        <v>2070160000</v>
      </c>
    </row>
    <row r="35" spans="2:6" ht="16.5" thickBot="1" x14ac:dyDescent="0.3">
      <c r="B35" s="22" t="s">
        <v>58</v>
      </c>
      <c r="C35" s="15" t="s">
        <v>60</v>
      </c>
      <c r="D35" s="13">
        <v>71260</v>
      </c>
      <c r="E35" s="14">
        <v>95000</v>
      </c>
      <c r="F35" s="28">
        <v>6769700000</v>
      </c>
    </row>
    <row r="36" spans="2:6" ht="16.5" thickBot="1" x14ac:dyDescent="0.3">
      <c r="B36" s="22" t="s">
        <v>58</v>
      </c>
      <c r="C36" s="15" t="s">
        <v>61</v>
      </c>
      <c r="D36" s="13">
        <v>44727</v>
      </c>
      <c r="E36" s="14">
        <v>140000</v>
      </c>
      <c r="F36" s="28">
        <v>6261780000</v>
      </c>
    </row>
    <row r="37" spans="2:6" ht="16.5" thickBot="1" x14ac:dyDescent="0.3">
      <c r="B37" s="22" t="s">
        <v>58</v>
      </c>
      <c r="C37" s="15" t="s">
        <v>62</v>
      </c>
      <c r="D37" s="13">
        <v>10675</v>
      </c>
      <c r="E37" s="14">
        <v>155000</v>
      </c>
      <c r="F37" s="28">
        <v>1654625000</v>
      </c>
    </row>
    <row r="38" spans="2:6" ht="16.5" thickBot="1" x14ac:dyDescent="0.3">
      <c r="B38" s="22" t="s">
        <v>58</v>
      </c>
      <c r="C38" s="15" t="s">
        <v>63</v>
      </c>
      <c r="D38" s="13">
        <v>13637</v>
      </c>
      <c r="E38" s="14">
        <v>200000</v>
      </c>
      <c r="F38" s="28">
        <v>2727400000</v>
      </c>
    </row>
    <row r="39" spans="2:6" ht="16.5" thickBot="1" x14ac:dyDescent="0.3">
      <c r="B39" s="32" t="s">
        <v>58</v>
      </c>
      <c r="C39" s="33" t="s">
        <v>64</v>
      </c>
      <c r="D39" s="34">
        <v>20051</v>
      </c>
      <c r="E39" s="35">
        <v>215000</v>
      </c>
      <c r="F39" s="36">
        <v>4310965000</v>
      </c>
    </row>
    <row r="40" spans="2:6" ht="15.75" x14ac:dyDescent="0.25">
      <c r="B40" s="32" t="s">
        <v>69</v>
      </c>
      <c r="C40" s="33"/>
      <c r="D40" s="34">
        <f>SUBTOTAL(109,Table1[Product Terjual])</f>
        <v>571130</v>
      </c>
      <c r="E40" s="35">
        <f>SUBTOTAL(109,Table1[Harga Satuan])</f>
        <v>1585000</v>
      </c>
      <c r="F40" s="36">
        <f>SUBTOTAL(109,Table1[Total Revenue])</f>
        <v>59075680000</v>
      </c>
    </row>
  </sheetData>
  <autoFilter ref="B5:F20" xr:uid="{AC924A02-07DA-471E-9D2E-EBA05BC77B2E}"/>
  <mergeCells count="2">
    <mergeCell ref="B2:F3"/>
    <mergeCell ref="B23:C2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8628-59D5-4B74-8393-25EE6E89057E}">
  <dimension ref="A1:I13"/>
  <sheetViews>
    <sheetView workbookViewId="0">
      <selection activeCell="I13" sqref="I13"/>
    </sheetView>
  </sheetViews>
  <sheetFormatPr defaultRowHeight="15" x14ac:dyDescent="0.25"/>
  <cols>
    <col min="1" max="1" width="14.42578125" customWidth="1"/>
    <col min="2" max="2" width="13" customWidth="1"/>
    <col min="3" max="3" width="10.42578125" customWidth="1"/>
    <col min="4" max="4" width="10" customWidth="1"/>
    <col min="7" max="7" width="17.5703125" customWidth="1"/>
    <col min="8" max="8" width="8.140625" customWidth="1"/>
  </cols>
  <sheetData>
    <row r="1" spans="1:9" ht="15.75" thickBot="1" x14ac:dyDescent="0.3">
      <c r="A1" s="37" t="s">
        <v>70</v>
      </c>
      <c r="B1" s="37" t="s">
        <v>31</v>
      </c>
      <c r="C1" s="37" t="s">
        <v>32</v>
      </c>
      <c r="D1" s="37" t="s">
        <v>33</v>
      </c>
      <c r="E1" s="37" t="s">
        <v>34</v>
      </c>
    </row>
    <row r="2" spans="1:9" x14ac:dyDescent="0.25">
      <c r="A2" s="4" t="s">
        <v>71</v>
      </c>
      <c r="B2" s="1" t="s">
        <v>38</v>
      </c>
      <c r="C2" s="1" t="s">
        <v>41</v>
      </c>
      <c r="D2" s="1" t="s">
        <v>37</v>
      </c>
      <c r="E2" s="2">
        <v>25</v>
      </c>
      <c r="G2" s="38" t="s">
        <v>86</v>
      </c>
    </row>
    <row r="3" spans="1:9" x14ac:dyDescent="0.25">
      <c r="A3" s="4" t="s">
        <v>72</v>
      </c>
      <c r="B3" s="1" t="s">
        <v>38</v>
      </c>
      <c r="C3" s="1" t="s">
        <v>36</v>
      </c>
      <c r="D3" s="1" t="s">
        <v>39</v>
      </c>
      <c r="E3" s="2">
        <v>32</v>
      </c>
      <c r="G3" s="7" t="s">
        <v>43</v>
      </c>
      <c r="H3">
        <f>COUNT(E2:E13)</f>
        <v>12</v>
      </c>
    </row>
    <row r="4" spans="1:9" x14ac:dyDescent="0.25">
      <c r="A4" s="4" t="s">
        <v>73</v>
      </c>
      <c r="B4" s="1" t="s">
        <v>38</v>
      </c>
      <c r="C4" s="1" t="s">
        <v>36</v>
      </c>
      <c r="D4" s="1" t="s">
        <v>37</v>
      </c>
      <c r="E4" s="2">
        <v>12</v>
      </c>
    </row>
    <row r="5" spans="1:9" ht="15.75" thickBot="1" x14ac:dyDescent="0.3">
      <c r="A5" s="4" t="s">
        <v>74</v>
      </c>
      <c r="B5" s="1" t="s">
        <v>40</v>
      </c>
      <c r="C5" s="1" t="s">
        <v>41</v>
      </c>
      <c r="D5" s="1" t="s">
        <v>39</v>
      </c>
      <c r="E5" s="2">
        <v>5</v>
      </c>
    </row>
    <row r="6" spans="1:9" x14ac:dyDescent="0.25">
      <c r="A6" s="4" t="s">
        <v>75</v>
      </c>
      <c r="B6" s="1" t="s">
        <v>40</v>
      </c>
      <c r="C6" s="1" t="s">
        <v>76</v>
      </c>
      <c r="D6" s="1" t="s">
        <v>37</v>
      </c>
      <c r="E6" s="2">
        <v>2</v>
      </c>
      <c r="G6" s="38" t="s">
        <v>87</v>
      </c>
    </row>
    <row r="7" spans="1:9" x14ac:dyDescent="0.25">
      <c r="A7" s="4" t="s">
        <v>77</v>
      </c>
      <c r="B7" s="1" t="s">
        <v>40</v>
      </c>
      <c r="C7" s="1" t="s">
        <v>36</v>
      </c>
      <c r="D7" s="1" t="s">
        <v>39</v>
      </c>
      <c r="E7" s="2">
        <v>40</v>
      </c>
      <c r="G7" s="7" t="s">
        <v>38</v>
      </c>
      <c r="H7">
        <f>COUNTIF(B2:B13,G7)</f>
        <v>3</v>
      </c>
    </row>
    <row r="8" spans="1:9" x14ac:dyDescent="0.25">
      <c r="A8" s="4" t="s">
        <v>78</v>
      </c>
      <c r="B8" s="1" t="s">
        <v>40</v>
      </c>
      <c r="C8" s="1" t="s">
        <v>79</v>
      </c>
      <c r="D8" s="1" t="s">
        <v>37</v>
      </c>
      <c r="E8" s="2">
        <v>25</v>
      </c>
      <c r="G8" s="7" t="s">
        <v>39</v>
      </c>
      <c r="H8">
        <f>COUNTIF(D2:D13,G8)</f>
        <v>6</v>
      </c>
    </row>
    <row r="9" spans="1:9" ht="15.75" thickBot="1" x14ac:dyDescent="0.3">
      <c r="A9" s="1" t="s">
        <v>80</v>
      </c>
      <c r="B9" s="1" t="s">
        <v>35</v>
      </c>
      <c r="C9" s="1" t="s">
        <v>76</v>
      </c>
      <c r="D9" s="1" t="s">
        <v>39</v>
      </c>
      <c r="E9" s="2">
        <v>33</v>
      </c>
    </row>
    <row r="10" spans="1:9" x14ac:dyDescent="0.25">
      <c r="A10" s="1" t="s">
        <v>81</v>
      </c>
      <c r="B10" s="1" t="s">
        <v>35</v>
      </c>
      <c r="C10" s="1" t="s">
        <v>36</v>
      </c>
      <c r="D10" s="1" t="s">
        <v>37</v>
      </c>
      <c r="E10" s="2">
        <v>10</v>
      </c>
      <c r="G10" s="38" t="s">
        <v>88</v>
      </c>
    </row>
    <row r="11" spans="1:9" x14ac:dyDescent="0.25">
      <c r="A11" s="4" t="s">
        <v>82</v>
      </c>
      <c r="B11" s="1" t="s">
        <v>83</v>
      </c>
      <c r="C11" s="1" t="s">
        <v>41</v>
      </c>
      <c r="D11" s="1" t="s">
        <v>39</v>
      </c>
      <c r="E11" s="2">
        <v>18</v>
      </c>
      <c r="G11" s="7" t="s">
        <v>38</v>
      </c>
      <c r="H11" s="7" t="s">
        <v>36</v>
      </c>
      <c r="I11">
        <f>COUNTIFS(B2:B13,G11,C2:C13,H11)</f>
        <v>2</v>
      </c>
    </row>
    <row r="12" spans="1:9" x14ac:dyDescent="0.25">
      <c r="A12" s="4" t="s">
        <v>84</v>
      </c>
      <c r="B12" s="1" t="s">
        <v>83</v>
      </c>
      <c r="C12" s="1" t="s">
        <v>76</v>
      </c>
      <c r="D12" s="1" t="s">
        <v>37</v>
      </c>
      <c r="E12" s="2">
        <v>7</v>
      </c>
      <c r="G12" s="7" t="s">
        <v>36</v>
      </c>
      <c r="H12" s="7" t="s">
        <v>39</v>
      </c>
      <c r="I12">
        <f>COUNTIFS(C2:C13,G12,D2:D13,H12)</f>
        <v>3</v>
      </c>
    </row>
    <row r="13" spans="1:9" x14ac:dyDescent="0.25">
      <c r="A13" s="4" t="s">
        <v>85</v>
      </c>
      <c r="B13" s="1" t="s">
        <v>83</v>
      </c>
      <c r="C13" s="1" t="s">
        <v>36</v>
      </c>
      <c r="D13" s="1" t="s">
        <v>39</v>
      </c>
      <c r="E13" s="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2E7D-C2FB-4CFB-B2B4-750188B8512D}">
  <dimension ref="A3:L22"/>
  <sheetViews>
    <sheetView tabSelected="1" topLeftCell="B1" workbookViewId="0">
      <selection activeCell="H3" sqref="H3"/>
    </sheetView>
  </sheetViews>
  <sheetFormatPr defaultRowHeight="15" x14ac:dyDescent="0.25"/>
  <cols>
    <col min="1" max="1" width="11.42578125" customWidth="1"/>
    <col min="2" max="2" width="10.7109375" customWidth="1"/>
    <col min="3" max="3" width="11.42578125" customWidth="1"/>
    <col min="4" max="4" width="15" customWidth="1"/>
    <col min="7" max="7" width="18.140625" style="50" bestFit="1" customWidth="1"/>
    <col min="8" max="8" width="17.7109375" style="51" bestFit="1" customWidth="1"/>
    <col min="9" max="10" width="14" style="51" bestFit="1" customWidth="1"/>
    <col min="11" max="11" width="15" style="51" bestFit="1" customWidth="1"/>
    <col min="12" max="12" width="12.7109375" style="48" bestFit="1" customWidth="1"/>
  </cols>
  <sheetData>
    <row r="3" spans="1:12" x14ac:dyDescent="0.25">
      <c r="G3" s="52" t="s">
        <v>90</v>
      </c>
      <c r="H3" s="50" t="s">
        <v>94</v>
      </c>
    </row>
    <row r="4" spans="1:12" x14ac:dyDescent="0.25">
      <c r="A4" s="47" t="s">
        <v>89</v>
      </c>
      <c r="B4" s="47" t="s">
        <v>90</v>
      </c>
      <c r="C4" s="47" t="s">
        <v>91</v>
      </c>
      <c r="D4" s="47" t="s">
        <v>92</v>
      </c>
      <c r="H4" s="50"/>
      <c r="I4" s="50"/>
      <c r="J4" s="50"/>
      <c r="K4" s="50"/>
      <c r="L4"/>
    </row>
    <row r="5" spans="1:12" x14ac:dyDescent="0.25">
      <c r="A5" s="4" t="s">
        <v>93</v>
      </c>
      <c r="B5" s="1" t="s">
        <v>94</v>
      </c>
      <c r="C5" s="1" t="s">
        <v>95</v>
      </c>
      <c r="D5" s="49">
        <v>12000000</v>
      </c>
      <c r="G5" s="52" t="s">
        <v>104</v>
      </c>
      <c r="H5" s="52" t="s">
        <v>103</v>
      </c>
      <c r="I5" s="50"/>
      <c r="J5" s="50"/>
      <c r="K5"/>
      <c r="L5"/>
    </row>
    <row r="6" spans="1:12" x14ac:dyDescent="0.25">
      <c r="A6" s="4" t="s">
        <v>96</v>
      </c>
      <c r="B6" s="1" t="s">
        <v>97</v>
      </c>
      <c r="C6" s="1" t="s">
        <v>95</v>
      </c>
      <c r="D6" s="49">
        <v>11000000</v>
      </c>
      <c r="G6" s="52" t="s">
        <v>102</v>
      </c>
      <c r="H6" s="50" t="s">
        <v>93</v>
      </c>
      <c r="I6" s="50" t="s">
        <v>96</v>
      </c>
      <c r="J6" s="50" t="s">
        <v>68</v>
      </c>
      <c r="K6"/>
      <c r="L6"/>
    </row>
    <row r="7" spans="1:12" x14ac:dyDescent="0.25">
      <c r="A7" s="4" t="s">
        <v>96</v>
      </c>
      <c r="B7" s="1" t="s">
        <v>98</v>
      </c>
      <c r="C7" s="1" t="s">
        <v>99</v>
      </c>
      <c r="D7" s="49">
        <v>15000000</v>
      </c>
      <c r="G7" s="53" t="s">
        <v>99</v>
      </c>
      <c r="H7" s="50"/>
      <c r="I7" s="50">
        <v>20000000</v>
      </c>
      <c r="J7" s="50">
        <v>20000000</v>
      </c>
      <c r="K7"/>
      <c r="L7"/>
    </row>
    <row r="8" spans="1:12" x14ac:dyDescent="0.25">
      <c r="A8" s="4" t="s">
        <v>93</v>
      </c>
      <c r="B8" s="1" t="s">
        <v>94</v>
      </c>
      <c r="C8" s="1" t="s">
        <v>100</v>
      </c>
      <c r="D8" s="49">
        <v>13000000</v>
      </c>
      <c r="G8" s="53" t="s">
        <v>95</v>
      </c>
      <c r="H8" s="50">
        <v>12000000</v>
      </c>
      <c r="I8" s="50"/>
      <c r="J8" s="50">
        <v>12000000</v>
      </c>
      <c r="K8"/>
      <c r="L8"/>
    </row>
    <row r="9" spans="1:12" x14ac:dyDescent="0.25">
      <c r="A9" s="4" t="s">
        <v>101</v>
      </c>
      <c r="B9" s="1" t="s">
        <v>97</v>
      </c>
      <c r="C9" s="1" t="s">
        <v>100</v>
      </c>
      <c r="D9" s="49">
        <v>14000000</v>
      </c>
      <c r="G9" s="53" t="s">
        <v>100</v>
      </c>
      <c r="H9" s="50">
        <v>13000000</v>
      </c>
      <c r="I9" s="50">
        <v>17000000</v>
      </c>
      <c r="J9" s="50">
        <v>30000000</v>
      </c>
      <c r="K9"/>
      <c r="L9"/>
    </row>
    <row r="10" spans="1:12" x14ac:dyDescent="0.25">
      <c r="A10" s="4" t="s">
        <v>101</v>
      </c>
      <c r="B10" s="1" t="s">
        <v>98</v>
      </c>
      <c r="C10" s="1" t="s">
        <v>95</v>
      </c>
      <c r="D10" s="49">
        <v>17000000</v>
      </c>
      <c r="G10" s="53" t="s">
        <v>68</v>
      </c>
      <c r="H10" s="50">
        <v>25000000</v>
      </c>
      <c r="I10" s="50">
        <v>37000000</v>
      </c>
      <c r="J10" s="50">
        <v>62000000</v>
      </c>
      <c r="K10"/>
    </row>
    <row r="11" spans="1:12" x14ac:dyDescent="0.25">
      <c r="A11" s="4" t="s">
        <v>96</v>
      </c>
      <c r="B11" s="1" t="s">
        <v>94</v>
      </c>
      <c r="C11" s="1" t="s">
        <v>99</v>
      </c>
      <c r="D11" s="49">
        <v>20000000</v>
      </c>
      <c r="H11" s="50"/>
      <c r="I11" s="50"/>
    </row>
    <row r="12" spans="1:12" x14ac:dyDescent="0.25">
      <c r="A12" s="4" t="s">
        <v>93</v>
      </c>
      <c r="B12" s="1" t="s">
        <v>97</v>
      </c>
      <c r="C12" s="1" t="s">
        <v>100</v>
      </c>
      <c r="D12" s="49">
        <v>13000000</v>
      </c>
      <c r="H12" s="50"/>
      <c r="I12" s="50"/>
    </row>
    <row r="13" spans="1:12" x14ac:dyDescent="0.25">
      <c r="A13" s="4" t="s">
        <v>101</v>
      </c>
      <c r="B13" s="1" t="s">
        <v>98</v>
      </c>
      <c r="C13" s="1" t="s">
        <v>100</v>
      </c>
      <c r="D13" s="49">
        <v>14000000</v>
      </c>
      <c r="H13" s="50"/>
      <c r="I13" s="50"/>
    </row>
    <row r="14" spans="1:12" x14ac:dyDescent="0.25">
      <c r="A14" s="4" t="s">
        <v>96</v>
      </c>
      <c r="B14" s="1" t="s">
        <v>94</v>
      </c>
      <c r="C14" s="1" t="s">
        <v>100</v>
      </c>
      <c r="D14" s="49">
        <v>17000000</v>
      </c>
      <c r="H14" s="50"/>
      <c r="I14" s="50"/>
    </row>
    <row r="15" spans="1:12" x14ac:dyDescent="0.25">
      <c r="A15" s="1" t="s">
        <v>101</v>
      </c>
      <c r="B15" s="1" t="s">
        <v>97</v>
      </c>
      <c r="C15" s="1" t="s">
        <v>95</v>
      </c>
      <c r="D15" s="49">
        <v>9000000</v>
      </c>
      <c r="H15" s="50"/>
      <c r="I15" s="50"/>
    </row>
    <row r="16" spans="1:12" x14ac:dyDescent="0.25">
      <c r="A16" s="4" t="s">
        <v>101</v>
      </c>
      <c r="B16" s="1" t="s">
        <v>98</v>
      </c>
      <c r="C16" s="1" t="s">
        <v>99</v>
      </c>
      <c r="D16" s="49">
        <v>11500000</v>
      </c>
      <c r="H16" s="50"/>
      <c r="I16" s="50"/>
    </row>
    <row r="17" spans="8:9" x14ac:dyDescent="0.25">
      <c r="H17" s="50"/>
      <c r="I17" s="50"/>
    </row>
    <row r="18" spans="8:9" x14ac:dyDescent="0.25">
      <c r="H18" s="50"/>
      <c r="I18" s="50"/>
    </row>
    <row r="19" spans="8:9" x14ac:dyDescent="0.25">
      <c r="H19" s="50"/>
      <c r="I19" s="50"/>
    </row>
    <row r="20" spans="8:9" x14ac:dyDescent="0.25">
      <c r="H20" s="50"/>
      <c r="I20" s="50"/>
    </row>
    <row r="21" spans="8:9" x14ac:dyDescent="0.25">
      <c r="H21" s="50"/>
      <c r="I21" s="50"/>
    </row>
    <row r="22" spans="8:9" x14ac:dyDescent="0.25">
      <c r="H22" s="50"/>
      <c r="I22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MEAN,MEDIAN,MODE,COUNT,AVERAGE</vt:lpstr>
      <vt:lpstr>SUM,SUMIF &amp; SUMIFS</vt:lpstr>
      <vt:lpstr>SUBTOTAL</vt:lpstr>
      <vt:lpstr>COUNTI,COUNTIF,COUNTIFS</vt:lpstr>
      <vt:lpstr>PIVOT 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10</cp:lastModifiedBy>
  <dcterms:created xsi:type="dcterms:W3CDTF">2015-06-05T18:17:20Z</dcterms:created>
  <dcterms:modified xsi:type="dcterms:W3CDTF">2023-10-13T14:47:07Z</dcterms:modified>
</cp:coreProperties>
</file>