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shamilto/Documents/MTV - Taguchi Support/"/>
    </mc:Choice>
  </mc:AlternateContent>
  <bookViews>
    <workbookView xWindow="0" yWindow="460" windowWidth="43040" windowHeight="19540" tabRatio="500"/>
  </bookViews>
  <sheets>
    <sheet name="Start Here - Instructions" sheetId="1" r:id="rId1"/>
    <sheet name="Input &amp; Summary - 5L4CO" sheetId="7" r:id="rId2"/>
    <sheet name="Detailed Calculation - 5L4CO" sheetId="10" r:id="rId3"/>
    <sheet name="Input &amp; Summary - 4L3CO" sheetId="11" r:id="rId4"/>
    <sheet name="Detailed Calculation - 4L3CO" sheetId="12" r:id="rId5"/>
    <sheet name="Input &amp; Summary - 3L2CO" sheetId="13" r:id="rId6"/>
    <sheet name="Detailed Calculation - 3L2CO" sheetId="14" r:id="rId7"/>
    <sheet name="Input &amp; Summary - 7L2CO" sheetId="15" r:id="rId8"/>
    <sheet name="Detailed Calculation - 7L2C0" sheetId="16" r:id="rId9"/>
    <sheet name="Hidden - Dropdown Inputs" sheetId="9" state="hidden" r:id="rId10"/>
    <sheet name="Hidden - Page Template" sheetId="5" state="hidden" r:id="rId11"/>
  </sheets>
  <definedNames>
    <definedName name="_xlnm.Print_Area" localSheetId="0">'Start Here - Instructions'!$A$1:$F$42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6" i="11" l="1"/>
  <c r="E47" i="16"/>
  <c r="E22" i="16"/>
  <c r="E31" i="16"/>
  <c r="F31" i="16"/>
  <c r="G31" i="16"/>
  <c r="H22" i="16"/>
  <c r="H31" i="16"/>
  <c r="I31" i="16"/>
  <c r="J22" i="16"/>
  <c r="J31" i="16"/>
  <c r="K22" i="16"/>
  <c r="K31" i="16"/>
  <c r="L31" i="16"/>
  <c r="N31" i="16"/>
  <c r="F22" i="16"/>
  <c r="F39" i="16"/>
  <c r="G22" i="16"/>
  <c r="G39" i="16"/>
  <c r="H39" i="16"/>
  <c r="I22" i="16"/>
  <c r="I39" i="16"/>
  <c r="J39" i="16"/>
  <c r="K39" i="16"/>
  <c r="L22" i="16"/>
  <c r="L39" i="16"/>
  <c r="N39" i="16"/>
  <c r="F96" i="15"/>
  <c r="E95" i="15"/>
  <c r="G46" i="15"/>
  <c r="E29" i="16"/>
  <c r="F29" i="16"/>
  <c r="G29" i="16"/>
  <c r="H29" i="16"/>
  <c r="I29" i="16"/>
  <c r="J29" i="16"/>
  <c r="K29" i="16"/>
  <c r="L29" i="16"/>
  <c r="M29" i="16"/>
  <c r="E81" i="15"/>
  <c r="E30" i="16"/>
  <c r="F30" i="16"/>
  <c r="G30" i="16"/>
  <c r="H30" i="16"/>
  <c r="I30" i="16"/>
  <c r="J30" i="16"/>
  <c r="K30" i="16"/>
  <c r="L30" i="16"/>
  <c r="M30" i="16"/>
  <c r="E82" i="15"/>
  <c r="F38" i="16"/>
  <c r="G38" i="16"/>
  <c r="H38" i="16"/>
  <c r="I38" i="16"/>
  <c r="J38" i="16"/>
  <c r="K38" i="16"/>
  <c r="L38" i="16"/>
  <c r="M38" i="16"/>
  <c r="F82" i="15"/>
  <c r="G82" i="15"/>
  <c r="H82" i="15"/>
  <c r="I82" i="15"/>
  <c r="E37" i="16"/>
  <c r="F37" i="16"/>
  <c r="G37" i="16"/>
  <c r="H37" i="16"/>
  <c r="I37" i="16"/>
  <c r="J37" i="16"/>
  <c r="K37" i="16"/>
  <c r="L37" i="16"/>
  <c r="M37" i="16"/>
  <c r="F81" i="15"/>
  <c r="H81" i="15"/>
  <c r="I81" i="15"/>
  <c r="E25" i="16"/>
  <c r="F25" i="16"/>
  <c r="G25" i="16"/>
  <c r="H25" i="16"/>
  <c r="I25" i="16"/>
  <c r="J25" i="16"/>
  <c r="K25" i="16"/>
  <c r="L25" i="16"/>
  <c r="M25" i="16"/>
  <c r="E77" i="15"/>
  <c r="E33" i="16"/>
  <c r="F33" i="16"/>
  <c r="G33" i="16"/>
  <c r="H33" i="16"/>
  <c r="I33" i="16"/>
  <c r="J33" i="16"/>
  <c r="K33" i="16"/>
  <c r="L33" i="16"/>
  <c r="M33" i="16"/>
  <c r="F77" i="15"/>
  <c r="H77" i="15"/>
  <c r="I77" i="15"/>
  <c r="E26" i="16"/>
  <c r="F26" i="16"/>
  <c r="G26" i="16"/>
  <c r="H26" i="16"/>
  <c r="I26" i="16"/>
  <c r="J26" i="16"/>
  <c r="K26" i="16"/>
  <c r="L26" i="16"/>
  <c r="M26" i="16"/>
  <c r="E78" i="15"/>
  <c r="E34" i="16"/>
  <c r="F34" i="16"/>
  <c r="G34" i="16"/>
  <c r="H34" i="16"/>
  <c r="I34" i="16"/>
  <c r="J34" i="16"/>
  <c r="K34" i="16"/>
  <c r="L34" i="16"/>
  <c r="M34" i="16"/>
  <c r="F78" i="15"/>
  <c r="H78" i="15"/>
  <c r="I78" i="15"/>
  <c r="E27" i="16"/>
  <c r="F27" i="16"/>
  <c r="G27" i="16"/>
  <c r="H27" i="16"/>
  <c r="I27" i="16"/>
  <c r="J27" i="16"/>
  <c r="K27" i="16"/>
  <c r="L27" i="16"/>
  <c r="M27" i="16"/>
  <c r="E79" i="15"/>
  <c r="E35" i="16"/>
  <c r="F35" i="16"/>
  <c r="G35" i="16"/>
  <c r="H35" i="16"/>
  <c r="I35" i="16"/>
  <c r="J35" i="16"/>
  <c r="K35" i="16"/>
  <c r="L35" i="16"/>
  <c r="M35" i="16"/>
  <c r="F79" i="15"/>
  <c r="H79" i="15"/>
  <c r="I79" i="15"/>
  <c r="E28" i="16"/>
  <c r="F28" i="16"/>
  <c r="G28" i="16"/>
  <c r="H28" i="16"/>
  <c r="I28" i="16"/>
  <c r="J28" i="16"/>
  <c r="K28" i="16"/>
  <c r="L28" i="16"/>
  <c r="M28" i="16"/>
  <c r="E80" i="15"/>
  <c r="E36" i="16"/>
  <c r="F36" i="16"/>
  <c r="G36" i="16"/>
  <c r="H36" i="16"/>
  <c r="I36" i="16"/>
  <c r="J36" i="16"/>
  <c r="K36" i="16"/>
  <c r="L36" i="16"/>
  <c r="M36" i="16"/>
  <c r="F80" i="15"/>
  <c r="H80" i="15"/>
  <c r="I80" i="15"/>
  <c r="J82" i="15"/>
  <c r="K82" i="15"/>
  <c r="K81" i="15"/>
  <c r="K77" i="15"/>
  <c r="K78" i="15"/>
  <c r="K79" i="15"/>
  <c r="K80" i="15"/>
  <c r="L82" i="15"/>
  <c r="M31" i="16"/>
  <c r="E83" i="15"/>
  <c r="M39" i="16"/>
  <c r="F83" i="15"/>
  <c r="G83" i="15"/>
  <c r="H83" i="15"/>
  <c r="I83" i="15"/>
  <c r="J83" i="15"/>
  <c r="K83" i="15"/>
  <c r="L83" i="15"/>
  <c r="E108" i="15"/>
  <c r="F108" i="15"/>
  <c r="G108" i="15"/>
  <c r="E109" i="15"/>
  <c r="F109" i="15"/>
  <c r="G109" i="15"/>
  <c r="D109" i="15"/>
  <c r="D108" i="15"/>
  <c r="N30" i="16"/>
  <c r="N38" i="16"/>
  <c r="F95" i="15"/>
  <c r="N25" i="16"/>
  <c r="N33" i="16"/>
  <c r="F90" i="15"/>
  <c r="N26" i="16"/>
  <c r="N34" i="16"/>
  <c r="F91" i="15"/>
  <c r="N27" i="16"/>
  <c r="N35" i="16"/>
  <c r="F92" i="15"/>
  <c r="N28" i="16"/>
  <c r="N36" i="16"/>
  <c r="F93" i="15"/>
  <c r="N29" i="16"/>
  <c r="N37" i="16"/>
  <c r="F94" i="15"/>
  <c r="E46" i="16"/>
  <c r="E48" i="16"/>
  <c r="F97" i="15"/>
  <c r="F98" i="15"/>
  <c r="G95" i="15"/>
  <c r="H95" i="15"/>
  <c r="G96" i="15"/>
  <c r="E96" i="15"/>
  <c r="H96" i="15"/>
  <c r="E98" i="15"/>
  <c r="E90" i="15"/>
  <c r="E91" i="15"/>
  <c r="E92" i="15"/>
  <c r="E93" i="15"/>
  <c r="E94" i="15"/>
  <c r="E97" i="15"/>
  <c r="D96" i="15"/>
  <c r="D95" i="15"/>
  <c r="D83" i="15"/>
  <c r="D82" i="15"/>
  <c r="G78" i="15"/>
  <c r="G79" i="15"/>
  <c r="G80" i="15"/>
  <c r="G81" i="15"/>
  <c r="G77" i="15"/>
  <c r="L51" i="15"/>
  <c r="F51" i="15"/>
  <c r="G51" i="15"/>
  <c r="H51" i="15"/>
  <c r="I51" i="15"/>
  <c r="J51" i="15"/>
  <c r="K51" i="15"/>
  <c r="E51" i="15"/>
  <c r="F47" i="15"/>
  <c r="G50" i="15"/>
  <c r="F50" i="15"/>
  <c r="H50" i="15"/>
  <c r="I50" i="15"/>
  <c r="J50" i="15"/>
  <c r="K50" i="15"/>
  <c r="L50" i="15"/>
  <c r="E50" i="15"/>
  <c r="E49" i="15"/>
  <c r="D65" i="15"/>
  <c r="D64" i="15"/>
  <c r="D51" i="15"/>
  <c r="D50" i="15"/>
  <c r="E45" i="15"/>
  <c r="E45" i="16"/>
  <c r="D35" i="15"/>
  <c r="D37" i="15"/>
  <c r="D59" i="16"/>
  <c r="D58" i="16"/>
  <c r="D57" i="16"/>
  <c r="D56" i="16"/>
  <c r="D55" i="16"/>
  <c r="D54" i="16"/>
  <c r="D53" i="16"/>
  <c r="D52" i="16"/>
  <c r="E44" i="16"/>
  <c r="M22" i="16"/>
  <c r="F103" i="15"/>
  <c r="G103" i="15"/>
  <c r="F104" i="15"/>
  <c r="G104" i="15"/>
  <c r="F105" i="15"/>
  <c r="G105" i="15"/>
  <c r="F106" i="15"/>
  <c r="G106" i="15"/>
  <c r="F107" i="15"/>
  <c r="G107" i="15"/>
  <c r="G110" i="15"/>
  <c r="F110" i="15"/>
  <c r="E107" i="15"/>
  <c r="D107" i="15"/>
  <c r="E106" i="15"/>
  <c r="D106" i="15"/>
  <c r="E105" i="15"/>
  <c r="D105" i="15"/>
  <c r="E104" i="15"/>
  <c r="D104" i="15"/>
  <c r="E103" i="15"/>
  <c r="D103" i="15"/>
  <c r="G90" i="15"/>
  <c r="G91" i="15"/>
  <c r="G92" i="15"/>
  <c r="G93" i="15"/>
  <c r="G94" i="15"/>
  <c r="G97" i="15"/>
  <c r="G98" i="15"/>
  <c r="H97" i="15"/>
  <c r="I97" i="15"/>
  <c r="H94" i="15"/>
  <c r="I94" i="15"/>
  <c r="D94" i="15"/>
  <c r="H93" i="15"/>
  <c r="I93" i="15"/>
  <c r="D93" i="15"/>
  <c r="H92" i="15"/>
  <c r="I92" i="15"/>
  <c r="D92" i="15"/>
  <c r="H91" i="15"/>
  <c r="I91" i="15"/>
  <c r="D91" i="15"/>
  <c r="H90" i="15"/>
  <c r="I90" i="15"/>
  <c r="D90" i="15"/>
  <c r="L81" i="15"/>
  <c r="J81" i="15"/>
  <c r="D81" i="15"/>
  <c r="L80" i="15"/>
  <c r="J80" i="15"/>
  <c r="D80" i="15"/>
  <c r="L79" i="15"/>
  <c r="J79" i="15"/>
  <c r="D79" i="15"/>
  <c r="L78" i="15"/>
  <c r="J78" i="15"/>
  <c r="D78" i="15"/>
  <c r="L77" i="15"/>
  <c r="J77" i="15"/>
  <c r="D77" i="15"/>
  <c r="D63" i="15"/>
  <c r="D62" i="15"/>
  <c r="D61" i="15"/>
  <c r="D60" i="15"/>
  <c r="D59" i="15"/>
  <c r="L49" i="15"/>
  <c r="K49" i="15"/>
  <c r="J49" i="15"/>
  <c r="I49" i="15"/>
  <c r="H49" i="15"/>
  <c r="G49" i="15"/>
  <c r="F49" i="15"/>
  <c r="D49" i="15"/>
  <c r="L48" i="15"/>
  <c r="K48" i="15"/>
  <c r="J48" i="15"/>
  <c r="I48" i="15"/>
  <c r="H48" i="15"/>
  <c r="G48" i="15"/>
  <c r="F48" i="15"/>
  <c r="E48" i="15"/>
  <c r="D48" i="15"/>
  <c r="L47" i="15"/>
  <c r="K47" i="15"/>
  <c r="J47" i="15"/>
  <c r="I47" i="15"/>
  <c r="H47" i="15"/>
  <c r="G47" i="15"/>
  <c r="E47" i="15"/>
  <c r="D47" i="15"/>
  <c r="L46" i="15"/>
  <c r="K46" i="15"/>
  <c r="J46" i="15"/>
  <c r="I46" i="15"/>
  <c r="H46" i="15"/>
  <c r="F46" i="15"/>
  <c r="E46" i="15"/>
  <c r="D46" i="15"/>
  <c r="L45" i="15"/>
  <c r="K45" i="15"/>
  <c r="J45" i="15"/>
  <c r="I45" i="15"/>
  <c r="H45" i="15"/>
  <c r="G45" i="15"/>
  <c r="F45" i="15"/>
  <c r="D45" i="15"/>
  <c r="D33" i="15"/>
  <c r="D31" i="15"/>
  <c r="D29" i="15"/>
  <c r="D27" i="15"/>
  <c r="D25" i="15"/>
  <c r="E32" i="14"/>
  <c r="E68" i="13"/>
  <c r="E67" i="13"/>
  <c r="E66" i="13"/>
  <c r="E70" i="13"/>
  <c r="F18" i="14"/>
  <c r="F21" i="14"/>
  <c r="E18" i="14"/>
  <c r="E21" i="14"/>
  <c r="G21" i="14"/>
  <c r="H21" i="14"/>
  <c r="I21" i="14"/>
  <c r="E57" i="13"/>
  <c r="F25" i="14"/>
  <c r="E25" i="14"/>
  <c r="G18" i="14"/>
  <c r="G25" i="14"/>
  <c r="H18" i="14"/>
  <c r="H25" i="14"/>
  <c r="I25" i="14"/>
  <c r="F57" i="13"/>
  <c r="G57" i="13"/>
  <c r="E75" i="13"/>
  <c r="H57" i="13"/>
  <c r="F75" i="13"/>
  <c r="E22" i="14"/>
  <c r="F22" i="14"/>
  <c r="G22" i="14"/>
  <c r="H22" i="14"/>
  <c r="J22" i="14"/>
  <c r="E26" i="14"/>
  <c r="F26" i="14"/>
  <c r="G26" i="14"/>
  <c r="H26" i="14"/>
  <c r="J26" i="14"/>
  <c r="E35" i="14"/>
  <c r="F67" i="13"/>
  <c r="E23" i="14"/>
  <c r="F23" i="14"/>
  <c r="G23" i="14"/>
  <c r="H23" i="14"/>
  <c r="J23" i="14"/>
  <c r="E27" i="14"/>
  <c r="F27" i="14"/>
  <c r="G27" i="14"/>
  <c r="H27" i="14"/>
  <c r="J27" i="14"/>
  <c r="F68" i="13"/>
  <c r="J21" i="14"/>
  <c r="J25" i="14"/>
  <c r="F66" i="13"/>
  <c r="I57" i="13"/>
  <c r="I22" i="14"/>
  <c r="E58" i="13"/>
  <c r="I26" i="14"/>
  <c r="F58" i="13"/>
  <c r="H58" i="13"/>
  <c r="I58" i="13"/>
  <c r="I23" i="14"/>
  <c r="E59" i="13"/>
  <c r="I27" i="14"/>
  <c r="F59" i="13"/>
  <c r="H59" i="13"/>
  <c r="I59" i="13"/>
  <c r="E33" i="14"/>
  <c r="D43" i="14"/>
  <c r="D42" i="14"/>
  <c r="D41" i="14"/>
  <c r="D40" i="14"/>
  <c r="E34" i="14"/>
  <c r="E36" i="14"/>
  <c r="I18" i="14"/>
  <c r="G75" i="13"/>
  <c r="F76" i="13"/>
  <c r="G76" i="13"/>
  <c r="F77" i="13"/>
  <c r="G77" i="13"/>
  <c r="G78" i="13"/>
  <c r="F78" i="13"/>
  <c r="G59" i="13"/>
  <c r="E77" i="13"/>
  <c r="D77" i="13"/>
  <c r="G58" i="13"/>
  <c r="E76" i="13"/>
  <c r="D76" i="13"/>
  <c r="D75" i="13"/>
  <c r="F69" i="13"/>
  <c r="F70" i="13"/>
  <c r="G66" i="13"/>
  <c r="G67" i="13"/>
  <c r="G68" i="13"/>
  <c r="G69" i="13"/>
  <c r="G70" i="13"/>
  <c r="E69" i="13"/>
  <c r="H69" i="13"/>
  <c r="I69" i="13"/>
  <c r="H68" i="13"/>
  <c r="I68" i="13"/>
  <c r="D68" i="13"/>
  <c r="H67" i="13"/>
  <c r="I67" i="13"/>
  <c r="D67" i="13"/>
  <c r="H66" i="13"/>
  <c r="I66" i="13"/>
  <c r="D66" i="13"/>
  <c r="K57" i="13"/>
  <c r="K58" i="13"/>
  <c r="K59" i="13"/>
  <c r="L59" i="13"/>
  <c r="J59" i="13"/>
  <c r="D59" i="13"/>
  <c r="L58" i="13"/>
  <c r="J58" i="13"/>
  <c r="D58" i="13"/>
  <c r="L57" i="13"/>
  <c r="J57" i="13"/>
  <c r="D57" i="13"/>
  <c r="D45" i="13"/>
  <c r="D44" i="13"/>
  <c r="D43" i="13"/>
  <c r="H35" i="13"/>
  <c r="G35" i="13"/>
  <c r="F35" i="13"/>
  <c r="E35" i="13"/>
  <c r="D35" i="13"/>
  <c r="H34" i="13"/>
  <c r="G34" i="13"/>
  <c r="F34" i="13"/>
  <c r="E34" i="13"/>
  <c r="D34" i="13"/>
  <c r="H33" i="13"/>
  <c r="G33" i="13"/>
  <c r="F33" i="13"/>
  <c r="E33" i="13"/>
  <c r="D33" i="13"/>
  <c r="D25" i="13"/>
  <c r="D23" i="13"/>
  <c r="D21" i="13"/>
  <c r="E19" i="12"/>
  <c r="E22" i="12"/>
  <c r="F19" i="12"/>
  <c r="F22" i="12"/>
  <c r="G19" i="12"/>
  <c r="G22" i="12"/>
  <c r="H22" i="12"/>
  <c r="I22" i="12"/>
  <c r="J22" i="12"/>
  <c r="K22" i="12"/>
  <c r="L22" i="12"/>
  <c r="M22" i="12"/>
  <c r="O22" i="12"/>
  <c r="H19" i="12"/>
  <c r="I19" i="12"/>
  <c r="J19" i="12"/>
  <c r="K19" i="12"/>
  <c r="L19" i="12"/>
  <c r="M19" i="12"/>
  <c r="N19" i="12"/>
  <c r="D89" i="11"/>
  <c r="E25" i="12"/>
  <c r="F25" i="12"/>
  <c r="G25" i="12"/>
  <c r="H25" i="12"/>
  <c r="I25" i="12"/>
  <c r="J25" i="12"/>
  <c r="K25" i="12"/>
  <c r="L25" i="12"/>
  <c r="M25" i="12"/>
  <c r="N25" i="12"/>
  <c r="E69" i="11"/>
  <c r="E30" i="12"/>
  <c r="F30" i="12"/>
  <c r="G30" i="12"/>
  <c r="H30" i="12"/>
  <c r="I30" i="12"/>
  <c r="J30" i="12"/>
  <c r="K30" i="12"/>
  <c r="L30" i="12"/>
  <c r="M30" i="12"/>
  <c r="N30" i="12"/>
  <c r="F69" i="11"/>
  <c r="E35" i="12"/>
  <c r="F35" i="12"/>
  <c r="G35" i="12"/>
  <c r="H35" i="12"/>
  <c r="I35" i="12"/>
  <c r="J35" i="12"/>
  <c r="K35" i="12"/>
  <c r="L35" i="12"/>
  <c r="M35" i="12"/>
  <c r="N35" i="12"/>
  <c r="G69" i="11"/>
  <c r="H69" i="11"/>
  <c r="E89" i="11"/>
  <c r="I69" i="11"/>
  <c r="F89" i="11"/>
  <c r="G89" i="11"/>
  <c r="E42" i="12"/>
  <c r="E43" i="12"/>
  <c r="E44" i="12"/>
  <c r="E27" i="12"/>
  <c r="F27" i="12"/>
  <c r="G27" i="12"/>
  <c r="H27" i="12"/>
  <c r="I27" i="12"/>
  <c r="J27" i="12"/>
  <c r="K27" i="12"/>
  <c r="L27" i="12"/>
  <c r="M27" i="12"/>
  <c r="O27" i="12"/>
  <c r="E32" i="12"/>
  <c r="F32" i="12"/>
  <c r="G32" i="12"/>
  <c r="H32" i="12"/>
  <c r="I32" i="12"/>
  <c r="J32" i="12"/>
  <c r="K32" i="12"/>
  <c r="L32" i="12"/>
  <c r="M32" i="12"/>
  <c r="O32" i="12"/>
  <c r="F76" i="11"/>
  <c r="E23" i="12"/>
  <c r="F23" i="12"/>
  <c r="G23" i="12"/>
  <c r="H23" i="12"/>
  <c r="I23" i="12"/>
  <c r="J23" i="12"/>
  <c r="K23" i="12"/>
  <c r="L23" i="12"/>
  <c r="M23" i="12"/>
  <c r="O23" i="12"/>
  <c r="E28" i="12"/>
  <c r="F28" i="12"/>
  <c r="G28" i="12"/>
  <c r="H28" i="12"/>
  <c r="I28" i="12"/>
  <c r="J28" i="12"/>
  <c r="K28" i="12"/>
  <c r="L28" i="12"/>
  <c r="M28" i="12"/>
  <c r="O28" i="12"/>
  <c r="E33" i="12"/>
  <c r="F33" i="12"/>
  <c r="G33" i="12"/>
  <c r="H33" i="12"/>
  <c r="I33" i="12"/>
  <c r="J33" i="12"/>
  <c r="K33" i="12"/>
  <c r="L33" i="12"/>
  <c r="M33" i="12"/>
  <c r="O33" i="12"/>
  <c r="F77" i="11"/>
  <c r="E24" i="12"/>
  <c r="F24" i="12"/>
  <c r="G24" i="12"/>
  <c r="H24" i="12"/>
  <c r="I24" i="12"/>
  <c r="J24" i="12"/>
  <c r="K24" i="12"/>
  <c r="L24" i="12"/>
  <c r="M24" i="12"/>
  <c r="O24" i="12"/>
  <c r="E29" i="12"/>
  <c r="F29" i="12"/>
  <c r="G29" i="12"/>
  <c r="H29" i="12"/>
  <c r="I29" i="12"/>
  <c r="J29" i="12"/>
  <c r="K29" i="12"/>
  <c r="L29" i="12"/>
  <c r="M29" i="12"/>
  <c r="O29" i="12"/>
  <c r="E34" i="12"/>
  <c r="F34" i="12"/>
  <c r="G34" i="12"/>
  <c r="H34" i="12"/>
  <c r="I34" i="12"/>
  <c r="J34" i="12"/>
  <c r="K34" i="12"/>
  <c r="L34" i="12"/>
  <c r="M34" i="12"/>
  <c r="O34" i="12"/>
  <c r="F78" i="11"/>
  <c r="O25" i="12"/>
  <c r="O30" i="12"/>
  <c r="O35" i="12"/>
  <c r="F79" i="11"/>
  <c r="F80" i="11"/>
  <c r="E52" i="10"/>
  <c r="E53" i="10"/>
  <c r="E54" i="10"/>
  <c r="E20" i="10"/>
  <c r="E23" i="10"/>
  <c r="F20" i="10"/>
  <c r="F23" i="10"/>
  <c r="G20" i="10"/>
  <c r="G23" i="10"/>
  <c r="H20" i="10"/>
  <c r="H23" i="10"/>
  <c r="I23" i="10"/>
  <c r="J23" i="10"/>
  <c r="K23" i="10"/>
  <c r="L23" i="10"/>
  <c r="M23" i="10"/>
  <c r="N23" i="10"/>
  <c r="O23" i="10"/>
  <c r="P23" i="10"/>
  <c r="Q23" i="10"/>
  <c r="R23" i="10"/>
  <c r="S23" i="10"/>
  <c r="T23" i="10"/>
  <c r="V23" i="10"/>
  <c r="E29" i="10"/>
  <c r="F29" i="10"/>
  <c r="G29" i="10"/>
  <c r="H29" i="10"/>
  <c r="I20" i="10"/>
  <c r="I29" i="10"/>
  <c r="J20" i="10"/>
  <c r="J29" i="10"/>
  <c r="K20" i="10"/>
  <c r="K29" i="10"/>
  <c r="L20" i="10"/>
  <c r="L29" i="10"/>
  <c r="M29" i="10"/>
  <c r="N29" i="10"/>
  <c r="O29" i="10"/>
  <c r="P29" i="10"/>
  <c r="Q29" i="10"/>
  <c r="R29" i="10"/>
  <c r="S29" i="10"/>
  <c r="T29" i="10"/>
  <c r="V29" i="10"/>
  <c r="E35" i="10"/>
  <c r="F35" i="10"/>
  <c r="G35" i="10"/>
  <c r="H35" i="10"/>
  <c r="I35" i="10"/>
  <c r="J35" i="10"/>
  <c r="K35" i="10"/>
  <c r="L35" i="10"/>
  <c r="M20" i="10"/>
  <c r="M35" i="10"/>
  <c r="N20" i="10"/>
  <c r="N35" i="10"/>
  <c r="O20" i="10"/>
  <c r="O35" i="10"/>
  <c r="P20" i="10"/>
  <c r="P35" i="10"/>
  <c r="Q35" i="10"/>
  <c r="R35" i="10"/>
  <c r="S35" i="10"/>
  <c r="T35" i="10"/>
  <c r="V35" i="10"/>
  <c r="E41" i="10"/>
  <c r="F41" i="10"/>
  <c r="G41" i="10"/>
  <c r="H41" i="10"/>
  <c r="I41" i="10"/>
  <c r="J41" i="10"/>
  <c r="K41" i="10"/>
  <c r="L41" i="10"/>
  <c r="M41" i="10"/>
  <c r="N41" i="10"/>
  <c r="O41" i="10"/>
  <c r="P41" i="10"/>
  <c r="Q20" i="10"/>
  <c r="Q41" i="10"/>
  <c r="R20" i="10"/>
  <c r="R41" i="10"/>
  <c r="S20" i="10"/>
  <c r="S41" i="10"/>
  <c r="T20" i="10"/>
  <c r="T41" i="10"/>
  <c r="V41" i="10"/>
  <c r="F88" i="7"/>
  <c r="E24" i="10"/>
  <c r="F24" i="10"/>
  <c r="G24" i="10"/>
  <c r="H24" i="10"/>
  <c r="I24" i="10"/>
  <c r="J24" i="10"/>
  <c r="K24" i="10"/>
  <c r="L24" i="10"/>
  <c r="M24" i="10"/>
  <c r="N24" i="10"/>
  <c r="O24" i="10"/>
  <c r="P24" i="10"/>
  <c r="Q24" i="10"/>
  <c r="R24" i="10"/>
  <c r="S24" i="10"/>
  <c r="T24" i="10"/>
  <c r="V24" i="10"/>
  <c r="E30" i="10"/>
  <c r="F30" i="10"/>
  <c r="G30" i="10"/>
  <c r="H30" i="10"/>
  <c r="I30" i="10"/>
  <c r="J30" i="10"/>
  <c r="K30" i="10"/>
  <c r="L30" i="10"/>
  <c r="M30" i="10"/>
  <c r="N30" i="10"/>
  <c r="O30" i="10"/>
  <c r="P30" i="10"/>
  <c r="Q30" i="10"/>
  <c r="R30" i="10"/>
  <c r="S30" i="10"/>
  <c r="T30" i="10"/>
  <c r="V30" i="10"/>
  <c r="E36" i="10"/>
  <c r="F36" i="10"/>
  <c r="G36" i="10"/>
  <c r="H36" i="10"/>
  <c r="I36" i="10"/>
  <c r="J36" i="10"/>
  <c r="K36" i="10"/>
  <c r="L36" i="10"/>
  <c r="M36" i="10"/>
  <c r="N36" i="10"/>
  <c r="O36" i="10"/>
  <c r="P36" i="10"/>
  <c r="Q36" i="10"/>
  <c r="R36" i="10"/>
  <c r="S36" i="10"/>
  <c r="T36" i="10"/>
  <c r="V36" i="10"/>
  <c r="E42" i="10"/>
  <c r="F42" i="10"/>
  <c r="G42" i="10"/>
  <c r="H42" i="10"/>
  <c r="I42" i="10"/>
  <c r="J42" i="10"/>
  <c r="K42" i="10"/>
  <c r="L42" i="10"/>
  <c r="M42" i="10"/>
  <c r="N42" i="10"/>
  <c r="O42" i="10"/>
  <c r="P42" i="10"/>
  <c r="Q42" i="10"/>
  <c r="R42" i="10"/>
  <c r="S42" i="10"/>
  <c r="T42" i="10"/>
  <c r="V42" i="10"/>
  <c r="F89" i="7"/>
  <c r="E25" i="10"/>
  <c r="F25" i="10"/>
  <c r="G25" i="10"/>
  <c r="H25" i="10"/>
  <c r="I25" i="10"/>
  <c r="J25" i="10"/>
  <c r="K25" i="10"/>
  <c r="L25" i="10"/>
  <c r="M25" i="10"/>
  <c r="N25" i="10"/>
  <c r="O25" i="10"/>
  <c r="P25" i="10"/>
  <c r="Q25" i="10"/>
  <c r="R25" i="10"/>
  <c r="S25" i="10"/>
  <c r="T25" i="10"/>
  <c r="V25" i="10"/>
  <c r="E31" i="10"/>
  <c r="F31" i="10"/>
  <c r="G31" i="10"/>
  <c r="H31" i="10"/>
  <c r="I31" i="10"/>
  <c r="J31" i="10"/>
  <c r="K31" i="10"/>
  <c r="L31" i="10"/>
  <c r="M31" i="10"/>
  <c r="N31" i="10"/>
  <c r="O31" i="10"/>
  <c r="P31" i="10"/>
  <c r="Q31" i="10"/>
  <c r="R31" i="10"/>
  <c r="S31" i="10"/>
  <c r="T31" i="10"/>
  <c r="V31" i="10"/>
  <c r="E37" i="10"/>
  <c r="F37" i="10"/>
  <c r="G37" i="10"/>
  <c r="H37" i="10"/>
  <c r="I37" i="10"/>
  <c r="J37" i="10"/>
  <c r="K37" i="10"/>
  <c r="L37" i="10"/>
  <c r="M37" i="10"/>
  <c r="N37" i="10"/>
  <c r="O37" i="10"/>
  <c r="P37" i="10"/>
  <c r="Q37" i="10"/>
  <c r="R37" i="10"/>
  <c r="S37" i="10"/>
  <c r="T37" i="10"/>
  <c r="V37" i="10"/>
  <c r="E43" i="10"/>
  <c r="F43" i="10"/>
  <c r="G43" i="10"/>
  <c r="H43" i="10"/>
  <c r="I43" i="10"/>
  <c r="J43" i="10"/>
  <c r="K43" i="10"/>
  <c r="L43" i="10"/>
  <c r="M43" i="10"/>
  <c r="N43" i="10"/>
  <c r="O43" i="10"/>
  <c r="P43" i="10"/>
  <c r="Q43" i="10"/>
  <c r="R43" i="10"/>
  <c r="S43" i="10"/>
  <c r="T43" i="10"/>
  <c r="V43" i="10"/>
  <c r="F90" i="7"/>
  <c r="E26" i="10"/>
  <c r="F26" i="10"/>
  <c r="G26" i="10"/>
  <c r="H26" i="10"/>
  <c r="I26" i="10"/>
  <c r="J26" i="10"/>
  <c r="K26" i="10"/>
  <c r="L26" i="10"/>
  <c r="M26" i="10"/>
  <c r="N26" i="10"/>
  <c r="O26" i="10"/>
  <c r="P26" i="10"/>
  <c r="Q26" i="10"/>
  <c r="R26" i="10"/>
  <c r="S26" i="10"/>
  <c r="T26" i="10"/>
  <c r="V26" i="10"/>
  <c r="E32" i="10"/>
  <c r="F32" i="10"/>
  <c r="G32" i="10"/>
  <c r="H32" i="10"/>
  <c r="I32" i="10"/>
  <c r="J32" i="10"/>
  <c r="K32" i="10"/>
  <c r="L32" i="10"/>
  <c r="M32" i="10"/>
  <c r="N32" i="10"/>
  <c r="O32" i="10"/>
  <c r="P32" i="10"/>
  <c r="Q32" i="10"/>
  <c r="R32" i="10"/>
  <c r="S32" i="10"/>
  <c r="T32" i="10"/>
  <c r="V32" i="10"/>
  <c r="E38" i="10"/>
  <c r="F38" i="10"/>
  <c r="G38" i="10"/>
  <c r="H38" i="10"/>
  <c r="I38" i="10"/>
  <c r="J38" i="10"/>
  <c r="K38" i="10"/>
  <c r="L38" i="10"/>
  <c r="M38" i="10"/>
  <c r="N38" i="10"/>
  <c r="O38" i="10"/>
  <c r="P38" i="10"/>
  <c r="Q38" i="10"/>
  <c r="R38" i="10"/>
  <c r="S38" i="10"/>
  <c r="T38" i="10"/>
  <c r="V38" i="10"/>
  <c r="E44" i="10"/>
  <c r="F44" i="10"/>
  <c r="G44" i="10"/>
  <c r="H44" i="10"/>
  <c r="I44" i="10"/>
  <c r="J44" i="10"/>
  <c r="K44" i="10"/>
  <c r="L44" i="10"/>
  <c r="M44" i="10"/>
  <c r="N44" i="10"/>
  <c r="O44" i="10"/>
  <c r="P44" i="10"/>
  <c r="Q44" i="10"/>
  <c r="R44" i="10"/>
  <c r="S44" i="10"/>
  <c r="T44" i="10"/>
  <c r="V44" i="10"/>
  <c r="F91" i="7"/>
  <c r="E27" i="10"/>
  <c r="F27" i="10"/>
  <c r="G27" i="10"/>
  <c r="H27" i="10"/>
  <c r="I27" i="10"/>
  <c r="J27" i="10"/>
  <c r="K27" i="10"/>
  <c r="L27" i="10"/>
  <c r="M27" i="10"/>
  <c r="N27" i="10"/>
  <c r="O27" i="10"/>
  <c r="P27" i="10"/>
  <c r="Q27" i="10"/>
  <c r="R27" i="10"/>
  <c r="S27" i="10"/>
  <c r="T27" i="10"/>
  <c r="V27" i="10"/>
  <c r="E33" i="10"/>
  <c r="F33" i="10"/>
  <c r="G33" i="10"/>
  <c r="H33" i="10"/>
  <c r="I33" i="10"/>
  <c r="J33" i="10"/>
  <c r="K33" i="10"/>
  <c r="L33" i="10"/>
  <c r="M33" i="10"/>
  <c r="N33" i="10"/>
  <c r="O33" i="10"/>
  <c r="P33" i="10"/>
  <c r="Q33" i="10"/>
  <c r="R33" i="10"/>
  <c r="S33" i="10"/>
  <c r="T33" i="10"/>
  <c r="V33" i="10"/>
  <c r="E39" i="10"/>
  <c r="F39" i="10"/>
  <c r="G39" i="10"/>
  <c r="H39" i="10"/>
  <c r="I39" i="10"/>
  <c r="J39" i="10"/>
  <c r="K39" i="10"/>
  <c r="L39" i="10"/>
  <c r="M39" i="10"/>
  <c r="N39" i="10"/>
  <c r="O39" i="10"/>
  <c r="P39" i="10"/>
  <c r="Q39" i="10"/>
  <c r="R39" i="10"/>
  <c r="S39" i="10"/>
  <c r="T39" i="10"/>
  <c r="V39" i="10"/>
  <c r="E45" i="10"/>
  <c r="F45" i="10"/>
  <c r="G45" i="10"/>
  <c r="H45" i="10"/>
  <c r="I45" i="10"/>
  <c r="J45" i="10"/>
  <c r="K45" i="10"/>
  <c r="L45" i="10"/>
  <c r="M45" i="10"/>
  <c r="N45" i="10"/>
  <c r="O45" i="10"/>
  <c r="P45" i="10"/>
  <c r="Q45" i="10"/>
  <c r="R45" i="10"/>
  <c r="S45" i="10"/>
  <c r="T45" i="10"/>
  <c r="V45" i="10"/>
  <c r="F92" i="7"/>
  <c r="F93" i="7"/>
  <c r="E78" i="11"/>
  <c r="E81" i="11"/>
  <c r="E76" i="11"/>
  <c r="E77" i="11"/>
  <c r="E79" i="11"/>
  <c r="E80" i="11"/>
  <c r="H80" i="11"/>
  <c r="I76" i="11"/>
  <c r="F81" i="11"/>
  <c r="T7" i="10"/>
  <c r="G76" i="11"/>
  <c r="N22" i="12"/>
  <c r="I80" i="11"/>
  <c r="E40" i="11"/>
  <c r="L69" i="11"/>
  <c r="E66" i="11"/>
  <c r="N27" i="12"/>
  <c r="F66" i="11"/>
  <c r="N32" i="12"/>
  <c r="G66" i="11"/>
  <c r="I66" i="11"/>
  <c r="L66" i="11"/>
  <c r="N23" i="12"/>
  <c r="E67" i="11"/>
  <c r="N28" i="12"/>
  <c r="F67" i="11"/>
  <c r="N33" i="12"/>
  <c r="G67" i="11"/>
  <c r="I67" i="11"/>
  <c r="L67" i="11"/>
  <c r="N24" i="12"/>
  <c r="E68" i="11"/>
  <c r="N29" i="12"/>
  <c r="F68" i="11"/>
  <c r="N34" i="12"/>
  <c r="G68" i="11"/>
  <c r="I68" i="11"/>
  <c r="L68" i="11"/>
  <c r="M69" i="11"/>
  <c r="J69" i="11"/>
  <c r="J66" i="11"/>
  <c r="J67" i="11"/>
  <c r="J68" i="11"/>
  <c r="K69" i="11"/>
  <c r="K66" i="11"/>
  <c r="H67" i="11"/>
  <c r="H68" i="11"/>
  <c r="H66" i="11"/>
  <c r="E41" i="12"/>
  <c r="D56" i="12"/>
  <c r="D55" i="12"/>
  <c r="D54" i="12"/>
  <c r="D53" i="12"/>
  <c r="D52" i="12"/>
  <c r="D51" i="12"/>
  <c r="D50" i="12"/>
  <c r="D49" i="12"/>
  <c r="D48" i="12"/>
  <c r="E40" i="12"/>
  <c r="F86" i="11"/>
  <c r="G86" i="11"/>
  <c r="F87" i="11"/>
  <c r="G87" i="11"/>
  <c r="F88" i="11"/>
  <c r="G88" i="11"/>
  <c r="G90" i="11"/>
  <c r="F90" i="11"/>
  <c r="E88" i="11"/>
  <c r="D88" i="11"/>
  <c r="E87" i="11"/>
  <c r="D87" i="11"/>
  <c r="E86" i="11"/>
  <c r="D86" i="11"/>
  <c r="G77" i="11"/>
  <c r="G78" i="11"/>
  <c r="G79" i="11"/>
  <c r="G80" i="11"/>
  <c r="G81" i="11"/>
  <c r="H79" i="11"/>
  <c r="I79" i="11"/>
  <c r="D79" i="11"/>
  <c r="H78" i="11"/>
  <c r="I78" i="11"/>
  <c r="D78" i="11"/>
  <c r="H77" i="11"/>
  <c r="I77" i="11"/>
  <c r="D77" i="11"/>
  <c r="D76" i="11"/>
  <c r="D69" i="11"/>
  <c r="M68" i="11"/>
  <c r="K68" i="11"/>
  <c r="D68" i="11"/>
  <c r="M67" i="11"/>
  <c r="K67" i="11"/>
  <c r="D67" i="11"/>
  <c r="M66" i="11"/>
  <c r="D66" i="11"/>
  <c r="D54" i="11"/>
  <c r="D53" i="11"/>
  <c r="D52" i="11"/>
  <c r="D51" i="11"/>
  <c r="M43" i="11"/>
  <c r="L43" i="11"/>
  <c r="K43" i="11"/>
  <c r="J43" i="11"/>
  <c r="I43" i="11"/>
  <c r="H43" i="11"/>
  <c r="G43" i="11"/>
  <c r="F43" i="11"/>
  <c r="E43" i="11"/>
  <c r="D43" i="11"/>
  <c r="M42" i="11"/>
  <c r="L42" i="11"/>
  <c r="K42" i="11"/>
  <c r="J42" i="11"/>
  <c r="I42" i="11"/>
  <c r="H42" i="11"/>
  <c r="G42" i="11"/>
  <c r="F42" i="11"/>
  <c r="E42" i="11"/>
  <c r="D42" i="11"/>
  <c r="M41" i="11"/>
  <c r="L41" i="11"/>
  <c r="K41" i="11"/>
  <c r="J41" i="11"/>
  <c r="I41" i="11"/>
  <c r="H41" i="11"/>
  <c r="G41" i="11"/>
  <c r="F41" i="11"/>
  <c r="E41" i="11"/>
  <c r="D41" i="11"/>
  <c r="M40" i="11"/>
  <c r="L40" i="11"/>
  <c r="K40" i="11"/>
  <c r="J40" i="11"/>
  <c r="I40" i="11"/>
  <c r="H40" i="11"/>
  <c r="G40" i="11"/>
  <c r="F40" i="11"/>
  <c r="D40" i="11"/>
  <c r="D31" i="11"/>
  <c r="D28" i="11"/>
  <c r="D25" i="11"/>
  <c r="D22" i="11"/>
  <c r="U27" i="10"/>
  <c r="E81" i="7"/>
  <c r="U33" i="10"/>
  <c r="F81" i="7"/>
  <c r="U39" i="10"/>
  <c r="G81" i="7"/>
  <c r="U45" i="10"/>
  <c r="H81" i="7"/>
  <c r="I81" i="7"/>
  <c r="E103" i="7"/>
  <c r="U26" i="10"/>
  <c r="E80" i="7"/>
  <c r="U32" i="10"/>
  <c r="F80" i="7"/>
  <c r="U38" i="10"/>
  <c r="G80" i="7"/>
  <c r="U44" i="10"/>
  <c r="H80" i="7"/>
  <c r="I80" i="7"/>
  <c r="E102" i="7"/>
  <c r="U25" i="10"/>
  <c r="E79" i="7"/>
  <c r="U31" i="10"/>
  <c r="F79" i="7"/>
  <c r="U37" i="10"/>
  <c r="G79" i="7"/>
  <c r="U43" i="10"/>
  <c r="H79" i="7"/>
  <c r="I79" i="7"/>
  <c r="E101" i="7"/>
  <c r="U24" i="10"/>
  <c r="E78" i="7"/>
  <c r="U30" i="10"/>
  <c r="F78" i="7"/>
  <c r="U36" i="10"/>
  <c r="G78" i="7"/>
  <c r="U42" i="10"/>
  <c r="H78" i="7"/>
  <c r="I78" i="7"/>
  <c r="E100" i="7"/>
  <c r="U23" i="10"/>
  <c r="E77" i="7"/>
  <c r="U29" i="10"/>
  <c r="F77" i="7"/>
  <c r="U35" i="10"/>
  <c r="G77" i="7"/>
  <c r="U41" i="10"/>
  <c r="H77" i="7"/>
  <c r="I77" i="7"/>
  <c r="E99" i="7"/>
  <c r="J81" i="7"/>
  <c r="F103" i="7"/>
  <c r="G103" i="7"/>
  <c r="J80" i="7"/>
  <c r="F102" i="7"/>
  <c r="G102" i="7"/>
  <c r="J79" i="7"/>
  <c r="F101" i="7"/>
  <c r="G101" i="7"/>
  <c r="J78" i="7"/>
  <c r="F100" i="7"/>
  <c r="G100" i="7"/>
  <c r="J77" i="7"/>
  <c r="F99" i="7"/>
  <c r="G99" i="7"/>
  <c r="G104" i="7"/>
  <c r="F104" i="7"/>
  <c r="D100" i="7"/>
  <c r="D101" i="7"/>
  <c r="D102" i="7"/>
  <c r="D103" i="7"/>
  <c r="D99" i="7"/>
  <c r="U20" i="10"/>
  <c r="E94" i="7"/>
  <c r="E88" i="7"/>
  <c r="E89" i="7"/>
  <c r="E90" i="7"/>
  <c r="E91" i="7"/>
  <c r="H88" i="7"/>
  <c r="E93" i="7"/>
  <c r="H93" i="7"/>
  <c r="I88" i="7"/>
  <c r="M78" i="7"/>
  <c r="M77" i="7"/>
  <c r="M79" i="7"/>
  <c r="M80" i="7"/>
  <c r="M81" i="7"/>
  <c r="N78" i="7"/>
  <c r="N79" i="7"/>
  <c r="N80" i="7"/>
  <c r="N81" i="7"/>
  <c r="N77" i="7"/>
  <c r="D58" i="10"/>
  <c r="D59" i="10"/>
  <c r="D60" i="10"/>
  <c r="D61" i="10"/>
  <c r="D62" i="10"/>
  <c r="D63" i="10"/>
  <c r="D64" i="10"/>
  <c r="D65" i="10"/>
  <c r="D66" i="10"/>
  <c r="D67" i="10"/>
  <c r="D68" i="10"/>
  <c r="D69" i="10"/>
  <c r="D70" i="10"/>
  <c r="D71" i="10"/>
  <c r="D72" i="10"/>
  <c r="D73" i="10"/>
  <c r="E92" i="7"/>
  <c r="K77" i="7"/>
  <c r="F94" i="7"/>
  <c r="G89" i="7"/>
  <c r="G90" i="7"/>
  <c r="G91" i="7"/>
  <c r="G92" i="7"/>
  <c r="G93" i="7"/>
  <c r="G88" i="7"/>
  <c r="G94" i="7"/>
  <c r="H89" i="7"/>
  <c r="I89" i="7"/>
  <c r="H90" i="7"/>
  <c r="I90" i="7"/>
  <c r="H91" i="7"/>
  <c r="I91" i="7"/>
  <c r="H92" i="7"/>
  <c r="I92" i="7"/>
  <c r="I93" i="7"/>
  <c r="K78" i="7"/>
  <c r="K79" i="7"/>
  <c r="K80" i="7"/>
  <c r="K81" i="7"/>
  <c r="E51" i="10"/>
  <c r="E50" i="10"/>
  <c r="E52" i="7"/>
  <c r="F52" i="7"/>
  <c r="G52" i="7"/>
  <c r="H52" i="7"/>
  <c r="I52" i="7"/>
  <c r="J52" i="7"/>
  <c r="K52" i="7"/>
  <c r="L52" i="7"/>
  <c r="M52" i="7"/>
  <c r="N52" i="7"/>
  <c r="O52" i="7"/>
  <c r="P52" i="7"/>
  <c r="Q52" i="7"/>
  <c r="R52" i="7"/>
  <c r="S52" i="7"/>
  <c r="T52" i="7"/>
  <c r="D92" i="7"/>
  <c r="D91" i="7"/>
  <c r="D90" i="7"/>
  <c r="D89" i="7"/>
  <c r="D88" i="7"/>
  <c r="E53" i="7"/>
  <c r="F53" i="7"/>
  <c r="G53" i="7"/>
  <c r="H53" i="7"/>
  <c r="I53" i="7"/>
  <c r="J53" i="7"/>
  <c r="K53" i="7"/>
  <c r="L53" i="7"/>
  <c r="M53" i="7"/>
  <c r="N53" i="7"/>
  <c r="O53" i="7"/>
  <c r="P53" i="7"/>
  <c r="Q53" i="7"/>
  <c r="R53" i="7"/>
  <c r="S53" i="7"/>
  <c r="T53" i="7"/>
  <c r="E49" i="7"/>
  <c r="F49" i="7"/>
  <c r="G49" i="7"/>
  <c r="H49" i="7"/>
  <c r="I49" i="7"/>
  <c r="J49" i="7"/>
  <c r="K49" i="7"/>
  <c r="L49" i="7"/>
  <c r="M49" i="7"/>
  <c r="N49" i="7"/>
  <c r="O49" i="7"/>
  <c r="P49" i="7"/>
  <c r="Q49" i="7"/>
  <c r="R49" i="7"/>
  <c r="S49" i="7"/>
  <c r="T49" i="7"/>
  <c r="L77" i="7"/>
  <c r="E50" i="7"/>
  <c r="F50" i="7"/>
  <c r="G50" i="7"/>
  <c r="H50" i="7"/>
  <c r="I50" i="7"/>
  <c r="J50" i="7"/>
  <c r="K50" i="7"/>
  <c r="L50" i="7"/>
  <c r="M50" i="7"/>
  <c r="N50" i="7"/>
  <c r="O50" i="7"/>
  <c r="P50" i="7"/>
  <c r="Q50" i="7"/>
  <c r="R50" i="7"/>
  <c r="S50" i="7"/>
  <c r="T50" i="7"/>
  <c r="L78" i="7"/>
  <c r="L79" i="7"/>
  <c r="L80" i="7"/>
  <c r="L81" i="7"/>
  <c r="D65" i="7"/>
  <c r="D64" i="7"/>
  <c r="D63" i="7"/>
  <c r="D62" i="7"/>
  <c r="D61" i="7"/>
  <c r="D81" i="7"/>
  <c r="D80" i="7"/>
  <c r="D79" i="7"/>
  <c r="D78" i="7"/>
  <c r="D77" i="7"/>
  <c r="D53" i="7"/>
  <c r="D52" i="7"/>
  <c r="D51" i="7"/>
  <c r="D50" i="7"/>
  <c r="D49" i="7"/>
  <c r="D39" i="7"/>
  <c r="D35" i="7"/>
  <c r="D31" i="7"/>
  <c r="D27" i="7"/>
  <c r="D23" i="7"/>
  <c r="F51" i="7"/>
  <c r="G51" i="7"/>
  <c r="H51" i="7"/>
  <c r="I51" i="7"/>
  <c r="J51" i="7"/>
  <c r="K51" i="7"/>
  <c r="L51" i="7"/>
  <c r="M51" i="7"/>
  <c r="N51" i="7"/>
  <c r="O51" i="7"/>
  <c r="P51" i="7"/>
  <c r="Q51" i="7"/>
  <c r="R51" i="7"/>
  <c r="S51" i="7"/>
  <c r="T51" i="7"/>
  <c r="E51" i="7"/>
</calcChain>
</file>

<file path=xl/sharedStrings.xml><?xml version="1.0" encoding="utf-8"?>
<sst xmlns="http://schemas.openxmlformats.org/spreadsheetml/2006/main" count="627" uniqueCount="162">
  <si>
    <t>Multivariate Testing Fractional Factorial Design</t>
  </si>
  <si>
    <t>Instructions</t>
  </si>
  <si>
    <t>Location</t>
  </si>
  <si>
    <t>Glossary</t>
  </si>
  <si>
    <t>Term</t>
  </si>
  <si>
    <t>Definition</t>
  </si>
  <si>
    <t>Element</t>
  </si>
  <si>
    <t xml:space="preserve"> A specific content area on a page, often contained by a single DOM element. In MVT methodology, a location is sometimes referred to as a factor.</t>
  </si>
  <si>
    <t>Content Option</t>
  </si>
  <si>
    <t xml:space="preserve"> The text or image comprising a test variation within a location. In a multivariate test, a number of content options within multiple locations are compared. In MVT methodology, the content is sometimes referred to as a level.</t>
  </si>
  <si>
    <t>Level</t>
  </si>
  <si>
    <t>See Content Option.</t>
  </si>
  <si>
    <t>See Location.</t>
  </si>
  <si>
    <t>Factor</t>
  </si>
  <si>
    <t>3 locations / 2 content options each</t>
  </si>
  <si>
    <t>7 locations / 2 content options each</t>
  </si>
  <si>
    <t>4 locations / 3 content options each</t>
  </si>
  <si>
    <t>5 locations / 4 content options each</t>
  </si>
  <si>
    <t>Experience</t>
  </si>
  <si>
    <t>The content variations created when you test multiple content options in multiple locations. A visitor to your site will see one combination, also referred to as an experience.</t>
  </si>
  <si>
    <t>Taguchi Input Array</t>
  </si>
  <si>
    <t>Summary Output: 5 locations / 4 content options each</t>
  </si>
  <si>
    <t>Location 1</t>
  </si>
  <si>
    <t>Location 2</t>
  </si>
  <si>
    <t>Location 3</t>
  </si>
  <si>
    <t>Location 4</t>
  </si>
  <si>
    <t>Location 5</t>
  </si>
  <si>
    <t>Locations</t>
  </si>
  <si>
    <t>Experience Content Option Combinations</t>
  </si>
  <si>
    <t>Experience 2</t>
  </si>
  <si>
    <t>Experience 3</t>
  </si>
  <si>
    <t>Experience 4</t>
  </si>
  <si>
    <t>Experience 5</t>
  </si>
  <si>
    <t>Experience 6</t>
  </si>
  <si>
    <t>Experience 7</t>
  </si>
  <si>
    <t>Experience 8</t>
  </si>
  <si>
    <t>Experience 9</t>
  </si>
  <si>
    <t>Experience 10</t>
  </si>
  <si>
    <t>Experience 11</t>
  </si>
  <si>
    <t>Experience 12</t>
  </si>
  <si>
    <t>Experience 13</t>
  </si>
  <si>
    <t>Experience 14</t>
  </si>
  <si>
    <t>Experience 15</t>
  </si>
  <si>
    <t>Experience 16</t>
  </si>
  <si>
    <t>Location Name Input</t>
  </si>
  <si>
    <t>Content Option Name Input</t>
  </si>
  <si>
    <t>Header</t>
  </si>
  <si>
    <t>Image</t>
  </si>
  <si>
    <t>CTA</t>
  </si>
  <si>
    <t>Promo Text</t>
  </si>
  <si>
    <t>Promo Image</t>
  </si>
  <si>
    <t>Join</t>
  </si>
  <si>
    <t>Buy</t>
  </si>
  <si>
    <t>Sign Up</t>
  </si>
  <si>
    <t>Purchase</t>
  </si>
  <si>
    <t>Hello</t>
  </si>
  <si>
    <t>Welcome</t>
  </si>
  <si>
    <t>Hey There</t>
  </si>
  <si>
    <t>Hi</t>
  </si>
  <si>
    <t>Dogs</t>
  </si>
  <si>
    <t>Cats</t>
  </si>
  <si>
    <t>People</t>
  </si>
  <si>
    <t>Landscape</t>
  </si>
  <si>
    <t>Free Ship</t>
  </si>
  <si>
    <t>$10 off</t>
  </si>
  <si>
    <t>$20 off</t>
  </si>
  <si>
    <t>$30 off</t>
  </si>
  <si>
    <t>Dollar Sign</t>
  </si>
  <si>
    <t>Exclamation</t>
  </si>
  <si>
    <t>Average</t>
  </si>
  <si>
    <t>Total</t>
  </si>
  <si>
    <t>Taguchi Input Array with Conversion Information</t>
  </si>
  <si>
    <t xml:space="preserve">Experience #: </t>
  </si>
  <si>
    <t>Experience Average</t>
  </si>
  <si>
    <t>Content Option 1</t>
  </si>
  <si>
    <t>Content Option 2</t>
  </si>
  <si>
    <t>Content Option 3</t>
  </si>
  <si>
    <t>Content Option 4</t>
  </si>
  <si>
    <t>Value</t>
  </si>
  <si>
    <t>Best Content Option</t>
  </si>
  <si>
    <t>Best Content Option by Location</t>
  </si>
  <si>
    <t>Best Content Option by Location (Main Effects)</t>
  </si>
  <si>
    <t>Contribution vs. Average of Test</t>
  </si>
  <si>
    <t>Contribution vs. Control (Experience 1)</t>
  </si>
  <si>
    <t>Experience 1 
(Control)</t>
  </si>
  <si>
    <t>Conversion Results from Target MVT Activity Report Input</t>
  </si>
  <si>
    <t>MVT</t>
  </si>
  <si>
    <t>ANOVA</t>
  </si>
  <si>
    <t>DOF</t>
  </si>
  <si>
    <t>Error</t>
  </si>
  <si>
    <t>Exclude Locations from Analysis [Optional]</t>
  </si>
  <si>
    <t>Include / Exclude?</t>
  </si>
  <si>
    <t>Include Location</t>
  </si>
  <si>
    <t>Exclude Location</t>
  </si>
  <si>
    <t>Conversion Rate Value</t>
  </si>
  <si>
    <t>Contribution vs. Average (Percent Increase)</t>
  </si>
  <si>
    <t>Contribution vs. Control (Percent Increase)</t>
  </si>
  <si>
    <t>Analysis of Variance (ANOVA)</t>
  </si>
  <si>
    <t>Df</t>
  </si>
  <si>
    <t>Degrees of Freedom</t>
  </si>
  <si>
    <t>Sum of Squares</t>
  </si>
  <si>
    <t>ANOVA &amp; Experience Winner Input Calculations</t>
  </si>
  <si>
    <t>Total Variance (ST)</t>
  </si>
  <si>
    <t>Calculation</t>
  </si>
  <si>
    <t>Average Conversion Across Experiences</t>
  </si>
  <si>
    <t>Total Contribution (vs. Average)</t>
  </si>
  <si>
    <t>Correction Factor (CF)</t>
  </si>
  <si>
    <t>SoS</t>
  </si>
  <si>
    <t>Sum of Squares (SoS)</t>
  </si>
  <si>
    <t>Variance Estimate
(Mean Square)</t>
  </si>
  <si>
    <t>F Statistic</t>
  </si>
  <si>
    <t>SoS Percent of Total</t>
  </si>
  <si>
    <t>NA</t>
  </si>
  <si>
    <t>Conversion Result</t>
  </si>
  <si>
    <t>Summary Output: 5 locations / 4 content options each (16 experiences)</t>
  </si>
  <si>
    <t>Conversion</t>
  </si>
  <si>
    <t>Design Overview</t>
  </si>
  <si>
    <t>Link to Tab</t>
  </si>
  <si>
    <t>Click for Experiment Tab</t>
  </si>
  <si>
    <t>Determining Your Experimental Design</t>
  </si>
  <si>
    <t>Number of Experiences Required</t>
  </si>
  <si>
    <t>4 experiences required</t>
  </si>
  <si>
    <t>Limitations</t>
  </si>
  <si>
    <t>9 experiences required</t>
  </si>
  <si>
    <t>16 experiences required</t>
  </si>
  <si>
    <t>8 experiences required</t>
  </si>
  <si>
    <t>Navigating this Workbook</t>
  </si>
  <si>
    <t>Purpose of this Workbook</t>
  </si>
  <si>
    <t>Use the below links to navigate to the appropriate experimental design:</t>
  </si>
  <si>
    <t>Input Location and Content Option Names [Optional]</t>
  </si>
  <si>
    <t>Using Taguchi's method, the input array determines which combinations from the full factorial design need to be run to establish main effects.</t>
  </si>
  <si>
    <t>Analysis of Variance</t>
  </si>
  <si>
    <t>Content Option Conversion Rate Comparison</t>
  </si>
  <si>
    <t>Winner Experience Combination Summary</t>
  </si>
  <si>
    <t>Winner Location Option</t>
  </si>
  <si>
    <t>Winner Conversion Lift vs. Control</t>
  </si>
  <si>
    <t>Treasure</t>
  </si>
  <si>
    <t>Sun</t>
  </si>
  <si>
    <t>Total Experience</t>
  </si>
  <si>
    <t>N/A</t>
  </si>
  <si>
    <t>Analysis Inputs</t>
  </si>
  <si>
    <t>Analysis Output</t>
  </si>
  <si>
    <t xml:space="preserve">Note: You'll likely want to look at the initial results in the ANOVA table below before excluding locations. See the instruction tab for more details. </t>
  </si>
  <si>
    <t>Note: Excluding locations will update this table.</t>
  </si>
  <si>
    <t>Click to Jump to Analysis Output</t>
  </si>
  <si>
    <t>REQUIRED: Insert Conversion Results from Target</t>
  </si>
  <si>
    <t>Summary Output: 4 locations / 3 content options each (9 experiences)</t>
  </si>
  <si>
    <t xml:space="preserve"> Conversion Information</t>
  </si>
  <si>
    <t>Summary Output: 3 locations / 2 content options each (4 experiences)</t>
  </si>
  <si>
    <t>Location 7</t>
  </si>
  <si>
    <t>Location 6</t>
  </si>
  <si>
    <t>Right Sidebar</t>
  </si>
  <si>
    <t>Left Sidebar</t>
  </si>
  <si>
    <t>Summary Output: 7 locations / 2 content options each (8 experiences)</t>
  </si>
  <si>
    <t xml:space="preserve">Multi-Variate Test </t>
  </si>
  <si>
    <t xml:space="preserve">This workbook is designed to provide a framework to create Taguchi array multivariate fractional factorial experiment designs. Using information provided by Adobe Target, users can enter  information to understand the "winner" experience and the contribution of the locations tested to conversion rates.   </t>
  </si>
  <si>
    <t>The first step to designing your experiment is to determine the number of locations and content options (per location) that will be varied in your multivariate test. This spreadsheet supports four experimental designs, using Taguchi arrays to determine the experiences that must be tested. When designing your experiences, make sure to always consider the "control" or status quo as one of your options (which should be Experience 1 in any design). Note that only main effects can be calculated based on the partial factorial designs outlined on the following tabs.</t>
  </si>
  <si>
    <t xml:space="preserve">
Note that the Taguchi approach to multivariate testing relies on strong assumptions. Most importantly, only main effects can be tested (i.e. no interaction effects are considered in the experimental designs included in this spreadsheet). Including interaction effects or other more complex experimental designs are not supported by this workbook. 
Another key consideration is that this spreadsheet does not consider error rates related to conversion rates for individual respondents. That is, the degrees of freedom don't consider the number of people in the test. If this assumption is too strong for your intended purpose, we suggest you do not use the calculations provided in this spreadsheet.</t>
  </si>
  <si>
    <t xml:space="preserve">Each experimental design has two tabs associated with it: an "Input and Summary" tab and a "Detailed Calculations" tab. The "Input and Summary" tab includes all information the majority of users will require - the detailed calculations are only included for reference.
On the "Input and Summary" tab, the only information that needs to be entered is highlighted in yellow. All other cells are calculated automatically. There are two optional areas of these tabs. The first, "Input Location and Content Option Names" allows users to update the names of the location and content options to ones that are easier to remember and reflect what is being tested. Note there is sample data included in the experiment tabs. The second, "Exclude Locations from Analysis ", allows users to remove a location from the analysis. This function can be helpful if there is a location that was tested that is contributing little to the explained variance.  This action is also known as "pooling". </t>
  </si>
  <si>
    <t>Summary Output: 4 locations / 3 content options each</t>
  </si>
  <si>
    <t>Summary Output: 3 locations / 2 content options each</t>
  </si>
  <si>
    <t>Summary Output: 7 locations / 2 content options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</si>
</sst>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0"/>
    <numFmt numFmtId="165" formatCode="0.000"/>
    <numFmt numFmtId="166" formatCode="0.00000"/>
    <numFmt numFmtId="167" formatCode="0.0000"/>
    <numFmt numFmtId="168" formatCode="_(* #,##0_);_(* \(#,##0\);_(* &quot;-&quot;??_);_(@_)"/>
    <numFmt numFmtId="169" formatCode="_(* #,##0.000_);_(* \(#,##0.000\);_(* &quot;-&quot;??_);_(@_)"/>
    <numFmt numFmtId="170" formatCode="_(* #,##0.0000000_);_(* \(#,##0.0000000\);_(* &quot;-&quot;??_);_(@_)"/>
  </numFmts>
  <fonts count="26" x14ac:knownFonts="1">
    <font>
      <sz val="12"/>
      <color theme="1"/>
      <name val="Calibri"/>
      <family val="2"/>
      <scheme val="minor"/>
    </font>
    <font>
      <sz val="12"/>
      <color theme="1"/>
      <name val="Calibri"/>
      <family val="2"/>
      <scheme val="minor"/>
    </font>
    <font>
      <sz val="30"/>
      <color theme="1"/>
      <name val="Adobe Clean"/>
    </font>
    <font>
      <sz val="12"/>
      <color theme="1"/>
      <name val="Adobe Clean"/>
    </font>
    <font>
      <i/>
      <sz val="20"/>
      <color theme="1"/>
      <name val="Adobe Clean"/>
    </font>
    <font>
      <b/>
      <sz val="12"/>
      <color theme="1"/>
      <name val="Adobe Clean"/>
    </font>
    <font>
      <sz val="12"/>
      <color rgb="FFFF0000"/>
      <name val="Adobe Clean"/>
    </font>
    <font>
      <i/>
      <sz val="12"/>
      <color theme="1"/>
      <name val="Adobe Clean"/>
    </font>
    <font>
      <u/>
      <sz val="12"/>
      <color theme="10"/>
      <name val="Calibri"/>
      <family val="2"/>
      <scheme val="minor"/>
    </font>
    <font>
      <u/>
      <sz val="12"/>
      <color theme="11"/>
      <name val="Calibri"/>
      <family val="2"/>
      <scheme val="minor"/>
    </font>
    <font>
      <b/>
      <sz val="16"/>
      <color theme="1"/>
      <name val="Adobe Clean"/>
    </font>
    <font>
      <b/>
      <sz val="10"/>
      <name val="Arial"/>
      <family val="2"/>
    </font>
    <font>
      <b/>
      <sz val="12"/>
      <name val="Adobe Clean"/>
    </font>
    <font>
      <i/>
      <sz val="12"/>
      <name val="Adobe Clean"/>
    </font>
    <font>
      <sz val="12"/>
      <name val="Adobe Clean"/>
    </font>
    <font>
      <b/>
      <sz val="16"/>
      <color rgb="FFC00000"/>
      <name val="Adobe Clean"/>
    </font>
    <font>
      <i/>
      <sz val="10"/>
      <name val="Arial"/>
      <family val="2"/>
    </font>
    <font>
      <sz val="8"/>
      <name val="Calibri"/>
      <family val="2"/>
      <scheme val="minor"/>
    </font>
    <font>
      <b/>
      <i/>
      <sz val="12"/>
      <name val="Adobe Clean"/>
    </font>
    <font>
      <b/>
      <u/>
      <sz val="12"/>
      <color rgb="FFFF0000"/>
      <name val="Adobe Clean"/>
    </font>
    <font>
      <sz val="12"/>
      <color rgb="FF000000"/>
      <name val="Adobe Clean"/>
    </font>
    <font>
      <b/>
      <sz val="12"/>
      <color rgb="FF000000"/>
      <name val="Adobe Clean"/>
    </font>
    <font>
      <b/>
      <sz val="20"/>
      <color theme="8"/>
      <name val="Adobe Clean"/>
    </font>
    <font>
      <b/>
      <sz val="30"/>
      <color theme="8"/>
      <name val="Adobe Clean"/>
    </font>
    <font>
      <b/>
      <sz val="20"/>
      <color theme="3"/>
      <name val="Adobe Clean"/>
    </font>
    <font>
      <b/>
      <u/>
      <sz val="16"/>
      <color rgb="FFC00000"/>
      <name val="Adobe Clean"/>
    </font>
  </fonts>
  <fills count="6">
    <fill>
      <patternFill patternType="none"/>
    </fill>
    <fill>
      <patternFill patternType="gray125"/>
    </fill>
    <fill>
      <patternFill patternType="solid">
        <fgColor theme="7"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F2F2F2"/>
        <bgColor rgb="FF000000"/>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auto="1"/>
      </left>
      <right/>
      <top style="thin">
        <color auto="1"/>
      </top>
      <bottom/>
      <diagonal/>
    </border>
    <border>
      <left style="thin">
        <color theme="1"/>
      </left>
      <right style="thin">
        <color auto="1"/>
      </right>
      <top style="thin">
        <color theme="1"/>
      </top>
      <bottom/>
      <diagonal/>
    </border>
    <border>
      <left style="thin">
        <color theme="1"/>
      </left>
      <right style="thin">
        <color auto="1"/>
      </right>
      <top/>
      <bottom/>
      <diagonal/>
    </border>
    <border>
      <left style="thin">
        <color theme="1"/>
      </left>
      <right style="thin">
        <color auto="1"/>
      </right>
      <top/>
      <bottom style="thin">
        <color auto="1"/>
      </bottom>
      <diagonal/>
    </border>
    <border>
      <left/>
      <right style="thin">
        <color auto="1"/>
      </right>
      <top style="thin">
        <color theme="1"/>
      </top>
      <bottom/>
      <diagonal/>
    </border>
    <border>
      <left/>
      <right/>
      <top style="thin">
        <color auto="1"/>
      </top>
      <bottom/>
      <diagonal/>
    </border>
  </borders>
  <cellStyleXfs count="48">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49">
    <xf numFmtId="0" fontId="0" fillId="0" borderId="0" xfId="0"/>
    <xf numFmtId="0" fontId="2" fillId="0" borderId="0" xfId="0" applyFont="1"/>
    <xf numFmtId="0" fontId="3" fillId="0" borderId="0" xfId="0" applyFont="1"/>
    <xf numFmtId="0" fontId="4" fillId="0" borderId="0" xfId="0" applyFont="1"/>
    <xf numFmtId="0" fontId="5" fillId="0" borderId="1"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vertical="center" wrapText="1"/>
    </xf>
    <xf numFmtId="0" fontId="6" fillId="0" borderId="0" xfId="0" applyFont="1"/>
    <xf numFmtId="0" fontId="3" fillId="0" borderId="0" xfId="0" applyFont="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center" vertical="center" wrapText="1"/>
    </xf>
    <xf numFmtId="0" fontId="10" fillId="0" borderId="0" xfId="0" applyFont="1"/>
    <xf numFmtId="0" fontId="0" fillId="0" borderId="0" xfId="0" applyFill="1" applyBorder="1"/>
    <xf numFmtId="0" fontId="12" fillId="3" borderId="1" xfId="0" applyFont="1" applyFill="1" applyBorder="1" applyAlignment="1">
      <alignment horizontal="center" vertical="center"/>
    </xf>
    <xf numFmtId="0" fontId="14" fillId="0" borderId="3"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14" fillId="0" borderId="5"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15" fillId="0" borderId="0" xfId="0" applyFont="1"/>
    <xf numFmtId="0" fontId="5" fillId="3" borderId="1" xfId="0" applyFont="1" applyFill="1" applyBorder="1" applyAlignment="1">
      <alignment horizontal="center" vertical="center"/>
    </xf>
    <xf numFmtId="9" fontId="3" fillId="2" borderId="1" xfId="2" applyFont="1" applyFill="1" applyBorder="1" applyAlignment="1">
      <alignment horizontal="center" vertical="center" wrapText="1"/>
    </xf>
    <xf numFmtId="0" fontId="5" fillId="0" borderId="0" xfId="0" applyFont="1" applyFill="1" applyBorder="1" applyAlignment="1">
      <alignment horizontal="center" vertical="center" wrapText="1"/>
    </xf>
    <xf numFmtId="9" fontId="3" fillId="0" borderId="0" xfId="2" applyFont="1" applyFill="1" applyBorder="1" applyAlignment="1">
      <alignment horizontal="center" vertical="center" wrapText="1"/>
    </xf>
    <xf numFmtId="0" fontId="1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9" fontId="14" fillId="0" borderId="3" xfId="0" applyNumberFormat="1" applyFont="1" applyFill="1" applyBorder="1" applyAlignment="1">
      <alignment horizontal="center" vertical="center" wrapText="1"/>
    </xf>
    <xf numFmtId="9" fontId="14" fillId="0" borderId="5"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5" xfId="0" applyFont="1" applyFill="1" applyBorder="1" applyAlignment="1">
      <alignment horizontal="center" vertical="center" wrapText="1"/>
    </xf>
    <xf numFmtId="10" fontId="3" fillId="2" borderId="14" xfId="2" applyNumberFormat="1" applyFont="1" applyFill="1" applyBorder="1" applyAlignment="1">
      <alignment horizontal="center" vertical="center"/>
    </xf>
    <xf numFmtId="10" fontId="3" fillId="2" borderId="15" xfId="2" applyNumberFormat="1" applyFont="1" applyFill="1" applyBorder="1" applyAlignment="1">
      <alignment horizontal="center" vertical="center"/>
    </xf>
    <xf numFmtId="9" fontId="14" fillId="0" borderId="0" xfId="0" applyNumberFormat="1" applyFont="1" applyFill="1" applyBorder="1" applyAlignment="1">
      <alignment horizontal="center" vertical="center" wrapText="1"/>
    </xf>
    <xf numFmtId="0" fontId="3" fillId="0" borderId="0" xfId="0" applyFont="1" applyBorder="1"/>
    <xf numFmtId="0" fontId="5" fillId="0" borderId="13" xfId="0" applyFont="1" applyBorder="1" applyAlignment="1">
      <alignment horizontal="center" vertical="center" wrapText="1"/>
    </xf>
    <xf numFmtId="10" fontId="3" fillId="0" borderId="1" xfId="2" applyNumberFormat="1" applyFont="1" applyBorder="1" applyAlignment="1">
      <alignment horizontal="center" vertical="center"/>
    </xf>
    <xf numFmtId="0" fontId="5" fillId="3" borderId="1" xfId="1" applyNumberFormat="1" applyFont="1" applyFill="1" applyBorder="1" applyAlignment="1">
      <alignment horizontal="center" vertical="center"/>
    </xf>
    <xf numFmtId="164" fontId="0" fillId="0" borderId="0" xfId="0" applyNumberFormat="1" applyBorder="1" applyAlignment="1">
      <alignment horizontal="center" vertical="center"/>
    </xf>
    <xf numFmtId="164" fontId="0" fillId="0" borderId="3" xfId="0" applyNumberFormat="1" applyBorder="1" applyAlignment="1">
      <alignment horizontal="center" vertical="center"/>
    </xf>
    <xf numFmtId="164" fontId="0" fillId="0" borderId="5" xfId="0" applyNumberFormat="1" applyBorder="1" applyAlignment="1">
      <alignment horizontal="center" vertical="center"/>
    </xf>
    <xf numFmtId="164" fontId="0" fillId="0" borderId="6" xfId="0" applyNumberFormat="1" applyBorder="1" applyAlignment="1">
      <alignment horizontal="center" vertical="center"/>
    </xf>
    <xf numFmtId="9" fontId="3" fillId="0" borderId="0" xfId="2" applyFont="1" applyFill="1" applyBorder="1" applyAlignment="1">
      <alignment horizontal="center"/>
    </xf>
    <xf numFmtId="9" fontId="3" fillId="0" borderId="6" xfId="2" applyFont="1" applyFill="1" applyBorder="1" applyAlignment="1">
      <alignment horizontal="center"/>
    </xf>
    <xf numFmtId="0" fontId="13" fillId="4" borderId="9" xfId="0" applyFont="1" applyFill="1" applyBorder="1" applyAlignment="1">
      <alignment horizontal="center" vertical="center"/>
    </xf>
    <xf numFmtId="4" fontId="3" fillId="0" borderId="11" xfId="0" applyNumberFormat="1" applyFont="1" applyFill="1" applyBorder="1" applyAlignment="1">
      <alignment horizontal="center" vertical="center"/>
    </xf>
    <xf numFmtId="4" fontId="3" fillId="0" borderId="12" xfId="0" applyNumberFormat="1" applyFont="1" applyFill="1" applyBorder="1" applyAlignment="1">
      <alignment horizontal="center" vertical="center"/>
    </xf>
    <xf numFmtId="0" fontId="13" fillId="4" borderId="9" xfId="0" applyFont="1" applyFill="1" applyBorder="1" applyAlignment="1">
      <alignment horizontal="center" vertical="center" wrapText="1"/>
    </xf>
    <xf numFmtId="0" fontId="3" fillId="0" borderId="0" xfId="0" applyFont="1" applyBorder="1" applyAlignment="1">
      <alignment horizontal="center"/>
    </xf>
    <xf numFmtId="0" fontId="11" fillId="0" borderId="0" xfId="0" applyFont="1" applyFill="1" applyBorder="1"/>
    <xf numFmtId="0" fontId="16" fillId="0" borderId="0" xfId="0" applyFont="1" applyFill="1" applyBorder="1"/>
    <xf numFmtId="2" fontId="11" fillId="0" borderId="0" xfId="0" applyNumberFormat="1" applyFont="1" applyFill="1" applyBorder="1"/>
    <xf numFmtId="10" fontId="11" fillId="0" borderId="0" xfId="0" applyNumberFormat="1" applyFont="1" applyFill="1" applyBorder="1"/>
    <xf numFmtId="2" fontId="0" fillId="0" borderId="0" xfId="0" applyNumberFormat="1" applyFill="1" applyBorder="1"/>
    <xf numFmtId="0" fontId="3" fillId="0" borderId="0" xfId="0" applyFont="1" applyFill="1"/>
    <xf numFmtId="0" fontId="7" fillId="0" borderId="0"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10" fontId="3" fillId="0" borderId="0" xfId="0" applyNumberFormat="1" applyFont="1" applyAlignment="1">
      <alignment horizontal="center" vertical="center"/>
    </xf>
    <xf numFmtId="10" fontId="3" fillId="0" borderId="0" xfId="2" applyNumberFormat="1" applyFont="1" applyFill="1" applyBorder="1" applyAlignment="1">
      <alignment horizontal="center" vertical="center"/>
    </xf>
    <xf numFmtId="10" fontId="3" fillId="0" borderId="6" xfId="2" applyNumberFormat="1" applyFont="1" applyFill="1" applyBorder="1" applyAlignment="1">
      <alignment horizontal="center" vertical="center"/>
    </xf>
    <xf numFmtId="10" fontId="3" fillId="0" borderId="0" xfId="0" applyNumberFormat="1" applyFont="1" applyBorder="1"/>
    <xf numFmtId="4" fontId="3" fillId="0" borderId="6" xfId="0" applyNumberFormat="1" applyFont="1" applyFill="1" applyBorder="1"/>
    <xf numFmtId="0" fontId="3" fillId="0" borderId="6" xfId="0" applyFont="1" applyFill="1" applyBorder="1"/>
    <xf numFmtId="0" fontId="18" fillId="0" borderId="6" xfId="0" applyFont="1" applyFill="1" applyBorder="1" applyAlignment="1">
      <alignment horizontal="left"/>
    </xf>
    <xf numFmtId="166" fontId="14" fillId="0" borderId="0" xfId="0" applyNumberFormat="1" applyFont="1" applyFill="1" applyBorder="1" applyAlignment="1">
      <alignment horizontal="center" vertical="center"/>
    </xf>
    <xf numFmtId="10" fontId="12" fillId="0" borderId="0" xfId="0" applyNumberFormat="1" applyFont="1" applyFill="1" applyBorder="1" applyAlignment="1">
      <alignment horizontal="center" vertical="center"/>
    </xf>
    <xf numFmtId="167" fontId="12" fillId="0" borderId="9" xfId="0" applyNumberFormat="1" applyFont="1" applyFill="1" applyBorder="1" applyAlignment="1">
      <alignment horizontal="center" vertical="center"/>
    </xf>
    <xf numFmtId="0" fontId="14" fillId="0" borderId="6" xfId="0" applyFont="1" applyFill="1" applyBorder="1" applyAlignment="1">
      <alignment horizontal="center" vertical="center"/>
    </xf>
    <xf numFmtId="10" fontId="12" fillId="0" borderId="9" xfId="0" applyNumberFormat="1" applyFont="1" applyFill="1" applyBorder="1" applyAlignment="1">
      <alignment horizontal="center" vertical="center"/>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5" xfId="0" applyFont="1" applyFill="1" applyBorder="1" applyAlignment="1">
      <alignment horizontal="center" vertical="center" wrapText="1"/>
    </xf>
    <xf numFmtId="164" fontId="3" fillId="0" borderId="2"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0" fontId="13" fillId="0" borderId="3" xfId="0" applyFont="1" applyFill="1" applyBorder="1" applyAlignment="1">
      <alignment horizontal="center" vertical="center"/>
    </xf>
    <xf numFmtId="0" fontId="12" fillId="0" borderId="1" xfId="0" applyFont="1" applyFill="1" applyBorder="1" applyAlignment="1">
      <alignment horizontal="center" vertical="center"/>
    </xf>
    <xf numFmtId="0" fontId="14" fillId="0" borderId="0" xfId="0" applyFont="1" applyFill="1" applyBorder="1" applyAlignment="1">
      <alignment horizontal="center" vertical="center"/>
    </xf>
    <xf numFmtId="0" fontId="12" fillId="0" borderId="9" xfId="0" applyFont="1" applyFill="1" applyBorder="1" applyAlignment="1">
      <alignment horizontal="center" vertical="center"/>
    </xf>
    <xf numFmtId="10" fontId="14" fillId="0" borderId="6" xfId="0" applyNumberFormat="1" applyFont="1" applyFill="1" applyBorder="1" applyAlignment="1">
      <alignment horizontal="center" vertical="center"/>
    </xf>
    <xf numFmtId="0" fontId="12" fillId="4" borderId="1" xfId="0" applyFont="1" applyFill="1" applyBorder="1" applyAlignment="1">
      <alignment horizontal="center" vertical="center" wrapText="1"/>
    </xf>
    <xf numFmtId="10" fontId="3" fillId="0" borderId="3" xfId="0" applyNumberFormat="1" applyFont="1" applyBorder="1" applyAlignment="1">
      <alignment horizontal="center" vertical="center" wrapText="1"/>
    </xf>
    <xf numFmtId="0" fontId="3" fillId="0" borderId="2" xfId="0" applyFont="1" applyBorder="1" applyAlignment="1">
      <alignment horizontal="center" vertical="center" wrapText="1"/>
    </xf>
    <xf numFmtId="10" fontId="3" fillId="0" borderId="5" xfId="0" applyNumberFormat="1" applyFont="1" applyBorder="1" applyAlignment="1">
      <alignment horizontal="center" vertical="center" wrapText="1"/>
    </xf>
    <xf numFmtId="0" fontId="0" fillId="0" borderId="1" xfId="0" applyBorder="1" applyAlignment="1">
      <alignment horizontal="center" vertical="center" wrapText="1"/>
    </xf>
    <xf numFmtId="0" fontId="8" fillId="0" borderId="1" xfId="11" applyBorder="1" applyAlignment="1">
      <alignment horizontal="center" vertical="center" wrapText="1"/>
    </xf>
    <xf numFmtId="0" fontId="19" fillId="0" borderId="0" xfId="0" applyFont="1"/>
    <xf numFmtId="0" fontId="12" fillId="5" borderId="8"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5" borderId="10" xfId="0" applyFont="1" applyFill="1" applyBorder="1" applyAlignment="1">
      <alignment horizontal="center" vertical="center" wrapText="1"/>
    </xf>
    <xf numFmtId="9" fontId="20" fillId="0" borderId="11" xfId="0" applyNumberFormat="1" applyFont="1" applyBorder="1" applyAlignment="1">
      <alignment horizontal="center" vertical="center" wrapText="1"/>
    </xf>
    <xf numFmtId="0" fontId="20" fillId="0" borderId="3" xfId="0" applyFont="1" applyBorder="1" applyAlignment="1">
      <alignment horizontal="center" vertical="center" wrapText="1"/>
    </xf>
    <xf numFmtId="10" fontId="20" fillId="0" borderId="4" xfId="0" applyNumberFormat="1" applyFont="1" applyBorder="1" applyAlignment="1">
      <alignment horizontal="center" vertical="center" wrapText="1"/>
    </xf>
    <xf numFmtId="9" fontId="21" fillId="0" borderId="8" xfId="0" applyNumberFormat="1" applyFont="1" applyBorder="1" applyAlignment="1">
      <alignment horizontal="center" vertical="center" wrapText="1"/>
    </xf>
    <xf numFmtId="0" fontId="21" fillId="0" borderId="1" xfId="0" applyFont="1" applyBorder="1" applyAlignment="1">
      <alignment horizontal="center" vertical="center" wrapText="1"/>
    </xf>
    <xf numFmtId="10" fontId="21" fillId="0" borderId="10" xfId="0" applyNumberFormat="1" applyFont="1" applyBorder="1" applyAlignment="1">
      <alignment horizontal="center" vertical="center" wrapText="1"/>
    </xf>
    <xf numFmtId="0" fontId="22" fillId="0" borderId="0" xfId="0" applyFont="1" applyBorder="1"/>
    <xf numFmtId="0" fontId="6" fillId="0" borderId="0" xfId="0" applyFont="1" applyBorder="1" applyAlignment="1">
      <alignment horizontal="center" vertical="center" wrapText="1"/>
    </xf>
    <xf numFmtId="0" fontId="6" fillId="0" borderId="0" xfId="0" applyFont="1" applyBorder="1"/>
    <xf numFmtId="0" fontId="15" fillId="0" borderId="0" xfId="0" applyFont="1" applyBorder="1"/>
    <xf numFmtId="0" fontId="10" fillId="0" borderId="0" xfId="0" applyFont="1" applyBorder="1"/>
    <xf numFmtId="0" fontId="24" fillId="0" borderId="0" xfId="0" applyFont="1" applyBorder="1"/>
    <xf numFmtId="0" fontId="3" fillId="0" borderId="17" xfId="0" applyFont="1" applyBorder="1"/>
    <xf numFmtId="0" fontId="23" fillId="0" borderId="18" xfId="0" applyFont="1" applyBorder="1"/>
    <xf numFmtId="0" fontId="3" fillId="0" borderId="18" xfId="0" applyFont="1" applyBorder="1"/>
    <xf numFmtId="0" fontId="6" fillId="0" borderId="18" xfId="0" applyFont="1" applyBorder="1" applyAlignment="1">
      <alignment horizontal="center" vertical="center" wrapText="1"/>
    </xf>
    <xf numFmtId="0" fontId="6" fillId="0" borderId="18" xfId="0" applyFont="1" applyBorder="1"/>
    <xf numFmtId="0" fontId="3" fillId="0" borderId="19" xfId="0" applyFont="1" applyBorder="1"/>
    <xf numFmtId="0" fontId="3" fillId="0" borderId="20" xfId="0" applyFont="1" applyBorder="1"/>
    <xf numFmtId="0" fontId="3" fillId="0" borderId="21" xfId="0" applyFont="1" applyBorder="1"/>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xf numFmtId="0" fontId="3" fillId="0" borderId="23" xfId="0" applyFont="1" applyBorder="1"/>
    <xf numFmtId="0" fontId="3" fillId="0" borderId="24" xfId="0" applyFont="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3" fillId="4" borderId="16" xfId="0" applyFont="1" applyFill="1" applyBorder="1" applyAlignment="1">
      <alignment horizontal="center" vertical="center" wrapText="1"/>
    </xf>
    <xf numFmtId="10" fontId="3" fillId="0" borderId="25" xfId="2" applyNumberFormat="1" applyFont="1" applyFill="1" applyBorder="1" applyAlignment="1">
      <alignment horizontal="center" vertical="center"/>
    </xf>
    <xf numFmtId="10" fontId="3" fillId="0" borderId="26" xfId="2" applyNumberFormat="1" applyFont="1" applyFill="1" applyBorder="1" applyAlignment="1">
      <alignment horizontal="center" vertical="center"/>
    </xf>
    <xf numFmtId="10" fontId="3" fillId="0" borderId="27" xfId="2" applyNumberFormat="1" applyFont="1" applyFill="1" applyBorder="1" applyAlignment="1">
      <alignment horizontal="center" vertical="center"/>
    </xf>
    <xf numFmtId="165" fontId="3" fillId="0" borderId="0" xfId="0" applyNumberFormat="1" applyFont="1" applyBorder="1"/>
    <xf numFmtId="0" fontId="16" fillId="0" borderId="20" xfId="0" applyFont="1" applyFill="1" applyBorder="1" applyAlignment="1">
      <alignment horizontal="center"/>
    </xf>
    <xf numFmtId="0" fontId="0" fillId="0" borderId="20" xfId="0" applyBorder="1"/>
    <xf numFmtId="0" fontId="0" fillId="0" borderId="20" xfId="0" applyBorder="1" applyAlignment="1">
      <alignment horizontal="center"/>
    </xf>
    <xf numFmtId="0" fontId="0" fillId="0" borderId="20" xfId="0" applyFill="1" applyBorder="1" applyAlignment="1">
      <alignment horizontal="center"/>
    </xf>
    <xf numFmtId="0" fontId="3" fillId="0" borderId="0" xfId="0" applyFont="1" applyFill="1" applyBorder="1"/>
    <xf numFmtId="0" fontId="3" fillId="0" borderId="21" xfId="0" applyFont="1" applyFill="1" applyBorder="1"/>
    <xf numFmtId="0" fontId="20" fillId="0" borderId="0" xfId="0" applyFont="1" applyBorder="1"/>
    <xf numFmtId="0" fontId="0" fillId="0" borderId="0" xfId="0" applyBorder="1"/>
    <xf numFmtId="0" fontId="14" fillId="0" borderId="0" xfId="0" applyFont="1" applyBorder="1" applyAlignment="1">
      <alignment horizontal="center" vertical="center" wrapText="1"/>
    </xf>
    <xf numFmtId="0" fontId="7" fillId="0" borderId="0" xfId="0" applyFont="1"/>
    <xf numFmtId="168" fontId="14" fillId="0" borderId="0" xfId="1" applyNumberFormat="1" applyFont="1" applyFill="1" applyBorder="1" applyAlignment="1">
      <alignment horizontal="center" vertical="center"/>
    </xf>
    <xf numFmtId="0" fontId="20" fillId="0" borderId="0" xfId="0" applyFont="1" applyBorder="1" applyAlignment="1">
      <alignment horizontal="center" vertical="center" wrapText="1"/>
    </xf>
    <xf numFmtId="0" fontId="5" fillId="4" borderId="1"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5" fillId="4" borderId="10" xfId="0" applyFont="1" applyFill="1" applyBorder="1" applyAlignment="1">
      <alignment horizontal="center" vertical="center" wrapText="1"/>
    </xf>
    <xf numFmtId="0" fontId="5" fillId="3" borderId="10" xfId="1"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4" borderId="10" xfId="0" applyFont="1" applyFill="1" applyBorder="1" applyAlignment="1">
      <alignment horizontal="center" vertical="center" wrapText="1"/>
    </xf>
    <xf numFmtId="0" fontId="0" fillId="0" borderId="11" xfId="0" applyBorder="1"/>
    <xf numFmtId="0" fontId="0" fillId="0" borderId="12" xfId="0" applyBorder="1"/>
    <xf numFmtId="0" fontId="0" fillId="0" borderId="6" xfId="0" applyBorder="1"/>
    <xf numFmtId="170" fontId="3" fillId="0" borderId="0" xfId="1" applyNumberFormat="1" applyFont="1"/>
    <xf numFmtId="0" fontId="5" fillId="4" borderId="8" xfId="0" applyFont="1" applyFill="1" applyBorder="1" applyAlignment="1">
      <alignment horizontal="center" vertical="center" wrapText="1"/>
    </xf>
    <xf numFmtId="0" fontId="5" fillId="0" borderId="0" xfId="0" applyFont="1" applyFill="1" applyBorder="1" applyAlignment="1">
      <alignment vertical="center" wrapText="1"/>
    </xf>
    <xf numFmtId="169" fontId="14" fillId="0" borderId="0" xfId="1" applyNumberFormat="1" applyFont="1" applyFill="1" applyBorder="1" applyAlignment="1">
      <alignment horizontal="center" vertical="center"/>
    </xf>
    <xf numFmtId="10" fontId="3" fillId="0" borderId="29" xfId="2" applyNumberFormat="1" applyFont="1" applyFill="1" applyBorder="1" applyAlignment="1">
      <alignment horizontal="center" vertical="center"/>
    </xf>
    <xf numFmtId="10" fontId="3" fillId="0" borderId="30" xfId="2" applyNumberFormat="1" applyFont="1" applyFill="1" applyBorder="1" applyAlignment="1">
      <alignment horizontal="center" vertical="center"/>
    </xf>
    <xf numFmtId="10" fontId="3" fillId="0" borderId="31" xfId="2" applyNumberFormat="1" applyFont="1" applyFill="1" applyBorder="1" applyAlignment="1">
      <alignment horizontal="center" vertical="center"/>
    </xf>
    <xf numFmtId="0" fontId="0" fillId="0" borderId="4" xfId="0" applyBorder="1"/>
    <xf numFmtId="0" fontId="0" fillId="0" borderId="4" xfId="0" applyFill="1" applyBorder="1"/>
    <xf numFmtId="0" fontId="0" fillId="0" borderId="7" xfId="0" applyBorder="1"/>
    <xf numFmtId="0" fontId="0" fillId="0" borderId="7" xfId="0" applyFill="1" applyBorder="1"/>
    <xf numFmtId="164" fontId="0" fillId="0" borderId="4" xfId="0" applyNumberFormat="1" applyBorder="1" applyAlignment="1">
      <alignment horizontal="center" vertical="center"/>
    </xf>
    <xf numFmtId="164" fontId="0" fillId="0" borderId="7" xfId="0" applyNumberFormat="1" applyBorder="1" applyAlignment="1">
      <alignment horizontal="center" vertical="center"/>
    </xf>
    <xf numFmtId="0" fontId="3" fillId="2" borderId="4"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6" xfId="0" applyFont="1" applyFill="1" applyBorder="1" applyAlignment="1">
      <alignment horizontal="center" vertical="center" wrapText="1"/>
    </xf>
    <xf numFmtId="9" fontId="14" fillId="0" borderId="2" xfId="0" applyNumberFormat="1" applyFont="1" applyFill="1" applyBorder="1" applyAlignment="1">
      <alignment horizontal="center" vertical="center" wrapText="1"/>
    </xf>
    <xf numFmtId="10" fontId="3" fillId="0" borderId="4" xfId="2" applyNumberFormat="1" applyFont="1" applyFill="1" applyBorder="1" applyAlignment="1">
      <alignment horizontal="center" vertical="center"/>
    </xf>
    <xf numFmtId="10" fontId="3" fillId="0" borderId="7" xfId="2" applyNumberFormat="1" applyFont="1" applyFill="1" applyBorder="1" applyAlignment="1">
      <alignment horizontal="center" vertical="center"/>
    </xf>
    <xf numFmtId="10" fontId="3" fillId="0" borderId="32" xfId="2" applyNumberFormat="1" applyFont="1" applyFill="1" applyBorder="1" applyAlignment="1">
      <alignment horizontal="center" vertical="center"/>
    </xf>
    <xf numFmtId="4" fontId="3" fillId="0" borderId="28" xfId="0" applyNumberFormat="1" applyFont="1" applyFill="1" applyBorder="1" applyAlignment="1">
      <alignment horizontal="center" vertical="center"/>
    </xf>
    <xf numFmtId="10" fontId="3" fillId="0" borderId="33" xfId="2" applyNumberFormat="1" applyFont="1" applyFill="1" applyBorder="1" applyAlignment="1">
      <alignment horizontal="center" vertical="center"/>
    </xf>
    <xf numFmtId="10" fontId="3" fillId="0" borderId="16" xfId="2" applyNumberFormat="1" applyFont="1" applyFill="1" applyBorder="1" applyAlignment="1">
      <alignment horizontal="center" vertical="center"/>
    </xf>
    <xf numFmtId="0" fontId="14" fillId="0" borderId="2" xfId="0" applyFont="1" applyFill="1" applyBorder="1" applyAlignment="1">
      <alignment horizontal="center" vertical="center"/>
    </xf>
    <xf numFmtId="0" fontId="14" fillId="0" borderId="9" xfId="0" applyFont="1" applyFill="1" applyBorder="1" applyAlignment="1">
      <alignment horizontal="center" vertical="center"/>
    </xf>
    <xf numFmtId="164" fontId="0" fillId="0" borderId="3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16" xfId="0" applyNumberFormat="1" applyBorder="1" applyAlignment="1">
      <alignment horizontal="center" vertical="center"/>
    </xf>
    <xf numFmtId="0" fontId="5" fillId="0" borderId="11" xfId="0" applyFont="1" applyFill="1" applyBorder="1" applyAlignment="1">
      <alignment horizontal="center" vertical="center" wrapText="1"/>
    </xf>
    <xf numFmtId="10" fontId="14" fillId="0" borderId="11" xfId="0" applyNumberFormat="1" applyFont="1" applyFill="1" applyBorder="1" applyAlignment="1">
      <alignment horizontal="center" vertical="center"/>
    </xf>
    <xf numFmtId="0" fontId="14" fillId="0" borderId="11" xfId="0" applyFont="1" applyFill="1" applyBorder="1" applyAlignment="1">
      <alignment horizontal="center" vertical="center"/>
    </xf>
    <xf numFmtId="9" fontId="3" fillId="2" borderId="1" xfId="2" applyFont="1" applyFill="1" applyBorder="1" applyAlignment="1" applyProtection="1">
      <alignment horizontal="center" vertical="center" wrapText="1"/>
      <protection locked="0"/>
    </xf>
    <xf numFmtId="0" fontId="3" fillId="0" borderId="0" xfId="0" applyFont="1" applyBorder="1" applyProtection="1">
      <protection locked="0"/>
    </xf>
    <xf numFmtId="0" fontId="5" fillId="4" borderId="1" xfId="0" applyFont="1" applyFill="1" applyBorder="1" applyAlignment="1" applyProtection="1">
      <alignment horizontal="center" vertical="center" wrapText="1"/>
      <protection locked="0"/>
    </xf>
    <xf numFmtId="10" fontId="3" fillId="2" borderId="14" xfId="2" applyNumberFormat="1" applyFont="1" applyFill="1" applyBorder="1" applyAlignment="1" applyProtection="1">
      <alignment horizontal="center" vertical="center"/>
      <protection locked="0"/>
    </xf>
    <xf numFmtId="10" fontId="3" fillId="2" borderId="15" xfId="2" applyNumberFormat="1" applyFont="1" applyFill="1" applyBorder="1" applyAlignment="1" applyProtection="1">
      <alignment horizontal="center" vertical="center"/>
      <protection locked="0"/>
    </xf>
    <xf numFmtId="0" fontId="3" fillId="2" borderId="2"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0" borderId="0" xfId="0" applyFont="1" applyProtection="1"/>
    <xf numFmtId="0" fontId="2" fillId="0" borderId="0" xfId="0" applyFont="1" applyProtection="1"/>
    <xf numFmtId="0" fontId="4" fillId="0" borderId="0" xfId="0" applyFont="1" applyProtection="1"/>
    <xf numFmtId="0" fontId="3" fillId="0" borderId="17" xfId="0" applyFont="1" applyBorder="1" applyProtection="1"/>
    <xf numFmtId="0" fontId="23" fillId="0" borderId="18" xfId="0" applyFont="1" applyBorder="1" applyProtection="1"/>
    <xf numFmtId="0" fontId="3" fillId="0" borderId="18" xfId="0" applyFont="1" applyBorder="1" applyProtection="1"/>
    <xf numFmtId="0" fontId="6" fillId="0" borderId="18" xfId="0" applyFont="1" applyBorder="1" applyAlignment="1" applyProtection="1">
      <alignment horizontal="center" vertical="center" wrapText="1"/>
    </xf>
    <xf numFmtId="0" fontId="6" fillId="0" borderId="18" xfId="0" applyFont="1" applyBorder="1" applyProtection="1"/>
    <xf numFmtId="0" fontId="3" fillId="0" borderId="19" xfId="0" applyFont="1" applyBorder="1" applyProtection="1"/>
    <xf numFmtId="0" fontId="3" fillId="0" borderId="20" xfId="0" applyFont="1" applyBorder="1" applyProtection="1"/>
    <xf numFmtId="0" fontId="24" fillId="0" borderId="0" xfId="0" applyFont="1" applyBorder="1" applyProtection="1"/>
    <xf numFmtId="0" fontId="3" fillId="0" borderId="0" xfId="0" applyFont="1" applyBorder="1" applyProtection="1"/>
    <xf numFmtId="0" fontId="6" fillId="0" borderId="0" xfId="0" applyFont="1" applyBorder="1" applyAlignment="1" applyProtection="1">
      <alignment horizontal="center" vertical="center" wrapText="1"/>
    </xf>
    <xf numFmtId="0" fontId="6" fillId="0" borderId="0" xfId="0" applyFont="1" applyBorder="1" applyProtection="1"/>
    <xf numFmtId="0" fontId="3" fillId="0" borderId="21" xfId="0" applyFont="1" applyBorder="1" applyProtection="1"/>
    <xf numFmtId="0" fontId="22" fillId="0" borderId="0" xfId="0" applyFont="1" applyBorder="1" applyProtection="1"/>
    <xf numFmtId="0" fontId="15" fillId="0" borderId="0" xfId="0" applyFont="1" applyBorder="1" applyProtection="1"/>
    <xf numFmtId="0" fontId="5" fillId="4" borderId="1"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9" fontId="3" fillId="2" borderId="1" xfId="2"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9" fontId="3" fillId="0" borderId="0" xfId="2" applyFont="1" applyFill="1" applyBorder="1" applyAlignment="1" applyProtection="1">
      <alignment horizontal="center" vertical="center" wrapText="1"/>
    </xf>
    <xf numFmtId="0" fontId="12" fillId="4"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wrapText="1"/>
    </xf>
    <xf numFmtId="0" fontId="10" fillId="0" borderId="0" xfId="0" applyFont="1" applyBorder="1" applyProtection="1"/>
    <xf numFmtId="0" fontId="5" fillId="0" borderId="0" xfId="0" applyFont="1" applyFill="1" applyBorder="1" applyAlignment="1" applyProtection="1">
      <alignment vertical="center" wrapText="1"/>
    </xf>
    <xf numFmtId="0" fontId="7" fillId="4" borderId="8" xfId="0" applyFont="1" applyFill="1" applyBorder="1" applyAlignment="1" applyProtection="1">
      <alignment horizontal="center" vertical="center" wrapText="1"/>
    </xf>
    <xf numFmtId="0" fontId="7" fillId="4" borderId="9" xfId="0" applyFont="1" applyFill="1" applyBorder="1" applyAlignment="1" applyProtection="1">
      <alignment horizontal="center" vertical="center" wrapText="1"/>
    </xf>
    <xf numFmtId="0" fontId="7" fillId="4" borderId="1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9" fontId="14" fillId="0" borderId="3" xfId="0" applyNumberFormat="1"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9" fontId="14" fillId="0" borderId="5" xfId="0" applyNumberFormat="1"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9" fontId="14" fillId="0" borderId="0" xfId="0" applyNumberFormat="1" applyFont="1" applyFill="1" applyBorder="1" applyAlignment="1" applyProtection="1">
      <alignment horizontal="center" vertical="center" wrapText="1"/>
    </xf>
    <xf numFmtId="0" fontId="3" fillId="0" borderId="20" xfId="0" applyFont="1" applyBorder="1" applyAlignment="1" applyProtection="1">
      <alignment horizontal="center" vertical="center"/>
    </xf>
    <xf numFmtId="0" fontId="5" fillId="0" borderId="13" xfId="0" applyFont="1" applyBorder="1" applyAlignment="1" applyProtection="1">
      <alignment horizontal="center" vertical="center" wrapText="1"/>
    </xf>
    <xf numFmtId="10" fontId="3" fillId="2" borderId="14" xfId="2" applyNumberFormat="1" applyFont="1" applyFill="1" applyBorder="1" applyAlignment="1" applyProtection="1">
      <alignment horizontal="center" vertical="center"/>
    </xf>
    <xf numFmtId="10" fontId="3" fillId="2" borderId="15" xfId="2" applyNumberFormat="1" applyFont="1" applyFill="1" applyBorder="1" applyAlignment="1" applyProtection="1">
      <alignment horizontal="center" vertical="center"/>
    </xf>
    <xf numFmtId="10" fontId="3" fillId="0" borderId="0" xfId="2" applyNumberFormat="1" applyFont="1" applyFill="1" applyBorder="1" applyAlignment="1" applyProtection="1">
      <alignment horizontal="center" vertical="center"/>
    </xf>
    <xf numFmtId="0" fontId="3" fillId="0" borderId="21" xfId="0" applyFont="1" applyBorder="1" applyAlignment="1" applyProtection="1">
      <alignment horizontal="center" vertical="center"/>
    </xf>
    <xf numFmtId="10" fontId="3" fillId="0" borderId="0" xfId="0" applyNumberFormat="1" applyFont="1" applyAlignment="1" applyProtection="1">
      <alignment horizontal="center" vertical="center"/>
    </xf>
    <xf numFmtId="0" fontId="3" fillId="0" borderId="0" xfId="0" applyFont="1" applyAlignment="1" applyProtection="1">
      <alignment horizontal="center" vertical="center"/>
    </xf>
    <xf numFmtId="0" fontId="15" fillId="0" borderId="0" xfId="0" applyFont="1" applyProtection="1"/>
    <xf numFmtId="0" fontId="16" fillId="0" borderId="0" xfId="0" applyFont="1" applyFill="1" applyBorder="1" applyProtection="1"/>
    <xf numFmtId="0" fontId="7" fillId="0" borderId="0" xfId="0" applyFont="1" applyProtection="1"/>
    <xf numFmtId="0" fontId="11" fillId="0" borderId="0" xfId="0" applyFont="1" applyFill="1" applyBorder="1" applyProtection="1"/>
    <xf numFmtId="0" fontId="5" fillId="4" borderId="1" xfId="0" applyFont="1" applyFill="1" applyBorder="1" applyAlignment="1" applyProtection="1">
      <alignment horizontal="center"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0" borderId="22" xfId="0" applyFont="1" applyBorder="1" applyProtection="1"/>
    <xf numFmtId="0" fontId="3" fillId="0" borderId="23" xfId="0" applyFont="1" applyBorder="1" applyProtection="1"/>
    <xf numFmtId="0" fontId="3" fillId="0" borderId="24" xfId="0" applyFont="1" applyBorder="1" applyProtection="1"/>
    <xf numFmtId="0" fontId="3" fillId="0" borderId="0" xfId="0" applyFont="1" applyFill="1" applyBorder="1" applyProtection="1"/>
    <xf numFmtId="0" fontId="5" fillId="4" borderId="8" xfId="0" applyFont="1" applyFill="1" applyBorder="1" applyAlignment="1" applyProtection="1">
      <alignment vertical="center"/>
    </xf>
    <xf numFmtId="0" fontId="5" fillId="4" borderId="9"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13" fillId="4" borderId="9" xfId="0" applyFont="1" applyFill="1" applyBorder="1" applyAlignment="1" applyProtection="1">
      <alignment horizontal="center" vertical="center"/>
    </xf>
    <xf numFmtId="0" fontId="13" fillId="4" borderId="9" xfId="0" applyFont="1" applyFill="1" applyBorder="1" applyAlignment="1" applyProtection="1">
      <alignment horizontal="center" vertical="center" wrapText="1"/>
    </xf>
    <xf numFmtId="0" fontId="13" fillId="4" borderId="16"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9" fontId="3" fillId="0" borderId="0" xfId="2" applyFont="1" applyFill="1" applyBorder="1" applyAlignment="1" applyProtection="1">
      <alignment horizontal="center"/>
    </xf>
    <xf numFmtId="4" fontId="3" fillId="0" borderId="11" xfId="0" applyNumberFormat="1" applyFont="1" applyFill="1" applyBorder="1" applyAlignment="1" applyProtection="1">
      <alignment horizontal="center" vertical="center"/>
    </xf>
    <xf numFmtId="10" fontId="3" fillId="0" borderId="29" xfId="2" applyNumberFormat="1" applyFont="1" applyFill="1" applyBorder="1" applyAlignment="1" applyProtection="1">
      <alignment horizontal="center" vertical="center"/>
    </xf>
    <xf numFmtId="10" fontId="3" fillId="0" borderId="30" xfId="2" applyNumberFormat="1" applyFont="1" applyFill="1" applyBorder="1" applyAlignment="1" applyProtection="1">
      <alignment horizontal="center" vertical="center"/>
    </xf>
    <xf numFmtId="9" fontId="3" fillId="0" borderId="6" xfId="2" applyFont="1" applyFill="1" applyBorder="1" applyAlignment="1" applyProtection="1">
      <alignment horizontal="center"/>
    </xf>
    <xf numFmtId="4" fontId="3" fillId="0" borderId="12" xfId="0" applyNumberFormat="1" applyFont="1" applyFill="1" applyBorder="1" applyAlignment="1" applyProtection="1">
      <alignment horizontal="center" vertical="center"/>
    </xf>
    <xf numFmtId="10" fontId="3" fillId="0" borderId="6" xfId="2" applyNumberFormat="1" applyFont="1" applyFill="1" applyBorder="1" applyAlignment="1" applyProtection="1">
      <alignment horizontal="center" vertical="center"/>
    </xf>
    <xf numFmtId="10" fontId="3" fillId="0" borderId="31" xfId="2" applyNumberFormat="1" applyFont="1" applyFill="1" applyBorder="1" applyAlignment="1" applyProtection="1">
      <alignment horizontal="center" vertical="center"/>
    </xf>
    <xf numFmtId="0" fontId="3" fillId="0" borderId="0" xfId="0" applyFont="1" applyBorder="1" applyAlignment="1" applyProtection="1">
      <alignment horizontal="center"/>
    </xf>
    <xf numFmtId="10" fontId="3" fillId="0" borderId="0" xfId="0" applyNumberFormat="1" applyFont="1" applyBorder="1" applyProtection="1"/>
    <xf numFmtId="0" fontId="16" fillId="0" borderId="20" xfId="0" applyFont="1" applyFill="1" applyBorder="1" applyAlignment="1" applyProtection="1">
      <alignment horizontal="center"/>
    </xf>
    <xf numFmtId="0" fontId="0" fillId="0" borderId="20" xfId="0" applyBorder="1" applyProtection="1"/>
    <xf numFmtId="0" fontId="18" fillId="0" borderId="6" xfId="0" applyFont="1" applyFill="1" applyBorder="1" applyAlignment="1" applyProtection="1">
      <alignment horizontal="left"/>
    </xf>
    <xf numFmtId="4" fontId="3" fillId="0" borderId="6" xfId="0" applyNumberFormat="1" applyFont="1" applyFill="1" applyBorder="1" applyProtection="1"/>
    <xf numFmtId="0" fontId="3" fillId="0" borderId="6" xfId="0" applyFont="1" applyFill="1" applyBorder="1" applyProtection="1"/>
    <xf numFmtId="0" fontId="0" fillId="0" borderId="20" xfId="0" applyBorder="1" applyAlignment="1" applyProtection="1">
      <alignment horizontal="center"/>
    </xf>
    <xf numFmtId="0" fontId="5" fillId="4" borderId="10" xfId="0" applyFont="1" applyFill="1" applyBorder="1" applyAlignment="1" applyProtection="1">
      <alignment horizontal="center" vertical="center" wrapText="1"/>
    </xf>
    <xf numFmtId="0" fontId="5" fillId="0" borderId="11" xfId="0" applyFont="1" applyFill="1" applyBorder="1" applyAlignment="1" applyProtection="1">
      <alignment horizontal="center" vertical="center" wrapText="1"/>
    </xf>
    <xf numFmtId="0" fontId="14" fillId="0" borderId="3"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166" fontId="14" fillId="0" borderId="0" xfId="0" applyNumberFormat="1" applyFont="1" applyFill="1" applyBorder="1" applyAlignment="1" applyProtection="1">
      <alignment horizontal="center" vertical="center"/>
    </xf>
    <xf numFmtId="10" fontId="12" fillId="0" borderId="0" xfId="0" applyNumberFormat="1" applyFont="1" applyFill="1" applyBorder="1" applyAlignment="1" applyProtection="1">
      <alignment horizontal="center" vertical="center"/>
    </xf>
    <xf numFmtId="169" fontId="14" fillId="0" borderId="0" xfId="1" applyNumberFormat="1" applyFont="1" applyFill="1" applyBorder="1" applyAlignment="1" applyProtection="1">
      <alignment horizontal="center" vertical="center"/>
    </xf>
    <xf numFmtId="10" fontId="14" fillId="0" borderId="11" xfId="0" applyNumberFormat="1" applyFont="1" applyFill="1" applyBorder="1" applyAlignment="1" applyProtection="1">
      <alignment horizontal="center" vertical="center"/>
    </xf>
    <xf numFmtId="0" fontId="13" fillId="0" borderId="3"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2" fillId="0" borderId="9" xfId="0" applyFont="1" applyFill="1" applyBorder="1" applyAlignment="1" applyProtection="1">
      <alignment horizontal="center" vertical="center"/>
    </xf>
    <xf numFmtId="167" fontId="12" fillId="0" borderId="9" xfId="0" applyNumberFormat="1" applyFont="1" applyFill="1" applyBorder="1" applyAlignment="1" applyProtection="1">
      <alignment horizontal="center" vertical="center"/>
    </xf>
    <xf numFmtId="10" fontId="12" fillId="0" borderId="9" xfId="0" applyNumberFormat="1" applyFont="1" applyFill="1" applyBorder="1" applyAlignment="1" applyProtection="1">
      <alignment horizontal="center" vertical="center"/>
    </xf>
    <xf numFmtId="0" fontId="14" fillId="0" borderId="6" xfId="0" applyFont="1" applyFill="1" applyBorder="1" applyAlignment="1" applyProtection="1">
      <alignment horizontal="center" vertical="center"/>
    </xf>
    <xf numFmtId="10" fontId="14" fillId="0" borderId="6" xfId="0" applyNumberFormat="1" applyFont="1" applyFill="1" applyBorder="1" applyAlignment="1" applyProtection="1">
      <alignment horizontal="center" vertical="center"/>
    </xf>
    <xf numFmtId="0" fontId="0" fillId="0" borderId="20" xfId="0" applyFill="1" applyBorder="1" applyAlignment="1" applyProtection="1">
      <alignment horizontal="center"/>
    </xf>
    <xf numFmtId="0" fontId="0" fillId="0" borderId="0" xfId="0" applyFill="1" applyBorder="1" applyProtection="1"/>
    <xf numFmtId="10" fontId="11" fillId="0" borderId="0" xfId="0" applyNumberFormat="1" applyFont="1" applyFill="1" applyBorder="1" applyProtection="1"/>
    <xf numFmtId="2" fontId="0" fillId="0" borderId="0" xfId="0" applyNumberFormat="1" applyFill="1" applyBorder="1" applyProtection="1"/>
    <xf numFmtId="2" fontId="11" fillId="0" borderId="0" xfId="0" applyNumberFormat="1" applyFont="1" applyFill="1" applyBorder="1" applyProtection="1"/>
    <xf numFmtId="0" fontId="3" fillId="0" borderId="21" xfId="0" applyFont="1" applyFill="1" applyBorder="1" applyProtection="1"/>
    <xf numFmtId="0" fontId="3" fillId="0" borderId="0" xfId="0" applyFont="1" applyFill="1" applyProtection="1"/>
    <xf numFmtId="0" fontId="20" fillId="0" borderId="0" xfId="0" applyFont="1" applyBorder="1" applyProtection="1"/>
    <xf numFmtId="0" fontId="0" fillId="0" borderId="0" xfId="0" applyBorder="1" applyProtection="1"/>
    <xf numFmtId="0" fontId="12" fillId="5" borderId="8" xfId="0" applyFont="1" applyFill="1" applyBorder="1" applyAlignment="1" applyProtection="1">
      <alignment horizontal="center" vertical="center" wrapText="1"/>
    </xf>
    <xf numFmtId="0" fontId="12" fillId="5" borderId="1" xfId="0" applyFont="1" applyFill="1" applyBorder="1" applyAlignment="1" applyProtection="1">
      <alignment horizontal="center" vertical="center" wrapText="1"/>
    </xf>
    <xf numFmtId="0" fontId="12" fillId="5" borderId="10" xfId="0" applyFont="1" applyFill="1" applyBorder="1" applyAlignment="1" applyProtection="1">
      <alignment horizontal="center" vertical="center" wrapText="1"/>
    </xf>
    <xf numFmtId="9" fontId="20" fillId="0" borderId="11" xfId="0" applyNumberFormat="1" applyFont="1" applyBorder="1" applyAlignment="1" applyProtection="1">
      <alignment horizontal="center" vertical="center" wrapText="1"/>
    </xf>
    <xf numFmtId="0" fontId="20" fillId="0" borderId="3" xfId="0" applyFont="1" applyBorder="1" applyAlignment="1" applyProtection="1">
      <alignment horizontal="center" vertical="center" wrapText="1"/>
    </xf>
    <xf numFmtId="10" fontId="20" fillId="0" borderId="4" xfId="0" applyNumberFormat="1" applyFont="1" applyBorder="1" applyAlignment="1" applyProtection="1">
      <alignment horizontal="center" vertical="center" wrapText="1"/>
    </xf>
    <xf numFmtId="0" fontId="20" fillId="0" borderId="0" xfId="0" applyFont="1" applyBorder="1" applyAlignment="1" applyProtection="1">
      <alignment horizontal="center" vertical="center" wrapText="1"/>
    </xf>
    <xf numFmtId="9" fontId="21" fillId="0" borderId="8" xfId="0" applyNumberFormat="1" applyFont="1" applyBorder="1" applyAlignment="1" applyProtection="1">
      <alignment horizontal="center" vertical="center" wrapText="1"/>
    </xf>
    <xf numFmtId="0" fontId="21" fillId="0" borderId="1" xfId="0" applyFont="1" applyBorder="1" applyAlignment="1" applyProtection="1">
      <alignment horizontal="center" vertical="center" wrapText="1"/>
    </xf>
    <xf numFmtId="10" fontId="21" fillId="0" borderId="10" xfId="0" applyNumberFormat="1"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top" wrapText="1"/>
    </xf>
    <xf numFmtId="0" fontId="12" fillId="4" borderId="2" xfId="0" applyFont="1" applyFill="1" applyBorder="1" applyAlignment="1">
      <alignment horizontal="center" vertical="center"/>
    </xf>
    <xf numFmtId="0" fontId="12" fillId="4" borderId="5" xfId="0" applyFont="1" applyFill="1" applyBorder="1" applyAlignment="1">
      <alignment horizontal="center" vertical="center"/>
    </xf>
    <xf numFmtId="0" fontId="25" fillId="0" borderId="0" xfId="11" applyFont="1" applyBorder="1" applyAlignment="1">
      <alignment horizontal="left"/>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5"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9" fontId="3" fillId="0" borderId="2"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8" xfId="1" applyNumberFormat="1" applyFont="1" applyFill="1" applyBorder="1" applyAlignment="1">
      <alignment horizontal="center" vertical="center"/>
    </xf>
    <xf numFmtId="0" fontId="5" fillId="3" borderId="9" xfId="1" applyNumberFormat="1" applyFont="1" applyFill="1" applyBorder="1" applyAlignment="1">
      <alignment horizontal="center" vertical="center"/>
    </xf>
    <xf numFmtId="0" fontId="5" fillId="3" borderId="10" xfId="1" applyNumberFormat="1" applyFont="1" applyFill="1" applyBorder="1" applyAlignment="1">
      <alignment horizontal="center" vertical="center"/>
    </xf>
    <xf numFmtId="0" fontId="25" fillId="0" borderId="0" xfId="11" applyFont="1" applyBorder="1" applyAlignment="1" applyProtection="1">
      <alignment horizontal="left"/>
    </xf>
    <xf numFmtId="0" fontId="5" fillId="4" borderId="2" xfId="0" applyFont="1" applyFill="1" applyBorder="1" applyAlignment="1" applyProtection="1">
      <alignment horizontal="center" vertical="center"/>
    </xf>
    <xf numFmtId="0" fontId="5" fillId="4" borderId="5"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3" fillId="0" borderId="8"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9"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9" fontId="3" fillId="0" borderId="2" xfId="0" applyNumberFormat="1"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2" fillId="4" borderId="2" xfId="0" applyFont="1" applyFill="1" applyBorder="1" applyAlignment="1" applyProtection="1">
      <alignment horizontal="center" vertical="center"/>
    </xf>
    <xf numFmtId="0" fontId="12" fillId="4" borderId="5" xfId="0" applyFont="1" applyFill="1" applyBorder="1" applyAlignment="1" applyProtection="1">
      <alignment horizontal="center" vertical="center"/>
    </xf>
    <xf numFmtId="0" fontId="12" fillId="4" borderId="8" xfId="0" applyFont="1" applyFill="1" applyBorder="1" applyAlignment="1" applyProtection="1">
      <alignment horizontal="center" vertical="center" wrapText="1"/>
    </xf>
    <xf numFmtId="0" fontId="12" fillId="4" borderId="10" xfId="0" applyFont="1" applyFill="1" applyBorder="1" applyAlignment="1" applyProtection="1">
      <alignment horizontal="center" vertical="center" wrapText="1"/>
    </xf>
    <xf numFmtId="0" fontId="5" fillId="4" borderId="8" xfId="0" applyFont="1" applyFill="1" applyBorder="1" applyAlignment="1">
      <alignment horizontal="center" vertical="center" wrapText="1"/>
    </xf>
  </cellXfs>
  <cellStyles count="48">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 name="Percent" xfId="2" builtinId="5"/>
  </cellStyles>
  <dxfs count="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hyperlink" Target="#'Start Here - Instructions'!A1"/><Relationship Id="rId2"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5" name="Picture 4" descr="Adobe_standard_logo_CMYK.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25401</xdr:colOff>
      <xdr:row>5</xdr:row>
      <xdr:rowOff>25522</xdr:rowOff>
    </xdr:to>
    <xdr:pic>
      <xdr:nvPicPr>
        <xdr:cNvPr id="2" name="Picture 1" descr="Adobe_standard_logo_CMYK.eps">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3201" y="203200"/>
          <a:ext cx="850900" cy="1244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pageSetUpPr fitToPage="1"/>
  </sheetPr>
  <dimension ref="D3:I49"/>
  <sheetViews>
    <sheetView showGridLines="0" tabSelected="1" workbookViewId="0"/>
  </sheetViews>
  <sheetFormatPr baseColWidth="10" defaultRowHeight="16" x14ac:dyDescent="0.2"/>
  <cols>
    <col min="1" max="1" width="2.6640625" style="2" customWidth="1"/>
    <col min="2" max="2" width="10.83203125" style="2"/>
    <col min="3" max="3" width="2.83203125" style="2" customWidth="1"/>
    <col min="4" max="4" width="33.83203125" style="2" customWidth="1"/>
    <col min="5" max="5" width="54.83203125" style="2" customWidth="1"/>
    <col min="6" max="6" width="23.33203125" style="2" customWidth="1"/>
    <col min="7" max="16384" width="10.83203125" style="2"/>
  </cols>
  <sheetData>
    <row r="3" spans="4:9" ht="38" x14ac:dyDescent="0.4">
      <c r="D3" s="1" t="s">
        <v>0</v>
      </c>
      <c r="I3" s="95"/>
    </row>
    <row r="4" spans="4:9" ht="26" x14ac:dyDescent="0.3">
      <c r="D4" s="3" t="s">
        <v>1</v>
      </c>
      <c r="I4" s="7"/>
    </row>
    <row r="5" spans="4:9" x14ac:dyDescent="0.2">
      <c r="I5" s="7"/>
    </row>
    <row r="6" spans="4:9" x14ac:dyDescent="0.2">
      <c r="I6" s="7"/>
    </row>
    <row r="7" spans="4:9" ht="22" customHeight="1" x14ac:dyDescent="0.25">
      <c r="D7" s="22" t="s">
        <v>127</v>
      </c>
      <c r="I7" s="7"/>
    </row>
    <row r="8" spans="4:9" ht="26" customHeight="1" x14ac:dyDescent="0.2">
      <c r="D8" s="308" t="s">
        <v>155</v>
      </c>
      <c r="E8" s="308"/>
      <c r="F8" s="308"/>
      <c r="I8" s="7"/>
    </row>
    <row r="9" spans="4:9" ht="26" customHeight="1" x14ac:dyDescent="0.2">
      <c r="D9" s="308"/>
      <c r="E9" s="308"/>
      <c r="F9" s="308"/>
    </row>
    <row r="10" spans="4:9" x14ac:dyDescent="0.2">
      <c r="I10" s="7"/>
    </row>
    <row r="11" spans="4:9" ht="21" x14ac:dyDescent="0.25">
      <c r="D11" s="22" t="s">
        <v>119</v>
      </c>
    </row>
    <row r="12" spans="4:9" ht="42" customHeight="1" x14ac:dyDescent="0.2">
      <c r="D12" s="308" t="s">
        <v>156</v>
      </c>
      <c r="E12" s="308"/>
      <c r="F12" s="308"/>
    </row>
    <row r="13" spans="4:9" ht="42" customHeight="1" x14ac:dyDescent="0.2">
      <c r="D13" s="308"/>
      <c r="E13" s="308"/>
      <c r="F13" s="308"/>
    </row>
    <row r="15" spans="4:9" ht="21" x14ac:dyDescent="0.25">
      <c r="D15" s="22" t="s">
        <v>126</v>
      </c>
    </row>
    <row r="16" spans="4:9" ht="71" customHeight="1" x14ac:dyDescent="0.2">
      <c r="D16" s="308" t="s">
        <v>158</v>
      </c>
      <c r="E16" s="308"/>
      <c r="F16" s="308"/>
      <c r="H16" s="7"/>
    </row>
    <row r="17" spans="4:6" ht="86" customHeight="1" x14ac:dyDescent="0.2">
      <c r="D17" s="308"/>
      <c r="E17" s="308"/>
      <c r="F17" s="308"/>
    </row>
    <row r="18" spans="4:6" x14ac:dyDescent="0.2">
      <c r="D18" s="2" t="s">
        <v>128</v>
      </c>
    </row>
    <row r="19" spans="4:6" x14ac:dyDescent="0.2">
      <c r="D19" s="62" t="s">
        <v>116</v>
      </c>
      <c r="E19" s="62" t="s">
        <v>120</v>
      </c>
      <c r="F19" s="63" t="s">
        <v>117</v>
      </c>
    </row>
    <row r="20" spans="4:6" x14ac:dyDescent="0.2">
      <c r="D20" s="93" t="s">
        <v>14</v>
      </c>
      <c r="E20" s="93" t="s">
        <v>121</v>
      </c>
      <c r="F20" s="94" t="s">
        <v>118</v>
      </c>
    </row>
    <row r="21" spans="4:6" x14ac:dyDescent="0.2">
      <c r="D21" s="93" t="s">
        <v>16</v>
      </c>
      <c r="E21" s="93" t="s">
        <v>123</v>
      </c>
      <c r="F21" s="94" t="s">
        <v>118</v>
      </c>
    </row>
    <row r="22" spans="4:6" x14ac:dyDescent="0.2">
      <c r="D22" s="93" t="s">
        <v>17</v>
      </c>
      <c r="E22" s="93" t="s">
        <v>124</v>
      </c>
      <c r="F22" s="94" t="s">
        <v>118</v>
      </c>
    </row>
    <row r="23" spans="4:6" x14ac:dyDescent="0.2">
      <c r="D23" s="93" t="s">
        <v>15</v>
      </c>
      <c r="E23" s="93" t="s">
        <v>125</v>
      </c>
      <c r="F23" s="94" t="s">
        <v>118</v>
      </c>
    </row>
    <row r="25" spans="4:6" ht="21" x14ac:dyDescent="0.25">
      <c r="D25" s="22" t="s">
        <v>122</v>
      </c>
    </row>
    <row r="26" spans="4:6" ht="69" customHeight="1" x14ac:dyDescent="0.2">
      <c r="D26" s="309" t="s">
        <v>157</v>
      </c>
      <c r="E26" s="309"/>
      <c r="F26" s="309"/>
    </row>
    <row r="27" spans="4:6" ht="69" customHeight="1" x14ac:dyDescent="0.2">
      <c r="D27" s="309"/>
      <c r="E27" s="309"/>
      <c r="F27" s="309"/>
    </row>
    <row r="29" spans="4:6" ht="21" x14ac:dyDescent="0.25">
      <c r="D29" s="22" t="s">
        <v>3</v>
      </c>
    </row>
    <row r="30" spans="4:6" ht="8" customHeight="1" x14ac:dyDescent="0.2"/>
    <row r="31" spans="4:6" x14ac:dyDescent="0.2">
      <c r="D31" s="4" t="s">
        <v>4</v>
      </c>
      <c r="E31" s="4" t="s">
        <v>5</v>
      </c>
    </row>
    <row r="32" spans="4:6" ht="48" x14ac:dyDescent="0.2">
      <c r="D32" s="5" t="s">
        <v>2</v>
      </c>
      <c r="E32" s="6" t="s">
        <v>7</v>
      </c>
    </row>
    <row r="33" spans="4:5" ht="64" x14ac:dyDescent="0.2">
      <c r="D33" s="5" t="s">
        <v>8</v>
      </c>
      <c r="E33" s="6" t="s">
        <v>9</v>
      </c>
    </row>
    <row r="34" spans="4:5" x14ac:dyDescent="0.2">
      <c r="D34" s="5" t="s">
        <v>10</v>
      </c>
      <c r="E34" s="6" t="s">
        <v>11</v>
      </c>
    </row>
    <row r="35" spans="4:5" x14ac:dyDescent="0.2">
      <c r="D35" s="5" t="s">
        <v>6</v>
      </c>
      <c r="E35" s="6" t="s">
        <v>12</v>
      </c>
    </row>
    <row r="36" spans="4:5" x14ac:dyDescent="0.2">
      <c r="D36" s="5" t="s">
        <v>13</v>
      </c>
      <c r="E36" s="6" t="s">
        <v>12</v>
      </c>
    </row>
    <row r="37" spans="4:5" ht="48" x14ac:dyDescent="0.2">
      <c r="D37" s="5" t="s">
        <v>18</v>
      </c>
      <c r="E37" s="6" t="s">
        <v>19</v>
      </c>
    </row>
    <row r="38" spans="4:5" ht="48" x14ac:dyDescent="0.2">
      <c r="D38" s="5" t="s">
        <v>20</v>
      </c>
      <c r="E38" s="6" t="s">
        <v>130</v>
      </c>
    </row>
    <row r="39" spans="4:5" x14ac:dyDescent="0.2">
      <c r="D39" s="5" t="s">
        <v>86</v>
      </c>
      <c r="E39" s="5" t="s">
        <v>154</v>
      </c>
    </row>
    <row r="40" spans="4:5" x14ac:dyDescent="0.2">
      <c r="D40" s="5" t="s">
        <v>98</v>
      </c>
      <c r="E40" s="5" t="s">
        <v>99</v>
      </c>
    </row>
    <row r="41" spans="4:5" x14ac:dyDescent="0.2">
      <c r="D41" s="5" t="s">
        <v>87</v>
      </c>
      <c r="E41" s="6" t="s">
        <v>131</v>
      </c>
    </row>
    <row r="42" spans="4:5" x14ac:dyDescent="0.2">
      <c r="D42" s="5" t="s">
        <v>107</v>
      </c>
      <c r="E42" s="6" t="s">
        <v>100</v>
      </c>
    </row>
    <row r="45" spans="4:5" x14ac:dyDescent="0.2">
      <c r="D45" s="95"/>
    </row>
    <row r="46" spans="4:5" x14ac:dyDescent="0.2">
      <c r="D46" s="7"/>
    </row>
    <row r="47" spans="4:5" x14ac:dyDescent="0.2">
      <c r="D47" s="7"/>
    </row>
    <row r="48" spans="4:5" x14ac:dyDescent="0.2">
      <c r="D48" s="7"/>
    </row>
    <row r="49" spans="4:4" x14ac:dyDescent="0.2">
      <c r="D49" s="7"/>
    </row>
  </sheetData>
  <sheetProtection sheet="1" objects="1" scenarios="1"/>
  <mergeCells count="4">
    <mergeCell ref="D12:F13"/>
    <mergeCell ref="D8:F9"/>
    <mergeCell ref="D26:F27"/>
    <mergeCell ref="D16:F17"/>
  </mergeCells>
  <phoneticPr fontId="17" type="noConversion"/>
  <hyperlinks>
    <hyperlink ref="F22" location="'Input &amp; Summary - 5L4CO'!A1" display="Click for Experiment Tab"/>
    <hyperlink ref="F21" location="'Input &amp; Summary - 4L3CO'!A1" display="Click for Experiment Tab"/>
    <hyperlink ref="F20" location="'Input &amp; Summary - 3L2CO'!A1" display="Click for Experiment Tab"/>
    <hyperlink ref="F23" location="'Input &amp; Summary - 7L2CO'!A1" display="Click for Experiment Tab"/>
  </hyperlinks>
  <pageMargins left="0.7" right="0.7" top="0.75" bottom="0.75" header="0.3" footer="0.3"/>
  <pageSetup scale="58"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topLeftCell="A2" workbookViewId="0">
      <selection activeCell="B2" sqref="B2"/>
    </sheetView>
  </sheetViews>
  <sheetFormatPr baseColWidth="10" defaultRowHeight="16" x14ac:dyDescent="0.2"/>
  <cols>
    <col min="2" max="2" width="27.5" customWidth="1"/>
  </cols>
  <sheetData>
    <row r="2" spans="2:2" s="10" customFormat="1" ht="46" customHeight="1" x14ac:dyDescent="0.2">
      <c r="B2" s="10" t="s">
        <v>90</v>
      </c>
    </row>
    <row r="3" spans="2:2" x14ac:dyDescent="0.2">
      <c r="B3" t="s">
        <v>92</v>
      </c>
    </row>
    <row r="4" spans="2:2" x14ac:dyDescent="0.2">
      <c r="B4" t="s">
        <v>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4"/>
  <sheetViews>
    <sheetView showGridLines="0" workbookViewId="0">
      <selection activeCell="C5" sqref="C5"/>
    </sheetView>
  </sheetViews>
  <sheetFormatPr baseColWidth="10" defaultRowHeight="16" x14ac:dyDescent="0.2"/>
  <cols>
    <col min="1" max="1" width="2.6640625" style="2" customWidth="1"/>
    <col min="2" max="2" width="10.83203125" style="2"/>
    <col min="3" max="3" width="2.83203125" style="2" customWidth="1"/>
    <col min="4" max="16384" width="10.83203125" style="2"/>
  </cols>
  <sheetData>
    <row r="3" spans="4:4" ht="38" x14ac:dyDescent="0.4">
      <c r="D3" s="1" t="s">
        <v>0</v>
      </c>
    </row>
    <row r="4" spans="4:4" ht="26" x14ac:dyDescent="0.3">
      <c r="D4" s="3" t="s">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C3:V106"/>
  <sheetViews>
    <sheetView showGridLines="0" zoomScalePageLayoutView="120" workbookViewId="0"/>
  </sheetViews>
  <sheetFormatPr baseColWidth="10" defaultRowHeight="16" x14ac:dyDescent="0.2"/>
  <cols>
    <col min="1" max="1" width="2.6640625" style="2" customWidth="1"/>
    <col min="2" max="2" width="10.83203125" style="2"/>
    <col min="3" max="3" width="2.83203125" style="2" customWidth="1"/>
    <col min="4" max="4" width="15" style="2" customWidth="1"/>
    <col min="5" max="5" width="16.33203125" style="2" customWidth="1"/>
    <col min="6" max="8" width="15" style="2" customWidth="1"/>
    <col min="9" max="9" width="20.5" style="2" customWidth="1"/>
    <col min="10" max="19" width="15" style="2" customWidth="1"/>
    <col min="20" max="20" width="18.1640625" style="2" customWidth="1"/>
    <col min="21" max="16384" width="10.83203125" style="2"/>
  </cols>
  <sheetData>
    <row r="3" spans="3:21" ht="38" x14ac:dyDescent="0.4">
      <c r="D3" s="1" t="s">
        <v>0</v>
      </c>
    </row>
    <row r="4" spans="3:21" ht="26" x14ac:dyDescent="0.3">
      <c r="D4" s="3" t="s">
        <v>114</v>
      </c>
    </row>
    <row r="7" spans="3:21" ht="22" customHeight="1" x14ac:dyDescent="0.25">
      <c r="C7" s="312" t="s">
        <v>144</v>
      </c>
      <c r="D7" s="312"/>
      <c r="E7" s="312"/>
      <c r="F7" s="312"/>
    </row>
    <row r="8" spans="3:21" ht="17" thickBot="1" x14ac:dyDescent="0.25"/>
    <row r="9" spans="3:21" ht="11" customHeight="1" x14ac:dyDescent="0.4">
      <c r="C9" s="111"/>
      <c r="D9" s="112"/>
      <c r="E9" s="113"/>
      <c r="F9" s="113"/>
      <c r="G9" s="113"/>
      <c r="H9" s="113"/>
      <c r="I9" s="113"/>
      <c r="J9" s="113"/>
      <c r="K9" s="113"/>
      <c r="L9" s="113"/>
      <c r="M9" s="114"/>
      <c r="N9" s="115"/>
      <c r="O9" s="113"/>
      <c r="P9" s="113"/>
      <c r="Q9" s="113"/>
      <c r="R9" s="113"/>
      <c r="S9" s="113"/>
      <c r="T9" s="113"/>
      <c r="U9" s="116"/>
    </row>
    <row r="10" spans="3:21" ht="26" customHeight="1" x14ac:dyDescent="0.3">
      <c r="C10" s="117"/>
      <c r="D10" s="110" t="s">
        <v>140</v>
      </c>
      <c r="E10" s="37"/>
      <c r="F10" s="37"/>
      <c r="G10" s="37"/>
      <c r="H10" s="37"/>
      <c r="I10" s="37"/>
      <c r="J10" s="37"/>
      <c r="K10" s="37"/>
      <c r="L10" s="37"/>
      <c r="M10" s="106"/>
      <c r="N10" s="107"/>
      <c r="O10" s="37"/>
      <c r="P10" s="37"/>
      <c r="Q10" s="37"/>
      <c r="R10" s="37"/>
      <c r="S10" s="37"/>
      <c r="T10" s="37"/>
      <c r="U10" s="118"/>
    </row>
    <row r="11" spans="3:21" ht="23" customHeight="1" x14ac:dyDescent="0.3">
      <c r="C11" s="117"/>
      <c r="D11" s="105"/>
      <c r="E11" s="37"/>
      <c r="F11" s="37"/>
      <c r="G11" s="37"/>
      <c r="H11" s="37"/>
      <c r="I11" s="37"/>
      <c r="J11" s="37"/>
      <c r="K11" s="37"/>
      <c r="L11" s="37"/>
      <c r="M11" s="106"/>
      <c r="N11" s="107"/>
      <c r="O11" s="37"/>
      <c r="P11" s="37"/>
      <c r="Q11" s="37"/>
      <c r="R11" s="37"/>
      <c r="S11" s="37"/>
      <c r="T11" s="37"/>
      <c r="U11" s="118"/>
    </row>
    <row r="12" spans="3:21" ht="21" x14ac:dyDescent="0.25">
      <c r="C12" s="117"/>
      <c r="D12" s="108" t="s">
        <v>129</v>
      </c>
      <c r="E12" s="37"/>
      <c r="F12" s="37"/>
      <c r="G12" s="37"/>
      <c r="H12" s="37"/>
      <c r="I12" s="37"/>
      <c r="J12" s="37"/>
      <c r="K12" s="37"/>
      <c r="L12" s="37"/>
      <c r="M12" s="37"/>
      <c r="N12" s="37"/>
      <c r="O12" s="37"/>
      <c r="P12" s="37"/>
      <c r="Q12" s="37"/>
      <c r="R12" s="37"/>
      <c r="S12" s="37"/>
      <c r="T12" s="37"/>
      <c r="U12" s="118"/>
    </row>
    <row r="13" spans="3:21" x14ac:dyDescent="0.2">
      <c r="C13" s="117"/>
      <c r="D13" s="37"/>
      <c r="E13" s="37"/>
      <c r="F13" s="37"/>
      <c r="G13" s="37"/>
      <c r="H13" s="37"/>
      <c r="I13" s="37"/>
      <c r="J13" s="37"/>
      <c r="K13" s="37"/>
      <c r="L13" s="37"/>
      <c r="M13" s="37"/>
      <c r="N13" s="37"/>
      <c r="O13" s="37"/>
      <c r="P13" s="37"/>
      <c r="Q13" s="37"/>
      <c r="R13" s="37"/>
      <c r="S13" s="37"/>
      <c r="T13" s="37"/>
      <c r="U13" s="118"/>
    </row>
    <row r="14" spans="3:21" ht="32" x14ac:dyDescent="0.2">
      <c r="C14" s="117"/>
      <c r="D14" s="324" t="s">
        <v>2</v>
      </c>
      <c r="E14" s="325"/>
      <c r="F14" s="63" t="s">
        <v>44</v>
      </c>
      <c r="G14" s="27"/>
      <c r="H14" s="25"/>
      <c r="I14" s="25"/>
      <c r="J14" s="25"/>
      <c r="K14" s="37"/>
      <c r="L14" s="37"/>
      <c r="M14" s="37"/>
      <c r="N14" s="37"/>
      <c r="O14" s="37"/>
      <c r="P14" s="37"/>
      <c r="Q14" s="37"/>
      <c r="R14" s="37"/>
      <c r="S14" s="37"/>
      <c r="T14" s="37"/>
      <c r="U14" s="118"/>
    </row>
    <row r="15" spans="3:21" ht="20" customHeight="1" x14ac:dyDescent="0.2">
      <c r="C15" s="117"/>
      <c r="D15" s="317" t="s">
        <v>22</v>
      </c>
      <c r="E15" s="318"/>
      <c r="F15" s="185" t="s">
        <v>46</v>
      </c>
      <c r="G15" s="28"/>
      <c r="H15" s="28"/>
      <c r="I15" s="26"/>
      <c r="J15" s="26"/>
      <c r="K15" s="37"/>
      <c r="L15" s="37"/>
      <c r="M15" s="37"/>
      <c r="N15" s="37"/>
      <c r="O15" s="37"/>
      <c r="P15" s="37"/>
      <c r="Q15" s="37"/>
      <c r="R15" s="37"/>
      <c r="S15" s="37"/>
      <c r="T15" s="37"/>
      <c r="U15" s="118"/>
    </row>
    <row r="16" spans="3:21" ht="20" customHeight="1" x14ac:dyDescent="0.2">
      <c r="C16" s="117"/>
      <c r="D16" s="317" t="s">
        <v>23</v>
      </c>
      <c r="E16" s="318"/>
      <c r="F16" s="185" t="s">
        <v>47</v>
      </c>
      <c r="G16" s="28"/>
      <c r="H16" s="28"/>
      <c r="I16" s="26"/>
      <c r="J16" s="26"/>
      <c r="K16" s="37"/>
      <c r="L16" s="37"/>
      <c r="M16" s="37"/>
      <c r="N16" s="37"/>
      <c r="O16" s="37"/>
      <c r="P16" s="37"/>
      <c r="Q16" s="37"/>
      <c r="R16" s="37"/>
      <c r="S16" s="37"/>
      <c r="T16" s="37"/>
      <c r="U16" s="118"/>
    </row>
    <row r="17" spans="3:21" ht="20" customHeight="1" x14ac:dyDescent="0.2">
      <c r="C17" s="117"/>
      <c r="D17" s="317" t="s">
        <v>24</v>
      </c>
      <c r="E17" s="318"/>
      <c r="F17" s="185" t="s">
        <v>48</v>
      </c>
      <c r="G17" s="28"/>
      <c r="H17" s="28"/>
      <c r="I17" s="26"/>
      <c r="J17" s="26"/>
      <c r="K17" s="37"/>
      <c r="L17" s="37"/>
      <c r="M17" s="37"/>
      <c r="N17" s="37"/>
      <c r="O17" s="37"/>
      <c r="P17" s="37"/>
      <c r="Q17" s="37"/>
      <c r="R17" s="37"/>
      <c r="S17" s="37"/>
      <c r="T17" s="37"/>
      <c r="U17" s="118"/>
    </row>
    <row r="18" spans="3:21" ht="20" customHeight="1" x14ac:dyDescent="0.2">
      <c r="C18" s="117"/>
      <c r="D18" s="317" t="s">
        <v>25</v>
      </c>
      <c r="E18" s="318"/>
      <c r="F18" s="185" t="s">
        <v>49</v>
      </c>
      <c r="G18" s="28"/>
      <c r="H18" s="28"/>
      <c r="I18" s="26"/>
      <c r="J18" s="26"/>
      <c r="K18" s="37"/>
      <c r="L18" s="37"/>
      <c r="M18" s="37"/>
      <c r="N18" s="37"/>
      <c r="O18" s="37"/>
      <c r="P18" s="37"/>
      <c r="Q18" s="37"/>
      <c r="R18" s="37"/>
      <c r="S18" s="37"/>
      <c r="T18" s="37"/>
      <c r="U18" s="118"/>
    </row>
    <row r="19" spans="3:21" ht="20" customHeight="1" x14ac:dyDescent="0.2">
      <c r="C19" s="117"/>
      <c r="D19" s="317" t="s">
        <v>26</v>
      </c>
      <c r="E19" s="318"/>
      <c r="F19" s="185" t="s">
        <v>50</v>
      </c>
      <c r="G19" s="28"/>
      <c r="H19" s="28"/>
      <c r="I19" s="26"/>
      <c r="J19" s="26"/>
      <c r="K19" s="37"/>
      <c r="L19" s="37"/>
      <c r="M19" s="37"/>
      <c r="N19" s="37"/>
      <c r="O19" s="37"/>
      <c r="P19" s="37"/>
      <c r="Q19" s="37"/>
      <c r="R19" s="37"/>
      <c r="S19" s="37"/>
      <c r="T19" s="37"/>
      <c r="U19" s="118"/>
    </row>
    <row r="20" spans="3:21" ht="20" customHeight="1" x14ac:dyDescent="0.2">
      <c r="C20" s="117"/>
      <c r="D20" s="37"/>
      <c r="E20" s="37"/>
      <c r="F20" s="186"/>
      <c r="G20" s="37"/>
      <c r="H20" s="37"/>
      <c r="I20" s="37"/>
      <c r="J20" s="37"/>
      <c r="K20" s="37"/>
      <c r="L20" s="37"/>
      <c r="M20" s="37"/>
      <c r="N20" s="37"/>
      <c r="O20" s="37"/>
      <c r="P20" s="37"/>
      <c r="Q20" s="37"/>
      <c r="R20" s="37"/>
      <c r="S20" s="37"/>
      <c r="T20" s="37"/>
      <c r="U20" s="118"/>
    </row>
    <row r="21" spans="3:21" ht="20" customHeight="1" x14ac:dyDescent="0.2">
      <c r="C21" s="117"/>
      <c r="D21" s="37"/>
      <c r="E21" s="37"/>
      <c r="F21" s="186"/>
      <c r="G21" s="37"/>
      <c r="H21" s="37"/>
      <c r="I21" s="37"/>
      <c r="J21" s="37"/>
      <c r="K21" s="37"/>
      <c r="L21" s="37"/>
      <c r="M21" s="37"/>
      <c r="N21" s="37"/>
      <c r="O21" s="37"/>
      <c r="P21" s="37"/>
      <c r="Q21" s="37"/>
      <c r="R21" s="37"/>
      <c r="S21" s="37"/>
      <c r="T21" s="37"/>
      <c r="U21" s="118"/>
    </row>
    <row r="22" spans="3:21" ht="39" customHeight="1" x14ac:dyDescent="0.2">
      <c r="C22" s="117"/>
      <c r="D22" s="89" t="s">
        <v>2</v>
      </c>
      <c r="E22" s="63" t="s">
        <v>8</v>
      </c>
      <c r="F22" s="187" t="s">
        <v>45</v>
      </c>
      <c r="G22" s="37"/>
      <c r="H22" s="37"/>
      <c r="I22" s="37"/>
      <c r="J22" s="37"/>
      <c r="K22" s="37"/>
      <c r="L22" s="37"/>
      <c r="M22" s="37"/>
      <c r="N22" s="37"/>
      <c r="O22" s="37"/>
      <c r="P22" s="37"/>
      <c r="Q22" s="37"/>
      <c r="R22" s="37"/>
      <c r="S22" s="37"/>
      <c r="T22" s="37"/>
      <c r="U22" s="118"/>
    </row>
    <row r="23" spans="3:21" ht="20" customHeight="1" x14ac:dyDescent="0.2">
      <c r="C23" s="117"/>
      <c r="D23" s="319" t="str">
        <f>F15</f>
        <v>Header</v>
      </c>
      <c r="E23" s="9" t="s">
        <v>74</v>
      </c>
      <c r="F23" s="185" t="s">
        <v>55</v>
      </c>
      <c r="G23" s="37"/>
      <c r="H23" s="37"/>
      <c r="I23" s="37"/>
      <c r="J23" s="37"/>
      <c r="K23" s="37"/>
      <c r="L23" s="37"/>
      <c r="M23" s="37"/>
      <c r="N23" s="37"/>
      <c r="O23" s="37"/>
      <c r="P23" s="37"/>
      <c r="Q23" s="37"/>
      <c r="R23" s="37"/>
      <c r="S23" s="37"/>
      <c r="T23" s="37"/>
      <c r="U23" s="118"/>
    </row>
    <row r="24" spans="3:21" ht="20" customHeight="1" x14ac:dyDescent="0.2">
      <c r="C24" s="117"/>
      <c r="D24" s="320"/>
      <c r="E24" s="9" t="s">
        <v>75</v>
      </c>
      <c r="F24" s="185" t="s">
        <v>56</v>
      </c>
      <c r="G24" s="37"/>
      <c r="H24" s="37"/>
      <c r="I24" s="37"/>
      <c r="J24" s="37"/>
      <c r="K24" s="37"/>
      <c r="L24" s="37"/>
      <c r="M24" s="37"/>
      <c r="N24" s="37"/>
      <c r="O24" s="37"/>
      <c r="P24" s="37"/>
      <c r="Q24" s="37"/>
      <c r="R24" s="37"/>
      <c r="S24" s="37"/>
      <c r="T24" s="37"/>
      <c r="U24" s="118"/>
    </row>
    <row r="25" spans="3:21" ht="20" customHeight="1" x14ac:dyDescent="0.2">
      <c r="C25" s="117"/>
      <c r="D25" s="320"/>
      <c r="E25" s="9" t="s">
        <v>76</v>
      </c>
      <c r="F25" s="185" t="s">
        <v>57</v>
      </c>
      <c r="G25" s="37"/>
      <c r="H25" s="37"/>
      <c r="I25" s="37"/>
      <c r="J25" s="37"/>
      <c r="K25" s="37"/>
      <c r="L25" s="37"/>
      <c r="M25" s="37"/>
      <c r="N25" s="37"/>
      <c r="O25" s="37"/>
      <c r="P25" s="37"/>
      <c r="Q25" s="37"/>
      <c r="R25" s="37"/>
      <c r="S25" s="37"/>
      <c r="T25" s="37"/>
      <c r="U25" s="118"/>
    </row>
    <row r="26" spans="3:21" ht="20" customHeight="1" x14ac:dyDescent="0.2">
      <c r="C26" s="117"/>
      <c r="D26" s="321"/>
      <c r="E26" s="9" t="s">
        <v>77</v>
      </c>
      <c r="F26" s="185" t="s">
        <v>58</v>
      </c>
      <c r="G26" s="37"/>
      <c r="H26" s="37"/>
      <c r="I26" s="37"/>
      <c r="J26" s="37"/>
      <c r="K26" s="37"/>
      <c r="L26" s="37"/>
      <c r="M26" s="37"/>
      <c r="N26" s="37"/>
      <c r="O26" s="37"/>
      <c r="P26" s="37"/>
      <c r="Q26" s="37"/>
      <c r="R26" s="37"/>
      <c r="S26" s="37"/>
      <c r="T26" s="37"/>
      <c r="U26" s="118"/>
    </row>
    <row r="27" spans="3:21" ht="20" customHeight="1" x14ac:dyDescent="0.2">
      <c r="C27" s="117"/>
      <c r="D27" s="319" t="str">
        <f>F16</f>
        <v>Image</v>
      </c>
      <c r="E27" s="9" t="s">
        <v>74</v>
      </c>
      <c r="F27" s="185" t="s">
        <v>59</v>
      </c>
      <c r="G27" s="37"/>
      <c r="H27" s="37"/>
      <c r="I27" s="37"/>
      <c r="J27" s="37"/>
      <c r="K27" s="37"/>
      <c r="L27" s="37"/>
      <c r="M27" s="37"/>
      <c r="N27" s="37"/>
      <c r="O27" s="37"/>
      <c r="P27" s="37"/>
      <c r="Q27" s="37"/>
      <c r="R27" s="37"/>
      <c r="S27" s="37"/>
      <c r="T27" s="37"/>
      <c r="U27" s="118"/>
    </row>
    <row r="28" spans="3:21" ht="20" customHeight="1" x14ac:dyDescent="0.2">
      <c r="C28" s="117"/>
      <c r="D28" s="320"/>
      <c r="E28" s="9" t="s">
        <v>75</v>
      </c>
      <c r="F28" s="185" t="s">
        <v>60</v>
      </c>
      <c r="G28" s="37"/>
      <c r="H28" s="37"/>
      <c r="I28" s="37"/>
      <c r="J28" s="37"/>
      <c r="K28" s="37"/>
      <c r="L28" s="37"/>
      <c r="M28" s="37"/>
      <c r="N28" s="37"/>
      <c r="O28" s="37"/>
      <c r="P28" s="37"/>
      <c r="Q28" s="37"/>
      <c r="R28" s="37"/>
      <c r="S28" s="37"/>
      <c r="T28" s="37"/>
      <c r="U28" s="118"/>
    </row>
    <row r="29" spans="3:21" ht="20" customHeight="1" x14ac:dyDescent="0.2">
      <c r="C29" s="117"/>
      <c r="D29" s="320"/>
      <c r="E29" s="9" t="s">
        <v>76</v>
      </c>
      <c r="F29" s="185" t="s">
        <v>61</v>
      </c>
      <c r="G29" s="37"/>
      <c r="H29" s="37"/>
      <c r="I29" s="37"/>
      <c r="J29" s="37"/>
      <c r="K29" s="37"/>
      <c r="L29" s="37"/>
      <c r="M29" s="37"/>
      <c r="N29" s="37"/>
      <c r="O29" s="37"/>
      <c r="P29" s="37"/>
      <c r="Q29" s="37"/>
      <c r="R29" s="37"/>
      <c r="S29" s="37"/>
      <c r="T29" s="37"/>
      <c r="U29" s="118"/>
    </row>
    <row r="30" spans="3:21" ht="20" customHeight="1" x14ac:dyDescent="0.2">
      <c r="C30" s="117"/>
      <c r="D30" s="321"/>
      <c r="E30" s="9" t="s">
        <v>77</v>
      </c>
      <c r="F30" s="185" t="s">
        <v>62</v>
      </c>
      <c r="G30" s="37"/>
      <c r="H30" s="37"/>
      <c r="I30" s="37"/>
      <c r="J30" s="37"/>
      <c r="K30" s="37"/>
      <c r="L30" s="37"/>
      <c r="M30" s="37"/>
      <c r="N30" s="37"/>
      <c r="O30" s="37"/>
      <c r="P30" s="37"/>
      <c r="Q30" s="37"/>
      <c r="R30" s="37"/>
      <c r="S30" s="37"/>
      <c r="T30" s="37"/>
      <c r="U30" s="118"/>
    </row>
    <row r="31" spans="3:21" ht="20" customHeight="1" x14ac:dyDescent="0.2">
      <c r="C31" s="117"/>
      <c r="D31" s="319" t="str">
        <f>F17</f>
        <v>CTA</v>
      </c>
      <c r="E31" s="9" t="s">
        <v>74</v>
      </c>
      <c r="F31" s="185" t="s">
        <v>52</v>
      </c>
      <c r="G31" s="37"/>
      <c r="H31" s="37"/>
      <c r="I31" s="37"/>
      <c r="J31" s="37"/>
      <c r="K31" s="37"/>
      <c r="L31" s="37"/>
      <c r="M31" s="37"/>
      <c r="N31" s="37"/>
      <c r="O31" s="37"/>
      <c r="P31" s="37"/>
      <c r="Q31" s="37"/>
      <c r="R31" s="37"/>
      <c r="S31" s="37"/>
      <c r="T31" s="37"/>
      <c r="U31" s="118"/>
    </row>
    <row r="32" spans="3:21" ht="20" customHeight="1" x14ac:dyDescent="0.2">
      <c r="C32" s="117"/>
      <c r="D32" s="320"/>
      <c r="E32" s="9" t="s">
        <v>75</v>
      </c>
      <c r="F32" s="185" t="s">
        <v>53</v>
      </c>
      <c r="G32" s="37"/>
      <c r="H32" s="37"/>
      <c r="I32" s="37"/>
      <c r="J32" s="37"/>
      <c r="K32" s="37"/>
      <c r="L32" s="37"/>
      <c r="M32" s="37"/>
      <c r="N32" s="37"/>
      <c r="O32" s="37"/>
      <c r="P32" s="37"/>
      <c r="Q32" s="37"/>
      <c r="R32" s="37"/>
      <c r="S32" s="37"/>
      <c r="T32" s="37"/>
      <c r="U32" s="118"/>
    </row>
    <row r="33" spans="3:21" ht="20" customHeight="1" x14ac:dyDescent="0.2">
      <c r="C33" s="117"/>
      <c r="D33" s="320"/>
      <c r="E33" s="9" t="s">
        <v>76</v>
      </c>
      <c r="F33" s="185" t="s">
        <v>51</v>
      </c>
      <c r="G33" s="37"/>
      <c r="H33" s="37"/>
      <c r="I33" s="37"/>
      <c r="J33" s="37"/>
      <c r="K33" s="37"/>
      <c r="L33" s="37"/>
      <c r="M33" s="37"/>
      <c r="N33" s="37"/>
      <c r="O33" s="37"/>
      <c r="P33" s="37"/>
      <c r="Q33" s="37"/>
      <c r="R33" s="37"/>
      <c r="S33" s="37"/>
      <c r="T33" s="37"/>
      <c r="U33" s="118"/>
    </row>
    <row r="34" spans="3:21" ht="20" customHeight="1" x14ac:dyDescent="0.2">
      <c r="C34" s="117"/>
      <c r="D34" s="321"/>
      <c r="E34" s="9" t="s">
        <v>77</v>
      </c>
      <c r="F34" s="185" t="s">
        <v>54</v>
      </c>
      <c r="G34" s="37"/>
      <c r="H34" s="37"/>
      <c r="I34" s="37"/>
      <c r="J34" s="37"/>
      <c r="K34" s="37"/>
      <c r="L34" s="37"/>
      <c r="M34" s="37"/>
      <c r="N34" s="37"/>
      <c r="O34" s="37"/>
      <c r="P34" s="37"/>
      <c r="Q34" s="37"/>
      <c r="R34" s="37"/>
      <c r="S34" s="37"/>
      <c r="T34" s="37"/>
      <c r="U34" s="118"/>
    </row>
    <row r="35" spans="3:21" ht="20" customHeight="1" x14ac:dyDescent="0.2">
      <c r="C35" s="117"/>
      <c r="D35" s="319" t="str">
        <f>F18</f>
        <v>Promo Text</v>
      </c>
      <c r="E35" s="9" t="s">
        <v>74</v>
      </c>
      <c r="F35" s="185" t="s">
        <v>63</v>
      </c>
      <c r="G35" s="37"/>
      <c r="H35" s="37"/>
      <c r="I35" s="37"/>
      <c r="J35" s="37"/>
      <c r="K35" s="37"/>
      <c r="L35" s="37"/>
      <c r="M35" s="37"/>
      <c r="N35" s="37"/>
      <c r="O35" s="37"/>
      <c r="P35" s="37"/>
      <c r="Q35" s="37"/>
      <c r="R35" s="37"/>
      <c r="S35" s="37"/>
      <c r="T35" s="37"/>
      <c r="U35" s="118"/>
    </row>
    <row r="36" spans="3:21" ht="20" customHeight="1" x14ac:dyDescent="0.2">
      <c r="C36" s="117"/>
      <c r="D36" s="320"/>
      <c r="E36" s="9" t="s">
        <v>75</v>
      </c>
      <c r="F36" s="185" t="s">
        <v>64</v>
      </c>
      <c r="G36" s="37"/>
      <c r="H36" s="37"/>
      <c r="I36" s="37"/>
      <c r="J36" s="37"/>
      <c r="K36" s="37"/>
      <c r="L36" s="37"/>
      <c r="M36" s="37"/>
      <c r="N36" s="37"/>
      <c r="O36" s="37"/>
      <c r="P36" s="37"/>
      <c r="Q36" s="37"/>
      <c r="R36" s="37"/>
      <c r="S36" s="37"/>
      <c r="T36" s="37"/>
      <c r="U36" s="118"/>
    </row>
    <row r="37" spans="3:21" ht="20" customHeight="1" x14ac:dyDescent="0.2">
      <c r="C37" s="117"/>
      <c r="D37" s="320"/>
      <c r="E37" s="9" t="s">
        <v>76</v>
      </c>
      <c r="F37" s="185" t="s">
        <v>65</v>
      </c>
      <c r="G37" s="37"/>
      <c r="H37" s="37"/>
      <c r="I37" s="37"/>
      <c r="J37" s="37"/>
      <c r="K37" s="37"/>
      <c r="L37" s="37"/>
      <c r="M37" s="37"/>
      <c r="N37" s="37"/>
      <c r="O37" s="37"/>
      <c r="P37" s="37"/>
      <c r="Q37" s="37"/>
      <c r="R37" s="37"/>
      <c r="S37" s="37"/>
      <c r="T37" s="37"/>
      <c r="U37" s="118"/>
    </row>
    <row r="38" spans="3:21" ht="20" customHeight="1" x14ac:dyDescent="0.2">
      <c r="C38" s="117"/>
      <c r="D38" s="321"/>
      <c r="E38" s="9" t="s">
        <v>77</v>
      </c>
      <c r="F38" s="185" t="s">
        <v>66</v>
      </c>
      <c r="G38" s="37"/>
      <c r="H38" s="37"/>
      <c r="I38" s="37"/>
      <c r="J38" s="37"/>
      <c r="K38" s="37"/>
      <c r="L38" s="37"/>
      <c r="M38" s="37"/>
      <c r="N38" s="37"/>
      <c r="O38" s="37"/>
      <c r="P38" s="37"/>
      <c r="Q38" s="37"/>
      <c r="R38" s="37"/>
      <c r="S38" s="37"/>
      <c r="T38" s="37"/>
      <c r="U38" s="118"/>
    </row>
    <row r="39" spans="3:21" ht="20" customHeight="1" x14ac:dyDescent="0.2">
      <c r="C39" s="117"/>
      <c r="D39" s="319" t="str">
        <f>F19</f>
        <v>Promo Image</v>
      </c>
      <c r="E39" s="9" t="s">
        <v>74</v>
      </c>
      <c r="F39" s="185" t="s">
        <v>67</v>
      </c>
      <c r="G39" s="37"/>
      <c r="H39" s="37"/>
      <c r="I39" s="37"/>
      <c r="J39" s="37"/>
      <c r="K39" s="37"/>
      <c r="L39" s="37"/>
      <c r="M39" s="37"/>
      <c r="N39" s="37"/>
      <c r="O39" s="37"/>
      <c r="P39" s="37"/>
      <c r="Q39" s="37"/>
      <c r="R39" s="37"/>
      <c r="S39" s="37"/>
      <c r="T39" s="37"/>
      <c r="U39" s="118"/>
    </row>
    <row r="40" spans="3:21" ht="20" customHeight="1" x14ac:dyDescent="0.2">
      <c r="C40" s="117"/>
      <c r="D40" s="320"/>
      <c r="E40" s="9" t="s">
        <v>75</v>
      </c>
      <c r="F40" s="185" t="s">
        <v>68</v>
      </c>
      <c r="G40" s="37"/>
      <c r="H40" s="37"/>
      <c r="I40" s="37"/>
      <c r="J40" s="37"/>
      <c r="K40" s="37"/>
      <c r="L40" s="37"/>
      <c r="M40" s="37"/>
      <c r="N40" s="37"/>
      <c r="O40" s="37"/>
      <c r="P40" s="37"/>
      <c r="Q40" s="37"/>
      <c r="R40" s="37"/>
      <c r="S40" s="37"/>
      <c r="T40" s="37"/>
      <c r="U40" s="118"/>
    </row>
    <row r="41" spans="3:21" ht="20" customHeight="1" x14ac:dyDescent="0.2">
      <c r="C41" s="117"/>
      <c r="D41" s="320"/>
      <c r="E41" s="9" t="s">
        <v>76</v>
      </c>
      <c r="F41" s="185" t="s">
        <v>136</v>
      </c>
      <c r="G41" s="37"/>
      <c r="H41" s="37"/>
      <c r="I41" s="37"/>
      <c r="J41" s="37"/>
      <c r="K41" s="37"/>
      <c r="L41" s="37"/>
      <c r="M41" s="37"/>
      <c r="N41" s="37"/>
      <c r="O41" s="37"/>
      <c r="P41" s="37"/>
      <c r="Q41" s="37"/>
      <c r="R41" s="37"/>
      <c r="S41" s="37"/>
      <c r="T41" s="37"/>
      <c r="U41" s="118"/>
    </row>
    <row r="42" spans="3:21" ht="20" customHeight="1" x14ac:dyDescent="0.2">
      <c r="C42" s="117"/>
      <c r="D42" s="321"/>
      <c r="E42" s="9" t="s">
        <v>77</v>
      </c>
      <c r="F42" s="185" t="s">
        <v>137</v>
      </c>
      <c r="G42" s="37"/>
      <c r="H42" s="37"/>
      <c r="I42" s="37"/>
      <c r="J42" s="37"/>
      <c r="K42" s="37"/>
      <c r="L42" s="37"/>
      <c r="M42" s="37"/>
      <c r="N42" s="37"/>
      <c r="O42" s="37"/>
      <c r="P42" s="37"/>
      <c r="Q42" s="37"/>
      <c r="R42" s="37"/>
      <c r="S42" s="37"/>
      <c r="T42" s="37"/>
      <c r="U42" s="118"/>
    </row>
    <row r="43" spans="3:21" x14ac:dyDescent="0.2">
      <c r="C43" s="117"/>
      <c r="D43" s="37"/>
      <c r="E43" s="37"/>
      <c r="F43" s="37"/>
      <c r="G43" s="37"/>
      <c r="H43" s="37"/>
      <c r="I43" s="37"/>
      <c r="J43" s="37"/>
      <c r="K43" s="37"/>
      <c r="L43" s="37"/>
      <c r="M43" s="37"/>
      <c r="N43" s="37"/>
      <c r="O43" s="37"/>
      <c r="P43" s="37"/>
      <c r="Q43" s="37"/>
      <c r="R43" s="37"/>
      <c r="S43" s="37"/>
      <c r="T43" s="37"/>
      <c r="U43" s="118"/>
    </row>
    <row r="44" spans="3:21" x14ac:dyDescent="0.2">
      <c r="C44" s="117"/>
      <c r="D44" s="37"/>
      <c r="E44" s="37"/>
      <c r="F44" s="37"/>
      <c r="G44" s="37"/>
      <c r="H44" s="37"/>
      <c r="I44" s="37"/>
      <c r="J44" s="37"/>
      <c r="K44" s="37"/>
      <c r="L44" s="37"/>
      <c r="M44" s="37"/>
      <c r="N44" s="37"/>
      <c r="O44" s="37"/>
      <c r="P44" s="37"/>
      <c r="Q44" s="37"/>
      <c r="R44" s="37"/>
      <c r="S44" s="37"/>
      <c r="T44" s="37"/>
      <c r="U44" s="118"/>
    </row>
    <row r="45" spans="3:21" ht="21" x14ac:dyDescent="0.25">
      <c r="C45" s="117"/>
      <c r="D45" s="108" t="s">
        <v>85</v>
      </c>
      <c r="E45" s="37"/>
      <c r="F45" s="37"/>
      <c r="G45" s="37"/>
      <c r="H45" s="37"/>
      <c r="I45" s="37"/>
      <c r="J45" s="37"/>
      <c r="K45" s="37"/>
      <c r="L45" s="37"/>
      <c r="M45" s="37"/>
      <c r="N45" s="37"/>
      <c r="O45" s="37"/>
      <c r="P45" s="37"/>
      <c r="Q45" s="37"/>
      <c r="R45" s="37"/>
      <c r="S45" s="37"/>
      <c r="T45" s="37"/>
      <c r="U45" s="118"/>
    </row>
    <row r="46" spans="3:21" ht="7" customHeight="1" x14ac:dyDescent="0.25">
      <c r="C46" s="117"/>
      <c r="D46" s="109"/>
      <c r="E46" s="37"/>
      <c r="F46" s="37"/>
      <c r="G46" s="37"/>
      <c r="H46" s="37"/>
      <c r="I46" s="37"/>
      <c r="J46" s="37"/>
      <c r="K46" s="37"/>
      <c r="L46" s="37"/>
      <c r="M46" s="37"/>
      <c r="N46" s="37"/>
      <c r="O46" s="37"/>
      <c r="P46" s="37"/>
      <c r="Q46" s="37"/>
      <c r="R46" s="37"/>
      <c r="S46" s="37"/>
      <c r="T46" s="37"/>
      <c r="U46" s="118"/>
    </row>
    <row r="47" spans="3:21" x14ac:dyDescent="0.2">
      <c r="C47" s="117"/>
      <c r="D47" s="310" t="s">
        <v>27</v>
      </c>
      <c r="E47" s="322" t="s">
        <v>28</v>
      </c>
      <c r="F47" s="322"/>
      <c r="G47" s="322"/>
      <c r="H47" s="322"/>
      <c r="I47" s="322"/>
      <c r="J47" s="322"/>
      <c r="K47" s="322"/>
      <c r="L47" s="322"/>
      <c r="M47" s="322"/>
      <c r="N47" s="322"/>
      <c r="O47" s="322"/>
      <c r="P47" s="322"/>
      <c r="Q47" s="322"/>
      <c r="R47" s="322"/>
      <c r="S47" s="322"/>
      <c r="T47" s="323"/>
      <c r="U47" s="118"/>
    </row>
    <row r="48" spans="3:21" ht="32" x14ac:dyDescent="0.2">
      <c r="C48" s="117"/>
      <c r="D48" s="311"/>
      <c r="E48" s="59" t="s">
        <v>84</v>
      </c>
      <c r="F48" s="60" t="s">
        <v>29</v>
      </c>
      <c r="G48" s="60" t="s">
        <v>30</v>
      </c>
      <c r="H48" s="60" t="s">
        <v>31</v>
      </c>
      <c r="I48" s="60" t="s">
        <v>32</v>
      </c>
      <c r="J48" s="60" t="s">
        <v>33</v>
      </c>
      <c r="K48" s="60" t="s">
        <v>34</v>
      </c>
      <c r="L48" s="60" t="s">
        <v>35</v>
      </c>
      <c r="M48" s="60" t="s">
        <v>36</v>
      </c>
      <c r="N48" s="60" t="s">
        <v>37</v>
      </c>
      <c r="O48" s="60" t="s">
        <v>38</v>
      </c>
      <c r="P48" s="60" t="s">
        <v>39</v>
      </c>
      <c r="Q48" s="60" t="s">
        <v>40</v>
      </c>
      <c r="R48" s="60" t="s">
        <v>41</v>
      </c>
      <c r="S48" s="60" t="s">
        <v>42</v>
      </c>
      <c r="T48" s="61" t="s">
        <v>43</v>
      </c>
      <c r="U48" s="118"/>
    </row>
    <row r="49" spans="3:22" x14ac:dyDescent="0.2">
      <c r="C49" s="117"/>
      <c r="D49" s="29" t="str">
        <f>$F$15</f>
        <v>Header</v>
      </c>
      <c r="E49" s="31" t="str">
        <f>IF('Detailed Calculation - 5L4CO'!E10=1,'Input &amp; Summary - 5L4CO'!$F23,IF('Detailed Calculation - 5L4CO'!E10=2,'Input &amp; Summary - 5L4CO'!$F24,IF('Detailed Calculation - 5L4CO'!E10=3,$F25,$F26)))</f>
        <v>Hello</v>
      </c>
      <c r="F49" s="31" t="str">
        <f>IF('Detailed Calculation - 5L4CO'!F10=1,'Input &amp; Summary - 5L4CO'!$F23,IF('Detailed Calculation - 5L4CO'!F10=2,'Input &amp; Summary - 5L4CO'!$F24,IF('Detailed Calculation - 5L4CO'!F10=3,$F25,$F26)))</f>
        <v>Hello</v>
      </c>
      <c r="G49" s="31" t="str">
        <f>IF('Detailed Calculation - 5L4CO'!G10=1,'Input &amp; Summary - 5L4CO'!$F23,IF('Detailed Calculation - 5L4CO'!G10=2,'Input &amp; Summary - 5L4CO'!$F24,IF('Detailed Calculation - 5L4CO'!G10=3,$F25,$F26)))</f>
        <v>Hello</v>
      </c>
      <c r="H49" s="31" t="str">
        <f>IF('Detailed Calculation - 5L4CO'!H10=1,'Input &amp; Summary - 5L4CO'!$F23,IF('Detailed Calculation - 5L4CO'!H10=2,'Input &amp; Summary - 5L4CO'!$F24,IF('Detailed Calculation - 5L4CO'!H10=3,$F25,$F26)))</f>
        <v>Hello</v>
      </c>
      <c r="I49" s="31" t="str">
        <f>IF('Detailed Calculation - 5L4CO'!I10=1,'Input &amp; Summary - 5L4CO'!$F23,IF('Detailed Calculation - 5L4CO'!I10=2,'Input &amp; Summary - 5L4CO'!$F24,IF('Detailed Calculation - 5L4CO'!I10=3,$F25,$F26)))</f>
        <v>Welcome</v>
      </c>
      <c r="J49" s="31" t="str">
        <f>IF('Detailed Calculation - 5L4CO'!J10=1,'Input &amp; Summary - 5L4CO'!$F23,IF('Detailed Calculation - 5L4CO'!J10=2,'Input &amp; Summary - 5L4CO'!$F24,IF('Detailed Calculation - 5L4CO'!J10=3,$F25,$F26)))</f>
        <v>Welcome</v>
      </c>
      <c r="K49" s="31" t="str">
        <f>IF('Detailed Calculation - 5L4CO'!K10=1,'Input &amp; Summary - 5L4CO'!$F23,IF('Detailed Calculation - 5L4CO'!K10=2,'Input &amp; Summary - 5L4CO'!$F24,IF('Detailed Calculation - 5L4CO'!K10=3,$F25,$F26)))</f>
        <v>Welcome</v>
      </c>
      <c r="L49" s="31" t="str">
        <f>IF('Detailed Calculation - 5L4CO'!L10=1,'Input &amp; Summary - 5L4CO'!$F23,IF('Detailed Calculation - 5L4CO'!L10=2,'Input &amp; Summary - 5L4CO'!$F24,IF('Detailed Calculation - 5L4CO'!L10=3,$F25,$F26)))</f>
        <v>Welcome</v>
      </c>
      <c r="M49" s="31" t="str">
        <f>IF('Detailed Calculation - 5L4CO'!M10=1,'Input &amp; Summary - 5L4CO'!$F23,IF('Detailed Calculation - 5L4CO'!M10=2,'Input &amp; Summary - 5L4CO'!$F24,IF('Detailed Calculation - 5L4CO'!M10=3,$F25,$F26)))</f>
        <v>Hey There</v>
      </c>
      <c r="N49" s="31" t="str">
        <f>IF('Detailed Calculation - 5L4CO'!N10=1,'Input &amp; Summary - 5L4CO'!$F23,IF('Detailed Calculation - 5L4CO'!N10=2,'Input &amp; Summary - 5L4CO'!$F24,IF('Detailed Calculation - 5L4CO'!N10=3,$F25,$F26)))</f>
        <v>Hey There</v>
      </c>
      <c r="O49" s="31" t="str">
        <f>IF('Detailed Calculation - 5L4CO'!O10=1,'Input &amp; Summary - 5L4CO'!$F23,IF('Detailed Calculation - 5L4CO'!O10=2,'Input &amp; Summary - 5L4CO'!$F24,IF('Detailed Calculation - 5L4CO'!O10=3,$F25,$F26)))</f>
        <v>Hey There</v>
      </c>
      <c r="P49" s="31" t="str">
        <f>IF('Detailed Calculation - 5L4CO'!P10=1,'Input &amp; Summary - 5L4CO'!$F23,IF('Detailed Calculation - 5L4CO'!P10=2,'Input &amp; Summary - 5L4CO'!$F24,IF('Detailed Calculation - 5L4CO'!P10=3,$F25,$F26)))</f>
        <v>Hey There</v>
      </c>
      <c r="Q49" s="31" t="str">
        <f>IF('Detailed Calculation - 5L4CO'!Q10=1,'Input &amp; Summary - 5L4CO'!$F23,IF('Detailed Calculation - 5L4CO'!Q10=2,'Input &amp; Summary - 5L4CO'!$F24,IF('Detailed Calculation - 5L4CO'!Q10=3,$F25,$F26)))</f>
        <v>Hi</v>
      </c>
      <c r="R49" s="31" t="str">
        <f>IF('Detailed Calculation - 5L4CO'!R10=1,'Input &amp; Summary - 5L4CO'!$F23,IF('Detailed Calculation - 5L4CO'!R10=2,'Input &amp; Summary - 5L4CO'!$F24,IF('Detailed Calculation - 5L4CO'!R10=3,$F25,$F26)))</f>
        <v>Hi</v>
      </c>
      <c r="S49" s="31" t="str">
        <f>IF('Detailed Calculation - 5L4CO'!S10=1,'Input &amp; Summary - 5L4CO'!$F23,IF('Detailed Calculation - 5L4CO'!S10=2,'Input &amp; Summary - 5L4CO'!$F24,IF('Detailed Calculation - 5L4CO'!S10=3,$F25,$F26)))</f>
        <v>Hi</v>
      </c>
      <c r="T49" s="31" t="str">
        <f>IF('Detailed Calculation - 5L4CO'!T10=1,'Input &amp; Summary - 5L4CO'!$F23,IF('Detailed Calculation - 5L4CO'!T10=2,'Input &amp; Summary - 5L4CO'!$F24,IF('Detailed Calculation - 5L4CO'!T10=3,$F25,$F26)))</f>
        <v>Hi</v>
      </c>
      <c r="U49" s="118"/>
    </row>
    <row r="50" spans="3:22" x14ac:dyDescent="0.2">
      <c r="C50" s="117"/>
      <c r="D50" s="29" t="str">
        <f>$F$16</f>
        <v>Image</v>
      </c>
      <c r="E50" s="32" t="str">
        <f>IF('Detailed Calculation - 5L4CO'!E11=1,'Input &amp; Summary - 5L4CO'!$F27,IF('Detailed Calculation - 5L4CO'!E11=2,'Input &amp; Summary - 5L4CO'!$F28,IF('Detailed Calculation - 5L4CO'!E11=3,$F29,$F30)))</f>
        <v>Dogs</v>
      </c>
      <c r="F50" s="32" t="str">
        <f>IF('Detailed Calculation - 5L4CO'!F11=1,'Input &amp; Summary - 5L4CO'!$F27,IF('Detailed Calculation - 5L4CO'!F11=2,'Input &amp; Summary - 5L4CO'!$F28,IF('Detailed Calculation - 5L4CO'!F11=3,$F29,$F30)))</f>
        <v>Cats</v>
      </c>
      <c r="G50" s="32" t="str">
        <f>IF('Detailed Calculation - 5L4CO'!G11=1,'Input &amp; Summary - 5L4CO'!$F27,IF('Detailed Calculation - 5L4CO'!G11=2,'Input &amp; Summary - 5L4CO'!$F28,IF('Detailed Calculation - 5L4CO'!G11=3,$F29,$F30)))</f>
        <v>People</v>
      </c>
      <c r="H50" s="32" t="str">
        <f>IF('Detailed Calculation - 5L4CO'!H11=1,'Input &amp; Summary - 5L4CO'!$F27,IF('Detailed Calculation - 5L4CO'!H11=2,'Input &amp; Summary - 5L4CO'!$F28,IF('Detailed Calculation - 5L4CO'!H11=3,$F29,$F30)))</f>
        <v>Landscape</v>
      </c>
      <c r="I50" s="32" t="str">
        <f>IF('Detailed Calculation - 5L4CO'!I11=1,'Input &amp; Summary - 5L4CO'!$F27,IF('Detailed Calculation - 5L4CO'!I11=2,'Input &amp; Summary - 5L4CO'!$F28,IF('Detailed Calculation - 5L4CO'!I11=3,$F29,$F30)))</f>
        <v>Dogs</v>
      </c>
      <c r="J50" s="32" t="str">
        <f>IF('Detailed Calculation - 5L4CO'!J11=1,'Input &amp; Summary - 5L4CO'!$F27,IF('Detailed Calculation - 5L4CO'!J11=2,'Input &amp; Summary - 5L4CO'!$F28,IF('Detailed Calculation - 5L4CO'!J11=3,$F29,$F30)))</f>
        <v>Cats</v>
      </c>
      <c r="K50" s="32" t="str">
        <f>IF('Detailed Calculation - 5L4CO'!K11=1,'Input &amp; Summary - 5L4CO'!$F27,IF('Detailed Calculation - 5L4CO'!K11=2,'Input &amp; Summary - 5L4CO'!$F28,IF('Detailed Calculation - 5L4CO'!K11=3,$F29,$F30)))</f>
        <v>People</v>
      </c>
      <c r="L50" s="32" t="str">
        <f>IF('Detailed Calculation - 5L4CO'!L11=1,'Input &amp; Summary - 5L4CO'!$F27,IF('Detailed Calculation - 5L4CO'!L11=2,'Input &amp; Summary - 5L4CO'!$F28,IF('Detailed Calculation - 5L4CO'!L11=3,$F29,$F30)))</f>
        <v>Landscape</v>
      </c>
      <c r="M50" s="32" t="str">
        <f>IF('Detailed Calculation - 5L4CO'!M11=1,'Input &amp; Summary - 5L4CO'!$F27,IF('Detailed Calculation - 5L4CO'!M11=2,'Input &amp; Summary - 5L4CO'!$F28,IF('Detailed Calculation - 5L4CO'!M11=3,$F29,$F30)))</f>
        <v>Dogs</v>
      </c>
      <c r="N50" s="32" t="str">
        <f>IF('Detailed Calculation - 5L4CO'!N11=1,'Input &amp; Summary - 5L4CO'!$F27,IF('Detailed Calculation - 5L4CO'!N11=2,'Input &amp; Summary - 5L4CO'!$F28,IF('Detailed Calculation - 5L4CO'!N11=3,$F29,$F30)))</f>
        <v>Cats</v>
      </c>
      <c r="O50" s="32" t="str">
        <f>IF('Detailed Calculation - 5L4CO'!O11=1,'Input &amp; Summary - 5L4CO'!$F27,IF('Detailed Calculation - 5L4CO'!O11=2,'Input &amp; Summary - 5L4CO'!$F28,IF('Detailed Calculation - 5L4CO'!O11=3,$F29,$F30)))</f>
        <v>People</v>
      </c>
      <c r="P50" s="32" t="str">
        <f>IF('Detailed Calculation - 5L4CO'!P11=1,'Input &amp; Summary - 5L4CO'!$F27,IF('Detailed Calculation - 5L4CO'!P11=2,'Input &amp; Summary - 5L4CO'!$F28,IF('Detailed Calculation - 5L4CO'!P11=3,$F29,$F30)))</f>
        <v>Landscape</v>
      </c>
      <c r="Q50" s="32" t="str">
        <f>IF('Detailed Calculation - 5L4CO'!Q11=1,'Input &amp; Summary - 5L4CO'!$F27,IF('Detailed Calculation - 5L4CO'!Q11=2,'Input &amp; Summary - 5L4CO'!$F28,IF('Detailed Calculation - 5L4CO'!Q11=3,$F29,$F30)))</f>
        <v>Dogs</v>
      </c>
      <c r="R50" s="32" t="str">
        <f>IF('Detailed Calculation - 5L4CO'!R11=1,'Input &amp; Summary - 5L4CO'!$F27,IF('Detailed Calculation - 5L4CO'!R11=2,'Input &amp; Summary - 5L4CO'!$F28,IF('Detailed Calculation - 5L4CO'!R11=3,$F29,$F30)))</f>
        <v>Cats</v>
      </c>
      <c r="S50" s="32" t="str">
        <f>IF('Detailed Calculation - 5L4CO'!S11=1,'Input &amp; Summary - 5L4CO'!$F27,IF('Detailed Calculation - 5L4CO'!S11=2,'Input &amp; Summary - 5L4CO'!$F28,IF('Detailed Calculation - 5L4CO'!S11=3,$F29,$F30)))</f>
        <v>People</v>
      </c>
      <c r="T50" s="32" t="str">
        <f>IF('Detailed Calculation - 5L4CO'!T11=1,'Input &amp; Summary - 5L4CO'!$F27,IF('Detailed Calculation - 5L4CO'!T11=2,'Input &amp; Summary - 5L4CO'!$F28,IF('Detailed Calculation - 5L4CO'!T11=3,$F29,$F30)))</f>
        <v>Landscape</v>
      </c>
      <c r="U50" s="118"/>
    </row>
    <row r="51" spans="3:22" x14ac:dyDescent="0.2">
      <c r="C51" s="117"/>
      <c r="D51" s="29" t="str">
        <f>$F$17</f>
        <v>CTA</v>
      </c>
      <c r="E51" s="32" t="str">
        <f>IF('Detailed Calculation - 5L4CO'!E12=1,'Input &amp; Summary - 5L4CO'!$F31,IF('Detailed Calculation - 5L4CO'!E12=2,'Input &amp; Summary - 5L4CO'!$F32,IF('Detailed Calculation - 5L4CO'!E12=3,$F33,$F34)))</f>
        <v>Buy</v>
      </c>
      <c r="F51" s="32" t="str">
        <f>IF('Detailed Calculation - 5L4CO'!F12=1,'Input &amp; Summary - 5L4CO'!$F31,IF('Detailed Calculation - 5L4CO'!F12=2,'Input &amp; Summary - 5L4CO'!$F32,IF('Detailed Calculation - 5L4CO'!F12=3,$F33,$F34)))</f>
        <v>Sign Up</v>
      </c>
      <c r="G51" s="32" t="str">
        <f>IF('Detailed Calculation - 5L4CO'!G12=1,'Input &amp; Summary - 5L4CO'!$F31,IF('Detailed Calculation - 5L4CO'!G12=2,'Input &amp; Summary - 5L4CO'!$F32,IF('Detailed Calculation - 5L4CO'!G12=3,$F33,$F34)))</f>
        <v>Join</v>
      </c>
      <c r="H51" s="32" t="str">
        <f>IF('Detailed Calculation - 5L4CO'!H12=1,'Input &amp; Summary - 5L4CO'!$F31,IF('Detailed Calculation - 5L4CO'!H12=2,'Input &amp; Summary - 5L4CO'!$F32,IF('Detailed Calculation - 5L4CO'!H12=3,$F33,$F34)))</f>
        <v>Purchase</v>
      </c>
      <c r="I51" s="32" t="str">
        <f>IF('Detailed Calculation - 5L4CO'!I12=1,'Input &amp; Summary - 5L4CO'!$F31,IF('Detailed Calculation - 5L4CO'!I12=2,'Input &amp; Summary - 5L4CO'!$F32,IF('Detailed Calculation - 5L4CO'!I12=3,$F33,$F34)))</f>
        <v>Sign Up</v>
      </c>
      <c r="J51" s="32" t="str">
        <f>IF('Detailed Calculation - 5L4CO'!J12=1,'Input &amp; Summary - 5L4CO'!$F31,IF('Detailed Calculation - 5L4CO'!J12=2,'Input &amp; Summary - 5L4CO'!$F32,IF('Detailed Calculation - 5L4CO'!J12=3,$F33,$F34)))</f>
        <v>Buy</v>
      </c>
      <c r="K51" s="32" t="str">
        <f>IF('Detailed Calculation - 5L4CO'!K12=1,'Input &amp; Summary - 5L4CO'!$F31,IF('Detailed Calculation - 5L4CO'!K12=2,'Input &amp; Summary - 5L4CO'!$F32,IF('Detailed Calculation - 5L4CO'!K12=3,$F33,$F34)))</f>
        <v>Purchase</v>
      </c>
      <c r="L51" s="32" t="str">
        <f>IF('Detailed Calculation - 5L4CO'!L12=1,'Input &amp; Summary - 5L4CO'!$F31,IF('Detailed Calculation - 5L4CO'!L12=2,'Input &amp; Summary - 5L4CO'!$F32,IF('Detailed Calculation - 5L4CO'!L12=3,$F33,$F34)))</f>
        <v>Join</v>
      </c>
      <c r="M51" s="32" t="str">
        <f>IF('Detailed Calculation - 5L4CO'!M12=1,'Input &amp; Summary - 5L4CO'!$F31,IF('Detailed Calculation - 5L4CO'!M12=2,'Input &amp; Summary - 5L4CO'!$F32,IF('Detailed Calculation - 5L4CO'!M12=3,$F33,$F34)))</f>
        <v>Join</v>
      </c>
      <c r="N51" s="32" t="str">
        <f>IF('Detailed Calculation - 5L4CO'!N12=1,'Input &amp; Summary - 5L4CO'!$F31,IF('Detailed Calculation - 5L4CO'!N12=2,'Input &amp; Summary - 5L4CO'!$F32,IF('Detailed Calculation - 5L4CO'!N12=3,$F33,$F34)))</f>
        <v>Purchase</v>
      </c>
      <c r="O51" s="32" t="str">
        <f>IF('Detailed Calculation - 5L4CO'!O12=1,'Input &amp; Summary - 5L4CO'!$F31,IF('Detailed Calculation - 5L4CO'!O12=2,'Input &amp; Summary - 5L4CO'!$F32,IF('Detailed Calculation - 5L4CO'!O12=3,$F33,$F34)))</f>
        <v>Buy</v>
      </c>
      <c r="P51" s="32" t="str">
        <f>IF('Detailed Calculation - 5L4CO'!P12=1,'Input &amp; Summary - 5L4CO'!$F31,IF('Detailed Calculation - 5L4CO'!P12=2,'Input &amp; Summary - 5L4CO'!$F32,IF('Detailed Calculation - 5L4CO'!P12=3,$F33,$F34)))</f>
        <v>Sign Up</v>
      </c>
      <c r="Q51" s="32" t="str">
        <f>IF('Detailed Calculation - 5L4CO'!Q12=1,'Input &amp; Summary - 5L4CO'!$F31,IF('Detailed Calculation - 5L4CO'!Q12=2,'Input &amp; Summary - 5L4CO'!$F32,IF('Detailed Calculation - 5L4CO'!Q12=3,$F33,$F34)))</f>
        <v>Purchase</v>
      </c>
      <c r="R51" s="32" t="str">
        <f>IF('Detailed Calculation - 5L4CO'!R12=1,'Input &amp; Summary - 5L4CO'!$F31,IF('Detailed Calculation - 5L4CO'!R12=2,'Input &amp; Summary - 5L4CO'!$F32,IF('Detailed Calculation - 5L4CO'!R12=3,$F33,$F34)))</f>
        <v>Join</v>
      </c>
      <c r="S51" s="32" t="str">
        <f>IF('Detailed Calculation - 5L4CO'!S12=1,'Input &amp; Summary - 5L4CO'!$F31,IF('Detailed Calculation - 5L4CO'!S12=2,'Input &amp; Summary - 5L4CO'!$F32,IF('Detailed Calculation - 5L4CO'!S12=3,$F33,$F34)))</f>
        <v>Sign Up</v>
      </c>
      <c r="T51" s="32" t="str">
        <f>IF('Detailed Calculation - 5L4CO'!T12=1,'Input &amp; Summary - 5L4CO'!$F31,IF('Detailed Calculation - 5L4CO'!T12=2,'Input &amp; Summary - 5L4CO'!$F32,IF('Detailed Calculation - 5L4CO'!T12=3,$F33,$F34)))</f>
        <v>Buy</v>
      </c>
      <c r="U51" s="118"/>
    </row>
    <row r="52" spans="3:22" x14ac:dyDescent="0.2">
      <c r="C52" s="117"/>
      <c r="D52" s="29" t="str">
        <f>$F$18</f>
        <v>Promo Text</v>
      </c>
      <c r="E52" s="32" t="str">
        <f>IF('Detailed Calculation - 5L4CO'!E13=1,'Input &amp; Summary - 5L4CO'!$F35,IF('Detailed Calculation - 5L4CO'!E13=2,'Input &amp; Summary - 5L4CO'!$F36,IF('Detailed Calculation - 5L4CO'!E13=3,$F37,$F38)))</f>
        <v>Free Ship</v>
      </c>
      <c r="F52" s="32" t="str">
        <f>IF('Detailed Calculation - 5L4CO'!F13=1,'Input &amp; Summary - 5L4CO'!$F35,IF('Detailed Calculation - 5L4CO'!F13=2,'Input &amp; Summary - 5L4CO'!$F36,IF('Detailed Calculation - 5L4CO'!F13=3,$F37,$F38)))</f>
        <v>$10 off</v>
      </c>
      <c r="G52" s="32" t="str">
        <f>IF('Detailed Calculation - 5L4CO'!G13=1,'Input &amp; Summary - 5L4CO'!$F35,IF('Detailed Calculation - 5L4CO'!G13=2,'Input &amp; Summary - 5L4CO'!$F36,IF('Detailed Calculation - 5L4CO'!G13=3,$F37,$F38)))</f>
        <v>$20 off</v>
      </c>
      <c r="H52" s="32" t="str">
        <f>IF('Detailed Calculation - 5L4CO'!H13=1,'Input &amp; Summary - 5L4CO'!$F35,IF('Detailed Calculation - 5L4CO'!H13=2,'Input &amp; Summary - 5L4CO'!$F36,IF('Detailed Calculation - 5L4CO'!H13=3,$F37,$F38)))</f>
        <v>$30 off</v>
      </c>
      <c r="I52" s="32" t="str">
        <f>IF('Detailed Calculation - 5L4CO'!I13=1,'Input &amp; Summary - 5L4CO'!$F35,IF('Detailed Calculation - 5L4CO'!I13=2,'Input &amp; Summary - 5L4CO'!$F36,IF('Detailed Calculation - 5L4CO'!I13=3,$F37,$F38)))</f>
        <v>$20 off</v>
      </c>
      <c r="J52" s="32" t="str">
        <f>IF('Detailed Calculation - 5L4CO'!J13=1,'Input &amp; Summary - 5L4CO'!$F35,IF('Detailed Calculation - 5L4CO'!J13=2,'Input &amp; Summary - 5L4CO'!$F36,IF('Detailed Calculation - 5L4CO'!J13=3,$F37,$F38)))</f>
        <v>$30 off</v>
      </c>
      <c r="K52" s="32" t="str">
        <f>IF('Detailed Calculation - 5L4CO'!K13=1,'Input &amp; Summary - 5L4CO'!$F35,IF('Detailed Calculation - 5L4CO'!K13=2,'Input &amp; Summary - 5L4CO'!$F36,IF('Detailed Calculation - 5L4CO'!K13=3,$F37,$F38)))</f>
        <v>Free Ship</v>
      </c>
      <c r="L52" s="32" t="str">
        <f>IF('Detailed Calculation - 5L4CO'!L13=1,'Input &amp; Summary - 5L4CO'!$F35,IF('Detailed Calculation - 5L4CO'!L13=2,'Input &amp; Summary - 5L4CO'!$F36,IF('Detailed Calculation - 5L4CO'!L13=3,$F37,$F38)))</f>
        <v>$10 off</v>
      </c>
      <c r="M52" s="32" t="str">
        <f>IF('Detailed Calculation - 5L4CO'!M13=1,'Input &amp; Summary - 5L4CO'!$F35,IF('Detailed Calculation - 5L4CO'!M13=2,'Input &amp; Summary - 5L4CO'!$F36,IF('Detailed Calculation - 5L4CO'!M13=3,$F37,$F38)))</f>
        <v>$30 off</v>
      </c>
      <c r="N52" s="32" t="str">
        <f>IF('Detailed Calculation - 5L4CO'!N13=1,'Input &amp; Summary - 5L4CO'!$F35,IF('Detailed Calculation - 5L4CO'!N13=2,'Input &amp; Summary - 5L4CO'!$F36,IF('Detailed Calculation - 5L4CO'!N13=3,$F37,$F38)))</f>
        <v>$20 off</v>
      </c>
      <c r="O52" s="32" t="str">
        <f>IF('Detailed Calculation - 5L4CO'!O13=1,'Input &amp; Summary - 5L4CO'!$F35,IF('Detailed Calculation - 5L4CO'!O13=2,'Input &amp; Summary - 5L4CO'!$F36,IF('Detailed Calculation - 5L4CO'!O13=3,$F37,$F38)))</f>
        <v>$10 off</v>
      </c>
      <c r="P52" s="32" t="str">
        <f>IF('Detailed Calculation - 5L4CO'!P13=1,'Input &amp; Summary - 5L4CO'!$F35,IF('Detailed Calculation - 5L4CO'!P13=2,'Input &amp; Summary - 5L4CO'!$F36,IF('Detailed Calculation - 5L4CO'!P13=3,$F37,$F38)))</f>
        <v>Free Ship</v>
      </c>
      <c r="Q52" s="32" t="str">
        <f>IF('Detailed Calculation - 5L4CO'!Q13=1,'Input &amp; Summary - 5L4CO'!$F35,IF('Detailed Calculation - 5L4CO'!Q13=2,'Input &amp; Summary - 5L4CO'!$F36,IF('Detailed Calculation - 5L4CO'!Q13=3,$F37,$F38)))</f>
        <v>$10 off</v>
      </c>
      <c r="R52" s="32" t="str">
        <f>IF('Detailed Calculation - 5L4CO'!R13=1,'Input &amp; Summary - 5L4CO'!$F35,IF('Detailed Calculation - 5L4CO'!R13=2,'Input &amp; Summary - 5L4CO'!$F36,IF('Detailed Calculation - 5L4CO'!R13=3,$F37,$F38)))</f>
        <v>Free Ship</v>
      </c>
      <c r="S52" s="32" t="str">
        <f>IF('Detailed Calculation - 5L4CO'!S13=1,'Input &amp; Summary - 5L4CO'!$F35,IF('Detailed Calculation - 5L4CO'!S13=2,'Input &amp; Summary - 5L4CO'!$F36,IF('Detailed Calculation - 5L4CO'!S13=3,$F37,$F38)))</f>
        <v>$30 off</v>
      </c>
      <c r="T52" s="32" t="str">
        <f>IF('Detailed Calculation - 5L4CO'!T13=1,'Input &amp; Summary - 5L4CO'!$F35,IF('Detailed Calculation - 5L4CO'!T13=2,'Input &amp; Summary - 5L4CO'!$F36,IF('Detailed Calculation - 5L4CO'!T13=3,$F37,$F38)))</f>
        <v>$20 off</v>
      </c>
      <c r="U52" s="118"/>
    </row>
    <row r="53" spans="3:22" x14ac:dyDescent="0.2">
      <c r="C53" s="117"/>
      <c r="D53" s="30" t="str">
        <f>$F$19</f>
        <v>Promo Image</v>
      </c>
      <c r="E53" s="33" t="str">
        <f>IF('Detailed Calculation - 5L4CO'!E14=1,'Input &amp; Summary - 5L4CO'!$F39,IF('Detailed Calculation - 5L4CO'!E14=2,'Input &amp; Summary - 5L4CO'!$F40,IF('Detailed Calculation - 5L4CO'!E14=3,$F41,$F42)))</f>
        <v>Dollar Sign</v>
      </c>
      <c r="F53" s="33" t="str">
        <f>IF('Detailed Calculation - 5L4CO'!F14=1,'Input &amp; Summary - 5L4CO'!$F39,IF('Detailed Calculation - 5L4CO'!F14=2,'Input &amp; Summary - 5L4CO'!$F40,IF('Detailed Calculation - 5L4CO'!F14=3,$F41,$F42)))</f>
        <v>Exclamation</v>
      </c>
      <c r="G53" s="33" t="str">
        <f>IF('Detailed Calculation - 5L4CO'!G14=1,'Input &amp; Summary - 5L4CO'!$F39,IF('Detailed Calculation - 5L4CO'!G14=2,'Input &amp; Summary - 5L4CO'!$F40,IF('Detailed Calculation - 5L4CO'!G14=3,$F41,$F42)))</f>
        <v>Treasure</v>
      </c>
      <c r="H53" s="33" t="str">
        <f>IF('Detailed Calculation - 5L4CO'!H14=1,'Input &amp; Summary - 5L4CO'!$F39,IF('Detailed Calculation - 5L4CO'!H14=2,'Input &amp; Summary - 5L4CO'!$F40,IF('Detailed Calculation - 5L4CO'!H14=3,$F41,$F42)))</f>
        <v>Sun</v>
      </c>
      <c r="I53" s="33" t="str">
        <f>IF('Detailed Calculation - 5L4CO'!I14=1,'Input &amp; Summary - 5L4CO'!$F39,IF('Detailed Calculation - 5L4CO'!I14=2,'Input &amp; Summary - 5L4CO'!$F40,IF('Detailed Calculation - 5L4CO'!I14=3,$F41,$F42)))</f>
        <v>Sun</v>
      </c>
      <c r="J53" s="33" t="str">
        <f>IF('Detailed Calculation - 5L4CO'!J14=1,'Input &amp; Summary - 5L4CO'!$F39,IF('Detailed Calculation - 5L4CO'!J14=2,'Input &amp; Summary - 5L4CO'!$F40,IF('Detailed Calculation - 5L4CO'!J14=3,$F41,$F42)))</f>
        <v>Treasure</v>
      </c>
      <c r="K53" s="33" t="str">
        <f>IF('Detailed Calculation - 5L4CO'!K14=1,'Input &amp; Summary - 5L4CO'!$F39,IF('Detailed Calculation - 5L4CO'!K14=2,'Input &amp; Summary - 5L4CO'!$F40,IF('Detailed Calculation - 5L4CO'!K14=3,$F41,$F42)))</f>
        <v>Exclamation</v>
      </c>
      <c r="L53" s="33" t="str">
        <f>IF('Detailed Calculation - 5L4CO'!L14=1,'Input &amp; Summary - 5L4CO'!$F39,IF('Detailed Calculation - 5L4CO'!L14=2,'Input &amp; Summary - 5L4CO'!$F40,IF('Detailed Calculation - 5L4CO'!L14=3,$F41,$F42)))</f>
        <v>Dollar Sign</v>
      </c>
      <c r="M53" s="33" t="str">
        <f>IF('Detailed Calculation - 5L4CO'!M14=1,'Input &amp; Summary - 5L4CO'!$F39,IF('Detailed Calculation - 5L4CO'!M14=2,'Input &amp; Summary - 5L4CO'!$F40,IF('Detailed Calculation - 5L4CO'!M14=3,$F41,$F42)))</f>
        <v>Exclamation</v>
      </c>
      <c r="N53" s="33" t="str">
        <f>IF('Detailed Calculation - 5L4CO'!N14=1,'Input &amp; Summary - 5L4CO'!$F39,IF('Detailed Calculation - 5L4CO'!N14=2,'Input &amp; Summary - 5L4CO'!$F40,IF('Detailed Calculation - 5L4CO'!N14=3,$F41,$F42)))</f>
        <v>Dollar Sign</v>
      </c>
      <c r="O53" s="33" t="str">
        <f>IF('Detailed Calculation - 5L4CO'!O14=1,'Input &amp; Summary - 5L4CO'!$F39,IF('Detailed Calculation - 5L4CO'!O14=2,'Input &amp; Summary - 5L4CO'!$F40,IF('Detailed Calculation - 5L4CO'!O14=3,$F41,$F42)))</f>
        <v>Sun</v>
      </c>
      <c r="P53" s="33" t="str">
        <f>IF('Detailed Calculation - 5L4CO'!P14=1,'Input &amp; Summary - 5L4CO'!$F39,IF('Detailed Calculation - 5L4CO'!P14=2,'Input &amp; Summary - 5L4CO'!$F40,IF('Detailed Calculation - 5L4CO'!P14=3,$F41,$F42)))</f>
        <v>Treasure</v>
      </c>
      <c r="Q53" s="33" t="str">
        <f>IF('Detailed Calculation - 5L4CO'!Q14=1,'Input &amp; Summary - 5L4CO'!$F39,IF('Detailed Calculation - 5L4CO'!Q14=2,'Input &amp; Summary - 5L4CO'!$F40,IF('Detailed Calculation - 5L4CO'!Q14=3,$F41,$F42)))</f>
        <v>Treasure</v>
      </c>
      <c r="R53" s="33" t="str">
        <f>IF('Detailed Calculation - 5L4CO'!R14=1,'Input &amp; Summary - 5L4CO'!$F39,IF('Detailed Calculation - 5L4CO'!R14=2,'Input &amp; Summary - 5L4CO'!$F40,IF('Detailed Calculation - 5L4CO'!R14=3,$F41,$F42)))</f>
        <v>Sun</v>
      </c>
      <c r="S53" s="33" t="str">
        <f>IF('Detailed Calculation - 5L4CO'!S14=1,'Input &amp; Summary - 5L4CO'!$F39,IF('Detailed Calculation - 5L4CO'!S14=2,'Input &amp; Summary - 5L4CO'!$F40,IF('Detailed Calculation - 5L4CO'!S14=3,$F41,$F42)))</f>
        <v>Dollar Sign</v>
      </c>
      <c r="T53" s="33" t="str">
        <f>IF('Detailed Calculation - 5L4CO'!T14=1,'Input &amp; Summary - 5L4CO'!$F39,IF('Detailed Calculation - 5L4CO'!T14=2,'Input &amp; Summary - 5L4CO'!$F40,IF('Detailed Calculation - 5L4CO'!T14=3,$F41,$F42)))</f>
        <v>Exclamation</v>
      </c>
      <c r="U53" s="118"/>
    </row>
    <row r="54" spans="3:22" s="37" customFormat="1" ht="10" customHeight="1" thickBot="1" x14ac:dyDescent="0.25">
      <c r="C54" s="117"/>
      <c r="D54" s="36"/>
      <c r="E54" s="28"/>
      <c r="F54" s="28"/>
      <c r="G54" s="28"/>
      <c r="H54" s="28"/>
      <c r="I54" s="28"/>
      <c r="J54" s="28"/>
      <c r="K54" s="28"/>
      <c r="L54" s="28"/>
      <c r="M54" s="28"/>
      <c r="N54" s="28"/>
      <c r="O54" s="28"/>
      <c r="P54" s="28"/>
      <c r="Q54" s="28"/>
      <c r="R54" s="28"/>
      <c r="S54" s="28"/>
      <c r="T54" s="28"/>
      <c r="U54" s="118"/>
    </row>
    <row r="55" spans="3:22" s="8" customFormat="1" ht="88" customHeight="1" thickBot="1" x14ac:dyDescent="0.25">
      <c r="C55" s="119"/>
      <c r="D55" s="38" t="s">
        <v>145</v>
      </c>
      <c r="E55" s="188">
        <v>0.81983805668016196</v>
      </c>
      <c r="F55" s="188">
        <v>0.82377049180327866</v>
      </c>
      <c r="G55" s="188">
        <v>0.85912698412698407</v>
      </c>
      <c r="H55" s="188">
        <v>0.8468992248062015</v>
      </c>
      <c r="I55" s="188">
        <v>0.83433133732534925</v>
      </c>
      <c r="J55" s="188">
        <v>0.82448979591836735</v>
      </c>
      <c r="K55" s="188">
        <v>0.84453781512605042</v>
      </c>
      <c r="L55" s="188">
        <v>0.83476394849785407</v>
      </c>
      <c r="M55" s="188">
        <v>0.81108829568788499</v>
      </c>
      <c r="N55" s="188">
        <v>0.84305835010060359</v>
      </c>
      <c r="O55" s="188">
        <v>0.82881002087682676</v>
      </c>
      <c r="P55" s="188">
        <v>0.82293762575452711</v>
      </c>
      <c r="Q55" s="188">
        <v>0.8450413223140496</v>
      </c>
      <c r="R55" s="188">
        <v>0.80922431865828093</v>
      </c>
      <c r="S55" s="188">
        <v>0.85473684210526313</v>
      </c>
      <c r="T55" s="189">
        <v>0.86491935483870963</v>
      </c>
      <c r="U55" s="120"/>
      <c r="V55" s="66"/>
    </row>
    <row r="56" spans="3:22" x14ac:dyDescent="0.2">
      <c r="C56" s="117"/>
      <c r="D56" s="37"/>
      <c r="E56" s="37"/>
      <c r="F56" s="37"/>
      <c r="G56" s="37"/>
      <c r="H56" s="37"/>
      <c r="I56" s="37"/>
      <c r="J56" s="37"/>
      <c r="K56" s="37"/>
      <c r="L56" s="37"/>
      <c r="M56" s="37"/>
      <c r="N56" s="37"/>
      <c r="O56" s="37"/>
      <c r="P56" s="37"/>
      <c r="Q56" s="37"/>
      <c r="R56" s="37"/>
      <c r="S56" s="37"/>
      <c r="T56" s="37"/>
      <c r="U56" s="118"/>
    </row>
    <row r="57" spans="3:22" ht="21" x14ac:dyDescent="0.25">
      <c r="C57" s="117"/>
      <c r="D57" s="22" t="s">
        <v>90</v>
      </c>
      <c r="E57" s="53"/>
      <c r="F57" s="37"/>
      <c r="G57" s="37"/>
      <c r="H57" s="37"/>
      <c r="I57" s="37"/>
      <c r="J57" s="37"/>
      <c r="K57" s="37"/>
      <c r="L57" s="37"/>
      <c r="M57" s="37"/>
      <c r="N57" s="37"/>
      <c r="O57" s="37"/>
      <c r="P57" s="37"/>
      <c r="Q57" s="37"/>
      <c r="R57" s="37"/>
      <c r="S57" s="37"/>
      <c r="T57" s="37"/>
      <c r="U57" s="118"/>
    </row>
    <row r="58" spans="3:22" x14ac:dyDescent="0.2">
      <c r="C58" s="117"/>
      <c r="D58" s="141" t="s">
        <v>142</v>
      </c>
      <c r="E58" s="53"/>
      <c r="F58" s="37"/>
      <c r="G58" s="37"/>
      <c r="H58" s="37"/>
      <c r="I58" s="37"/>
      <c r="J58" s="37"/>
      <c r="K58" s="37"/>
      <c r="L58" s="37"/>
      <c r="M58" s="37"/>
      <c r="N58" s="37"/>
      <c r="O58" s="37"/>
      <c r="P58" s="37"/>
      <c r="Q58" s="37"/>
      <c r="R58" s="37"/>
      <c r="S58" s="37"/>
      <c r="T58" s="37"/>
      <c r="U58" s="118"/>
    </row>
    <row r="59" spans="3:22" ht="8" customHeight="1" x14ac:dyDescent="0.2">
      <c r="C59" s="117"/>
      <c r="D59" s="52"/>
      <c r="E59" s="53"/>
      <c r="F59" s="37"/>
      <c r="G59" s="37"/>
      <c r="H59" s="37"/>
      <c r="I59" s="37"/>
      <c r="J59" s="37"/>
      <c r="K59" s="37"/>
      <c r="L59" s="37"/>
      <c r="M59" s="37"/>
      <c r="N59" s="37"/>
      <c r="O59" s="37"/>
      <c r="P59" s="37"/>
      <c r="Q59" s="37"/>
      <c r="R59" s="37"/>
      <c r="S59" s="37"/>
      <c r="T59" s="37"/>
      <c r="U59" s="118"/>
    </row>
    <row r="60" spans="3:22" x14ac:dyDescent="0.2">
      <c r="C60" s="117"/>
      <c r="D60" s="149" t="s">
        <v>27</v>
      </c>
      <c r="E60" s="63" t="s">
        <v>91</v>
      </c>
      <c r="F60" s="37"/>
      <c r="G60" s="37"/>
      <c r="H60" s="37"/>
      <c r="I60" s="37"/>
      <c r="J60" s="37"/>
      <c r="K60" s="37"/>
      <c r="L60" s="37"/>
      <c r="M60" s="37"/>
      <c r="N60" s="37"/>
      <c r="O60" s="37"/>
      <c r="P60" s="37"/>
      <c r="Q60" s="37"/>
      <c r="R60" s="37"/>
      <c r="S60" s="37"/>
      <c r="T60" s="37"/>
      <c r="U60" s="118"/>
    </row>
    <row r="61" spans="3:22" x14ac:dyDescent="0.2">
      <c r="C61" s="117"/>
      <c r="D61" s="29" t="str">
        <f>$F$15</f>
        <v>Header</v>
      </c>
      <c r="E61" s="190" t="s">
        <v>92</v>
      </c>
      <c r="F61" s="37"/>
      <c r="G61" s="37"/>
      <c r="H61" s="37"/>
      <c r="I61" s="37"/>
      <c r="J61" s="37"/>
      <c r="K61" s="37"/>
      <c r="L61" s="37"/>
      <c r="M61" s="37"/>
      <c r="N61" s="37"/>
      <c r="O61" s="37"/>
      <c r="P61" s="37"/>
      <c r="Q61" s="37"/>
      <c r="R61" s="37"/>
      <c r="S61" s="37"/>
      <c r="T61" s="37"/>
      <c r="U61" s="118"/>
    </row>
    <row r="62" spans="3:22" x14ac:dyDescent="0.2">
      <c r="C62" s="117"/>
      <c r="D62" s="29" t="str">
        <f>$F$16</f>
        <v>Image</v>
      </c>
      <c r="E62" s="191" t="s">
        <v>92</v>
      </c>
      <c r="F62" s="37"/>
      <c r="G62" s="37"/>
      <c r="H62" s="37"/>
      <c r="I62" s="37"/>
      <c r="J62" s="37"/>
      <c r="K62" s="37"/>
      <c r="L62" s="37"/>
      <c r="M62" s="37"/>
      <c r="N62" s="37"/>
      <c r="O62" s="37"/>
      <c r="P62" s="37"/>
      <c r="Q62" s="37"/>
      <c r="R62" s="37"/>
      <c r="S62" s="37"/>
      <c r="T62" s="37"/>
      <c r="U62" s="118"/>
    </row>
    <row r="63" spans="3:22" x14ac:dyDescent="0.2">
      <c r="C63" s="117"/>
      <c r="D63" s="29" t="str">
        <f>$F$17</f>
        <v>CTA</v>
      </c>
      <c r="E63" s="191" t="s">
        <v>92</v>
      </c>
      <c r="F63" s="37"/>
      <c r="G63" s="37"/>
      <c r="H63" s="37"/>
      <c r="I63" s="37"/>
      <c r="J63" s="37"/>
      <c r="K63" s="37"/>
      <c r="L63" s="37"/>
      <c r="M63" s="37"/>
      <c r="N63" s="37"/>
      <c r="O63" s="37"/>
      <c r="P63" s="37"/>
      <c r="Q63" s="37"/>
      <c r="R63" s="37"/>
      <c r="S63" s="37"/>
      <c r="T63" s="37"/>
      <c r="U63" s="118"/>
    </row>
    <row r="64" spans="3:22" x14ac:dyDescent="0.2">
      <c r="C64" s="117"/>
      <c r="D64" s="29" t="str">
        <f>$F$18</f>
        <v>Promo Text</v>
      </c>
      <c r="E64" s="191" t="s">
        <v>92</v>
      </c>
      <c r="F64" s="37"/>
      <c r="G64" s="37"/>
      <c r="H64" s="37"/>
      <c r="I64" s="37"/>
      <c r="J64" s="37"/>
      <c r="K64" s="37"/>
      <c r="L64" s="37"/>
      <c r="M64" s="37"/>
      <c r="N64" s="37"/>
      <c r="O64" s="37"/>
      <c r="P64" s="37"/>
      <c r="Q64" s="37"/>
      <c r="R64" s="37"/>
      <c r="S64" s="37"/>
      <c r="T64" s="37"/>
      <c r="U64" s="118"/>
    </row>
    <row r="65" spans="3:21" x14ac:dyDescent="0.2">
      <c r="C65" s="117"/>
      <c r="D65" s="30" t="str">
        <f>$F$19</f>
        <v>Promo Image</v>
      </c>
      <c r="E65" s="192" t="s">
        <v>92</v>
      </c>
      <c r="F65" s="37"/>
      <c r="G65" s="37"/>
      <c r="H65" s="37"/>
      <c r="I65" s="37"/>
      <c r="J65" s="37"/>
      <c r="K65" s="37"/>
      <c r="L65" s="37"/>
      <c r="M65" s="37"/>
      <c r="N65" s="37"/>
      <c r="O65" s="37"/>
      <c r="P65" s="37"/>
      <c r="Q65" s="37"/>
      <c r="R65" s="37"/>
      <c r="S65" s="37"/>
      <c r="T65" s="37"/>
      <c r="U65" s="118"/>
    </row>
    <row r="66" spans="3:21" ht="17" thickBot="1" x14ac:dyDescent="0.25">
      <c r="C66" s="121"/>
      <c r="D66" s="122"/>
      <c r="E66" s="122"/>
      <c r="F66" s="122"/>
      <c r="G66" s="122"/>
      <c r="H66" s="122"/>
      <c r="I66" s="122"/>
      <c r="J66" s="122"/>
      <c r="K66" s="122"/>
      <c r="L66" s="122"/>
      <c r="M66" s="122"/>
      <c r="N66" s="122"/>
      <c r="O66" s="122"/>
      <c r="P66" s="122"/>
      <c r="Q66" s="122"/>
      <c r="R66" s="122"/>
      <c r="S66" s="122"/>
      <c r="T66" s="122"/>
      <c r="U66" s="123"/>
    </row>
    <row r="68" spans="3:21" ht="17" thickBot="1" x14ac:dyDescent="0.25"/>
    <row r="69" spans="3:21" x14ac:dyDescent="0.2">
      <c r="C69" s="111"/>
      <c r="D69" s="113"/>
      <c r="E69" s="113"/>
      <c r="F69" s="113"/>
      <c r="G69" s="113"/>
      <c r="H69" s="113"/>
      <c r="I69" s="113"/>
      <c r="J69" s="113"/>
      <c r="K69" s="113"/>
      <c r="L69" s="113"/>
      <c r="M69" s="113"/>
      <c r="N69" s="113"/>
      <c r="O69" s="113"/>
      <c r="P69" s="113"/>
      <c r="Q69" s="113"/>
      <c r="R69" s="113"/>
      <c r="S69" s="113"/>
      <c r="T69" s="113"/>
      <c r="U69" s="116"/>
    </row>
    <row r="70" spans="3:21" ht="26" x14ac:dyDescent="0.3">
      <c r="C70" s="117"/>
      <c r="D70" s="110" t="s">
        <v>141</v>
      </c>
      <c r="E70" s="37"/>
      <c r="F70" s="37"/>
      <c r="G70" s="37"/>
      <c r="H70" s="37"/>
      <c r="I70" s="37"/>
      <c r="J70" s="37"/>
      <c r="K70" s="37"/>
      <c r="L70" s="37"/>
      <c r="M70" s="37"/>
      <c r="N70" s="37"/>
      <c r="O70" s="37"/>
      <c r="P70" s="37"/>
      <c r="Q70" s="37"/>
      <c r="R70" s="37"/>
      <c r="S70" s="37"/>
      <c r="T70" s="37"/>
      <c r="U70" s="118"/>
    </row>
    <row r="71" spans="3:21" x14ac:dyDescent="0.2">
      <c r="C71" s="117"/>
      <c r="D71" s="37"/>
      <c r="E71" s="37"/>
      <c r="F71" s="37"/>
      <c r="G71" s="37"/>
      <c r="H71" s="37"/>
      <c r="I71" s="37"/>
      <c r="J71" s="37"/>
      <c r="K71" s="37"/>
      <c r="L71" s="37"/>
      <c r="M71" s="37"/>
      <c r="N71" s="37"/>
      <c r="O71" s="37"/>
      <c r="P71" s="37"/>
      <c r="Q71" s="37"/>
      <c r="R71" s="37"/>
      <c r="S71" s="37"/>
      <c r="T71" s="37"/>
      <c r="U71" s="118"/>
    </row>
    <row r="72" spans="3:21" ht="21" x14ac:dyDescent="0.25">
      <c r="C72" s="117"/>
      <c r="D72" s="108" t="s">
        <v>81</v>
      </c>
      <c r="E72" s="37"/>
      <c r="F72" s="37"/>
      <c r="G72" s="37"/>
      <c r="H72" s="37"/>
      <c r="I72" s="37"/>
      <c r="J72" s="37"/>
      <c r="K72" s="37"/>
      <c r="L72" s="37"/>
      <c r="M72" s="37"/>
      <c r="N72" s="37"/>
      <c r="O72" s="37"/>
      <c r="P72" s="37"/>
      <c r="Q72" s="37"/>
      <c r="R72" s="37"/>
      <c r="S72" s="37"/>
      <c r="T72" s="37"/>
      <c r="U72" s="118"/>
    </row>
    <row r="73" spans="3:21" x14ac:dyDescent="0.2">
      <c r="C73" s="117"/>
      <c r="D73" s="141" t="s">
        <v>143</v>
      </c>
      <c r="E73" s="37"/>
      <c r="F73" s="37"/>
      <c r="G73" s="37"/>
      <c r="H73" s="37"/>
      <c r="I73" s="37"/>
      <c r="J73" s="37"/>
      <c r="K73" s="37"/>
      <c r="L73" s="37"/>
      <c r="M73" s="37"/>
      <c r="N73" s="37"/>
      <c r="O73" s="37"/>
      <c r="P73" s="37"/>
      <c r="Q73" s="37"/>
      <c r="R73" s="37"/>
      <c r="S73" s="37"/>
      <c r="T73" s="37"/>
      <c r="U73" s="118"/>
    </row>
    <row r="74" spans="3:21" ht="7" customHeight="1" x14ac:dyDescent="0.2">
      <c r="C74" s="117"/>
      <c r="D74" s="37"/>
      <c r="E74" s="37"/>
      <c r="F74" s="37"/>
      <c r="G74" s="37"/>
      <c r="H74" s="37"/>
      <c r="I74" s="37"/>
      <c r="J74" s="37"/>
      <c r="K74" s="37"/>
      <c r="L74" s="37"/>
      <c r="M74" s="37"/>
      <c r="N74" s="37"/>
      <c r="O74" s="37"/>
      <c r="P74" s="37"/>
      <c r="Q74" s="37"/>
      <c r="R74" s="37"/>
      <c r="S74" s="37"/>
      <c r="T74" s="37"/>
      <c r="U74" s="118"/>
    </row>
    <row r="75" spans="3:21" ht="26" customHeight="1" x14ac:dyDescent="0.2">
      <c r="C75" s="117"/>
      <c r="D75" s="315" t="s">
        <v>27</v>
      </c>
      <c r="E75" s="313" t="s">
        <v>132</v>
      </c>
      <c r="F75" s="314"/>
      <c r="G75" s="314"/>
      <c r="H75" s="314"/>
      <c r="I75" s="314" t="s">
        <v>80</v>
      </c>
      <c r="J75" s="314"/>
      <c r="K75" s="314"/>
      <c r="L75" s="314"/>
      <c r="M75" s="314"/>
      <c r="N75" s="314"/>
      <c r="O75" s="37"/>
      <c r="P75" s="37"/>
      <c r="Q75" s="37"/>
      <c r="R75" s="37"/>
      <c r="S75" s="37"/>
      <c r="T75" s="37"/>
      <c r="U75" s="118"/>
    </row>
    <row r="76" spans="3:21" ht="48" x14ac:dyDescent="0.2">
      <c r="C76" s="117"/>
      <c r="D76" s="316"/>
      <c r="E76" s="47" t="s">
        <v>74</v>
      </c>
      <c r="F76" s="47" t="s">
        <v>75</v>
      </c>
      <c r="G76" s="47" t="s">
        <v>76</v>
      </c>
      <c r="H76" s="47" t="s">
        <v>77</v>
      </c>
      <c r="I76" s="59" t="s">
        <v>79</v>
      </c>
      <c r="J76" s="50" t="s">
        <v>94</v>
      </c>
      <c r="K76" s="50" t="s">
        <v>82</v>
      </c>
      <c r="L76" s="60" t="s">
        <v>95</v>
      </c>
      <c r="M76" s="50" t="s">
        <v>83</v>
      </c>
      <c r="N76" s="127" t="s">
        <v>96</v>
      </c>
      <c r="O76" s="37"/>
      <c r="P76" s="37"/>
      <c r="Q76" s="37"/>
      <c r="R76" s="37"/>
      <c r="S76" s="37"/>
      <c r="T76" s="37"/>
      <c r="U76" s="118"/>
    </row>
    <row r="77" spans="3:21" x14ac:dyDescent="0.2">
      <c r="C77" s="117"/>
      <c r="D77" s="29" t="str">
        <f>$F$15</f>
        <v>Header</v>
      </c>
      <c r="E77" s="45">
        <f>'Detailed Calculation - 5L4CO'!U23</f>
        <v>0.83740868935415658</v>
      </c>
      <c r="F77" s="45">
        <f>'Detailed Calculation - 5L4CO'!U29</f>
        <v>0.83453072421690533</v>
      </c>
      <c r="G77" s="45">
        <f>'Detailed Calculation - 5L4CO'!U35</f>
        <v>0.82647357310496061</v>
      </c>
      <c r="H77" s="45">
        <f>'Detailed Calculation - 5L4CO'!U41</f>
        <v>0.84348045947907579</v>
      </c>
      <c r="I77" s="48" t="str">
        <f>IF(E77=MAX(E77:H77),E$76,IF(F77=MAX(E77:H77),F$76,IF(G77=MAX(E77:H77),G$76,H$76)))</f>
        <v>Content Option 4</v>
      </c>
      <c r="J77" s="67">
        <f>MAX(E77:H77)</f>
        <v>0.84348045947907579</v>
      </c>
      <c r="K77" s="67">
        <f>IF(E61="Include Location",$J77-(AVERAGE($E$55:$T$55)),"Excluded")</f>
        <v>8.0070979403012998E-3</v>
      </c>
      <c r="L77" s="67">
        <f>IF(E61="Include Location",$K77/SUM($K$77:$K$81),"Excluded")</f>
        <v>0.17309256680302462</v>
      </c>
      <c r="M77" s="67">
        <f>IF(E61="Include Location",$J77-$E$55,"Excluded")</f>
        <v>2.3642402798913831E-2</v>
      </c>
      <c r="N77" s="128">
        <f>IF(E61="Include Location", M77/SUM($M$77:$M$81), "Excluded")</f>
        <v>0.18999713443732755</v>
      </c>
      <c r="O77" s="37"/>
      <c r="P77" s="131"/>
      <c r="Q77" s="37"/>
      <c r="R77" s="37"/>
      <c r="S77" s="37"/>
      <c r="T77" s="37"/>
      <c r="U77" s="118"/>
    </row>
    <row r="78" spans="3:21" x14ac:dyDescent="0.2">
      <c r="C78" s="117"/>
      <c r="D78" s="29" t="str">
        <f>$F$16</f>
        <v>Image</v>
      </c>
      <c r="E78" s="45">
        <f>'Detailed Calculation - 5L4CO'!U24</f>
        <v>0.82757475300186156</v>
      </c>
      <c r="F78" s="45">
        <f>'Detailed Calculation - 5L4CO'!U30</f>
        <v>0.82513573912013272</v>
      </c>
      <c r="G78" s="45">
        <f>'Detailed Calculation - 5L4CO'!U36</f>
        <v>0.84680291555878118</v>
      </c>
      <c r="H78" s="45">
        <f>'Detailed Calculation - 5L4CO'!U42</f>
        <v>0.84238003847432308</v>
      </c>
      <c r="I78" s="48" t="str">
        <f>IF(E78=MAX(E78:H78),E$76,IF(F78=MAX(E78:H78),F$76,IF(G78=MAX(E78:H78),G$76,H$76)))</f>
        <v>Content Option 3</v>
      </c>
      <c r="J78" s="67">
        <f>MAX(E78:H78)</f>
        <v>0.84680291555878118</v>
      </c>
      <c r="K78" s="67">
        <f>IF(E62="Include Location",$J78-(AVERAGE($E$55:$T$55)),"Excluded")</f>
        <v>1.1329554020006682E-2</v>
      </c>
      <c r="L78" s="67">
        <f>IF(E62="Include Location",$K78/SUM($K$77:$K$81),"Excluded")</f>
        <v>0.24491539889703035</v>
      </c>
      <c r="M78" s="67">
        <f>IF(E62="Include Location",$J78-$E$55,"Excluded")</f>
        <v>2.6964858878619213E-2</v>
      </c>
      <c r="N78" s="129">
        <f>IF(E62="Include Location", M78/SUM($M$77:$M$81), "Excluded")</f>
        <v>0.21669734506341928</v>
      </c>
      <c r="O78" s="37"/>
      <c r="P78" s="37"/>
      <c r="Q78" s="37"/>
      <c r="R78" s="37"/>
      <c r="S78" s="37"/>
      <c r="T78" s="37"/>
      <c r="U78" s="118"/>
    </row>
    <row r="79" spans="3:21" x14ac:dyDescent="0.2">
      <c r="C79" s="117"/>
      <c r="D79" s="29" t="str">
        <f>$F$17</f>
        <v>CTA</v>
      </c>
      <c r="E79" s="45">
        <f>'Detailed Calculation - 5L4CO'!U25</f>
        <v>0.83451430707851637</v>
      </c>
      <c r="F79" s="45">
        <f>'Detailed Calculation - 5L4CO'!U31</f>
        <v>0.83394407424710459</v>
      </c>
      <c r="G79" s="45">
        <f>'Detailed Calculation - 5L4CO'!U37</f>
        <v>0.82855088674275101</v>
      </c>
      <c r="H79" s="45">
        <f>'Detailed Calculation - 5L4CO'!U43</f>
        <v>0.84488417808672622</v>
      </c>
      <c r="I79" s="48" t="str">
        <f>IF(E79=MAX(E79:H79),E$76,IF(F79=MAX(E79:H79),F$76,IF(G79=MAX(E79:H79),G$76,H$76)))</f>
        <v>Content Option 4</v>
      </c>
      <c r="J79" s="67">
        <f>MAX(E79:H79)</f>
        <v>0.84488417808672622</v>
      </c>
      <c r="K79" s="67">
        <f>IF(E63="Include Location",$J79-(AVERAGE($E$55:$T$55)),"Excluded")</f>
        <v>9.4108165479517281E-3</v>
      </c>
      <c r="L79" s="67">
        <f>IF(E63="Include Location",$K79/SUM($K$77:$K$81),"Excluded")</f>
        <v>0.20343730077267524</v>
      </c>
      <c r="M79" s="67">
        <f>IF(E63="Include Location",$J79-$E$55,"Excluded")</f>
        <v>2.5046121406564259E-2</v>
      </c>
      <c r="N79" s="129">
        <f>IF(E63="Include Location", M79/SUM($M$77:$M$81), "Excluded")</f>
        <v>0.20127782004607581</v>
      </c>
      <c r="O79" s="37"/>
      <c r="P79" s="37"/>
      <c r="Q79" s="37"/>
      <c r="R79" s="37"/>
      <c r="S79" s="37"/>
      <c r="T79" s="37"/>
      <c r="U79" s="118"/>
    </row>
    <row r="80" spans="3:21" x14ac:dyDescent="0.2">
      <c r="C80" s="117"/>
      <c r="D80" s="29" t="str">
        <f>$F$18</f>
        <v>Promo Text</v>
      </c>
      <c r="E80" s="45">
        <f>'Detailed Calculation - 5L4CO'!U26</f>
        <v>0.82413445405475516</v>
      </c>
      <c r="F80" s="45">
        <f>'Detailed Calculation - 5L4CO'!U32</f>
        <v>0.83309644587300236</v>
      </c>
      <c r="G80" s="45">
        <f>'Detailed Calculation - 5L4CO'!U38</f>
        <v>0.85035900659791164</v>
      </c>
      <c r="H80" s="45">
        <f>'Detailed Calculation - 5L4CO'!U44</f>
        <v>0.83430353962942927</v>
      </c>
      <c r="I80" s="48" t="str">
        <f>IF(E80=MAX(E80:H80),E$76,IF(F80=MAX(E80:H80),F$76,IF(G80=MAX(E80:H80),G$76,H$76)))</f>
        <v>Content Option 3</v>
      </c>
      <c r="J80" s="67">
        <f>MAX(E80:H80)</f>
        <v>0.85035900659791164</v>
      </c>
      <c r="K80" s="67">
        <f>IF(E64="Include Location",$J80-(AVERAGE($E$55:$T$55)),"Excluded")</f>
        <v>1.4885645059137143E-2</v>
      </c>
      <c r="L80" s="67">
        <f>IF(E64="Include Location",$K80/SUM($K$77:$K$81),"Excluded")</f>
        <v>0.3217888092558856</v>
      </c>
      <c r="M80" s="67">
        <f>IF(E64="Include Location",$J80-$E$55,"Excluded")</f>
        <v>3.0520949917749673E-2</v>
      </c>
      <c r="N80" s="129">
        <f>IF(E64="Include Location", M80/SUM($M$77:$M$81), "Excluded")</f>
        <v>0.24527511327842008</v>
      </c>
      <c r="O80" s="37"/>
      <c r="P80" s="37"/>
      <c r="Q80" s="37"/>
      <c r="R80" s="37"/>
      <c r="S80" s="37"/>
      <c r="T80" s="37"/>
      <c r="U80" s="118"/>
    </row>
    <row r="81" spans="3:21" x14ac:dyDescent="0.2">
      <c r="C81" s="117"/>
      <c r="D81" s="30" t="str">
        <f>$F$19</f>
        <v>Promo Image</v>
      </c>
      <c r="E81" s="46">
        <f>'Detailed Calculation - 5L4CO'!U27</f>
        <v>0.83809929934597072</v>
      </c>
      <c r="F81" s="46">
        <f>'Detailed Calculation - 5L4CO'!U33</f>
        <v>0.83607898936398095</v>
      </c>
      <c r="G81" s="46">
        <f>'Detailed Calculation - 5L4CO'!U39</f>
        <v>0.83789893202848198</v>
      </c>
      <c r="H81" s="46">
        <f>'Detailed Calculation - 5L4CO'!U45</f>
        <v>0.82981622541666467</v>
      </c>
      <c r="I81" s="49" t="str">
        <f>IF(E81=MAX(E81:H81),E$76,IF(F81=MAX(E81:H81),F$76,IF(G81=MAX(E81:H81),G$76,H$76)))</f>
        <v>Content Option 1</v>
      </c>
      <c r="J81" s="68">
        <f>MAX(E81:H81)</f>
        <v>0.83809929934597072</v>
      </c>
      <c r="K81" s="68">
        <f>IF(E65="Include Location",$J81-(AVERAGE($E$55:$T$55)),"Excluded")</f>
        <v>2.6259378071962214E-3</v>
      </c>
      <c r="L81" s="68">
        <f>IF(E65="Include Location",$K81/SUM($K$77:$K$81),"Excluded")</f>
        <v>5.6765924271384195E-2</v>
      </c>
      <c r="M81" s="68">
        <f>IF(E65="Include Location",$J81-E$55,"Excluded")</f>
        <v>1.8261242665808752E-2</v>
      </c>
      <c r="N81" s="130">
        <f>IF(E65="Include Location", M81/SUM($M$77:$M$81), "Excluded")</f>
        <v>0.14675258717475728</v>
      </c>
      <c r="O81" s="37"/>
      <c r="P81" s="37"/>
      <c r="Q81" s="37"/>
      <c r="R81" s="54"/>
      <c r="S81" s="37"/>
      <c r="T81" s="37"/>
      <c r="U81" s="118"/>
    </row>
    <row r="82" spans="3:21" x14ac:dyDescent="0.2">
      <c r="C82" s="117"/>
      <c r="D82" s="51"/>
      <c r="E82" s="51"/>
      <c r="F82" s="51"/>
      <c r="G82" s="51"/>
      <c r="H82" s="51"/>
      <c r="I82" s="107"/>
      <c r="J82" s="37"/>
      <c r="K82" s="37"/>
      <c r="L82" s="37"/>
      <c r="M82" s="37"/>
      <c r="N82" s="37"/>
      <c r="O82" s="37"/>
      <c r="P82" s="37"/>
      <c r="Q82" s="37"/>
      <c r="R82" s="54"/>
      <c r="S82" s="37"/>
      <c r="T82" s="37"/>
      <c r="U82" s="118"/>
    </row>
    <row r="83" spans="3:21" x14ac:dyDescent="0.2">
      <c r="C83" s="117"/>
      <c r="D83" s="51"/>
      <c r="E83" s="51"/>
      <c r="F83" s="51"/>
      <c r="G83" s="51"/>
      <c r="H83" s="51"/>
      <c r="I83" s="107"/>
      <c r="J83" s="37"/>
      <c r="K83" s="37"/>
      <c r="L83" s="37"/>
      <c r="M83" s="37"/>
      <c r="N83" s="37"/>
      <c r="O83" s="37"/>
      <c r="P83" s="37"/>
      <c r="Q83" s="37"/>
      <c r="R83" s="58"/>
      <c r="S83" s="37"/>
      <c r="T83" s="37"/>
      <c r="U83" s="118"/>
    </row>
    <row r="84" spans="3:21" ht="21" x14ac:dyDescent="0.25">
      <c r="C84" s="117"/>
      <c r="D84" s="108" t="s">
        <v>97</v>
      </c>
      <c r="E84" s="51"/>
      <c r="F84" s="51"/>
      <c r="G84" s="51"/>
      <c r="H84" s="51"/>
      <c r="I84" s="37"/>
      <c r="J84" s="37"/>
      <c r="K84" s="69"/>
      <c r="L84" s="37"/>
      <c r="M84" s="37"/>
      <c r="N84" s="37"/>
      <c r="O84" s="37"/>
      <c r="P84" s="37"/>
      <c r="Q84" s="37"/>
      <c r="R84" s="28"/>
      <c r="S84" s="37"/>
      <c r="T84" s="37"/>
      <c r="U84" s="118"/>
    </row>
    <row r="85" spans="3:21" ht="16" customHeight="1" x14ac:dyDescent="0.2">
      <c r="C85" s="132"/>
      <c r="D85" s="141" t="s">
        <v>143</v>
      </c>
      <c r="E85" s="37"/>
      <c r="F85" s="37"/>
      <c r="G85" s="37"/>
      <c r="H85" s="37"/>
      <c r="I85" s="107"/>
      <c r="J85" s="37"/>
      <c r="K85" s="37"/>
      <c r="L85" s="37"/>
      <c r="M85" s="37"/>
      <c r="N85" s="37"/>
      <c r="O85" s="37"/>
      <c r="P85" s="37"/>
      <c r="Q85" s="37"/>
      <c r="R85" s="28"/>
      <c r="S85" s="37"/>
      <c r="T85" s="37"/>
      <c r="U85" s="118"/>
    </row>
    <row r="86" spans="3:21" ht="7" customHeight="1" x14ac:dyDescent="0.2">
      <c r="C86" s="133"/>
      <c r="D86" s="72"/>
      <c r="E86" s="70"/>
      <c r="F86" s="71"/>
      <c r="G86" s="71"/>
      <c r="H86" s="71"/>
      <c r="I86" s="37"/>
      <c r="J86" s="37"/>
      <c r="K86" s="37"/>
      <c r="L86" s="37"/>
      <c r="M86" s="37"/>
      <c r="N86" s="37"/>
      <c r="O86" s="37"/>
      <c r="P86" s="37"/>
      <c r="Q86" s="37"/>
      <c r="R86" s="28"/>
      <c r="S86" s="37"/>
      <c r="T86" s="37"/>
      <c r="U86" s="118"/>
    </row>
    <row r="87" spans="3:21" ht="48" x14ac:dyDescent="0.2">
      <c r="C87" s="134"/>
      <c r="D87" s="63" t="s">
        <v>27</v>
      </c>
      <c r="E87" s="150" t="s">
        <v>88</v>
      </c>
      <c r="F87" s="63" t="s">
        <v>108</v>
      </c>
      <c r="G87" s="63" t="s">
        <v>111</v>
      </c>
      <c r="H87" s="63" t="s">
        <v>109</v>
      </c>
      <c r="I87" s="155" t="s">
        <v>110</v>
      </c>
      <c r="J87" s="182"/>
      <c r="K87" s="37"/>
      <c r="L87" s="37"/>
      <c r="M87" s="37"/>
      <c r="N87" s="37"/>
      <c r="O87" s="37"/>
      <c r="P87" s="37"/>
      <c r="Q87" s="37"/>
      <c r="R87" s="28"/>
      <c r="S87" s="37"/>
      <c r="T87" s="37"/>
      <c r="U87" s="118"/>
    </row>
    <row r="88" spans="3:21" x14ac:dyDescent="0.2">
      <c r="C88" s="134"/>
      <c r="D88" s="14" t="str">
        <f>$F$15</f>
        <v>Header</v>
      </c>
      <c r="E88" s="86">
        <f>IF(E61="Include Location",3,0)</f>
        <v>3</v>
      </c>
      <c r="F88" s="73">
        <f>IF(E61="Include Location",POWER('Detailed Calculation - 5L4CO'!V23,2)/COUNT('Detailed Calculation - 5L4CO'!E23:T23)+POWER('Detailed Calculation - 5L4CO'!V29,2)/COUNT('Detailed Calculation - 5L4CO'!E29:T29)+POWER('Detailed Calculation - 5L4CO'!V35,2)/COUNT('Detailed Calculation - 5L4CO'!E35:T35)+POWER('Detailed Calculation - 5L4CO'!V41,2)/COUNT('Detailed Calculation - 5L4CO'!E41:T41)-'Detailed Calculation - 5L4CO'!$E$53,0)</f>
        <v>5.9897547261122952E-4</v>
      </c>
      <c r="G88" s="74">
        <f>F88/$F$94</f>
        <v>0.1443840002226017</v>
      </c>
      <c r="H88" s="73">
        <f>IF(E61="Include Location",F88/E88,0)</f>
        <v>1.9965849087040985E-4</v>
      </c>
      <c r="I88" s="142" t="str">
        <f>IF($E$93=0,"",H88/$H$93)</f>
        <v/>
      </c>
      <c r="J88" s="183"/>
      <c r="K88" s="37"/>
      <c r="L88" s="37"/>
      <c r="M88" s="37"/>
      <c r="N88" s="37"/>
      <c r="O88" s="37"/>
      <c r="P88" s="37"/>
      <c r="Q88" s="37"/>
      <c r="R88" s="28"/>
      <c r="S88" s="37"/>
      <c r="T88" s="37"/>
      <c r="U88" s="118"/>
    </row>
    <row r="89" spans="3:21" x14ac:dyDescent="0.2">
      <c r="C89" s="134"/>
      <c r="D89" s="14" t="str">
        <f>$F$16</f>
        <v>Image</v>
      </c>
      <c r="E89" s="86">
        <f>IF(E62="Include Location",3,0)</f>
        <v>3</v>
      </c>
      <c r="F89" s="73">
        <f>IF(E62="Include Location",POWER('Detailed Calculation - 5L4CO'!V24,2)/COUNT('Detailed Calculation - 5L4CO'!E24:T24)+POWER('Detailed Calculation - 5L4CO'!V30,2)/COUNT('Detailed Calculation - 5L4CO'!E30:T30)+POWER('Detailed Calculation - 5L4CO'!V36,2)/COUNT('Detailed Calculation - 5L4CO'!E36:T36)+POWER('Detailed Calculation - 5L4CO'!V42,2)/COUNT('Detailed Calculation - 5L4CO'!E42:T42)-'Detailed Calculation - 5L4CO'!$E$53,0)</f>
        <v>1.3812617387003456E-3</v>
      </c>
      <c r="G89" s="74">
        <f t="shared" ref="G89:G93" si="0">F89/$F$94</f>
        <v>0.33295536179229351</v>
      </c>
      <c r="H89" s="73">
        <f>IF(E62="Include Location",F89/E89,0)</f>
        <v>4.604205795667819E-4</v>
      </c>
      <c r="I89" s="142" t="str">
        <f t="shared" ref="I89:I93" si="1">IF($E$93=0,"",H89/$H$93)</f>
        <v/>
      </c>
      <c r="J89" s="183"/>
      <c r="K89" s="37"/>
      <c r="L89" s="37"/>
      <c r="M89" s="37"/>
      <c r="N89" s="37"/>
      <c r="O89" s="37"/>
      <c r="P89" s="37"/>
      <c r="Q89" s="37"/>
      <c r="R89" s="37"/>
      <c r="S89" s="37"/>
      <c r="T89" s="37"/>
      <c r="U89" s="118"/>
    </row>
    <row r="90" spans="3:21" x14ac:dyDescent="0.2">
      <c r="C90" s="134"/>
      <c r="D90" s="14" t="str">
        <f>$F$17</f>
        <v>CTA</v>
      </c>
      <c r="E90" s="86">
        <f>IF(E63="Include Location",3,0)</f>
        <v>3</v>
      </c>
      <c r="F90" s="73">
        <f>IF(E63="Include Location",POWER('Detailed Calculation - 5L4CO'!V25,2)/COUNT('Detailed Calculation - 5L4CO'!E25:T25)+POWER('Detailed Calculation - 5L4CO'!V31,2)/COUNT('Detailed Calculation - 5L4CO'!E31:T31)+POWER('Detailed Calculation - 5L4CO'!V37,2)/COUNT('Detailed Calculation - 5L4CO'!E37:T37)+POWER('Detailed Calculation - 5L4CO'!V43,2)/COUNT('Detailed Calculation - 5L4CO'!E43:T43)-'Detailed Calculation - 5L4CO'!$E$53,0)</f>
        <v>5.5897052191866692E-4</v>
      </c>
      <c r="G90" s="74">
        <f t="shared" si="0"/>
        <v>0.1347407425704655</v>
      </c>
      <c r="H90" s="73">
        <f>IF(E63="Include Location",F90/E90,0)</f>
        <v>1.863235073062223E-4</v>
      </c>
      <c r="I90" s="142" t="str">
        <f t="shared" si="1"/>
        <v/>
      </c>
      <c r="J90" s="183"/>
      <c r="K90" s="37"/>
      <c r="L90" s="37"/>
      <c r="M90" s="37"/>
      <c r="N90" s="37"/>
      <c r="O90" s="37"/>
      <c r="P90" s="37"/>
      <c r="Q90" s="37"/>
      <c r="R90" s="37"/>
      <c r="S90" s="37"/>
      <c r="T90" s="37"/>
      <c r="U90" s="118"/>
    </row>
    <row r="91" spans="3:21" x14ac:dyDescent="0.2">
      <c r="C91" s="134"/>
      <c r="D91" s="14" t="str">
        <f>$F$18</f>
        <v>Promo Text</v>
      </c>
      <c r="E91" s="86">
        <f>IF(E64="Include Location",3,0)</f>
        <v>3</v>
      </c>
      <c r="F91" s="73">
        <f>IF(E64="Include Location",POWER('Detailed Calculation - 5L4CO'!V26,2)/COUNT('Detailed Calculation - 5L4CO'!E26:T26)+POWER('Detailed Calculation - 5L4CO'!V32,2)/COUNT('Detailed Calculation - 5L4CO'!E32:T32)+POWER('Detailed Calculation - 5L4CO'!V38,2)/COUNT('Detailed Calculation - 5L4CO'!E38:T38)+POWER('Detailed Calculation - 5L4CO'!V44,2)/COUNT('Detailed Calculation - 5L4CO'!E44:T44)-'Detailed Calculation - 5L4CO'!$E$53,0)</f>
        <v>1.4286858525629498E-3</v>
      </c>
      <c r="G91" s="74">
        <f t="shared" si="0"/>
        <v>0.34438702064911486</v>
      </c>
      <c r="H91" s="73">
        <f>IF(E64="Include Location",F91/E91,0)</f>
        <v>4.7622861752098328E-4</v>
      </c>
      <c r="I91" s="142" t="str">
        <f t="shared" si="1"/>
        <v/>
      </c>
      <c r="J91" s="183"/>
      <c r="K91" s="37"/>
      <c r="L91" s="37"/>
      <c r="M91" s="37"/>
      <c r="N91" s="37"/>
      <c r="O91" s="37"/>
      <c r="P91" s="37"/>
      <c r="Q91" s="37"/>
      <c r="R91" s="37"/>
      <c r="S91" s="37"/>
      <c r="T91" s="37"/>
      <c r="U91" s="118"/>
    </row>
    <row r="92" spans="3:21" x14ac:dyDescent="0.2">
      <c r="C92" s="135"/>
      <c r="D92" s="14" t="str">
        <f>$F$19</f>
        <v>Promo Image</v>
      </c>
      <c r="E92" s="86">
        <f>IF(E65="Include Location",3,0)</f>
        <v>3</v>
      </c>
      <c r="F92" s="73">
        <f>IF(E65="Include Location",POWER('Detailed Calculation - 5L4CO'!V27,2)/COUNT('Detailed Calculation - 5L4CO'!E27:T27)+POWER('Detailed Calculation - 5L4CO'!V33,2)/COUNT('Detailed Calculation - 5L4CO'!E33:T33)+POWER('Detailed Calculation - 5L4CO'!V39,2)/COUNT('Detailed Calculation - 5L4CO'!E39:T39)+POWER('Detailed Calculation - 5L4CO'!V45,2)/COUNT('Detailed Calculation - 5L4CO'!E45:T45)-'Detailed Calculation - 5L4CO'!$E$53,0)</f>
        <v>1.805956629414851E-4</v>
      </c>
      <c r="G92" s="74">
        <f t="shared" si="0"/>
        <v>4.3532874768093525E-2</v>
      </c>
      <c r="H92" s="73">
        <f>IF(E65="Include Location",F92/E92,0)</f>
        <v>6.0198554313828367E-5</v>
      </c>
      <c r="I92" s="142" t="str">
        <f t="shared" si="1"/>
        <v/>
      </c>
      <c r="J92" s="183"/>
      <c r="K92" s="37"/>
      <c r="L92" s="37"/>
      <c r="M92" s="37"/>
      <c r="N92" s="37"/>
      <c r="O92" s="37"/>
      <c r="P92" s="37"/>
      <c r="Q92" s="37"/>
      <c r="R92" s="37"/>
      <c r="S92" s="37"/>
      <c r="T92" s="37"/>
      <c r="U92" s="118"/>
    </row>
    <row r="93" spans="3:21" x14ac:dyDescent="0.2">
      <c r="C93" s="117"/>
      <c r="D93" s="84" t="s">
        <v>89</v>
      </c>
      <c r="E93" s="86">
        <f>E94-SUM(E88:E92)</f>
        <v>0</v>
      </c>
      <c r="F93" s="73">
        <f>'Detailed Calculation - 5L4CO'!E54-SUM(F88:F92)</f>
        <v>-1.0658141036401503E-14</v>
      </c>
      <c r="G93" s="74">
        <f t="shared" si="0"/>
        <v>-2.5691620243874815E-12</v>
      </c>
      <c r="H93" s="73">
        <f>IF(E93=0,0,F93/E93)</f>
        <v>0</v>
      </c>
      <c r="I93" s="142" t="str">
        <f t="shared" si="1"/>
        <v/>
      </c>
      <c r="J93" s="183"/>
      <c r="K93" s="37"/>
      <c r="L93" s="37"/>
      <c r="M93" s="37"/>
      <c r="N93" s="37"/>
      <c r="O93" s="37"/>
      <c r="P93" s="37"/>
      <c r="Q93" s="37"/>
      <c r="R93" s="37"/>
      <c r="S93" s="37"/>
      <c r="T93" s="37"/>
      <c r="U93" s="118"/>
    </row>
    <row r="94" spans="3:21" x14ac:dyDescent="0.2">
      <c r="C94" s="117"/>
      <c r="D94" s="85" t="s">
        <v>70</v>
      </c>
      <c r="E94" s="87">
        <f>16-1</f>
        <v>15</v>
      </c>
      <c r="F94" s="75">
        <f>SUM(F88:F93)</f>
        <v>4.1484892487240188E-3</v>
      </c>
      <c r="G94" s="77">
        <f>SUM(G88:G93)</f>
        <v>0.99999999999999989</v>
      </c>
      <c r="H94" s="76" t="s">
        <v>112</v>
      </c>
      <c r="I94" s="88" t="s">
        <v>112</v>
      </c>
      <c r="J94" s="184"/>
      <c r="K94" s="37"/>
      <c r="L94" s="37"/>
      <c r="M94" s="37"/>
      <c r="N94" s="37"/>
      <c r="O94" s="37"/>
      <c r="P94" s="37"/>
      <c r="Q94" s="37"/>
      <c r="R94" s="37"/>
      <c r="S94" s="37"/>
      <c r="T94" s="37"/>
      <c r="U94" s="118"/>
    </row>
    <row r="95" spans="3:21" s="57" customFormat="1" x14ac:dyDescent="0.2">
      <c r="C95" s="135"/>
      <c r="D95" s="136"/>
      <c r="E95" s="136"/>
      <c r="F95" s="136"/>
      <c r="G95" s="12"/>
      <c r="H95" s="55"/>
      <c r="I95" s="56"/>
      <c r="J95" s="54"/>
      <c r="K95" s="55"/>
      <c r="L95" s="12"/>
      <c r="M95" s="136"/>
      <c r="N95" s="136"/>
      <c r="O95" s="136"/>
      <c r="P95" s="136"/>
      <c r="Q95" s="136"/>
      <c r="R95" s="136"/>
      <c r="S95" s="136"/>
      <c r="T95" s="136"/>
      <c r="U95" s="137"/>
    </row>
    <row r="96" spans="3:21" s="57" customFormat="1" ht="21" x14ac:dyDescent="0.25">
      <c r="C96" s="135"/>
      <c r="D96" s="108" t="s">
        <v>133</v>
      </c>
      <c r="E96" s="108"/>
      <c r="F96" s="108"/>
      <c r="G96" s="138"/>
      <c r="H96" s="138"/>
      <c r="I96" s="56"/>
      <c r="J96" s="54"/>
      <c r="K96" s="55"/>
      <c r="L96" s="12"/>
      <c r="M96" s="136"/>
      <c r="N96" s="136"/>
      <c r="O96" s="136"/>
      <c r="P96" s="136"/>
      <c r="Q96" s="136"/>
      <c r="R96" s="136"/>
      <c r="S96" s="136"/>
      <c r="T96" s="136"/>
      <c r="U96" s="137"/>
    </row>
    <row r="97" spans="3:21" ht="6" customHeight="1" x14ac:dyDescent="0.2">
      <c r="C97" s="134"/>
      <c r="D97" s="138"/>
      <c r="E97" s="138"/>
      <c r="F97" s="138"/>
      <c r="G97" s="138"/>
      <c r="H97" s="138"/>
      <c r="I97" s="139"/>
      <c r="J97" s="12"/>
      <c r="K97" s="139"/>
      <c r="L97" s="139"/>
      <c r="M97" s="37"/>
      <c r="N97" s="37"/>
      <c r="O97" s="37"/>
      <c r="P97" s="37"/>
      <c r="Q97" s="37"/>
      <c r="R97" s="37"/>
      <c r="S97" s="37"/>
      <c r="T97" s="37"/>
      <c r="U97" s="118"/>
    </row>
    <row r="98" spans="3:21" ht="48" x14ac:dyDescent="0.2">
      <c r="C98" s="117"/>
      <c r="D98" s="96" t="s">
        <v>2</v>
      </c>
      <c r="E98" s="97" t="s">
        <v>134</v>
      </c>
      <c r="F98" s="98" t="s">
        <v>115</v>
      </c>
      <c r="G98" s="98" t="s">
        <v>135</v>
      </c>
      <c r="H98" s="138"/>
      <c r="I98" s="107"/>
      <c r="J98" s="136"/>
      <c r="K98" s="37"/>
      <c r="L98" s="37"/>
      <c r="M98" s="37"/>
      <c r="N98" s="37"/>
      <c r="O98" s="37"/>
      <c r="P98" s="37"/>
      <c r="Q98" s="37"/>
      <c r="R98" s="37"/>
      <c r="S98" s="37"/>
      <c r="T98" s="37"/>
      <c r="U98" s="118"/>
    </row>
    <row r="99" spans="3:21" x14ac:dyDescent="0.2">
      <c r="C99" s="117"/>
      <c r="D99" s="99" t="str">
        <f>F15</f>
        <v>Header</v>
      </c>
      <c r="E99" s="100" t="str">
        <f>VLOOKUP(I77,E23:F26,2,FALSE)</f>
        <v>Hi</v>
      </c>
      <c r="F99" s="101">
        <f>J77</f>
        <v>0.84348045947907579</v>
      </c>
      <c r="G99" s="101">
        <f>F99-E$55</f>
        <v>2.3642402798913831E-2</v>
      </c>
      <c r="H99" s="138"/>
      <c r="I99" s="37"/>
      <c r="J99" s="37"/>
      <c r="K99" s="37"/>
      <c r="L99" s="37"/>
      <c r="M99" s="37"/>
      <c r="N99" s="37"/>
      <c r="O99" s="37"/>
      <c r="P99" s="37"/>
      <c r="Q99" s="37"/>
      <c r="R99" s="37"/>
      <c r="S99" s="37"/>
      <c r="T99" s="37"/>
      <c r="U99" s="118"/>
    </row>
    <row r="100" spans="3:21" x14ac:dyDescent="0.2">
      <c r="C100" s="117"/>
      <c r="D100" s="99" t="str">
        <f t="shared" ref="D100:D103" si="2">F16</f>
        <v>Image</v>
      </c>
      <c r="E100" s="100" t="str">
        <f>VLOOKUP(I78,E27:F30,2,FALSE)</f>
        <v>People</v>
      </c>
      <c r="F100" s="101">
        <f t="shared" ref="F100:F103" si="3">J78</f>
        <v>0.84680291555878118</v>
      </c>
      <c r="G100" s="101">
        <f t="shared" ref="G100:G103" si="4">F100-E$55</f>
        <v>2.6964858878619213E-2</v>
      </c>
      <c r="H100" s="138"/>
      <c r="I100" s="143"/>
      <c r="J100" s="37"/>
      <c r="K100" s="37"/>
      <c r="L100" s="37"/>
      <c r="M100" s="37"/>
      <c r="N100" s="37"/>
      <c r="O100" s="37"/>
      <c r="P100" s="37"/>
      <c r="Q100" s="37"/>
      <c r="R100" s="37"/>
      <c r="S100" s="37"/>
      <c r="T100" s="37"/>
      <c r="U100" s="118"/>
    </row>
    <row r="101" spans="3:21" x14ac:dyDescent="0.2">
      <c r="C101" s="117"/>
      <c r="D101" s="99" t="str">
        <f t="shared" si="2"/>
        <v>CTA</v>
      </c>
      <c r="E101" s="100" t="str">
        <f>VLOOKUP(I79,E31:F34,2,FALSE)</f>
        <v>Purchase</v>
      </c>
      <c r="F101" s="101">
        <f t="shared" si="3"/>
        <v>0.84488417808672622</v>
      </c>
      <c r="G101" s="101">
        <f t="shared" si="4"/>
        <v>2.5046121406564259E-2</v>
      </c>
      <c r="H101" s="138"/>
      <c r="I101" s="143"/>
      <c r="J101" s="37"/>
      <c r="K101" s="37"/>
      <c r="L101" s="37"/>
      <c r="M101" s="37"/>
      <c r="N101" s="37"/>
      <c r="O101" s="37"/>
      <c r="P101" s="37"/>
      <c r="Q101" s="37"/>
      <c r="R101" s="37"/>
      <c r="S101" s="37"/>
      <c r="T101" s="37"/>
      <c r="U101" s="118"/>
    </row>
    <row r="102" spans="3:21" x14ac:dyDescent="0.2">
      <c r="C102" s="117"/>
      <c r="D102" s="99" t="str">
        <f t="shared" si="2"/>
        <v>Promo Text</v>
      </c>
      <c r="E102" s="100" t="str">
        <f>VLOOKUP(I80,E35:F38,2,FALSE)</f>
        <v>$20 off</v>
      </c>
      <c r="F102" s="101">
        <f t="shared" si="3"/>
        <v>0.85035900659791164</v>
      </c>
      <c r="G102" s="101">
        <f t="shared" si="4"/>
        <v>3.0520949917749673E-2</v>
      </c>
      <c r="H102" s="138"/>
      <c r="I102" s="143"/>
      <c r="J102" s="37"/>
      <c r="K102" s="37"/>
      <c r="L102" s="37"/>
      <c r="M102" s="37"/>
      <c r="N102" s="37"/>
      <c r="O102" s="37"/>
      <c r="P102" s="37"/>
      <c r="Q102" s="37"/>
      <c r="R102" s="37"/>
      <c r="S102" s="37"/>
      <c r="T102" s="37"/>
      <c r="U102" s="118"/>
    </row>
    <row r="103" spans="3:21" x14ac:dyDescent="0.2">
      <c r="C103" s="117"/>
      <c r="D103" s="99" t="str">
        <f t="shared" si="2"/>
        <v>Promo Image</v>
      </c>
      <c r="E103" s="100" t="str">
        <f>VLOOKUP(I81,E39:F42,2,FALSE)</f>
        <v>Dollar Sign</v>
      </c>
      <c r="F103" s="101">
        <f t="shared" si="3"/>
        <v>0.83809929934597072</v>
      </c>
      <c r="G103" s="101">
        <f t="shared" si="4"/>
        <v>1.8261242665808752E-2</v>
      </c>
      <c r="H103" s="138"/>
      <c r="I103" s="143"/>
      <c r="J103" s="37"/>
      <c r="K103" s="37"/>
      <c r="L103" s="37"/>
      <c r="M103" s="37"/>
      <c r="N103" s="37"/>
      <c r="O103" s="37"/>
      <c r="P103" s="37"/>
      <c r="Q103" s="37"/>
      <c r="R103" s="37"/>
      <c r="S103" s="37"/>
      <c r="T103" s="37"/>
      <c r="U103" s="118"/>
    </row>
    <row r="104" spans="3:21" ht="32" x14ac:dyDescent="0.2">
      <c r="C104" s="117"/>
      <c r="D104" s="102" t="s">
        <v>138</v>
      </c>
      <c r="E104" s="103" t="s">
        <v>139</v>
      </c>
      <c r="F104" s="104">
        <f>AVERAGE(F99:F103)</f>
        <v>0.84472517181369311</v>
      </c>
      <c r="G104" s="104">
        <f>AVERAGE(G99:G103)</f>
        <v>2.4887115133531146E-2</v>
      </c>
      <c r="H104" s="138"/>
      <c r="I104" s="37"/>
      <c r="J104" s="37"/>
      <c r="K104" s="37"/>
      <c r="L104" s="37"/>
      <c r="M104" s="37"/>
      <c r="N104" s="37"/>
      <c r="O104" s="37"/>
      <c r="P104" s="37"/>
      <c r="Q104" s="37"/>
      <c r="R104" s="37"/>
      <c r="S104" s="37"/>
      <c r="T104" s="37"/>
      <c r="U104" s="118"/>
    </row>
    <row r="105" spans="3:21" x14ac:dyDescent="0.2">
      <c r="C105" s="117"/>
      <c r="D105" s="140"/>
      <c r="E105" s="140"/>
      <c r="F105" s="107"/>
      <c r="G105" s="107"/>
      <c r="H105" s="107"/>
      <c r="I105" s="37"/>
      <c r="J105" s="37"/>
      <c r="K105" s="37"/>
      <c r="L105" s="37"/>
      <c r="M105" s="37"/>
      <c r="N105" s="37"/>
      <c r="O105" s="37"/>
      <c r="P105" s="37"/>
      <c r="Q105" s="37"/>
      <c r="R105" s="37"/>
      <c r="S105" s="37"/>
      <c r="T105" s="37"/>
      <c r="U105" s="118"/>
    </row>
    <row r="106" spans="3:21" ht="17" thickBot="1" x14ac:dyDescent="0.25">
      <c r="C106" s="121"/>
      <c r="D106" s="122"/>
      <c r="E106" s="122"/>
      <c r="F106" s="122"/>
      <c r="G106" s="122"/>
      <c r="H106" s="122"/>
      <c r="I106" s="122"/>
      <c r="J106" s="122"/>
      <c r="K106" s="122"/>
      <c r="L106" s="122"/>
      <c r="M106" s="122"/>
      <c r="N106" s="122"/>
      <c r="O106" s="122"/>
      <c r="P106" s="122"/>
      <c r="Q106" s="122"/>
      <c r="R106" s="122"/>
      <c r="S106" s="122"/>
      <c r="T106" s="122"/>
      <c r="U106" s="123"/>
    </row>
  </sheetData>
  <mergeCells count="17">
    <mergeCell ref="D39:D42"/>
    <mergeCell ref="D47:D48"/>
    <mergeCell ref="C7:F7"/>
    <mergeCell ref="E75:H75"/>
    <mergeCell ref="D75:D76"/>
    <mergeCell ref="D15:E15"/>
    <mergeCell ref="D16:E16"/>
    <mergeCell ref="D17:E17"/>
    <mergeCell ref="D18:E18"/>
    <mergeCell ref="D19:E19"/>
    <mergeCell ref="D35:D38"/>
    <mergeCell ref="E47:T47"/>
    <mergeCell ref="I75:N75"/>
    <mergeCell ref="D31:D34"/>
    <mergeCell ref="D14:E14"/>
    <mergeCell ref="D23:D26"/>
    <mergeCell ref="D27:D30"/>
  </mergeCells>
  <phoneticPr fontId="17" type="noConversion"/>
  <conditionalFormatting sqref="E77:H77">
    <cfRule type="top10" dxfId="16" priority="5" percent="1" rank="1"/>
  </conditionalFormatting>
  <conditionalFormatting sqref="E78:H78">
    <cfRule type="top10" dxfId="15" priority="4" percent="1" rank="1"/>
  </conditionalFormatting>
  <conditionalFormatting sqref="E79:H79">
    <cfRule type="top10" dxfId="14" priority="3" percent="1" rank="1"/>
  </conditionalFormatting>
  <conditionalFormatting sqref="E80:H80">
    <cfRule type="top10" dxfId="13" priority="2" percent="1" rank="1"/>
  </conditionalFormatting>
  <conditionalFormatting sqref="E81:H81">
    <cfRule type="top10" dxfId="12" priority="1" percent="1" rank="1"/>
  </conditionalFormatting>
  <hyperlinks>
    <hyperlink ref="C7" location="'Input &amp; Summary - 5L4CO'!D70" display="Click Here to Jump to Analysis Output"/>
  </hyperlinks>
  <pageMargins left="0.7" right="0.7" top="0.75" bottom="0.75" header="0.3" footer="0.3"/>
  <pageSetup orientation="portrait" horizontalDpi="0" verticalDpi="0"/>
  <rowBreaks count="1" manualBreakCount="1">
    <brk id="80" max="16383" man="1"/>
  </rowBreaks>
  <colBreaks count="1" manualBreakCount="1">
    <brk id="17" max="1048575" man="1"/>
  </colBreaks>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'Hidden - Dropdown Inputs'!$B$3:$B$4</xm:f>
          </x14:formula1>
          <xm:sqref>E61:E65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V73"/>
  <sheetViews>
    <sheetView showGridLines="0" zoomScalePageLayoutView="151" workbookViewId="0"/>
  </sheetViews>
  <sheetFormatPr baseColWidth="10" defaultRowHeight="16" x14ac:dyDescent="0.2"/>
  <cols>
    <col min="1" max="1" width="2.6640625" style="2" customWidth="1"/>
    <col min="2" max="2" width="10.83203125" style="2"/>
    <col min="3" max="3" width="2.83203125" style="2" customWidth="1"/>
    <col min="4" max="4" width="31.6640625" style="2" customWidth="1"/>
    <col min="5" max="5" width="16.33203125" style="2" customWidth="1"/>
    <col min="6" max="20" width="10.83203125" style="2"/>
    <col min="21" max="21" width="20" style="2" customWidth="1"/>
    <col min="22" max="16384" width="10.83203125" style="2"/>
  </cols>
  <sheetData>
    <row r="3" spans="4:20" ht="38" x14ac:dyDescent="0.4">
      <c r="D3" s="1" t="s">
        <v>0</v>
      </c>
    </row>
    <row r="4" spans="4:20" ht="26" x14ac:dyDescent="0.3">
      <c r="D4" s="3" t="s">
        <v>21</v>
      </c>
    </row>
    <row r="7" spans="4:20" ht="21" x14ac:dyDescent="0.25">
      <c r="D7" s="22" t="s">
        <v>20</v>
      </c>
      <c r="T7" s="2">
        <f>POWER('Detailed Calculation - 5L4CO'!V23,2)/COUNT('Detailed Calculation - 5L4CO'!E23:T23)+POWER('Detailed Calculation - 5L4CO'!V29,2)/COUNT('Detailed Calculation - 5L4CO'!E29:T29)+POWER('Detailed Calculation - 5L4CO'!V35,2)/COUNT('Detailed Calculation - 5L4CO'!E35:T35)+POWER('Detailed Calculation - 5L4CO'!V41,2)/COUNT('Detailed Calculation - 5L4CO'!E41:T41)-'Detailed Calculation - 5L4CO'!$E$53</f>
        <v>5.9897547261122952E-4</v>
      </c>
    </row>
    <row r="8" spans="4:20" ht="11" customHeight="1" x14ac:dyDescent="0.25">
      <c r="D8" s="11"/>
    </row>
    <row r="9" spans="4:20" ht="19" customHeight="1" x14ac:dyDescent="0.2">
      <c r="D9" s="13" t="s">
        <v>27</v>
      </c>
      <c r="E9" s="326" t="s">
        <v>28</v>
      </c>
      <c r="F9" s="327"/>
      <c r="G9" s="327"/>
      <c r="H9" s="327"/>
      <c r="I9" s="327"/>
      <c r="J9" s="327"/>
      <c r="K9" s="327"/>
      <c r="L9" s="327"/>
      <c r="M9" s="327"/>
      <c r="N9" s="327"/>
      <c r="O9" s="327"/>
      <c r="P9" s="327"/>
      <c r="Q9" s="327"/>
      <c r="R9" s="327"/>
      <c r="S9" s="327"/>
      <c r="T9" s="328"/>
    </row>
    <row r="10" spans="4:20" ht="19" customHeight="1" x14ac:dyDescent="0.2">
      <c r="D10" s="14" t="s">
        <v>22</v>
      </c>
      <c r="E10" s="15">
        <v>1</v>
      </c>
      <c r="F10" s="16">
        <v>1</v>
      </c>
      <c r="G10" s="16">
        <v>1</v>
      </c>
      <c r="H10" s="16">
        <v>1</v>
      </c>
      <c r="I10" s="16">
        <v>2</v>
      </c>
      <c r="J10" s="16">
        <v>2</v>
      </c>
      <c r="K10" s="16">
        <v>2</v>
      </c>
      <c r="L10" s="16">
        <v>2</v>
      </c>
      <c r="M10" s="16">
        <v>3</v>
      </c>
      <c r="N10" s="16">
        <v>3</v>
      </c>
      <c r="O10" s="16">
        <v>3</v>
      </c>
      <c r="P10" s="16">
        <v>3</v>
      </c>
      <c r="Q10" s="16">
        <v>4</v>
      </c>
      <c r="R10" s="16">
        <v>4</v>
      </c>
      <c r="S10" s="16">
        <v>4</v>
      </c>
      <c r="T10" s="17">
        <v>4</v>
      </c>
    </row>
    <row r="11" spans="4:20" ht="19" customHeight="1" x14ac:dyDescent="0.2">
      <c r="D11" s="14" t="s">
        <v>23</v>
      </c>
      <c r="E11" s="15">
        <v>1</v>
      </c>
      <c r="F11" s="16">
        <v>2</v>
      </c>
      <c r="G11" s="16">
        <v>3</v>
      </c>
      <c r="H11" s="16">
        <v>4</v>
      </c>
      <c r="I11" s="16">
        <v>1</v>
      </c>
      <c r="J11" s="16">
        <v>2</v>
      </c>
      <c r="K11" s="16">
        <v>3</v>
      </c>
      <c r="L11" s="16">
        <v>4</v>
      </c>
      <c r="M11" s="16">
        <v>1</v>
      </c>
      <c r="N11" s="16">
        <v>2</v>
      </c>
      <c r="O11" s="16">
        <v>3</v>
      </c>
      <c r="P11" s="16">
        <v>4</v>
      </c>
      <c r="Q11" s="16">
        <v>1</v>
      </c>
      <c r="R11" s="16">
        <v>2</v>
      </c>
      <c r="S11" s="16">
        <v>3</v>
      </c>
      <c r="T11" s="17">
        <v>4</v>
      </c>
    </row>
    <row r="12" spans="4:20" ht="19" customHeight="1" x14ac:dyDescent="0.2">
      <c r="D12" s="14" t="s">
        <v>24</v>
      </c>
      <c r="E12" s="15">
        <v>1</v>
      </c>
      <c r="F12" s="16">
        <v>2</v>
      </c>
      <c r="G12" s="16">
        <v>3</v>
      </c>
      <c r="H12" s="16">
        <v>4</v>
      </c>
      <c r="I12" s="16">
        <v>2</v>
      </c>
      <c r="J12" s="16">
        <v>1</v>
      </c>
      <c r="K12" s="16">
        <v>4</v>
      </c>
      <c r="L12" s="16">
        <v>3</v>
      </c>
      <c r="M12" s="16">
        <v>3</v>
      </c>
      <c r="N12" s="16">
        <v>4</v>
      </c>
      <c r="O12" s="16">
        <v>1</v>
      </c>
      <c r="P12" s="16">
        <v>2</v>
      </c>
      <c r="Q12" s="16">
        <v>4</v>
      </c>
      <c r="R12" s="16">
        <v>3</v>
      </c>
      <c r="S12" s="16">
        <v>2</v>
      </c>
      <c r="T12" s="17">
        <v>1</v>
      </c>
    </row>
    <row r="13" spans="4:20" ht="19" customHeight="1" x14ac:dyDescent="0.2">
      <c r="D13" s="14" t="s">
        <v>25</v>
      </c>
      <c r="E13" s="15">
        <v>1</v>
      </c>
      <c r="F13" s="16">
        <v>2</v>
      </c>
      <c r="G13" s="16">
        <v>3</v>
      </c>
      <c r="H13" s="16">
        <v>4</v>
      </c>
      <c r="I13" s="16">
        <v>3</v>
      </c>
      <c r="J13" s="16">
        <v>4</v>
      </c>
      <c r="K13" s="16">
        <v>1</v>
      </c>
      <c r="L13" s="16">
        <v>2</v>
      </c>
      <c r="M13" s="16">
        <v>4</v>
      </c>
      <c r="N13" s="16">
        <v>3</v>
      </c>
      <c r="O13" s="16">
        <v>2</v>
      </c>
      <c r="P13" s="16">
        <v>1</v>
      </c>
      <c r="Q13" s="16">
        <v>2</v>
      </c>
      <c r="R13" s="16">
        <v>1</v>
      </c>
      <c r="S13" s="16">
        <v>4</v>
      </c>
      <c r="T13" s="17">
        <v>3</v>
      </c>
    </row>
    <row r="14" spans="4:20" ht="19" customHeight="1" x14ac:dyDescent="0.2">
      <c r="D14" s="18" t="s">
        <v>26</v>
      </c>
      <c r="E14" s="19">
        <v>1</v>
      </c>
      <c r="F14" s="20">
        <v>2</v>
      </c>
      <c r="G14" s="20">
        <v>3</v>
      </c>
      <c r="H14" s="20">
        <v>4</v>
      </c>
      <c r="I14" s="20">
        <v>4</v>
      </c>
      <c r="J14" s="20">
        <v>3</v>
      </c>
      <c r="K14" s="20">
        <v>2</v>
      </c>
      <c r="L14" s="20">
        <v>1</v>
      </c>
      <c r="M14" s="20">
        <v>2</v>
      </c>
      <c r="N14" s="20">
        <v>1</v>
      </c>
      <c r="O14" s="20">
        <v>4</v>
      </c>
      <c r="P14" s="20">
        <v>3</v>
      </c>
      <c r="Q14" s="20">
        <v>3</v>
      </c>
      <c r="R14" s="20">
        <v>4</v>
      </c>
      <c r="S14" s="20">
        <v>1</v>
      </c>
      <c r="T14" s="21">
        <v>2</v>
      </c>
    </row>
    <row r="17" spans="4:22" ht="21" x14ac:dyDescent="0.25">
      <c r="D17" s="22" t="s">
        <v>71</v>
      </c>
    </row>
    <row r="18" spans="4:22" ht="10" customHeight="1" x14ac:dyDescent="0.2"/>
    <row r="19" spans="4:22" s="8" customFormat="1" x14ac:dyDescent="0.2">
      <c r="D19" s="23" t="s">
        <v>72</v>
      </c>
      <c r="E19" s="40">
        <v>1</v>
      </c>
      <c r="F19" s="40">
        <v>2</v>
      </c>
      <c r="G19" s="40">
        <v>3</v>
      </c>
      <c r="H19" s="23">
        <v>4</v>
      </c>
      <c r="I19" s="40">
        <v>5</v>
      </c>
      <c r="J19" s="40">
        <v>6</v>
      </c>
      <c r="K19" s="40">
        <v>7</v>
      </c>
      <c r="L19" s="23">
        <v>8</v>
      </c>
      <c r="M19" s="40">
        <v>9</v>
      </c>
      <c r="N19" s="40">
        <v>10</v>
      </c>
      <c r="O19" s="40">
        <v>11</v>
      </c>
      <c r="P19" s="23">
        <v>12</v>
      </c>
      <c r="Q19" s="40">
        <v>13</v>
      </c>
      <c r="R19" s="40">
        <v>14</v>
      </c>
      <c r="S19" s="40">
        <v>15</v>
      </c>
      <c r="T19" s="23">
        <v>16</v>
      </c>
      <c r="U19" s="23" t="s">
        <v>73</v>
      </c>
    </row>
    <row r="20" spans="4:22" x14ac:dyDescent="0.2">
      <c r="D20" s="9" t="s">
        <v>147</v>
      </c>
      <c r="E20" s="39">
        <f>'Input &amp; Summary - 5L4CO'!E55</f>
        <v>0.81983805668016196</v>
      </c>
      <c r="F20" s="39">
        <f>'Input &amp; Summary - 5L4CO'!F55</f>
        <v>0.82377049180327866</v>
      </c>
      <c r="G20" s="39">
        <f>'Input &amp; Summary - 5L4CO'!G55</f>
        <v>0.85912698412698407</v>
      </c>
      <c r="H20" s="39">
        <f>'Input &amp; Summary - 5L4CO'!H55</f>
        <v>0.8468992248062015</v>
      </c>
      <c r="I20" s="39">
        <f>'Input &amp; Summary - 5L4CO'!I55</f>
        <v>0.83433133732534925</v>
      </c>
      <c r="J20" s="39">
        <f>'Input &amp; Summary - 5L4CO'!J55</f>
        <v>0.82448979591836735</v>
      </c>
      <c r="K20" s="39">
        <f>'Input &amp; Summary - 5L4CO'!K55</f>
        <v>0.84453781512605042</v>
      </c>
      <c r="L20" s="39">
        <f>'Input &amp; Summary - 5L4CO'!L55</f>
        <v>0.83476394849785407</v>
      </c>
      <c r="M20" s="39">
        <f>'Input &amp; Summary - 5L4CO'!M55</f>
        <v>0.81108829568788499</v>
      </c>
      <c r="N20" s="39">
        <f>'Input &amp; Summary - 5L4CO'!N55</f>
        <v>0.84305835010060359</v>
      </c>
      <c r="O20" s="39">
        <f>'Input &amp; Summary - 5L4CO'!O55</f>
        <v>0.82881002087682676</v>
      </c>
      <c r="P20" s="39">
        <f>'Input &amp; Summary - 5L4CO'!P55</f>
        <v>0.82293762575452711</v>
      </c>
      <c r="Q20" s="39">
        <f>'Input &amp; Summary - 5L4CO'!Q55</f>
        <v>0.8450413223140496</v>
      </c>
      <c r="R20" s="39">
        <f>'Input &amp; Summary - 5L4CO'!R55</f>
        <v>0.80922431865828093</v>
      </c>
      <c r="S20" s="39">
        <f>'Input &amp; Summary - 5L4CO'!S55</f>
        <v>0.85473684210526313</v>
      </c>
      <c r="T20" s="39">
        <f>'Input &amp; Summary - 5L4CO'!T55</f>
        <v>0.86491935483870963</v>
      </c>
      <c r="U20" s="39">
        <f>AVERAGE(E20:T20)</f>
        <v>0.83547336153877449</v>
      </c>
    </row>
    <row r="22" spans="4:22" x14ac:dyDescent="0.2">
      <c r="D22" s="40" t="s">
        <v>74</v>
      </c>
      <c r="E22" s="329"/>
      <c r="F22" s="330"/>
      <c r="G22" s="330"/>
      <c r="H22" s="330"/>
      <c r="I22" s="330"/>
      <c r="J22" s="330"/>
      <c r="K22" s="330"/>
      <c r="L22" s="330"/>
      <c r="M22" s="330"/>
      <c r="N22" s="330"/>
      <c r="O22" s="330"/>
      <c r="P22" s="330"/>
      <c r="Q22" s="330"/>
      <c r="R22" s="330"/>
      <c r="S22" s="330"/>
      <c r="T22" s="331"/>
      <c r="U22" s="40" t="s">
        <v>69</v>
      </c>
      <c r="V22" s="40" t="s">
        <v>70</v>
      </c>
    </row>
    <row r="23" spans="4:22" x14ac:dyDescent="0.2">
      <c r="D23" s="14" t="s">
        <v>22</v>
      </c>
      <c r="E23" s="41">
        <f>IF(E10=1,E$20,"")</f>
        <v>0.81983805668016196</v>
      </c>
      <c r="F23" s="41">
        <f t="shared" ref="F23:T23" si="0">IF(F10=1,F$20,"")</f>
        <v>0.82377049180327866</v>
      </c>
      <c r="G23" s="41">
        <f t="shared" si="0"/>
        <v>0.85912698412698407</v>
      </c>
      <c r="H23" s="41">
        <f t="shared" si="0"/>
        <v>0.8468992248062015</v>
      </c>
      <c r="I23" s="41" t="str">
        <f t="shared" si="0"/>
        <v/>
      </c>
      <c r="J23" s="41" t="str">
        <f t="shared" si="0"/>
        <v/>
      </c>
      <c r="K23" s="41" t="str">
        <f t="shared" si="0"/>
        <v/>
      </c>
      <c r="L23" s="41" t="str">
        <f t="shared" si="0"/>
        <v/>
      </c>
      <c r="M23" s="41" t="str">
        <f t="shared" si="0"/>
        <v/>
      </c>
      <c r="N23" s="41" t="str">
        <f t="shared" si="0"/>
        <v/>
      </c>
      <c r="O23" s="41" t="str">
        <f t="shared" si="0"/>
        <v/>
      </c>
      <c r="P23" s="41" t="str">
        <f t="shared" si="0"/>
        <v/>
      </c>
      <c r="Q23" s="41" t="str">
        <f t="shared" si="0"/>
        <v/>
      </c>
      <c r="R23" s="41" t="str">
        <f t="shared" si="0"/>
        <v/>
      </c>
      <c r="S23" s="41" t="str">
        <f t="shared" si="0"/>
        <v/>
      </c>
      <c r="T23" s="41" t="str">
        <f t="shared" si="0"/>
        <v/>
      </c>
      <c r="U23" s="42">
        <f>AVERAGE(E23:T23)</f>
        <v>0.83740868935415658</v>
      </c>
      <c r="V23" s="42">
        <f>SUM(E23:T23)</f>
        <v>3.3496347574166263</v>
      </c>
    </row>
    <row r="24" spans="4:22" x14ac:dyDescent="0.2">
      <c r="D24" s="14" t="s">
        <v>23</v>
      </c>
      <c r="E24" s="41">
        <f>IF(E11=1,E$20,"")</f>
        <v>0.81983805668016196</v>
      </c>
      <c r="F24" s="41" t="str">
        <f t="shared" ref="F24:T24" si="1">IF(F11=1,F$20,"")</f>
        <v/>
      </c>
      <c r="G24" s="41" t="str">
        <f t="shared" si="1"/>
        <v/>
      </c>
      <c r="H24" s="41" t="str">
        <f t="shared" si="1"/>
        <v/>
      </c>
      <c r="I24" s="41">
        <f t="shared" si="1"/>
        <v>0.83433133732534925</v>
      </c>
      <c r="J24" s="41" t="str">
        <f t="shared" si="1"/>
        <v/>
      </c>
      <c r="K24" s="41" t="str">
        <f t="shared" si="1"/>
        <v/>
      </c>
      <c r="L24" s="41" t="str">
        <f t="shared" si="1"/>
        <v/>
      </c>
      <c r="M24" s="41">
        <f t="shared" si="1"/>
        <v>0.81108829568788499</v>
      </c>
      <c r="N24" s="41" t="str">
        <f t="shared" si="1"/>
        <v/>
      </c>
      <c r="O24" s="41" t="str">
        <f t="shared" si="1"/>
        <v/>
      </c>
      <c r="P24" s="41" t="str">
        <f t="shared" si="1"/>
        <v/>
      </c>
      <c r="Q24" s="41">
        <f t="shared" si="1"/>
        <v>0.8450413223140496</v>
      </c>
      <c r="R24" s="41" t="str">
        <f t="shared" si="1"/>
        <v/>
      </c>
      <c r="S24" s="41" t="str">
        <f t="shared" si="1"/>
        <v/>
      </c>
      <c r="T24" s="41" t="str">
        <f t="shared" si="1"/>
        <v/>
      </c>
      <c r="U24" s="42">
        <f>AVERAGE(E24:T24)</f>
        <v>0.82757475300186156</v>
      </c>
      <c r="V24" s="42">
        <f>SUM(E24:T24)</f>
        <v>3.3102990120074463</v>
      </c>
    </row>
    <row r="25" spans="4:22" x14ac:dyDescent="0.2">
      <c r="D25" s="14" t="s">
        <v>24</v>
      </c>
      <c r="E25" s="41">
        <f t="shared" ref="E25:T25" si="2">IF(E12=1,E$20,"")</f>
        <v>0.81983805668016196</v>
      </c>
      <c r="F25" s="41" t="str">
        <f t="shared" si="2"/>
        <v/>
      </c>
      <c r="G25" s="41" t="str">
        <f t="shared" si="2"/>
        <v/>
      </c>
      <c r="H25" s="41" t="str">
        <f t="shared" si="2"/>
        <v/>
      </c>
      <c r="I25" s="41" t="str">
        <f t="shared" si="2"/>
        <v/>
      </c>
      <c r="J25" s="41">
        <f t="shared" si="2"/>
        <v>0.82448979591836735</v>
      </c>
      <c r="K25" s="41" t="str">
        <f t="shared" si="2"/>
        <v/>
      </c>
      <c r="L25" s="41" t="str">
        <f t="shared" si="2"/>
        <v/>
      </c>
      <c r="M25" s="41" t="str">
        <f t="shared" si="2"/>
        <v/>
      </c>
      <c r="N25" s="41" t="str">
        <f t="shared" si="2"/>
        <v/>
      </c>
      <c r="O25" s="41">
        <f t="shared" si="2"/>
        <v>0.82881002087682676</v>
      </c>
      <c r="P25" s="41" t="str">
        <f t="shared" si="2"/>
        <v/>
      </c>
      <c r="Q25" s="41" t="str">
        <f t="shared" si="2"/>
        <v/>
      </c>
      <c r="R25" s="41" t="str">
        <f t="shared" si="2"/>
        <v/>
      </c>
      <c r="S25" s="41" t="str">
        <f t="shared" si="2"/>
        <v/>
      </c>
      <c r="T25" s="41">
        <f t="shared" si="2"/>
        <v>0.86491935483870963</v>
      </c>
      <c r="U25" s="42">
        <f>AVERAGE(E25:T25)</f>
        <v>0.83451430707851637</v>
      </c>
      <c r="V25" s="42">
        <f>SUM(E25:T25)</f>
        <v>3.3380572283140655</v>
      </c>
    </row>
    <row r="26" spans="4:22" x14ac:dyDescent="0.2">
      <c r="D26" s="14" t="s">
        <v>25</v>
      </c>
      <c r="E26" s="41">
        <f t="shared" ref="E26:T26" si="3">IF(E13=1,E$20,"")</f>
        <v>0.81983805668016196</v>
      </c>
      <c r="F26" s="41" t="str">
        <f t="shared" si="3"/>
        <v/>
      </c>
      <c r="G26" s="41" t="str">
        <f t="shared" si="3"/>
        <v/>
      </c>
      <c r="H26" s="41" t="str">
        <f t="shared" si="3"/>
        <v/>
      </c>
      <c r="I26" s="41" t="str">
        <f t="shared" si="3"/>
        <v/>
      </c>
      <c r="J26" s="41" t="str">
        <f t="shared" si="3"/>
        <v/>
      </c>
      <c r="K26" s="41">
        <f t="shared" si="3"/>
        <v>0.84453781512605042</v>
      </c>
      <c r="L26" s="41" t="str">
        <f t="shared" si="3"/>
        <v/>
      </c>
      <c r="M26" s="41" t="str">
        <f t="shared" si="3"/>
        <v/>
      </c>
      <c r="N26" s="41" t="str">
        <f t="shared" si="3"/>
        <v/>
      </c>
      <c r="O26" s="41" t="str">
        <f t="shared" si="3"/>
        <v/>
      </c>
      <c r="P26" s="41">
        <f t="shared" si="3"/>
        <v>0.82293762575452711</v>
      </c>
      <c r="Q26" s="41" t="str">
        <f t="shared" si="3"/>
        <v/>
      </c>
      <c r="R26" s="41">
        <f t="shared" si="3"/>
        <v>0.80922431865828093</v>
      </c>
      <c r="S26" s="41" t="str">
        <f t="shared" si="3"/>
        <v/>
      </c>
      <c r="T26" s="41" t="str">
        <f t="shared" si="3"/>
        <v/>
      </c>
      <c r="U26" s="42">
        <f>AVERAGE(E26:T26)</f>
        <v>0.82413445405475516</v>
      </c>
      <c r="V26" s="42">
        <f>SUM(E26:T26)</f>
        <v>3.2965378162190206</v>
      </c>
    </row>
    <row r="27" spans="4:22" x14ac:dyDescent="0.2">
      <c r="D27" s="18" t="s">
        <v>26</v>
      </c>
      <c r="E27" s="41">
        <f t="shared" ref="E27:T27" si="4">IF(E14=1,E$20,"")</f>
        <v>0.81983805668016196</v>
      </c>
      <c r="F27" s="41" t="str">
        <f t="shared" si="4"/>
        <v/>
      </c>
      <c r="G27" s="41" t="str">
        <f t="shared" si="4"/>
        <v/>
      </c>
      <c r="H27" s="41" t="str">
        <f t="shared" si="4"/>
        <v/>
      </c>
      <c r="I27" s="41" t="str">
        <f t="shared" si="4"/>
        <v/>
      </c>
      <c r="J27" s="41" t="str">
        <f t="shared" si="4"/>
        <v/>
      </c>
      <c r="K27" s="41" t="str">
        <f t="shared" si="4"/>
        <v/>
      </c>
      <c r="L27" s="41">
        <f t="shared" si="4"/>
        <v>0.83476394849785407</v>
      </c>
      <c r="M27" s="41" t="str">
        <f t="shared" si="4"/>
        <v/>
      </c>
      <c r="N27" s="41">
        <f t="shared" si="4"/>
        <v>0.84305835010060359</v>
      </c>
      <c r="O27" s="41" t="str">
        <f t="shared" si="4"/>
        <v/>
      </c>
      <c r="P27" s="41" t="str">
        <f t="shared" si="4"/>
        <v/>
      </c>
      <c r="Q27" s="41" t="str">
        <f t="shared" si="4"/>
        <v/>
      </c>
      <c r="R27" s="41" t="str">
        <f t="shared" si="4"/>
        <v/>
      </c>
      <c r="S27" s="41">
        <f t="shared" si="4"/>
        <v>0.85473684210526313</v>
      </c>
      <c r="T27" s="41" t="str">
        <f t="shared" si="4"/>
        <v/>
      </c>
      <c r="U27" s="43">
        <f>AVERAGE(E27:T27)</f>
        <v>0.83809929934597072</v>
      </c>
      <c r="V27" s="43">
        <f>SUM(E27:T27)</f>
        <v>3.3523971973838829</v>
      </c>
    </row>
    <row r="28" spans="4:22" x14ac:dyDescent="0.2">
      <c r="D28" s="40" t="s">
        <v>75</v>
      </c>
      <c r="E28" s="329"/>
      <c r="F28" s="330"/>
      <c r="G28" s="330"/>
      <c r="H28" s="330"/>
      <c r="I28" s="330"/>
      <c r="J28" s="330"/>
      <c r="K28" s="330"/>
      <c r="L28" s="330"/>
      <c r="M28" s="330"/>
      <c r="N28" s="330"/>
      <c r="O28" s="330"/>
      <c r="P28" s="330"/>
      <c r="Q28" s="330"/>
      <c r="R28" s="330"/>
      <c r="S28" s="330"/>
      <c r="T28" s="331"/>
      <c r="U28" s="40"/>
      <c r="V28" s="40"/>
    </row>
    <row r="29" spans="4:22" x14ac:dyDescent="0.2">
      <c r="D29" s="14" t="s">
        <v>22</v>
      </c>
      <c r="E29" s="41" t="str">
        <f>IF(E10=2,E$20,"")</f>
        <v/>
      </c>
      <c r="F29" s="41" t="str">
        <f t="shared" ref="F29:T29" si="5">IF(F10=2,F$20,"")</f>
        <v/>
      </c>
      <c r="G29" s="41" t="str">
        <f t="shared" si="5"/>
        <v/>
      </c>
      <c r="H29" s="41" t="str">
        <f t="shared" si="5"/>
        <v/>
      </c>
      <c r="I29" s="41">
        <f t="shared" si="5"/>
        <v>0.83433133732534925</v>
      </c>
      <c r="J29" s="41">
        <f t="shared" si="5"/>
        <v>0.82448979591836735</v>
      </c>
      <c r="K29" s="41">
        <f t="shared" si="5"/>
        <v>0.84453781512605042</v>
      </c>
      <c r="L29" s="41">
        <f t="shared" si="5"/>
        <v>0.83476394849785407</v>
      </c>
      <c r="M29" s="41" t="str">
        <f t="shared" si="5"/>
        <v/>
      </c>
      <c r="N29" s="41" t="str">
        <f t="shared" si="5"/>
        <v/>
      </c>
      <c r="O29" s="41" t="str">
        <f t="shared" si="5"/>
        <v/>
      </c>
      <c r="P29" s="41" t="str">
        <f t="shared" si="5"/>
        <v/>
      </c>
      <c r="Q29" s="41" t="str">
        <f t="shared" si="5"/>
        <v/>
      </c>
      <c r="R29" s="41" t="str">
        <f t="shared" si="5"/>
        <v/>
      </c>
      <c r="S29" s="41" t="str">
        <f t="shared" si="5"/>
        <v/>
      </c>
      <c r="T29" s="41" t="str">
        <f t="shared" si="5"/>
        <v/>
      </c>
      <c r="U29" s="42">
        <f>AVERAGE(E29:T29)</f>
        <v>0.83453072421690533</v>
      </c>
      <c r="V29" s="42">
        <f>SUM(E29:T29)</f>
        <v>3.3381228968676213</v>
      </c>
    </row>
    <row r="30" spans="4:22" x14ac:dyDescent="0.2">
      <c r="D30" s="14" t="s">
        <v>23</v>
      </c>
      <c r="E30" s="41" t="str">
        <f t="shared" ref="E30:T30" si="6">IF(E11=2,E$20,"")</f>
        <v/>
      </c>
      <c r="F30" s="41">
        <f t="shared" si="6"/>
        <v>0.82377049180327866</v>
      </c>
      <c r="G30" s="41" t="str">
        <f t="shared" si="6"/>
        <v/>
      </c>
      <c r="H30" s="41" t="str">
        <f t="shared" si="6"/>
        <v/>
      </c>
      <c r="I30" s="41" t="str">
        <f t="shared" si="6"/>
        <v/>
      </c>
      <c r="J30" s="41">
        <f t="shared" si="6"/>
        <v>0.82448979591836735</v>
      </c>
      <c r="K30" s="41" t="str">
        <f t="shared" si="6"/>
        <v/>
      </c>
      <c r="L30" s="41" t="str">
        <f t="shared" si="6"/>
        <v/>
      </c>
      <c r="M30" s="41" t="str">
        <f t="shared" si="6"/>
        <v/>
      </c>
      <c r="N30" s="41">
        <f t="shared" si="6"/>
        <v>0.84305835010060359</v>
      </c>
      <c r="O30" s="41" t="str">
        <f t="shared" si="6"/>
        <v/>
      </c>
      <c r="P30" s="41" t="str">
        <f t="shared" si="6"/>
        <v/>
      </c>
      <c r="Q30" s="41" t="str">
        <f t="shared" si="6"/>
        <v/>
      </c>
      <c r="R30" s="41">
        <f t="shared" si="6"/>
        <v>0.80922431865828093</v>
      </c>
      <c r="S30" s="41" t="str">
        <f t="shared" si="6"/>
        <v/>
      </c>
      <c r="T30" s="41" t="str">
        <f t="shared" si="6"/>
        <v/>
      </c>
      <c r="U30" s="42">
        <f>AVERAGE(E30:T30)</f>
        <v>0.82513573912013272</v>
      </c>
      <c r="V30" s="42">
        <f>SUM(E30:T30)</f>
        <v>3.3005429564805309</v>
      </c>
    </row>
    <row r="31" spans="4:22" x14ac:dyDescent="0.2">
      <c r="D31" s="14" t="s">
        <v>24</v>
      </c>
      <c r="E31" s="41" t="str">
        <f t="shared" ref="E31:T31" si="7">IF(E12=2,E$20,"")</f>
        <v/>
      </c>
      <c r="F31" s="41">
        <f t="shared" si="7"/>
        <v>0.82377049180327866</v>
      </c>
      <c r="G31" s="41" t="str">
        <f t="shared" si="7"/>
        <v/>
      </c>
      <c r="H31" s="41" t="str">
        <f t="shared" si="7"/>
        <v/>
      </c>
      <c r="I31" s="41">
        <f t="shared" si="7"/>
        <v>0.83433133732534925</v>
      </c>
      <c r="J31" s="41" t="str">
        <f t="shared" si="7"/>
        <v/>
      </c>
      <c r="K31" s="41" t="str">
        <f t="shared" si="7"/>
        <v/>
      </c>
      <c r="L31" s="41" t="str">
        <f t="shared" si="7"/>
        <v/>
      </c>
      <c r="M31" s="41" t="str">
        <f t="shared" si="7"/>
        <v/>
      </c>
      <c r="N31" s="41" t="str">
        <f t="shared" si="7"/>
        <v/>
      </c>
      <c r="O31" s="41" t="str">
        <f t="shared" si="7"/>
        <v/>
      </c>
      <c r="P31" s="41">
        <f t="shared" si="7"/>
        <v>0.82293762575452711</v>
      </c>
      <c r="Q31" s="41" t="str">
        <f t="shared" si="7"/>
        <v/>
      </c>
      <c r="R31" s="41" t="str">
        <f t="shared" si="7"/>
        <v/>
      </c>
      <c r="S31" s="41">
        <f t="shared" si="7"/>
        <v>0.85473684210526313</v>
      </c>
      <c r="T31" s="41" t="str">
        <f t="shared" si="7"/>
        <v/>
      </c>
      <c r="U31" s="42">
        <f>AVERAGE(E31:T31)</f>
        <v>0.83394407424710459</v>
      </c>
      <c r="V31" s="42">
        <f>SUM(E31:T31)</f>
        <v>3.3357762969884184</v>
      </c>
    </row>
    <row r="32" spans="4:22" x14ac:dyDescent="0.2">
      <c r="D32" s="14" t="s">
        <v>25</v>
      </c>
      <c r="E32" s="41" t="str">
        <f t="shared" ref="E32:T32" si="8">IF(E13=2,E$20,"")</f>
        <v/>
      </c>
      <c r="F32" s="41">
        <f t="shared" si="8"/>
        <v>0.82377049180327866</v>
      </c>
      <c r="G32" s="41" t="str">
        <f t="shared" si="8"/>
        <v/>
      </c>
      <c r="H32" s="41" t="str">
        <f t="shared" si="8"/>
        <v/>
      </c>
      <c r="I32" s="41" t="str">
        <f t="shared" si="8"/>
        <v/>
      </c>
      <c r="J32" s="41" t="str">
        <f t="shared" si="8"/>
        <v/>
      </c>
      <c r="K32" s="41" t="str">
        <f t="shared" si="8"/>
        <v/>
      </c>
      <c r="L32" s="41">
        <f t="shared" si="8"/>
        <v>0.83476394849785407</v>
      </c>
      <c r="M32" s="41" t="str">
        <f t="shared" si="8"/>
        <v/>
      </c>
      <c r="N32" s="41" t="str">
        <f t="shared" si="8"/>
        <v/>
      </c>
      <c r="O32" s="41">
        <f t="shared" si="8"/>
        <v>0.82881002087682676</v>
      </c>
      <c r="P32" s="41" t="str">
        <f t="shared" si="8"/>
        <v/>
      </c>
      <c r="Q32" s="41">
        <f t="shared" si="8"/>
        <v>0.8450413223140496</v>
      </c>
      <c r="R32" s="41" t="str">
        <f t="shared" si="8"/>
        <v/>
      </c>
      <c r="S32" s="41" t="str">
        <f t="shared" si="8"/>
        <v/>
      </c>
      <c r="T32" s="41" t="str">
        <f t="shared" si="8"/>
        <v/>
      </c>
      <c r="U32" s="42">
        <f>AVERAGE(E32:T32)</f>
        <v>0.83309644587300236</v>
      </c>
      <c r="V32" s="42">
        <f>SUM(E32:T32)</f>
        <v>3.3323857834920094</v>
      </c>
    </row>
    <row r="33" spans="4:22" x14ac:dyDescent="0.2">
      <c r="D33" s="18" t="s">
        <v>26</v>
      </c>
      <c r="E33" s="41" t="str">
        <f t="shared" ref="E33:T33" si="9">IF(E14=2,E$20,"")</f>
        <v/>
      </c>
      <c r="F33" s="41">
        <f t="shared" si="9"/>
        <v>0.82377049180327866</v>
      </c>
      <c r="G33" s="41" t="str">
        <f t="shared" si="9"/>
        <v/>
      </c>
      <c r="H33" s="41" t="str">
        <f t="shared" si="9"/>
        <v/>
      </c>
      <c r="I33" s="41" t="str">
        <f t="shared" si="9"/>
        <v/>
      </c>
      <c r="J33" s="41" t="str">
        <f t="shared" si="9"/>
        <v/>
      </c>
      <c r="K33" s="41">
        <f t="shared" si="9"/>
        <v>0.84453781512605042</v>
      </c>
      <c r="L33" s="41" t="str">
        <f t="shared" si="9"/>
        <v/>
      </c>
      <c r="M33" s="41">
        <f t="shared" si="9"/>
        <v>0.81108829568788499</v>
      </c>
      <c r="N33" s="41" t="str">
        <f t="shared" si="9"/>
        <v/>
      </c>
      <c r="O33" s="41" t="str">
        <f t="shared" si="9"/>
        <v/>
      </c>
      <c r="P33" s="41" t="str">
        <f t="shared" si="9"/>
        <v/>
      </c>
      <c r="Q33" s="41" t="str">
        <f t="shared" si="9"/>
        <v/>
      </c>
      <c r="R33" s="41" t="str">
        <f t="shared" si="9"/>
        <v/>
      </c>
      <c r="S33" s="41" t="str">
        <f t="shared" si="9"/>
        <v/>
      </c>
      <c r="T33" s="41">
        <f t="shared" si="9"/>
        <v>0.86491935483870963</v>
      </c>
      <c r="U33" s="43">
        <f>AVERAGE(E33:T33)</f>
        <v>0.83607898936398095</v>
      </c>
      <c r="V33" s="43">
        <f>SUM(E33:T33)</f>
        <v>3.3443159574559238</v>
      </c>
    </row>
    <row r="34" spans="4:22" x14ac:dyDescent="0.2">
      <c r="D34" s="40" t="s">
        <v>76</v>
      </c>
      <c r="E34" s="329"/>
      <c r="F34" s="330"/>
      <c r="G34" s="330"/>
      <c r="H34" s="330"/>
      <c r="I34" s="330"/>
      <c r="J34" s="330"/>
      <c r="K34" s="330"/>
      <c r="L34" s="330"/>
      <c r="M34" s="330"/>
      <c r="N34" s="330"/>
      <c r="O34" s="330"/>
      <c r="P34" s="330"/>
      <c r="Q34" s="330"/>
      <c r="R34" s="330"/>
      <c r="S34" s="330"/>
      <c r="T34" s="331"/>
      <c r="U34" s="40"/>
      <c r="V34" s="40"/>
    </row>
    <row r="35" spans="4:22" x14ac:dyDescent="0.2">
      <c r="D35" s="14" t="s">
        <v>22</v>
      </c>
      <c r="E35" s="41" t="str">
        <f>IF(E10=3,E$20,"")</f>
        <v/>
      </c>
      <c r="F35" s="41" t="str">
        <f t="shared" ref="F35:T35" si="10">IF(F10=3,F$20,"")</f>
        <v/>
      </c>
      <c r="G35" s="41" t="str">
        <f t="shared" si="10"/>
        <v/>
      </c>
      <c r="H35" s="41" t="str">
        <f t="shared" si="10"/>
        <v/>
      </c>
      <c r="I35" s="41" t="str">
        <f t="shared" si="10"/>
        <v/>
      </c>
      <c r="J35" s="41" t="str">
        <f t="shared" si="10"/>
        <v/>
      </c>
      <c r="K35" s="41" t="str">
        <f t="shared" si="10"/>
        <v/>
      </c>
      <c r="L35" s="41" t="str">
        <f t="shared" si="10"/>
        <v/>
      </c>
      <c r="M35" s="41">
        <f t="shared" si="10"/>
        <v>0.81108829568788499</v>
      </c>
      <c r="N35" s="41">
        <f t="shared" si="10"/>
        <v>0.84305835010060359</v>
      </c>
      <c r="O35" s="41">
        <f t="shared" si="10"/>
        <v>0.82881002087682676</v>
      </c>
      <c r="P35" s="41">
        <f t="shared" si="10"/>
        <v>0.82293762575452711</v>
      </c>
      <c r="Q35" s="41" t="str">
        <f t="shared" si="10"/>
        <v/>
      </c>
      <c r="R35" s="41" t="str">
        <f t="shared" si="10"/>
        <v/>
      </c>
      <c r="S35" s="41" t="str">
        <f t="shared" si="10"/>
        <v/>
      </c>
      <c r="T35" s="41" t="str">
        <f t="shared" si="10"/>
        <v/>
      </c>
      <c r="U35" s="42">
        <f>AVERAGE(E35:T35)</f>
        <v>0.82647357310496061</v>
      </c>
      <c r="V35" s="42">
        <f>SUM(E35:T35)</f>
        <v>3.3058942924198425</v>
      </c>
    </row>
    <row r="36" spans="4:22" x14ac:dyDescent="0.2">
      <c r="D36" s="14" t="s">
        <v>23</v>
      </c>
      <c r="E36" s="41" t="str">
        <f t="shared" ref="E36:T36" si="11">IF(E11=3,E$20,"")</f>
        <v/>
      </c>
      <c r="F36" s="41" t="str">
        <f t="shared" si="11"/>
        <v/>
      </c>
      <c r="G36" s="41">
        <f t="shared" si="11"/>
        <v>0.85912698412698407</v>
      </c>
      <c r="H36" s="41" t="str">
        <f t="shared" si="11"/>
        <v/>
      </c>
      <c r="I36" s="41" t="str">
        <f t="shared" si="11"/>
        <v/>
      </c>
      <c r="J36" s="41" t="str">
        <f t="shared" si="11"/>
        <v/>
      </c>
      <c r="K36" s="41">
        <f t="shared" si="11"/>
        <v>0.84453781512605042</v>
      </c>
      <c r="L36" s="41" t="str">
        <f t="shared" si="11"/>
        <v/>
      </c>
      <c r="M36" s="41" t="str">
        <f t="shared" si="11"/>
        <v/>
      </c>
      <c r="N36" s="41" t="str">
        <f t="shared" si="11"/>
        <v/>
      </c>
      <c r="O36" s="41">
        <f t="shared" si="11"/>
        <v>0.82881002087682676</v>
      </c>
      <c r="P36" s="41" t="str">
        <f t="shared" si="11"/>
        <v/>
      </c>
      <c r="Q36" s="41" t="str">
        <f t="shared" si="11"/>
        <v/>
      </c>
      <c r="R36" s="41" t="str">
        <f t="shared" si="11"/>
        <v/>
      </c>
      <c r="S36" s="41">
        <f t="shared" si="11"/>
        <v>0.85473684210526313</v>
      </c>
      <c r="T36" s="41" t="str">
        <f t="shared" si="11"/>
        <v/>
      </c>
      <c r="U36" s="42">
        <f>AVERAGE(E36:T36)</f>
        <v>0.84680291555878118</v>
      </c>
      <c r="V36" s="42">
        <f>SUM(E36:T36)</f>
        <v>3.3872116622351247</v>
      </c>
    </row>
    <row r="37" spans="4:22" x14ac:dyDescent="0.2">
      <c r="D37" s="14" t="s">
        <v>24</v>
      </c>
      <c r="E37" s="41" t="str">
        <f t="shared" ref="E37:T37" si="12">IF(E12=3,E$20,"")</f>
        <v/>
      </c>
      <c r="F37" s="41" t="str">
        <f t="shared" si="12"/>
        <v/>
      </c>
      <c r="G37" s="41">
        <f t="shared" si="12"/>
        <v>0.85912698412698407</v>
      </c>
      <c r="H37" s="41" t="str">
        <f t="shared" si="12"/>
        <v/>
      </c>
      <c r="I37" s="41" t="str">
        <f t="shared" si="12"/>
        <v/>
      </c>
      <c r="J37" s="41" t="str">
        <f t="shared" si="12"/>
        <v/>
      </c>
      <c r="K37" s="41" t="str">
        <f t="shared" si="12"/>
        <v/>
      </c>
      <c r="L37" s="41">
        <f t="shared" si="12"/>
        <v>0.83476394849785407</v>
      </c>
      <c r="M37" s="41">
        <f t="shared" si="12"/>
        <v>0.81108829568788499</v>
      </c>
      <c r="N37" s="41" t="str">
        <f t="shared" si="12"/>
        <v/>
      </c>
      <c r="O37" s="41" t="str">
        <f t="shared" si="12"/>
        <v/>
      </c>
      <c r="P37" s="41" t="str">
        <f t="shared" si="12"/>
        <v/>
      </c>
      <c r="Q37" s="41" t="str">
        <f t="shared" si="12"/>
        <v/>
      </c>
      <c r="R37" s="41">
        <f t="shared" si="12"/>
        <v>0.80922431865828093</v>
      </c>
      <c r="S37" s="41" t="str">
        <f t="shared" si="12"/>
        <v/>
      </c>
      <c r="T37" s="41" t="str">
        <f t="shared" si="12"/>
        <v/>
      </c>
      <c r="U37" s="42">
        <f>AVERAGE(E37:T37)</f>
        <v>0.82855088674275101</v>
      </c>
      <c r="V37" s="42">
        <f>SUM(E37:T37)</f>
        <v>3.3142035469710041</v>
      </c>
    </row>
    <row r="38" spans="4:22" x14ac:dyDescent="0.2">
      <c r="D38" s="14" t="s">
        <v>25</v>
      </c>
      <c r="E38" s="41" t="str">
        <f t="shared" ref="E38:T38" si="13">IF(E13=3,E$20,"")</f>
        <v/>
      </c>
      <c r="F38" s="41" t="str">
        <f t="shared" si="13"/>
        <v/>
      </c>
      <c r="G38" s="41">
        <f t="shared" si="13"/>
        <v>0.85912698412698407</v>
      </c>
      <c r="H38" s="41" t="str">
        <f t="shared" si="13"/>
        <v/>
      </c>
      <c r="I38" s="41">
        <f t="shared" si="13"/>
        <v>0.83433133732534925</v>
      </c>
      <c r="J38" s="41" t="str">
        <f t="shared" si="13"/>
        <v/>
      </c>
      <c r="K38" s="41" t="str">
        <f t="shared" si="13"/>
        <v/>
      </c>
      <c r="L38" s="41" t="str">
        <f t="shared" si="13"/>
        <v/>
      </c>
      <c r="M38" s="41" t="str">
        <f t="shared" si="13"/>
        <v/>
      </c>
      <c r="N38" s="41">
        <f t="shared" si="13"/>
        <v>0.84305835010060359</v>
      </c>
      <c r="O38" s="41" t="str">
        <f t="shared" si="13"/>
        <v/>
      </c>
      <c r="P38" s="41" t="str">
        <f t="shared" si="13"/>
        <v/>
      </c>
      <c r="Q38" s="41" t="str">
        <f t="shared" si="13"/>
        <v/>
      </c>
      <c r="R38" s="41" t="str">
        <f t="shared" si="13"/>
        <v/>
      </c>
      <c r="S38" s="41" t="str">
        <f t="shared" si="13"/>
        <v/>
      </c>
      <c r="T38" s="41">
        <f t="shared" si="13"/>
        <v>0.86491935483870963</v>
      </c>
      <c r="U38" s="42">
        <f>AVERAGE(E38:T38)</f>
        <v>0.85035900659791164</v>
      </c>
      <c r="V38" s="42">
        <f>SUM(E38:T38)</f>
        <v>3.4014360263916465</v>
      </c>
    </row>
    <row r="39" spans="4:22" x14ac:dyDescent="0.2">
      <c r="D39" s="18" t="s">
        <v>26</v>
      </c>
      <c r="E39" s="41" t="str">
        <f t="shared" ref="E39:T39" si="14">IF(E14=3,E$20,"")</f>
        <v/>
      </c>
      <c r="F39" s="41" t="str">
        <f t="shared" si="14"/>
        <v/>
      </c>
      <c r="G39" s="41">
        <f t="shared" si="14"/>
        <v>0.85912698412698407</v>
      </c>
      <c r="H39" s="41" t="str">
        <f t="shared" si="14"/>
        <v/>
      </c>
      <c r="I39" s="41" t="str">
        <f t="shared" si="14"/>
        <v/>
      </c>
      <c r="J39" s="41">
        <f t="shared" si="14"/>
        <v>0.82448979591836735</v>
      </c>
      <c r="K39" s="41" t="str">
        <f t="shared" si="14"/>
        <v/>
      </c>
      <c r="L39" s="41" t="str">
        <f t="shared" si="14"/>
        <v/>
      </c>
      <c r="M39" s="41" t="str">
        <f t="shared" si="14"/>
        <v/>
      </c>
      <c r="N39" s="41" t="str">
        <f t="shared" si="14"/>
        <v/>
      </c>
      <c r="O39" s="41" t="str">
        <f t="shared" si="14"/>
        <v/>
      </c>
      <c r="P39" s="41">
        <f t="shared" si="14"/>
        <v>0.82293762575452711</v>
      </c>
      <c r="Q39" s="41">
        <f t="shared" si="14"/>
        <v>0.8450413223140496</v>
      </c>
      <c r="R39" s="41" t="str">
        <f t="shared" si="14"/>
        <v/>
      </c>
      <c r="S39" s="41" t="str">
        <f t="shared" si="14"/>
        <v/>
      </c>
      <c r="T39" s="41" t="str">
        <f t="shared" si="14"/>
        <v/>
      </c>
      <c r="U39" s="43">
        <f>AVERAGE(E39:T39)</f>
        <v>0.83789893202848198</v>
      </c>
      <c r="V39" s="43">
        <f>SUM(E39:T39)</f>
        <v>3.3515957281139279</v>
      </c>
    </row>
    <row r="40" spans="4:22" x14ac:dyDescent="0.2">
      <c r="D40" s="40" t="s">
        <v>77</v>
      </c>
      <c r="E40" s="329"/>
      <c r="F40" s="330"/>
      <c r="G40" s="330"/>
      <c r="H40" s="330"/>
      <c r="I40" s="330"/>
      <c r="J40" s="330"/>
      <c r="K40" s="330"/>
      <c r="L40" s="330"/>
      <c r="M40" s="330"/>
      <c r="N40" s="330"/>
      <c r="O40" s="330"/>
      <c r="P40" s="330"/>
      <c r="Q40" s="330"/>
      <c r="R40" s="330"/>
      <c r="S40" s="330"/>
      <c r="T40" s="331"/>
      <c r="U40" s="40"/>
      <c r="V40" s="40"/>
    </row>
    <row r="41" spans="4:22" x14ac:dyDescent="0.2">
      <c r="D41" s="14" t="s">
        <v>22</v>
      </c>
      <c r="E41" s="41" t="str">
        <f>IF(E10=4,E$20,"")</f>
        <v/>
      </c>
      <c r="F41" s="41" t="str">
        <f t="shared" ref="F41:T41" si="15">IF(F10=4,F$20,"")</f>
        <v/>
      </c>
      <c r="G41" s="41" t="str">
        <f t="shared" si="15"/>
        <v/>
      </c>
      <c r="H41" s="41" t="str">
        <f t="shared" si="15"/>
        <v/>
      </c>
      <c r="I41" s="41" t="str">
        <f t="shared" si="15"/>
        <v/>
      </c>
      <c r="J41" s="41" t="str">
        <f t="shared" si="15"/>
        <v/>
      </c>
      <c r="K41" s="41" t="str">
        <f t="shared" si="15"/>
        <v/>
      </c>
      <c r="L41" s="41" t="str">
        <f t="shared" si="15"/>
        <v/>
      </c>
      <c r="M41" s="41" t="str">
        <f t="shared" si="15"/>
        <v/>
      </c>
      <c r="N41" s="41" t="str">
        <f t="shared" si="15"/>
        <v/>
      </c>
      <c r="O41" s="41" t="str">
        <f t="shared" si="15"/>
        <v/>
      </c>
      <c r="P41" s="41" t="str">
        <f t="shared" si="15"/>
        <v/>
      </c>
      <c r="Q41" s="41">
        <f t="shared" si="15"/>
        <v>0.8450413223140496</v>
      </c>
      <c r="R41" s="41">
        <f t="shared" si="15"/>
        <v>0.80922431865828093</v>
      </c>
      <c r="S41" s="41">
        <f t="shared" si="15"/>
        <v>0.85473684210526313</v>
      </c>
      <c r="T41" s="41">
        <f t="shared" si="15"/>
        <v>0.86491935483870963</v>
      </c>
      <c r="U41" s="42">
        <f>AVERAGE(E41:T41)</f>
        <v>0.84348045947907579</v>
      </c>
      <c r="V41" s="42">
        <f>SUM(E41:T41)</f>
        <v>3.3739218379163032</v>
      </c>
    </row>
    <row r="42" spans="4:22" x14ac:dyDescent="0.2">
      <c r="D42" s="14" t="s">
        <v>23</v>
      </c>
      <c r="E42" s="41" t="str">
        <f t="shared" ref="E42:T42" si="16">IF(E11=4,E$20,"")</f>
        <v/>
      </c>
      <c r="F42" s="41" t="str">
        <f t="shared" si="16"/>
        <v/>
      </c>
      <c r="G42" s="41" t="str">
        <f t="shared" si="16"/>
        <v/>
      </c>
      <c r="H42" s="41">
        <f t="shared" si="16"/>
        <v>0.8468992248062015</v>
      </c>
      <c r="I42" s="41" t="str">
        <f t="shared" si="16"/>
        <v/>
      </c>
      <c r="J42" s="41" t="str">
        <f t="shared" si="16"/>
        <v/>
      </c>
      <c r="K42" s="41" t="str">
        <f t="shared" si="16"/>
        <v/>
      </c>
      <c r="L42" s="41">
        <f t="shared" si="16"/>
        <v>0.83476394849785407</v>
      </c>
      <c r="M42" s="41" t="str">
        <f t="shared" si="16"/>
        <v/>
      </c>
      <c r="N42" s="41" t="str">
        <f t="shared" si="16"/>
        <v/>
      </c>
      <c r="O42" s="41" t="str">
        <f t="shared" si="16"/>
        <v/>
      </c>
      <c r="P42" s="41">
        <f t="shared" si="16"/>
        <v>0.82293762575452711</v>
      </c>
      <c r="Q42" s="41" t="str">
        <f t="shared" si="16"/>
        <v/>
      </c>
      <c r="R42" s="41" t="str">
        <f t="shared" si="16"/>
        <v/>
      </c>
      <c r="S42" s="41" t="str">
        <f t="shared" si="16"/>
        <v/>
      </c>
      <c r="T42" s="41">
        <f t="shared" si="16"/>
        <v>0.86491935483870963</v>
      </c>
      <c r="U42" s="42">
        <f>AVERAGE(E42:T42)</f>
        <v>0.84238003847432308</v>
      </c>
      <c r="V42" s="42">
        <f>SUM(E42:T42)</f>
        <v>3.3695201538972923</v>
      </c>
    </row>
    <row r="43" spans="4:22" x14ac:dyDescent="0.2">
      <c r="D43" s="14" t="s">
        <v>24</v>
      </c>
      <c r="E43" s="41" t="str">
        <f t="shared" ref="E43:T43" si="17">IF(E12=4,E$20,"")</f>
        <v/>
      </c>
      <c r="F43" s="41" t="str">
        <f t="shared" si="17"/>
        <v/>
      </c>
      <c r="G43" s="41" t="str">
        <f t="shared" si="17"/>
        <v/>
      </c>
      <c r="H43" s="41">
        <f t="shared" si="17"/>
        <v>0.8468992248062015</v>
      </c>
      <c r="I43" s="41" t="str">
        <f t="shared" si="17"/>
        <v/>
      </c>
      <c r="J43" s="41" t="str">
        <f t="shared" si="17"/>
        <v/>
      </c>
      <c r="K43" s="41">
        <f t="shared" si="17"/>
        <v>0.84453781512605042</v>
      </c>
      <c r="L43" s="41" t="str">
        <f t="shared" si="17"/>
        <v/>
      </c>
      <c r="M43" s="41" t="str">
        <f t="shared" si="17"/>
        <v/>
      </c>
      <c r="N43" s="41">
        <f t="shared" si="17"/>
        <v>0.84305835010060359</v>
      </c>
      <c r="O43" s="41" t="str">
        <f t="shared" si="17"/>
        <v/>
      </c>
      <c r="P43" s="41" t="str">
        <f t="shared" si="17"/>
        <v/>
      </c>
      <c r="Q43" s="41">
        <f t="shared" si="17"/>
        <v>0.8450413223140496</v>
      </c>
      <c r="R43" s="41" t="str">
        <f t="shared" si="17"/>
        <v/>
      </c>
      <c r="S43" s="41" t="str">
        <f t="shared" si="17"/>
        <v/>
      </c>
      <c r="T43" s="41" t="str">
        <f t="shared" si="17"/>
        <v/>
      </c>
      <c r="U43" s="42">
        <f>AVERAGE(E43:T43)</f>
        <v>0.84488417808672622</v>
      </c>
      <c r="V43" s="42">
        <f>SUM(E43:T43)</f>
        <v>3.3795367123469049</v>
      </c>
    </row>
    <row r="44" spans="4:22" x14ac:dyDescent="0.2">
      <c r="D44" s="14" t="s">
        <v>25</v>
      </c>
      <c r="E44" s="41" t="str">
        <f t="shared" ref="E44:T44" si="18">IF(E13=4,E$20,"")</f>
        <v/>
      </c>
      <c r="F44" s="41" t="str">
        <f t="shared" si="18"/>
        <v/>
      </c>
      <c r="G44" s="41" t="str">
        <f t="shared" si="18"/>
        <v/>
      </c>
      <c r="H44" s="41">
        <f t="shared" si="18"/>
        <v>0.8468992248062015</v>
      </c>
      <c r="I44" s="41" t="str">
        <f t="shared" si="18"/>
        <v/>
      </c>
      <c r="J44" s="41">
        <f t="shared" si="18"/>
        <v>0.82448979591836735</v>
      </c>
      <c r="K44" s="41" t="str">
        <f t="shared" si="18"/>
        <v/>
      </c>
      <c r="L44" s="41" t="str">
        <f t="shared" si="18"/>
        <v/>
      </c>
      <c r="M44" s="41">
        <f t="shared" si="18"/>
        <v>0.81108829568788499</v>
      </c>
      <c r="N44" s="41" t="str">
        <f t="shared" si="18"/>
        <v/>
      </c>
      <c r="O44" s="41" t="str">
        <f t="shared" si="18"/>
        <v/>
      </c>
      <c r="P44" s="41" t="str">
        <f t="shared" si="18"/>
        <v/>
      </c>
      <c r="Q44" s="41" t="str">
        <f t="shared" si="18"/>
        <v/>
      </c>
      <c r="R44" s="41" t="str">
        <f t="shared" si="18"/>
        <v/>
      </c>
      <c r="S44" s="41">
        <f t="shared" si="18"/>
        <v>0.85473684210526313</v>
      </c>
      <c r="T44" s="41" t="str">
        <f t="shared" si="18"/>
        <v/>
      </c>
      <c r="U44" s="42">
        <f>AVERAGE(E44:T44)</f>
        <v>0.83430353962942927</v>
      </c>
      <c r="V44" s="42">
        <f>SUM(E44:T44)</f>
        <v>3.3372141585177171</v>
      </c>
    </row>
    <row r="45" spans="4:22" x14ac:dyDescent="0.2">
      <c r="D45" s="18" t="s">
        <v>26</v>
      </c>
      <c r="E45" s="44" t="str">
        <f t="shared" ref="E45:T45" si="19">IF(E14=4,E$20,"")</f>
        <v/>
      </c>
      <c r="F45" s="44" t="str">
        <f t="shared" si="19"/>
        <v/>
      </c>
      <c r="G45" s="44" t="str">
        <f t="shared" si="19"/>
        <v/>
      </c>
      <c r="H45" s="44">
        <f t="shared" si="19"/>
        <v>0.8468992248062015</v>
      </c>
      <c r="I45" s="44">
        <f t="shared" si="19"/>
        <v>0.83433133732534925</v>
      </c>
      <c r="J45" s="44" t="str">
        <f t="shared" si="19"/>
        <v/>
      </c>
      <c r="K45" s="44" t="str">
        <f t="shared" si="19"/>
        <v/>
      </c>
      <c r="L45" s="44" t="str">
        <f t="shared" si="19"/>
        <v/>
      </c>
      <c r="M45" s="44" t="str">
        <f t="shared" si="19"/>
        <v/>
      </c>
      <c r="N45" s="44" t="str">
        <f t="shared" si="19"/>
        <v/>
      </c>
      <c r="O45" s="44">
        <f t="shared" si="19"/>
        <v>0.82881002087682676</v>
      </c>
      <c r="P45" s="44" t="str">
        <f t="shared" si="19"/>
        <v/>
      </c>
      <c r="Q45" s="44" t="str">
        <f t="shared" si="19"/>
        <v/>
      </c>
      <c r="R45" s="44">
        <f t="shared" si="19"/>
        <v>0.80922431865828093</v>
      </c>
      <c r="S45" s="44" t="str">
        <f t="shared" si="19"/>
        <v/>
      </c>
      <c r="T45" s="44" t="str">
        <f t="shared" si="19"/>
        <v/>
      </c>
      <c r="U45" s="43">
        <f>AVERAGE(E45:T45)</f>
        <v>0.82981622541666467</v>
      </c>
      <c r="V45" s="43">
        <f>SUM(E45:T45)</f>
        <v>3.3192649016666587</v>
      </c>
    </row>
    <row r="47" spans="4:22" ht="21" x14ac:dyDescent="0.25">
      <c r="D47" s="22" t="s">
        <v>101</v>
      </c>
    </row>
    <row r="49" spans="4:5" x14ac:dyDescent="0.2">
      <c r="D49" s="40" t="s">
        <v>103</v>
      </c>
      <c r="E49" s="40" t="s">
        <v>78</v>
      </c>
    </row>
    <row r="50" spans="4:5" ht="32" x14ac:dyDescent="0.2">
      <c r="D50" s="78" t="s">
        <v>104</v>
      </c>
      <c r="E50" s="81">
        <f>AVERAGE('Input &amp; Summary - 5L4CO'!E55:T55)</f>
        <v>0.83547336153877449</v>
      </c>
    </row>
    <row r="51" spans="4:5" x14ac:dyDescent="0.2">
      <c r="D51" s="79" t="s">
        <v>105</v>
      </c>
      <c r="E51" s="82">
        <f>SUM('Input &amp; Summary - 5L4CO'!K77:K81)</f>
        <v>4.6259051374593074E-2</v>
      </c>
    </row>
    <row r="52" spans="4:5" x14ac:dyDescent="0.2">
      <c r="D52" s="79" t="s">
        <v>100</v>
      </c>
      <c r="E52" s="82">
        <f>SUMSQ('Input &amp; Summary - 5L4CO'!E55:T55)</f>
        <v>11.17240029470312</v>
      </c>
    </row>
    <row r="53" spans="4:5" x14ac:dyDescent="0.2">
      <c r="D53" s="79" t="s">
        <v>106</v>
      </c>
      <c r="E53" s="82">
        <f>POWER(SUM('Input &amp; Summary - 5L4CO'!E55:T55),2)/COUNT('Input &amp; Summary - 5L4CO'!E55:T55)</f>
        <v>11.168251805454396</v>
      </c>
    </row>
    <row r="54" spans="4:5" x14ac:dyDescent="0.2">
      <c r="D54" s="80" t="s">
        <v>102</v>
      </c>
      <c r="E54" s="83">
        <f>E52-E53</f>
        <v>4.1484892487240188E-3</v>
      </c>
    </row>
    <row r="57" spans="4:5" x14ac:dyDescent="0.2">
      <c r="D57" s="40" t="s">
        <v>113</v>
      </c>
      <c r="E57" s="40" t="s">
        <v>18</v>
      </c>
    </row>
    <row r="58" spans="4:5" x14ac:dyDescent="0.2">
      <c r="D58" s="90">
        <f>'Input &amp; Summary - 5L4CO'!E55</f>
        <v>0.81983805668016196</v>
      </c>
      <c r="E58" s="91">
        <v>1</v>
      </c>
    </row>
    <row r="59" spans="4:5" x14ac:dyDescent="0.2">
      <c r="D59" s="90">
        <f>'Input &amp; Summary - 5L4CO'!F55</f>
        <v>0.82377049180327866</v>
      </c>
      <c r="E59" s="64">
        <v>2</v>
      </c>
    </row>
    <row r="60" spans="4:5" x14ac:dyDescent="0.2">
      <c r="D60" s="90">
        <f>'Input &amp; Summary - 5L4CO'!G55</f>
        <v>0.85912698412698407</v>
      </c>
      <c r="E60" s="64">
        <v>3</v>
      </c>
    </row>
    <row r="61" spans="4:5" x14ac:dyDescent="0.2">
      <c r="D61" s="90">
        <f>'Input &amp; Summary - 5L4CO'!H55</f>
        <v>0.8468992248062015</v>
      </c>
      <c r="E61" s="64">
        <v>4</v>
      </c>
    </row>
    <row r="62" spans="4:5" x14ac:dyDescent="0.2">
      <c r="D62" s="90">
        <f>'Input &amp; Summary - 5L4CO'!I55</f>
        <v>0.83433133732534925</v>
      </c>
      <c r="E62" s="64">
        <v>5</v>
      </c>
    </row>
    <row r="63" spans="4:5" x14ac:dyDescent="0.2">
      <c r="D63" s="90">
        <f>'Input &amp; Summary - 5L4CO'!J55</f>
        <v>0.82448979591836735</v>
      </c>
      <c r="E63" s="64">
        <v>6</v>
      </c>
    </row>
    <row r="64" spans="4:5" x14ac:dyDescent="0.2">
      <c r="D64" s="90">
        <f>'Input &amp; Summary - 5L4CO'!K55</f>
        <v>0.84453781512605042</v>
      </c>
      <c r="E64" s="64">
        <v>7</v>
      </c>
    </row>
    <row r="65" spans="4:5" x14ac:dyDescent="0.2">
      <c r="D65" s="90">
        <f>'Input &amp; Summary - 5L4CO'!L55</f>
        <v>0.83476394849785407</v>
      </c>
      <c r="E65" s="64">
        <v>8</v>
      </c>
    </row>
    <row r="66" spans="4:5" x14ac:dyDescent="0.2">
      <c r="D66" s="90">
        <f>'Input &amp; Summary - 5L4CO'!M55</f>
        <v>0.81108829568788499</v>
      </c>
      <c r="E66" s="64">
        <v>9</v>
      </c>
    </row>
    <row r="67" spans="4:5" x14ac:dyDescent="0.2">
      <c r="D67" s="90">
        <f>'Input &amp; Summary - 5L4CO'!N55</f>
        <v>0.84305835010060359</v>
      </c>
      <c r="E67" s="64">
        <v>10</v>
      </c>
    </row>
    <row r="68" spans="4:5" x14ac:dyDescent="0.2">
      <c r="D68" s="90">
        <f>'Input &amp; Summary - 5L4CO'!O55</f>
        <v>0.82881002087682676</v>
      </c>
      <c r="E68" s="64">
        <v>11</v>
      </c>
    </row>
    <row r="69" spans="4:5" x14ac:dyDescent="0.2">
      <c r="D69" s="90">
        <f>'Input &amp; Summary - 5L4CO'!P55</f>
        <v>0.82293762575452711</v>
      </c>
      <c r="E69" s="64">
        <v>12</v>
      </c>
    </row>
    <row r="70" spans="4:5" x14ac:dyDescent="0.2">
      <c r="D70" s="90">
        <f>'Input &amp; Summary - 5L4CO'!Q55</f>
        <v>0.8450413223140496</v>
      </c>
      <c r="E70" s="64">
        <v>13</v>
      </c>
    </row>
    <row r="71" spans="4:5" x14ac:dyDescent="0.2">
      <c r="D71" s="90">
        <f>'Input &amp; Summary - 5L4CO'!R55</f>
        <v>0.80922431865828093</v>
      </c>
      <c r="E71" s="64">
        <v>14</v>
      </c>
    </row>
    <row r="72" spans="4:5" x14ac:dyDescent="0.2">
      <c r="D72" s="90">
        <f>'Input &amp; Summary - 5L4CO'!S55</f>
        <v>0.85473684210526313</v>
      </c>
      <c r="E72" s="64">
        <v>15</v>
      </c>
    </row>
    <row r="73" spans="4:5" x14ac:dyDescent="0.2">
      <c r="D73" s="92">
        <f>'Input &amp; Summary - 5L4CO'!T55</f>
        <v>0.86491935483870963</v>
      </c>
      <c r="E73" s="65">
        <v>16</v>
      </c>
    </row>
  </sheetData>
  <sheetProtection sheet="1" objects="1" scenarios="1"/>
  <mergeCells count="5">
    <mergeCell ref="E9:T9"/>
    <mergeCell ref="E28:T28"/>
    <mergeCell ref="E34:T34"/>
    <mergeCell ref="E40:T40"/>
    <mergeCell ref="E22:T22"/>
  </mergeCell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C3:P92"/>
  <sheetViews>
    <sheetView showGridLines="0" zoomScalePageLayoutView="120" workbookViewId="0">
      <selection activeCell="D15" sqref="D15:E15"/>
    </sheetView>
  </sheetViews>
  <sheetFormatPr baseColWidth="10" defaultRowHeight="16" x14ac:dyDescent="0.2"/>
  <cols>
    <col min="1" max="1" width="2.6640625" style="193" customWidth="1"/>
    <col min="2" max="2" width="10.83203125" style="193"/>
    <col min="3" max="3" width="2.83203125" style="193" customWidth="1"/>
    <col min="4" max="4" width="15" style="193" customWidth="1"/>
    <col min="5" max="5" width="16.33203125" style="193" customWidth="1"/>
    <col min="6" max="8" width="15" style="193" customWidth="1"/>
    <col min="9" max="9" width="20.5" style="193" customWidth="1"/>
    <col min="10" max="14" width="15" style="193" customWidth="1"/>
    <col min="15" max="16384" width="10.83203125" style="193"/>
  </cols>
  <sheetData>
    <row r="3" spans="3:15" ht="38" x14ac:dyDescent="0.4">
      <c r="D3" s="194" t="s">
        <v>0</v>
      </c>
    </row>
    <row r="4" spans="3:15" ht="26" x14ac:dyDescent="0.3">
      <c r="D4" s="195" t="s">
        <v>146</v>
      </c>
    </row>
    <row r="7" spans="3:15" ht="21" customHeight="1" x14ac:dyDescent="0.25">
      <c r="C7" s="332" t="s">
        <v>144</v>
      </c>
      <c r="D7" s="332"/>
      <c r="E7" s="332"/>
      <c r="F7" s="332"/>
      <c r="G7" s="332"/>
    </row>
    <row r="8" spans="3:15" ht="17" thickBot="1" x14ac:dyDescent="0.25"/>
    <row r="9" spans="3:15" ht="11" customHeight="1" x14ac:dyDescent="0.4">
      <c r="C9" s="196"/>
      <c r="D9" s="197"/>
      <c r="E9" s="198"/>
      <c r="F9" s="198"/>
      <c r="G9" s="198"/>
      <c r="H9" s="198"/>
      <c r="I9" s="198"/>
      <c r="J9" s="198"/>
      <c r="K9" s="198"/>
      <c r="L9" s="198"/>
      <c r="M9" s="199"/>
      <c r="N9" s="200"/>
      <c r="O9" s="201"/>
    </row>
    <row r="10" spans="3:15" ht="26" customHeight="1" x14ac:dyDescent="0.3">
      <c r="C10" s="202"/>
      <c r="D10" s="203" t="s">
        <v>140</v>
      </c>
      <c r="E10" s="204"/>
      <c r="F10" s="204"/>
      <c r="G10" s="204"/>
      <c r="H10" s="204"/>
      <c r="I10" s="204"/>
      <c r="J10" s="204"/>
      <c r="K10" s="204"/>
      <c r="L10" s="204"/>
      <c r="M10" s="205"/>
      <c r="N10" s="206"/>
      <c r="O10" s="207"/>
    </row>
    <row r="11" spans="3:15" ht="23" customHeight="1" x14ac:dyDescent="0.3">
      <c r="C11" s="202"/>
      <c r="D11" s="208"/>
      <c r="E11" s="204"/>
      <c r="F11" s="204"/>
      <c r="G11" s="204"/>
      <c r="H11" s="204"/>
      <c r="I11" s="204"/>
      <c r="J11" s="204"/>
      <c r="K11" s="204"/>
      <c r="L11" s="204"/>
      <c r="M11" s="205"/>
      <c r="N11" s="206"/>
      <c r="O11" s="207"/>
    </row>
    <row r="12" spans="3:15" ht="21" x14ac:dyDescent="0.25">
      <c r="C12" s="202"/>
      <c r="D12" s="209" t="s">
        <v>129</v>
      </c>
      <c r="E12" s="204"/>
      <c r="F12" s="204"/>
      <c r="G12" s="204"/>
      <c r="H12" s="204"/>
      <c r="I12" s="204"/>
      <c r="J12" s="204"/>
      <c r="K12" s="204"/>
      <c r="L12" s="204"/>
      <c r="M12" s="204"/>
      <c r="N12" s="204"/>
      <c r="O12" s="207"/>
    </row>
    <row r="13" spans="3:15" x14ac:dyDescent="0.2">
      <c r="C13" s="202"/>
      <c r="D13" s="204"/>
      <c r="E13" s="204"/>
      <c r="F13" s="204"/>
      <c r="G13" s="204"/>
      <c r="H13" s="204"/>
      <c r="I13" s="204"/>
      <c r="J13" s="204"/>
      <c r="K13" s="204"/>
      <c r="L13" s="204"/>
      <c r="M13" s="204"/>
      <c r="N13" s="204"/>
      <c r="O13" s="207"/>
    </row>
    <row r="14" spans="3:15" ht="32" x14ac:dyDescent="0.2">
      <c r="C14" s="202"/>
      <c r="D14" s="346" t="s">
        <v>2</v>
      </c>
      <c r="E14" s="347"/>
      <c r="F14" s="210" t="s">
        <v>44</v>
      </c>
      <c r="G14" s="211"/>
      <c r="H14" s="212"/>
      <c r="I14" s="212"/>
      <c r="J14" s="212"/>
      <c r="K14" s="204"/>
      <c r="L14" s="204"/>
      <c r="M14" s="204"/>
      <c r="N14" s="204"/>
      <c r="O14" s="207"/>
    </row>
    <row r="15" spans="3:15" ht="20" customHeight="1" x14ac:dyDescent="0.2">
      <c r="C15" s="202"/>
      <c r="D15" s="336" t="s">
        <v>22</v>
      </c>
      <c r="E15" s="337"/>
      <c r="F15" s="213" t="s">
        <v>46</v>
      </c>
      <c r="G15" s="214"/>
      <c r="H15" s="214"/>
      <c r="I15" s="215"/>
      <c r="J15" s="215"/>
      <c r="K15" s="204"/>
      <c r="L15" s="204"/>
      <c r="M15" s="204"/>
      <c r="N15" s="204"/>
      <c r="O15" s="207"/>
    </row>
    <row r="16" spans="3:15" ht="20" customHeight="1" x14ac:dyDescent="0.2">
      <c r="C16" s="202"/>
      <c r="D16" s="336" t="s">
        <v>23</v>
      </c>
      <c r="E16" s="337"/>
      <c r="F16" s="213" t="s">
        <v>47</v>
      </c>
      <c r="G16" s="214"/>
      <c r="H16" s="214"/>
      <c r="I16" s="215"/>
      <c r="J16" s="215"/>
      <c r="K16" s="204"/>
      <c r="L16" s="204"/>
      <c r="M16" s="204"/>
      <c r="N16" s="204"/>
      <c r="O16" s="207"/>
    </row>
    <row r="17" spans="3:15" ht="20" customHeight="1" x14ac:dyDescent="0.2">
      <c r="C17" s="202"/>
      <c r="D17" s="336" t="s">
        <v>24</v>
      </c>
      <c r="E17" s="337"/>
      <c r="F17" s="213" t="s">
        <v>48</v>
      </c>
      <c r="G17" s="214"/>
      <c r="H17" s="214"/>
      <c r="I17" s="215"/>
      <c r="J17" s="215"/>
      <c r="K17" s="204"/>
      <c r="L17" s="204"/>
      <c r="M17" s="204"/>
      <c r="N17" s="204"/>
      <c r="O17" s="207"/>
    </row>
    <row r="18" spans="3:15" ht="20" customHeight="1" x14ac:dyDescent="0.2">
      <c r="C18" s="202"/>
      <c r="D18" s="336" t="s">
        <v>25</v>
      </c>
      <c r="E18" s="337"/>
      <c r="F18" s="213" t="s">
        <v>49</v>
      </c>
      <c r="G18" s="214"/>
      <c r="H18" s="214"/>
      <c r="I18" s="215"/>
      <c r="J18" s="215"/>
      <c r="K18" s="204"/>
      <c r="L18" s="204"/>
      <c r="M18" s="204"/>
      <c r="N18" s="204"/>
      <c r="O18" s="207"/>
    </row>
    <row r="19" spans="3:15" ht="20" customHeight="1" x14ac:dyDescent="0.2">
      <c r="C19" s="202"/>
      <c r="D19" s="204"/>
      <c r="E19" s="204"/>
      <c r="F19" s="204"/>
      <c r="G19" s="204"/>
      <c r="H19" s="204"/>
      <c r="I19" s="204"/>
      <c r="J19" s="204"/>
      <c r="K19" s="204"/>
      <c r="L19" s="204"/>
      <c r="M19" s="204"/>
      <c r="N19" s="204"/>
      <c r="O19" s="207"/>
    </row>
    <row r="20" spans="3:15" ht="20" customHeight="1" x14ac:dyDescent="0.2">
      <c r="C20" s="202"/>
      <c r="D20" s="204"/>
      <c r="E20" s="204"/>
      <c r="F20" s="204"/>
      <c r="G20" s="204"/>
      <c r="H20" s="204"/>
      <c r="I20" s="204"/>
      <c r="J20" s="204"/>
      <c r="K20" s="204"/>
      <c r="L20" s="204"/>
      <c r="M20" s="204"/>
      <c r="N20" s="204"/>
      <c r="O20" s="207"/>
    </row>
    <row r="21" spans="3:15" ht="39" customHeight="1" x14ac:dyDescent="0.2">
      <c r="C21" s="202"/>
      <c r="D21" s="216" t="s">
        <v>2</v>
      </c>
      <c r="E21" s="210" t="s">
        <v>8</v>
      </c>
      <c r="F21" s="210" t="s">
        <v>45</v>
      </c>
      <c r="G21" s="204"/>
      <c r="H21" s="204"/>
      <c r="I21" s="204"/>
      <c r="J21" s="204"/>
      <c r="K21" s="204"/>
      <c r="L21" s="204"/>
      <c r="M21" s="204"/>
      <c r="N21" s="204"/>
      <c r="O21" s="207"/>
    </row>
    <row r="22" spans="3:15" ht="20" customHeight="1" x14ac:dyDescent="0.2">
      <c r="C22" s="202"/>
      <c r="D22" s="341" t="str">
        <f>F15</f>
        <v>Header</v>
      </c>
      <c r="E22" s="217" t="s">
        <v>74</v>
      </c>
      <c r="F22" s="213" t="s">
        <v>55</v>
      </c>
      <c r="G22" s="204"/>
      <c r="H22" s="204"/>
      <c r="I22" s="204"/>
      <c r="J22" s="204"/>
      <c r="K22" s="204"/>
      <c r="L22" s="204"/>
      <c r="M22" s="204"/>
      <c r="N22" s="204"/>
      <c r="O22" s="207"/>
    </row>
    <row r="23" spans="3:15" ht="20" customHeight="1" x14ac:dyDescent="0.2">
      <c r="C23" s="202"/>
      <c r="D23" s="342"/>
      <c r="E23" s="217" t="s">
        <v>75</v>
      </c>
      <c r="F23" s="213" t="s">
        <v>56</v>
      </c>
      <c r="G23" s="204"/>
      <c r="H23" s="204"/>
      <c r="I23" s="204"/>
      <c r="J23" s="204"/>
      <c r="K23" s="204"/>
      <c r="L23" s="204"/>
      <c r="M23" s="204"/>
      <c r="N23" s="204"/>
      <c r="O23" s="207"/>
    </row>
    <row r="24" spans="3:15" ht="21" customHeight="1" x14ac:dyDescent="0.2">
      <c r="C24" s="202"/>
      <c r="D24" s="342"/>
      <c r="E24" s="217" t="s">
        <v>76</v>
      </c>
      <c r="F24" s="213" t="s">
        <v>57</v>
      </c>
      <c r="G24" s="204"/>
      <c r="H24" s="204"/>
      <c r="I24" s="204"/>
      <c r="J24" s="204"/>
      <c r="K24" s="204"/>
      <c r="L24" s="204"/>
      <c r="M24" s="204"/>
      <c r="N24" s="204"/>
      <c r="O24" s="207"/>
    </row>
    <row r="25" spans="3:15" ht="20" customHeight="1" x14ac:dyDescent="0.2">
      <c r="C25" s="202"/>
      <c r="D25" s="341" t="str">
        <f>F16</f>
        <v>Image</v>
      </c>
      <c r="E25" s="217" t="s">
        <v>74</v>
      </c>
      <c r="F25" s="213" t="s">
        <v>59</v>
      </c>
      <c r="G25" s="204"/>
      <c r="H25" s="204"/>
      <c r="I25" s="204"/>
      <c r="J25" s="204"/>
      <c r="K25" s="204"/>
      <c r="L25" s="204"/>
      <c r="M25" s="204"/>
      <c r="N25" s="204"/>
      <c r="O25" s="207"/>
    </row>
    <row r="26" spans="3:15" ht="20" customHeight="1" x14ac:dyDescent="0.2">
      <c r="C26" s="202"/>
      <c r="D26" s="342"/>
      <c r="E26" s="217" t="s">
        <v>75</v>
      </c>
      <c r="F26" s="213" t="s">
        <v>60</v>
      </c>
      <c r="G26" s="204"/>
      <c r="H26" s="204"/>
      <c r="I26" s="204"/>
      <c r="J26" s="204"/>
      <c r="K26" s="204"/>
      <c r="L26" s="204"/>
      <c r="M26" s="204"/>
      <c r="N26" s="204"/>
      <c r="O26" s="207"/>
    </row>
    <row r="27" spans="3:15" ht="20" customHeight="1" x14ac:dyDescent="0.2">
      <c r="C27" s="202"/>
      <c r="D27" s="342"/>
      <c r="E27" s="217" t="s">
        <v>76</v>
      </c>
      <c r="F27" s="213" t="s">
        <v>61</v>
      </c>
      <c r="G27" s="204"/>
      <c r="H27" s="204"/>
      <c r="I27" s="204"/>
      <c r="J27" s="204"/>
      <c r="K27" s="204"/>
      <c r="L27" s="204"/>
      <c r="M27" s="204"/>
      <c r="N27" s="204"/>
      <c r="O27" s="207"/>
    </row>
    <row r="28" spans="3:15" ht="20" customHeight="1" x14ac:dyDescent="0.2">
      <c r="C28" s="202"/>
      <c r="D28" s="341" t="str">
        <f>F17</f>
        <v>CTA</v>
      </c>
      <c r="E28" s="217" t="s">
        <v>74</v>
      </c>
      <c r="F28" s="213" t="s">
        <v>52</v>
      </c>
      <c r="G28" s="204"/>
      <c r="H28" s="204"/>
      <c r="I28" s="204"/>
      <c r="J28" s="204"/>
      <c r="K28" s="204"/>
      <c r="L28" s="204"/>
      <c r="M28" s="204"/>
      <c r="N28" s="204"/>
      <c r="O28" s="207"/>
    </row>
    <row r="29" spans="3:15" ht="20" customHeight="1" x14ac:dyDescent="0.2">
      <c r="C29" s="202"/>
      <c r="D29" s="342"/>
      <c r="E29" s="217" t="s">
        <v>75</v>
      </c>
      <c r="F29" s="213" t="s">
        <v>53</v>
      </c>
      <c r="G29" s="204"/>
      <c r="H29" s="204"/>
      <c r="I29" s="204"/>
      <c r="J29" s="204"/>
      <c r="K29" s="204"/>
      <c r="L29" s="204"/>
      <c r="M29" s="204"/>
      <c r="N29" s="204"/>
      <c r="O29" s="207"/>
    </row>
    <row r="30" spans="3:15" ht="20" customHeight="1" x14ac:dyDescent="0.2">
      <c r="C30" s="202"/>
      <c r="D30" s="342"/>
      <c r="E30" s="217" t="s">
        <v>76</v>
      </c>
      <c r="F30" s="213" t="s">
        <v>51</v>
      </c>
      <c r="G30" s="204"/>
      <c r="H30" s="204"/>
      <c r="I30" s="204"/>
      <c r="J30" s="204"/>
      <c r="K30" s="204"/>
      <c r="L30" s="204"/>
      <c r="M30" s="204"/>
      <c r="N30" s="204"/>
      <c r="O30" s="207"/>
    </row>
    <row r="31" spans="3:15" ht="20" customHeight="1" x14ac:dyDescent="0.2">
      <c r="C31" s="202"/>
      <c r="D31" s="341" t="str">
        <f>F18</f>
        <v>Promo Text</v>
      </c>
      <c r="E31" s="217" t="s">
        <v>74</v>
      </c>
      <c r="F31" s="213" t="s">
        <v>63</v>
      </c>
      <c r="G31" s="204"/>
      <c r="H31" s="204"/>
      <c r="I31" s="204"/>
      <c r="J31" s="204"/>
      <c r="K31" s="204"/>
      <c r="L31" s="204"/>
      <c r="M31" s="204"/>
      <c r="N31" s="204"/>
      <c r="O31" s="207"/>
    </row>
    <row r="32" spans="3:15" ht="20" customHeight="1" x14ac:dyDescent="0.2">
      <c r="C32" s="202"/>
      <c r="D32" s="342"/>
      <c r="E32" s="217" t="s">
        <v>75</v>
      </c>
      <c r="F32" s="213" t="s">
        <v>64</v>
      </c>
      <c r="G32" s="204"/>
      <c r="H32" s="204"/>
      <c r="I32" s="204"/>
      <c r="J32" s="204"/>
      <c r="K32" s="204"/>
      <c r="L32" s="204"/>
      <c r="M32" s="204"/>
      <c r="N32" s="204"/>
      <c r="O32" s="207"/>
    </row>
    <row r="33" spans="3:16" ht="20" customHeight="1" x14ac:dyDescent="0.2">
      <c r="C33" s="202"/>
      <c r="D33" s="343"/>
      <c r="E33" s="217" t="s">
        <v>76</v>
      </c>
      <c r="F33" s="213" t="s">
        <v>65</v>
      </c>
      <c r="G33" s="204"/>
      <c r="H33" s="204"/>
      <c r="I33" s="204"/>
      <c r="J33" s="204"/>
      <c r="K33" s="204"/>
      <c r="L33" s="204"/>
      <c r="M33" s="204"/>
      <c r="N33" s="204"/>
      <c r="O33" s="207"/>
    </row>
    <row r="34" spans="3:16" x14ac:dyDescent="0.2">
      <c r="C34" s="202"/>
      <c r="D34" s="204"/>
      <c r="E34" s="204"/>
      <c r="F34" s="204"/>
      <c r="G34" s="204"/>
      <c r="H34" s="204"/>
      <c r="I34" s="204"/>
      <c r="J34" s="204"/>
      <c r="K34" s="204"/>
      <c r="L34" s="204"/>
      <c r="M34" s="204"/>
      <c r="N34" s="204"/>
      <c r="O34" s="207"/>
    </row>
    <row r="35" spans="3:16" x14ac:dyDescent="0.2">
      <c r="C35" s="202"/>
      <c r="D35" s="204"/>
      <c r="E35" s="204"/>
      <c r="F35" s="204"/>
      <c r="G35" s="204"/>
      <c r="H35" s="204"/>
      <c r="I35" s="204"/>
      <c r="J35" s="204"/>
      <c r="K35" s="204"/>
      <c r="L35" s="204"/>
      <c r="M35" s="204"/>
      <c r="N35" s="204"/>
      <c r="O35" s="207"/>
    </row>
    <row r="36" spans="3:16" ht="21" x14ac:dyDescent="0.25">
      <c r="C36" s="202"/>
      <c r="D36" s="209" t="s">
        <v>85</v>
      </c>
      <c r="E36" s="204"/>
      <c r="F36" s="204"/>
      <c r="G36" s="204"/>
      <c r="H36" s="204"/>
      <c r="I36" s="204"/>
      <c r="J36" s="204"/>
      <c r="K36" s="204"/>
      <c r="L36" s="204"/>
      <c r="M36" s="204"/>
      <c r="N36" s="204"/>
      <c r="O36" s="207"/>
    </row>
    <row r="37" spans="3:16" ht="7" customHeight="1" x14ac:dyDescent="0.25">
      <c r="C37" s="202"/>
      <c r="D37" s="218"/>
      <c r="E37" s="204"/>
      <c r="F37" s="204"/>
      <c r="G37" s="204"/>
      <c r="H37" s="204"/>
      <c r="I37" s="204"/>
      <c r="J37" s="204"/>
      <c r="K37" s="204"/>
      <c r="L37" s="204"/>
      <c r="M37" s="204"/>
      <c r="N37" s="204"/>
      <c r="O37" s="207"/>
    </row>
    <row r="38" spans="3:16" ht="16" customHeight="1" x14ac:dyDescent="0.2">
      <c r="C38" s="202"/>
      <c r="D38" s="344" t="s">
        <v>27</v>
      </c>
      <c r="E38" s="338" t="s">
        <v>28</v>
      </c>
      <c r="F38" s="339"/>
      <c r="G38" s="339"/>
      <c r="H38" s="339"/>
      <c r="I38" s="339"/>
      <c r="J38" s="339"/>
      <c r="K38" s="339"/>
      <c r="L38" s="339"/>
      <c r="M38" s="340"/>
      <c r="N38" s="219"/>
      <c r="O38" s="207"/>
    </row>
    <row r="39" spans="3:16" ht="32" x14ac:dyDescent="0.2">
      <c r="C39" s="202"/>
      <c r="D39" s="345"/>
      <c r="E39" s="220" t="s">
        <v>84</v>
      </c>
      <c r="F39" s="221" t="s">
        <v>29</v>
      </c>
      <c r="G39" s="221" t="s">
        <v>30</v>
      </c>
      <c r="H39" s="221" t="s">
        <v>31</v>
      </c>
      <c r="I39" s="221" t="s">
        <v>32</v>
      </c>
      <c r="J39" s="221" t="s">
        <v>33</v>
      </c>
      <c r="K39" s="221" t="s">
        <v>34</v>
      </c>
      <c r="L39" s="221" t="s">
        <v>35</v>
      </c>
      <c r="M39" s="222" t="s">
        <v>36</v>
      </c>
      <c r="N39" s="223"/>
      <c r="O39" s="207"/>
    </row>
    <row r="40" spans="3:16" x14ac:dyDescent="0.2">
      <c r="C40" s="202"/>
      <c r="D40" s="224" t="str">
        <f>$F$15</f>
        <v>Header</v>
      </c>
      <c r="E40" s="225" t="str">
        <f>IF('Detailed Calculation - 4L3CO'!E10=1,'Input &amp; Summary - 4L3CO'!$F22,IF('Detailed Calculation - 4L3CO'!E10=2,'Input &amp; Summary - 4L3CO'!$F23,IF('Detailed Calculation - 4L3CO'!E10=3,$F24,#REF!)))</f>
        <v>Hello</v>
      </c>
      <c r="F40" s="225" t="str">
        <f>IF('Detailed Calculation - 4L3CO'!F10=1,'Input &amp; Summary - 4L3CO'!$F22,IF('Detailed Calculation - 4L3CO'!F10=2,'Input &amp; Summary - 4L3CO'!$F23,IF('Detailed Calculation - 4L3CO'!F10=3,$F24,#REF!)))</f>
        <v>Hello</v>
      </c>
      <c r="G40" s="225" t="str">
        <f>IF('Detailed Calculation - 4L3CO'!G10=1,'Input &amp; Summary - 4L3CO'!$F22,IF('Detailed Calculation - 4L3CO'!G10=2,'Input &amp; Summary - 4L3CO'!$F23,IF('Detailed Calculation - 4L3CO'!G10=3,$F24,#REF!)))</f>
        <v>Hello</v>
      </c>
      <c r="H40" s="225" t="str">
        <f>IF('Detailed Calculation - 4L3CO'!H10=1,'Input &amp; Summary - 4L3CO'!$F22,IF('Detailed Calculation - 4L3CO'!H10=2,'Input &amp; Summary - 4L3CO'!$F23,IF('Detailed Calculation - 4L3CO'!H10=3,$F24,#REF!)))</f>
        <v>Welcome</v>
      </c>
      <c r="I40" s="225" t="str">
        <f>IF('Detailed Calculation - 4L3CO'!I10=1,'Input &amp; Summary - 4L3CO'!$F22,IF('Detailed Calculation - 4L3CO'!I10=2,'Input &amp; Summary - 4L3CO'!$F23,IF('Detailed Calculation - 4L3CO'!I10=3,$F24,#REF!)))</f>
        <v>Welcome</v>
      </c>
      <c r="J40" s="225" t="str">
        <f>IF('Detailed Calculation - 4L3CO'!J10=1,'Input &amp; Summary - 4L3CO'!$F22,IF('Detailed Calculation - 4L3CO'!J10=2,'Input &amp; Summary - 4L3CO'!$F23,IF('Detailed Calculation - 4L3CO'!J10=3,$F24,#REF!)))</f>
        <v>Welcome</v>
      </c>
      <c r="K40" s="225" t="str">
        <f>IF('Detailed Calculation - 4L3CO'!K10=1,'Input &amp; Summary - 4L3CO'!$F22,IF('Detailed Calculation - 4L3CO'!K10=2,'Input &amp; Summary - 4L3CO'!$F23,IF('Detailed Calculation - 4L3CO'!K10=3,$F24,#REF!)))</f>
        <v>Hey There</v>
      </c>
      <c r="L40" s="225" t="str">
        <f>IF('Detailed Calculation - 4L3CO'!L10=1,'Input &amp; Summary - 4L3CO'!$F22,IF('Detailed Calculation - 4L3CO'!L10=2,'Input &amp; Summary - 4L3CO'!$F23,IF('Detailed Calculation - 4L3CO'!L10=3,$F24,#REF!)))</f>
        <v>Hey There</v>
      </c>
      <c r="M40" s="225" t="str">
        <f>IF('Detailed Calculation - 4L3CO'!M10=1,'Input &amp; Summary - 4L3CO'!$F22,IF('Detailed Calculation - 4L3CO'!M10=2,'Input &amp; Summary - 4L3CO'!$F23,IF('Detailed Calculation - 4L3CO'!M10=3,$F24,#REF!)))</f>
        <v>Hey There</v>
      </c>
      <c r="N40" s="214"/>
      <c r="O40" s="207"/>
    </row>
    <row r="41" spans="3:16" x14ac:dyDescent="0.2">
      <c r="C41" s="202"/>
      <c r="D41" s="224" t="str">
        <f>$F$16</f>
        <v>Image</v>
      </c>
      <c r="E41" s="226" t="str">
        <f>IF('Detailed Calculation - 4L3CO'!E11=1,'Input &amp; Summary - 4L3CO'!$F25,IF('Detailed Calculation - 4L3CO'!E11=2,'Input &amp; Summary - 4L3CO'!$F26,IF('Detailed Calculation - 4L3CO'!E11=3,$F27,#REF!)))</f>
        <v>Dogs</v>
      </c>
      <c r="F41" s="226" t="str">
        <f>IF('Detailed Calculation - 4L3CO'!F11=1,'Input &amp; Summary - 4L3CO'!$F25,IF('Detailed Calculation - 4L3CO'!F11=2,'Input &amp; Summary - 4L3CO'!$F26,IF('Detailed Calculation - 4L3CO'!F11=3,$F27,#REF!)))</f>
        <v>Cats</v>
      </c>
      <c r="G41" s="226" t="str">
        <f>IF('Detailed Calculation - 4L3CO'!G11=1,'Input &amp; Summary - 4L3CO'!$F25,IF('Detailed Calculation - 4L3CO'!G11=2,'Input &amp; Summary - 4L3CO'!$F26,IF('Detailed Calculation - 4L3CO'!G11=3,$F27,#REF!)))</f>
        <v>People</v>
      </c>
      <c r="H41" s="226" t="str">
        <f>IF('Detailed Calculation - 4L3CO'!H11=1,'Input &amp; Summary - 4L3CO'!$F25,IF('Detailed Calculation - 4L3CO'!H11=2,'Input &amp; Summary - 4L3CO'!$F26,IF('Detailed Calculation - 4L3CO'!H11=3,$F27,#REF!)))</f>
        <v>Dogs</v>
      </c>
      <c r="I41" s="226" t="str">
        <f>IF('Detailed Calculation - 4L3CO'!I11=1,'Input &amp; Summary - 4L3CO'!$F25,IF('Detailed Calculation - 4L3CO'!I11=2,'Input &amp; Summary - 4L3CO'!$F26,IF('Detailed Calculation - 4L3CO'!I11=3,$F27,#REF!)))</f>
        <v>Cats</v>
      </c>
      <c r="J41" s="226" t="str">
        <f>IF('Detailed Calculation - 4L3CO'!J11=1,'Input &amp; Summary - 4L3CO'!$F25,IF('Detailed Calculation - 4L3CO'!J11=2,'Input &amp; Summary - 4L3CO'!$F26,IF('Detailed Calculation - 4L3CO'!J11=3,$F27,#REF!)))</f>
        <v>People</v>
      </c>
      <c r="K41" s="226" t="str">
        <f>IF('Detailed Calculation - 4L3CO'!K11=1,'Input &amp; Summary - 4L3CO'!$F25,IF('Detailed Calculation - 4L3CO'!K11=2,'Input &amp; Summary - 4L3CO'!$F26,IF('Detailed Calculation - 4L3CO'!K11=3,$F27,#REF!)))</f>
        <v>Dogs</v>
      </c>
      <c r="L41" s="226" t="str">
        <f>IF('Detailed Calculation - 4L3CO'!L11=1,'Input &amp; Summary - 4L3CO'!$F25,IF('Detailed Calculation - 4L3CO'!L11=2,'Input &amp; Summary - 4L3CO'!$F26,IF('Detailed Calculation - 4L3CO'!L11=3,$F27,#REF!)))</f>
        <v>Cats</v>
      </c>
      <c r="M41" s="226" t="str">
        <f>IF('Detailed Calculation - 4L3CO'!M11=1,'Input &amp; Summary - 4L3CO'!$F25,IF('Detailed Calculation - 4L3CO'!M11=2,'Input &amp; Summary - 4L3CO'!$F26,IF('Detailed Calculation - 4L3CO'!M11=3,$F27,#REF!)))</f>
        <v>People</v>
      </c>
      <c r="N41" s="214"/>
      <c r="O41" s="207"/>
    </row>
    <row r="42" spans="3:16" x14ac:dyDescent="0.2">
      <c r="C42" s="202"/>
      <c r="D42" s="224" t="str">
        <f>$F$17</f>
        <v>CTA</v>
      </c>
      <c r="E42" s="226" t="str">
        <f>IF('Detailed Calculation - 4L3CO'!E12=1,'Input &amp; Summary - 4L3CO'!$F28,IF('Detailed Calculation - 4L3CO'!E12=2,'Input &amp; Summary - 4L3CO'!$F29,IF('Detailed Calculation - 4L3CO'!E12=3,$F30,#REF!)))</f>
        <v>Buy</v>
      </c>
      <c r="F42" s="226" t="str">
        <f>IF('Detailed Calculation - 4L3CO'!F12=1,'Input &amp; Summary - 4L3CO'!$F28,IF('Detailed Calculation - 4L3CO'!F12=2,'Input &amp; Summary - 4L3CO'!$F29,IF('Detailed Calculation - 4L3CO'!F12=3,$F30,#REF!)))</f>
        <v>Sign Up</v>
      </c>
      <c r="G42" s="226" t="str">
        <f>IF('Detailed Calculation - 4L3CO'!G12=1,'Input &amp; Summary - 4L3CO'!$F28,IF('Detailed Calculation - 4L3CO'!G12=2,'Input &amp; Summary - 4L3CO'!$F29,IF('Detailed Calculation - 4L3CO'!G12=3,$F30,#REF!)))</f>
        <v>Join</v>
      </c>
      <c r="H42" s="226" t="str">
        <f>IF('Detailed Calculation - 4L3CO'!H12=1,'Input &amp; Summary - 4L3CO'!$F28,IF('Detailed Calculation - 4L3CO'!H12=2,'Input &amp; Summary - 4L3CO'!$F29,IF('Detailed Calculation - 4L3CO'!H12=3,$F30,#REF!)))</f>
        <v>Sign Up</v>
      </c>
      <c r="I42" s="226" t="str">
        <f>IF('Detailed Calculation - 4L3CO'!I12=1,'Input &amp; Summary - 4L3CO'!$F28,IF('Detailed Calculation - 4L3CO'!I12=2,'Input &amp; Summary - 4L3CO'!$F29,IF('Detailed Calculation - 4L3CO'!I12=3,$F30,#REF!)))</f>
        <v>Join</v>
      </c>
      <c r="J42" s="226" t="str">
        <f>IF('Detailed Calculation - 4L3CO'!J12=1,'Input &amp; Summary - 4L3CO'!$F28,IF('Detailed Calculation - 4L3CO'!J12=2,'Input &amp; Summary - 4L3CO'!$F29,IF('Detailed Calculation - 4L3CO'!J12=3,$F30,#REF!)))</f>
        <v>Buy</v>
      </c>
      <c r="K42" s="226" t="str">
        <f>IF('Detailed Calculation - 4L3CO'!K12=1,'Input &amp; Summary - 4L3CO'!$F28,IF('Detailed Calculation - 4L3CO'!K12=2,'Input &amp; Summary - 4L3CO'!$F29,IF('Detailed Calculation - 4L3CO'!K12=3,$F30,#REF!)))</f>
        <v>Join</v>
      </c>
      <c r="L42" s="226" t="str">
        <f>IF('Detailed Calculation - 4L3CO'!L12=1,'Input &amp; Summary - 4L3CO'!$F28,IF('Detailed Calculation - 4L3CO'!L12=2,'Input &amp; Summary - 4L3CO'!$F29,IF('Detailed Calculation - 4L3CO'!L12=3,$F30,#REF!)))</f>
        <v>Buy</v>
      </c>
      <c r="M42" s="226" t="str">
        <f>IF('Detailed Calculation - 4L3CO'!M12=1,'Input &amp; Summary - 4L3CO'!$F28,IF('Detailed Calculation - 4L3CO'!M12=2,'Input &amp; Summary - 4L3CO'!$F29,IF('Detailed Calculation - 4L3CO'!M12=3,$F30,#REF!)))</f>
        <v>Sign Up</v>
      </c>
      <c r="N42" s="214"/>
      <c r="O42" s="207"/>
    </row>
    <row r="43" spans="3:16" x14ac:dyDescent="0.2">
      <c r="C43" s="202"/>
      <c r="D43" s="227" t="str">
        <f>$F$18</f>
        <v>Promo Text</v>
      </c>
      <c r="E43" s="228" t="str">
        <f>IF('Detailed Calculation - 4L3CO'!E13=1,'Input &amp; Summary - 4L3CO'!$F31,IF('Detailed Calculation - 4L3CO'!E13=2,'Input &amp; Summary - 4L3CO'!$F32,IF('Detailed Calculation - 4L3CO'!E13=3,$F33,#REF!)))</f>
        <v>Free Ship</v>
      </c>
      <c r="F43" s="228" t="str">
        <f>IF('Detailed Calculation - 4L3CO'!F13=1,'Input &amp; Summary - 4L3CO'!$F31,IF('Detailed Calculation - 4L3CO'!F13=2,'Input &amp; Summary - 4L3CO'!$F32,IF('Detailed Calculation - 4L3CO'!F13=3,$F33,#REF!)))</f>
        <v>$10 off</v>
      </c>
      <c r="G43" s="228" t="str">
        <f>IF('Detailed Calculation - 4L3CO'!G13=1,'Input &amp; Summary - 4L3CO'!$F31,IF('Detailed Calculation - 4L3CO'!G13=2,'Input &amp; Summary - 4L3CO'!$F32,IF('Detailed Calculation - 4L3CO'!G13=3,$F33,#REF!)))</f>
        <v>$20 off</v>
      </c>
      <c r="H43" s="228" t="str">
        <f>IF('Detailed Calculation - 4L3CO'!H13=1,'Input &amp; Summary - 4L3CO'!$F31,IF('Detailed Calculation - 4L3CO'!H13=2,'Input &amp; Summary - 4L3CO'!$F32,IF('Detailed Calculation - 4L3CO'!H13=3,$F33,#REF!)))</f>
        <v>$20 off</v>
      </c>
      <c r="I43" s="228" t="str">
        <f>IF('Detailed Calculation - 4L3CO'!I13=1,'Input &amp; Summary - 4L3CO'!$F31,IF('Detailed Calculation - 4L3CO'!I13=2,'Input &amp; Summary - 4L3CO'!$F32,IF('Detailed Calculation - 4L3CO'!I13=3,$F33,#REF!)))</f>
        <v>Free Ship</v>
      </c>
      <c r="J43" s="228" t="str">
        <f>IF('Detailed Calculation - 4L3CO'!J13=1,'Input &amp; Summary - 4L3CO'!$F31,IF('Detailed Calculation - 4L3CO'!J13=2,'Input &amp; Summary - 4L3CO'!$F32,IF('Detailed Calculation - 4L3CO'!J13=3,$F33,#REF!)))</f>
        <v>$10 off</v>
      </c>
      <c r="K43" s="228" t="str">
        <f>IF('Detailed Calculation - 4L3CO'!K13=1,'Input &amp; Summary - 4L3CO'!$F31,IF('Detailed Calculation - 4L3CO'!K13=2,'Input &amp; Summary - 4L3CO'!$F32,IF('Detailed Calculation - 4L3CO'!K13=3,$F33,#REF!)))</f>
        <v>$10 off</v>
      </c>
      <c r="L43" s="228" t="str">
        <f>IF('Detailed Calculation - 4L3CO'!L13=1,'Input &amp; Summary - 4L3CO'!$F31,IF('Detailed Calculation - 4L3CO'!L13=2,'Input &amp; Summary - 4L3CO'!$F32,IF('Detailed Calculation - 4L3CO'!L13=3,$F33,#REF!)))</f>
        <v>$20 off</v>
      </c>
      <c r="M43" s="228" t="str">
        <f>IF('Detailed Calculation - 4L3CO'!M13=1,'Input &amp; Summary - 4L3CO'!$F31,IF('Detailed Calculation - 4L3CO'!M13=2,'Input &amp; Summary - 4L3CO'!$F32,IF('Detailed Calculation - 4L3CO'!M13=3,$F33,#REF!)))</f>
        <v>Free Ship</v>
      </c>
      <c r="N43" s="214"/>
      <c r="O43" s="207"/>
    </row>
    <row r="44" spans="3:16" s="204" customFormat="1" ht="10" customHeight="1" thickBot="1" x14ac:dyDescent="0.25">
      <c r="C44" s="202"/>
      <c r="D44" s="229"/>
      <c r="E44" s="214"/>
      <c r="F44" s="214"/>
      <c r="G44" s="214"/>
      <c r="H44" s="214"/>
      <c r="I44" s="214"/>
      <c r="J44" s="214"/>
      <c r="K44" s="214"/>
      <c r="L44" s="214"/>
      <c r="M44" s="214"/>
      <c r="N44" s="214"/>
      <c r="O44" s="207"/>
    </row>
    <row r="45" spans="3:16" s="237" customFormat="1" ht="88" customHeight="1" thickBot="1" x14ac:dyDescent="0.25">
      <c r="C45" s="230"/>
      <c r="D45" s="231" t="s">
        <v>145</v>
      </c>
      <c r="E45" s="232">
        <v>0.02</v>
      </c>
      <c r="F45" s="232">
        <v>0.06</v>
      </c>
      <c r="G45" s="232">
        <v>0.1</v>
      </c>
      <c r="H45" s="232">
        <v>0.08</v>
      </c>
      <c r="I45" s="232">
        <v>0.99</v>
      </c>
      <c r="J45" s="232">
        <v>0.12</v>
      </c>
      <c r="K45" s="232">
        <v>0.08</v>
      </c>
      <c r="L45" s="232">
        <v>0.03</v>
      </c>
      <c r="M45" s="233">
        <v>0.1</v>
      </c>
      <c r="N45" s="234"/>
      <c r="O45" s="235"/>
      <c r="P45" s="236"/>
    </row>
    <row r="46" spans="3:16" x14ac:dyDescent="0.2">
      <c r="C46" s="202"/>
      <c r="D46" s="204"/>
      <c r="E46" s="204"/>
      <c r="F46" s="204"/>
      <c r="G46" s="204"/>
      <c r="H46" s="204"/>
      <c r="I46" s="204"/>
      <c r="J46" s="204"/>
      <c r="K46" s="204"/>
      <c r="L46" s="204"/>
      <c r="M46" s="204"/>
      <c r="N46" s="204"/>
      <c r="O46" s="207"/>
    </row>
    <row r="47" spans="3:16" ht="21" x14ac:dyDescent="0.25">
      <c r="C47" s="202"/>
      <c r="D47" s="238" t="s">
        <v>90</v>
      </c>
      <c r="E47" s="239"/>
      <c r="F47" s="204"/>
      <c r="G47" s="204"/>
      <c r="H47" s="204"/>
      <c r="I47" s="204"/>
      <c r="J47" s="204"/>
      <c r="K47" s="204"/>
      <c r="L47" s="204"/>
      <c r="M47" s="204"/>
      <c r="N47" s="204"/>
      <c r="O47" s="207"/>
    </row>
    <row r="48" spans="3:16" x14ac:dyDescent="0.2">
      <c r="C48" s="202"/>
      <c r="D48" s="240" t="s">
        <v>142</v>
      </c>
      <c r="E48" s="239"/>
      <c r="F48" s="204"/>
      <c r="G48" s="204"/>
      <c r="H48" s="204"/>
      <c r="I48" s="204"/>
      <c r="J48" s="204"/>
      <c r="K48" s="204"/>
      <c r="L48" s="204"/>
      <c r="M48" s="204"/>
      <c r="N48" s="204"/>
      <c r="O48" s="207"/>
    </row>
    <row r="49" spans="3:15" ht="8" customHeight="1" x14ac:dyDescent="0.2">
      <c r="C49" s="202"/>
      <c r="D49" s="241"/>
      <c r="E49" s="239"/>
      <c r="F49" s="204"/>
      <c r="G49" s="204"/>
      <c r="H49" s="204"/>
      <c r="I49" s="204"/>
      <c r="J49" s="204"/>
      <c r="K49" s="204"/>
      <c r="L49" s="204"/>
      <c r="M49" s="204"/>
      <c r="N49" s="204"/>
      <c r="O49" s="207"/>
    </row>
    <row r="50" spans="3:15" x14ac:dyDescent="0.2">
      <c r="C50" s="202"/>
      <c r="D50" s="242" t="s">
        <v>27</v>
      </c>
      <c r="E50" s="210" t="s">
        <v>91</v>
      </c>
      <c r="F50" s="204"/>
      <c r="G50" s="204"/>
      <c r="H50" s="204"/>
      <c r="I50" s="204"/>
      <c r="J50" s="204"/>
      <c r="K50" s="204"/>
      <c r="L50" s="204"/>
      <c r="M50" s="204"/>
      <c r="N50" s="204"/>
      <c r="O50" s="207"/>
    </row>
    <row r="51" spans="3:15" x14ac:dyDescent="0.2">
      <c r="C51" s="202"/>
      <c r="D51" s="224" t="str">
        <f>$F$15</f>
        <v>Header</v>
      </c>
      <c r="E51" s="243" t="s">
        <v>92</v>
      </c>
      <c r="F51" s="204"/>
      <c r="G51" s="204"/>
      <c r="H51" s="204"/>
      <c r="I51" s="204"/>
      <c r="J51" s="204"/>
      <c r="K51" s="204"/>
      <c r="L51" s="204"/>
      <c r="M51" s="204"/>
      <c r="N51" s="204"/>
      <c r="O51" s="207"/>
    </row>
    <row r="52" spans="3:15" x14ac:dyDescent="0.2">
      <c r="C52" s="202"/>
      <c r="D52" s="224" t="str">
        <f>$F$16</f>
        <v>Image</v>
      </c>
      <c r="E52" s="244" t="s">
        <v>92</v>
      </c>
      <c r="F52" s="204"/>
      <c r="G52" s="204"/>
      <c r="H52" s="204"/>
      <c r="I52" s="204"/>
      <c r="J52" s="204"/>
      <c r="K52" s="204"/>
      <c r="L52" s="204"/>
      <c r="M52" s="204"/>
      <c r="N52" s="204"/>
      <c r="O52" s="207"/>
    </row>
    <row r="53" spans="3:15" x14ac:dyDescent="0.2">
      <c r="C53" s="202"/>
      <c r="D53" s="224" t="str">
        <f>$F$17</f>
        <v>CTA</v>
      </c>
      <c r="E53" s="244" t="s">
        <v>92</v>
      </c>
      <c r="F53" s="204"/>
      <c r="G53" s="204"/>
      <c r="H53" s="204"/>
      <c r="I53" s="204"/>
      <c r="J53" s="204"/>
      <c r="K53" s="204"/>
      <c r="L53" s="204"/>
      <c r="M53" s="204"/>
      <c r="N53" s="204"/>
      <c r="O53" s="207"/>
    </row>
    <row r="54" spans="3:15" x14ac:dyDescent="0.2">
      <c r="C54" s="202"/>
      <c r="D54" s="227" t="str">
        <f>$F$18</f>
        <v>Promo Text</v>
      </c>
      <c r="E54" s="245" t="s">
        <v>93</v>
      </c>
      <c r="F54" s="204"/>
      <c r="G54" s="204"/>
      <c r="H54" s="204"/>
      <c r="I54" s="204"/>
      <c r="J54" s="204"/>
      <c r="K54" s="204"/>
      <c r="L54" s="204"/>
      <c r="M54" s="204"/>
      <c r="N54" s="204"/>
      <c r="O54" s="207"/>
    </row>
    <row r="55" spans="3:15" ht="17" thickBot="1" x14ac:dyDescent="0.25">
      <c r="C55" s="246"/>
      <c r="D55" s="247"/>
      <c r="E55" s="247"/>
      <c r="F55" s="247"/>
      <c r="G55" s="247"/>
      <c r="H55" s="247"/>
      <c r="I55" s="247"/>
      <c r="J55" s="247"/>
      <c r="K55" s="247"/>
      <c r="L55" s="247"/>
      <c r="M55" s="247"/>
      <c r="N55" s="247"/>
      <c r="O55" s="248"/>
    </row>
    <row r="57" spans="3:15" ht="17" thickBot="1" x14ac:dyDescent="0.25"/>
    <row r="58" spans="3:15" x14ac:dyDescent="0.2">
      <c r="C58" s="196"/>
      <c r="D58" s="198"/>
      <c r="E58" s="198"/>
      <c r="F58" s="198"/>
      <c r="G58" s="198"/>
      <c r="H58" s="198"/>
      <c r="I58" s="198"/>
      <c r="J58" s="198"/>
      <c r="K58" s="198"/>
      <c r="L58" s="198"/>
      <c r="M58" s="198"/>
      <c r="N58" s="198"/>
      <c r="O58" s="201"/>
    </row>
    <row r="59" spans="3:15" ht="26" x14ac:dyDescent="0.3">
      <c r="C59" s="202"/>
      <c r="D59" s="203" t="s">
        <v>141</v>
      </c>
      <c r="E59" s="204"/>
      <c r="F59" s="204"/>
      <c r="G59" s="204"/>
      <c r="H59" s="204"/>
      <c r="I59" s="204"/>
      <c r="J59" s="204"/>
      <c r="K59" s="204"/>
      <c r="L59" s="204"/>
      <c r="M59" s="204"/>
      <c r="N59" s="204"/>
      <c r="O59" s="207"/>
    </row>
    <row r="60" spans="3:15" x14ac:dyDescent="0.2">
      <c r="C60" s="202"/>
      <c r="D60" s="204"/>
      <c r="E60" s="204"/>
      <c r="F60" s="204"/>
      <c r="G60" s="204"/>
      <c r="H60" s="204"/>
      <c r="I60" s="204"/>
      <c r="J60" s="204"/>
      <c r="K60" s="204"/>
      <c r="L60" s="204"/>
      <c r="M60" s="204"/>
      <c r="N60" s="204"/>
      <c r="O60" s="207"/>
    </row>
    <row r="61" spans="3:15" ht="21" x14ac:dyDescent="0.25">
      <c r="C61" s="202"/>
      <c r="D61" s="209" t="s">
        <v>81</v>
      </c>
      <c r="E61" s="204"/>
      <c r="F61" s="204"/>
      <c r="G61" s="204"/>
      <c r="H61" s="204"/>
      <c r="I61" s="204"/>
      <c r="J61" s="204"/>
      <c r="K61" s="204"/>
      <c r="L61" s="204"/>
      <c r="M61" s="204"/>
      <c r="N61" s="204"/>
      <c r="O61" s="207"/>
    </row>
    <row r="62" spans="3:15" x14ac:dyDescent="0.2">
      <c r="C62" s="202"/>
      <c r="D62" s="240" t="s">
        <v>143</v>
      </c>
      <c r="E62" s="204"/>
      <c r="F62" s="204"/>
      <c r="G62" s="204"/>
      <c r="H62" s="204"/>
      <c r="I62" s="204"/>
      <c r="J62" s="204"/>
      <c r="K62" s="204"/>
      <c r="L62" s="204"/>
      <c r="M62" s="204"/>
      <c r="N62" s="249"/>
      <c r="O62" s="207"/>
    </row>
    <row r="63" spans="3:15" ht="7" customHeight="1" x14ac:dyDescent="0.2">
      <c r="C63" s="202"/>
      <c r="D63" s="204"/>
      <c r="E63" s="204"/>
      <c r="F63" s="204"/>
      <c r="G63" s="204"/>
      <c r="H63" s="204"/>
      <c r="I63" s="204"/>
      <c r="J63" s="204"/>
      <c r="K63" s="204"/>
      <c r="L63" s="204"/>
      <c r="M63" s="204"/>
      <c r="N63" s="249"/>
      <c r="O63" s="207"/>
    </row>
    <row r="64" spans="3:15" ht="26" customHeight="1" x14ac:dyDescent="0.2">
      <c r="C64" s="202"/>
      <c r="D64" s="333" t="s">
        <v>27</v>
      </c>
      <c r="E64" s="250" t="s">
        <v>132</v>
      </c>
      <c r="F64" s="251"/>
      <c r="G64" s="251"/>
      <c r="H64" s="335" t="s">
        <v>80</v>
      </c>
      <c r="I64" s="335"/>
      <c r="J64" s="335"/>
      <c r="K64" s="335"/>
      <c r="L64" s="335"/>
      <c r="M64" s="335"/>
      <c r="N64" s="252"/>
      <c r="O64" s="207"/>
    </row>
    <row r="65" spans="3:15" ht="48" x14ac:dyDescent="0.2">
      <c r="C65" s="202"/>
      <c r="D65" s="334"/>
      <c r="E65" s="253" t="s">
        <v>74</v>
      </c>
      <c r="F65" s="253" t="s">
        <v>75</v>
      </c>
      <c r="G65" s="253" t="s">
        <v>76</v>
      </c>
      <c r="H65" s="220" t="s">
        <v>79</v>
      </c>
      <c r="I65" s="254" t="s">
        <v>94</v>
      </c>
      <c r="J65" s="254" t="s">
        <v>82</v>
      </c>
      <c r="K65" s="221" t="s">
        <v>95</v>
      </c>
      <c r="L65" s="254" t="s">
        <v>83</v>
      </c>
      <c r="M65" s="255" t="s">
        <v>96</v>
      </c>
      <c r="N65" s="256"/>
      <c r="O65" s="207"/>
    </row>
    <row r="66" spans="3:15" x14ac:dyDescent="0.2">
      <c r="C66" s="202"/>
      <c r="D66" s="224" t="str">
        <f>$F$15</f>
        <v>Header</v>
      </c>
      <c r="E66" s="257">
        <f>'Detailed Calculation - 4L3CO'!N22</f>
        <v>0.06</v>
      </c>
      <c r="F66" s="257">
        <f>'Detailed Calculation - 4L3CO'!N27</f>
        <v>0.39666666666666667</v>
      </c>
      <c r="G66" s="257">
        <f>'Detailed Calculation - 4L3CO'!N32</f>
        <v>7.0000000000000007E-2</v>
      </c>
      <c r="H66" s="258" t="str">
        <f>IF(E66=MAX(E66:G66),E$65,IF(F66=MAX(E66:G66),F$65,IF(G66=MAX(E66:G66),G$65,N/A)))</f>
        <v>Content Option 2</v>
      </c>
      <c r="I66" s="234">
        <f>MAX(E66:G66)</f>
        <v>0.39666666666666667</v>
      </c>
      <c r="J66" s="234">
        <f>IF(E51="Include Location",$I66-(AVERAGE($E$45:$N$45)),"Excluded")</f>
        <v>0.22111111111111109</v>
      </c>
      <c r="K66" s="234">
        <f>IF(E51="Include Location",$J66/SUM($J$66:$J$69),"Excluded")</f>
        <v>0.35663082437275978</v>
      </c>
      <c r="L66" s="234">
        <f>IF(E51="Include Location",$I66-$E$45,"Excluded")</f>
        <v>0.37666666666666665</v>
      </c>
      <c r="M66" s="259">
        <f>IF(E51="Include Location", L66/SUM($L$66:$L$69), "Excluded")</f>
        <v>0.34662576687116564</v>
      </c>
      <c r="N66" s="234"/>
      <c r="O66" s="207"/>
    </row>
    <row r="67" spans="3:15" x14ac:dyDescent="0.2">
      <c r="C67" s="202"/>
      <c r="D67" s="224" t="str">
        <f>$F$16</f>
        <v>Image</v>
      </c>
      <c r="E67" s="257">
        <f>'Detailed Calculation - 4L3CO'!N23</f>
        <v>0.06</v>
      </c>
      <c r="F67" s="257">
        <f>'Detailed Calculation - 4L3CO'!N28</f>
        <v>0.36000000000000004</v>
      </c>
      <c r="G67" s="257">
        <f>'Detailed Calculation - 4L3CO'!N33</f>
        <v>0.10666666666666667</v>
      </c>
      <c r="H67" s="258" t="str">
        <f>IF(E67=MAX(E67:G67),E$65,IF(F67=MAX(E67:G67),F$65,IF(G67=MAX(E67:G67),G$65,N/A)))</f>
        <v>Content Option 2</v>
      </c>
      <c r="I67" s="234">
        <f>MAX(E67:G67)</f>
        <v>0.36000000000000004</v>
      </c>
      <c r="J67" s="234">
        <f>IF(E52="Include Location",$I67-(AVERAGE($E$45:$N$45)),"Excluded")</f>
        <v>0.18444444444444447</v>
      </c>
      <c r="K67" s="234">
        <f>IF(E52="Include Location",$J67/SUM($J$66:$J$69),"Excluded")</f>
        <v>0.29749103942652327</v>
      </c>
      <c r="L67" s="234">
        <f>IF(E52="Include Location",$I67-$E$45,"Excluded")</f>
        <v>0.34</v>
      </c>
      <c r="M67" s="260">
        <f>IF(E52="Include Location", L67/SUM($L$66:$L$69), "Excluded")</f>
        <v>0.31288343558282211</v>
      </c>
      <c r="N67" s="234"/>
      <c r="O67" s="207"/>
    </row>
    <row r="68" spans="3:15" x14ac:dyDescent="0.2">
      <c r="C68" s="202"/>
      <c r="D68" s="224" t="str">
        <f>$F$17</f>
        <v>CTA</v>
      </c>
      <c r="E68" s="257">
        <f>'Detailed Calculation - 4L3CO'!N24</f>
        <v>5.6666666666666664E-2</v>
      </c>
      <c r="F68" s="257">
        <f>'Detailed Calculation - 4L3CO'!N29</f>
        <v>0.08</v>
      </c>
      <c r="G68" s="257">
        <f>'Detailed Calculation - 4L3CO'!N34</f>
        <v>0.39000000000000007</v>
      </c>
      <c r="H68" s="258" t="str">
        <f>IF(E68=MAX(E68:G68),E$65,IF(F68=MAX(E68:G68),F$65,IF(G68=MAX(E68:G68),G$65,N/A)))</f>
        <v>Content Option 3</v>
      </c>
      <c r="I68" s="234">
        <f>MAX(E68:G68)</f>
        <v>0.39000000000000007</v>
      </c>
      <c r="J68" s="234">
        <f>IF(E53="Include Location",$I68-(AVERAGE($E$45:$N$45)),"Excluded")</f>
        <v>0.21444444444444449</v>
      </c>
      <c r="K68" s="234">
        <f>IF(E53="Include Location",$J68/SUM($J$66:$J$69),"Excluded")</f>
        <v>0.34587813620071689</v>
      </c>
      <c r="L68" s="234">
        <f>IF(E53="Include Location",$I68-$E$45,"Excluded")</f>
        <v>0.37000000000000005</v>
      </c>
      <c r="M68" s="260">
        <f>IF(E53="Include Location", L68/SUM($L$66:$L$69), "Excluded")</f>
        <v>0.3404907975460123</v>
      </c>
      <c r="N68" s="234"/>
      <c r="O68" s="207"/>
    </row>
    <row r="69" spans="3:15" x14ac:dyDescent="0.2">
      <c r="C69" s="202"/>
      <c r="D69" s="227" t="str">
        <f>$F$18</f>
        <v>Promo Text</v>
      </c>
      <c r="E69" s="261">
        <f>'Detailed Calculation - 4L3CO'!N25</f>
        <v>0.37000000000000005</v>
      </c>
      <c r="F69" s="261">
        <f>'Detailed Calculation - 4L3CO'!N30</f>
        <v>8.666666666666667E-2</v>
      </c>
      <c r="G69" s="261">
        <f>'Detailed Calculation - 4L3CO'!N35</f>
        <v>6.9999999999999993E-2</v>
      </c>
      <c r="H69" s="262" t="str">
        <f>IF(E69=MAX(E69:G69),E$65,IF(F69=MAX(E69:G69),F$65,IF(G69=MAX(E69:G69),G$65,N/A)))</f>
        <v>Content Option 1</v>
      </c>
      <c r="I69" s="263">
        <f>MAX(E69:G69)</f>
        <v>0.37000000000000005</v>
      </c>
      <c r="J69" s="263" t="str">
        <f>IF(E54="Include Location",$I69-(AVERAGE($E$45:$N$45)),"Excluded")</f>
        <v>Excluded</v>
      </c>
      <c r="K69" s="263" t="str">
        <f>IF(E54="Include Location",$J69/SUM($J$66:$J$69),"Excluded")</f>
        <v>Excluded</v>
      </c>
      <c r="L69" s="263" t="str">
        <f>IF(E54="Include Location",$I69-$E$45,"Excluded")</f>
        <v>Excluded</v>
      </c>
      <c r="M69" s="264" t="str">
        <f>IF(E54="Include Location", L69/SUM($L$66:$L$69), "Excluded")</f>
        <v>Excluded</v>
      </c>
      <c r="N69" s="234"/>
      <c r="O69" s="207"/>
    </row>
    <row r="70" spans="3:15" x14ac:dyDescent="0.2">
      <c r="C70" s="202"/>
      <c r="D70" s="265"/>
      <c r="E70" s="265"/>
      <c r="F70" s="265"/>
      <c r="G70" s="265"/>
      <c r="H70" s="265"/>
      <c r="I70" s="206"/>
      <c r="J70" s="204"/>
      <c r="K70" s="204"/>
      <c r="L70" s="204"/>
      <c r="M70" s="204"/>
      <c r="N70" s="204"/>
      <c r="O70" s="207"/>
    </row>
    <row r="71" spans="3:15" x14ac:dyDescent="0.2">
      <c r="C71" s="202"/>
      <c r="D71" s="265"/>
      <c r="E71" s="265"/>
      <c r="F71" s="265"/>
      <c r="G71" s="265"/>
      <c r="H71" s="265"/>
      <c r="I71" s="206"/>
      <c r="J71" s="204"/>
      <c r="K71" s="204"/>
      <c r="L71" s="204"/>
      <c r="M71" s="204"/>
      <c r="N71" s="204"/>
      <c r="O71" s="207"/>
    </row>
    <row r="72" spans="3:15" ht="21" x14ac:dyDescent="0.25">
      <c r="C72" s="202"/>
      <c r="D72" s="209" t="s">
        <v>97</v>
      </c>
      <c r="E72" s="265"/>
      <c r="F72" s="265"/>
      <c r="G72" s="265"/>
      <c r="H72" s="265"/>
      <c r="I72" s="204"/>
      <c r="J72" s="204"/>
      <c r="K72" s="266"/>
      <c r="L72" s="204"/>
      <c r="M72" s="204"/>
      <c r="N72" s="204"/>
      <c r="O72" s="207"/>
    </row>
    <row r="73" spans="3:15" ht="16" customHeight="1" x14ac:dyDescent="0.2">
      <c r="C73" s="267"/>
      <c r="D73" s="240" t="s">
        <v>143</v>
      </c>
      <c r="E73" s="204"/>
      <c r="F73" s="204"/>
      <c r="G73" s="204"/>
      <c r="H73" s="204"/>
      <c r="I73" s="206"/>
      <c r="J73" s="204"/>
      <c r="K73" s="204"/>
      <c r="L73" s="204"/>
      <c r="M73" s="204"/>
      <c r="N73" s="204"/>
      <c r="O73" s="207"/>
    </row>
    <row r="74" spans="3:15" ht="7" customHeight="1" x14ac:dyDescent="0.2">
      <c r="C74" s="268"/>
      <c r="D74" s="269"/>
      <c r="E74" s="270"/>
      <c r="F74" s="271"/>
      <c r="G74" s="271"/>
      <c r="H74" s="271"/>
      <c r="I74" s="204"/>
      <c r="J74" s="204"/>
      <c r="K74" s="204"/>
      <c r="L74" s="204"/>
      <c r="M74" s="204"/>
      <c r="N74" s="204"/>
      <c r="O74" s="207"/>
    </row>
    <row r="75" spans="3:15" ht="48" x14ac:dyDescent="0.2">
      <c r="C75" s="272"/>
      <c r="D75" s="210" t="s">
        <v>27</v>
      </c>
      <c r="E75" s="273" t="s">
        <v>88</v>
      </c>
      <c r="F75" s="210" t="s">
        <v>108</v>
      </c>
      <c r="G75" s="210" t="s">
        <v>111</v>
      </c>
      <c r="H75" s="210" t="s">
        <v>109</v>
      </c>
      <c r="I75" s="210" t="s">
        <v>110</v>
      </c>
      <c r="J75" s="274"/>
      <c r="K75" s="204"/>
      <c r="L75" s="204"/>
      <c r="M75" s="204"/>
      <c r="N75" s="204"/>
      <c r="O75" s="207"/>
    </row>
    <row r="76" spans="3:15" x14ac:dyDescent="0.2">
      <c r="C76" s="272"/>
      <c r="D76" s="275" t="str">
        <f>$F$15</f>
        <v>Header</v>
      </c>
      <c r="E76" s="276">
        <f>IF(E51="Include Location",2,0)</f>
        <v>2</v>
      </c>
      <c r="F76" s="277">
        <f>IF(E51="Include Location",POWER('Detailed Calculation - 4L3CO'!O22,2)/COUNT('Detailed Calculation - 4L3CO'!E22:M22)+POWER('Detailed Calculation - 4L3CO'!O27,2)/COUNT('Detailed Calculation - 4L3CO'!E27:M27)+POWER('Detailed Calculation - 4L3CO'!O32,2)/COUNT('Detailed Calculation - 4L3CO'!E32:M32)-'Detailed Calculation - 4L3CO'!$E$43,0)</f>
        <v>0.22015555555555538</v>
      </c>
      <c r="G76" s="278">
        <f>F76/$F$81</f>
        <v>0.29166543998586858</v>
      </c>
      <c r="H76" s="277">
        <f>IF(E51="Include Location",F76/E76,0)</f>
        <v>0.11007777777777769</v>
      </c>
      <c r="I76" s="279">
        <f>IF($E$80=0,"",H76/$H$80)</f>
        <v>1.2908143322475576</v>
      </c>
      <c r="J76" s="280"/>
      <c r="K76" s="204"/>
      <c r="L76" s="204"/>
      <c r="M76" s="204"/>
      <c r="N76" s="204"/>
      <c r="O76" s="207"/>
    </row>
    <row r="77" spans="3:15" x14ac:dyDescent="0.2">
      <c r="C77" s="272"/>
      <c r="D77" s="275" t="str">
        <f>$F$16</f>
        <v>Image</v>
      </c>
      <c r="E77" s="276">
        <f>IF(E52="Include Location",2,0)</f>
        <v>2</v>
      </c>
      <c r="F77" s="277">
        <f>IF(E52="Include Location",POWER('Detailed Calculation - 4L3CO'!O23,2)/COUNT('Detailed Calculation - 4L3CO'!E23:M23)+POWER('Detailed Calculation - 4L3CO'!O28,2)/COUNT('Detailed Calculation - 4L3CO'!E28:M28)+POWER('Detailed Calculation - 4L3CO'!O33,2)/COUNT('Detailed Calculation - 4L3CO'!E33:M33)-'Detailed Calculation - 4L3CO'!$E$43,0)</f>
        <v>0.15635555555555547</v>
      </c>
      <c r="G77" s="278">
        <f>F77/$F$81</f>
        <v>0.20714222627844672</v>
      </c>
      <c r="H77" s="277">
        <f>IF(E52="Include Location",F77/E77,0)</f>
        <v>7.8177777777777735E-2</v>
      </c>
      <c r="I77" s="279">
        <f>IF($E$80=0,"",H77/$H$80)</f>
        <v>0.91674267100977258</v>
      </c>
      <c r="J77" s="280"/>
      <c r="K77" s="204"/>
      <c r="L77" s="204"/>
      <c r="M77" s="204"/>
      <c r="N77" s="204"/>
      <c r="O77" s="207"/>
    </row>
    <row r="78" spans="3:15" x14ac:dyDescent="0.2">
      <c r="C78" s="272"/>
      <c r="D78" s="275" t="str">
        <f>$F$17</f>
        <v>CTA</v>
      </c>
      <c r="E78" s="276">
        <f>IF(E53="Include Location",2,0)</f>
        <v>2</v>
      </c>
      <c r="F78" s="277">
        <f>IF(E53="Include Location",POWER('Detailed Calculation - 4L3CO'!O24,2)/COUNT('Detailed Calculation - 4L3CO'!E24:M24)+POWER('Detailed Calculation - 4L3CO'!O29,2)/COUNT('Detailed Calculation - 4L3CO'!E29:M29)+POWER('Detailed Calculation - 4L3CO'!O34,2)/COUNT('Detailed Calculation - 4L3CO'!E34:M34)-'Detailed Calculation - 4L3CO'!$E$43,0)</f>
        <v>0.20775555555555558</v>
      </c>
      <c r="G78" s="278">
        <f>F78/$F$81</f>
        <v>0.27523773073865826</v>
      </c>
      <c r="H78" s="277">
        <f>IF(E53="Include Location",F78/E78,0)</f>
        <v>0.10387777777777779</v>
      </c>
      <c r="I78" s="279">
        <f>IF($E$80=0,"",H78/$H$80)</f>
        <v>1.2181107491856693</v>
      </c>
      <c r="J78" s="280"/>
      <c r="K78" s="204"/>
      <c r="L78" s="204"/>
      <c r="M78" s="204"/>
      <c r="N78" s="204"/>
      <c r="O78" s="207"/>
    </row>
    <row r="79" spans="3:15" x14ac:dyDescent="0.2">
      <c r="C79" s="272"/>
      <c r="D79" s="275" t="str">
        <f>$F$18</f>
        <v>Promo Text</v>
      </c>
      <c r="E79" s="276">
        <f>IF(E54="Include Location",2,0)</f>
        <v>0</v>
      </c>
      <c r="F79" s="277">
        <f>IF(E54="Include Location",POWER('Detailed Calculation - 4L3CO'!O25,2)/COUNT('Detailed Calculation - 4L3CO'!E25:M25)+POWER('Detailed Calculation - 4L3CO'!O30,2)/COUNT('Detailed Calculation - 4L3CO'!E30:M30)+POWER('Detailed Calculation - 4L3CO'!O35,2)/COUNT('Detailed Calculation - 4L3CO'!E35:M35)-'Detailed Calculation - 4L3CO'!$E$43,0)</f>
        <v>0</v>
      </c>
      <c r="G79" s="278">
        <f>F79/$F$81</f>
        <v>0</v>
      </c>
      <c r="H79" s="277">
        <f>IF(E54="Include Location",F79/E79,0)</f>
        <v>0</v>
      </c>
      <c r="I79" s="279">
        <f>IF($E$80=0,"",H79/$H$80)</f>
        <v>0</v>
      </c>
      <c r="J79" s="280"/>
      <c r="K79" s="204"/>
      <c r="L79" s="204"/>
      <c r="M79" s="204"/>
      <c r="N79" s="204"/>
      <c r="O79" s="207"/>
    </row>
    <row r="80" spans="3:15" x14ac:dyDescent="0.2">
      <c r="C80" s="202"/>
      <c r="D80" s="281" t="s">
        <v>89</v>
      </c>
      <c r="E80" s="276">
        <f>E81-SUM(E76:E79)</f>
        <v>2</v>
      </c>
      <c r="F80" s="277">
        <f>'Detailed Calculation - 4L3CO'!E44-SUM(F76:F79)</f>
        <v>0.17055555555555535</v>
      </c>
      <c r="G80" s="278">
        <f>F80/$F$81</f>
        <v>0.22595460299702635</v>
      </c>
      <c r="H80" s="277">
        <f>IF(E80=0,0,F80/E80)</f>
        <v>8.5277777777777675E-2</v>
      </c>
      <c r="I80" s="279">
        <f>IF($E$80=0,"",H80/$H$80)</f>
        <v>1</v>
      </c>
      <c r="J80" s="280"/>
      <c r="K80" s="204"/>
      <c r="L80" s="204"/>
      <c r="M80" s="204"/>
      <c r="N80" s="204"/>
      <c r="O80" s="207"/>
    </row>
    <row r="81" spans="3:15" x14ac:dyDescent="0.2">
      <c r="C81" s="202"/>
      <c r="D81" s="282" t="s">
        <v>70</v>
      </c>
      <c r="E81" s="283">
        <f>9-1</f>
        <v>8</v>
      </c>
      <c r="F81" s="284">
        <f>SUM(F76:F80)</f>
        <v>0.75482222222222184</v>
      </c>
      <c r="G81" s="285">
        <f>SUM(G76:G80)</f>
        <v>0.99999999999999978</v>
      </c>
      <c r="H81" s="286" t="s">
        <v>112</v>
      </c>
      <c r="I81" s="287" t="s">
        <v>112</v>
      </c>
      <c r="J81" s="280"/>
      <c r="K81" s="204"/>
      <c r="L81" s="204"/>
      <c r="M81" s="204"/>
      <c r="N81" s="204"/>
      <c r="O81" s="207"/>
    </row>
    <row r="82" spans="3:15" s="294" customFormat="1" x14ac:dyDescent="0.2">
      <c r="C82" s="288"/>
      <c r="D82" s="249"/>
      <c r="E82" s="249"/>
      <c r="F82" s="249"/>
      <c r="G82" s="289"/>
      <c r="H82" s="290"/>
      <c r="I82" s="291"/>
      <c r="J82" s="292"/>
      <c r="K82" s="290"/>
      <c r="L82" s="289"/>
      <c r="M82" s="249"/>
      <c r="N82" s="249"/>
      <c r="O82" s="293"/>
    </row>
    <row r="83" spans="3:15" s="294" customFormat="1" ht="21" x14ac:dyDescent="0.25">
      <c r="C83" s="288"/>
      <c r="D83" s="209" t="s">
        <v>133</v>
      </c>
      <c r="E83" s="209"/>
      <c r="F83" s="209"/>
      <c r="G83" s="295"/>
      <c r="H83" s="295"/>
      <c r="I83" s="291"/>
      <c r="J83" s="292"/>
      <c r="K83" s="290"/>
      <c r="L83" s="289"/>
      <c r="M83" s="249"/>
      <c r="N83" s="249"/>
      <c r="O83" s="293"/>
    </row>
    <row r="84" spans="3:15" ht="6" customHeight="1" x14ac:dyDescent="0.2">
      <c r="C84" s="272"/>
      <c r="D84" s="295"/>
      <c r="E84" s="295"/>
      <c r="F84" s="295"/>
      <c r="G84" s="295"/>
      <c r="H84" s="295"/>
      <c r="I84" s="296"/>
      <c r="J84" s="296"/>
      <c r="K84" s="296"/>
      <c r="L84" s="296"/>
      <c r="M84" s="204"/>
      <c r="N84" s="204"/>
      <c r="O84" s="207"/>
    </row>
    <row r="85" spans="3:15" ht="48" x14ac:dyDescent="0.2">
      <c r="C85" s="202"/>
      <c r="D85" s="297" t="s">
        <v>2</v>
      </c>
      <c r="E85" s="298" t="s">
        <v>134</v>
      </c>
      <c r="F85" s="299" t="s">
        <v>115</v>
      </c>
      <c r="G85" s="299" t="s">
        <v>135</v>
      </c>
      <c r="H85" s="295"/>
      <c r="I85" s="206"/>
      <c r="J85" s="204"/>
      <c r="K85" s="204"/>
      <c r="L85" s="204"/>
      <c r="M85" s="204"/>
      <c r="N85" s="204"/>
      <c r="O85" s="207"/>
    </row>
    <row r="86" spans="3:15" x14ac:dyDescent="0.2">
      <c r="C86" s="202"/>
      <c r="D86" s="300" t="str">
        <f>F15</f>
        <v>Header</v>
      </c>
      <c r="E86" s="301" t="str">
        <f>VLOOKUP(H66,E22:F24,2,FALSE)</f>
        <v>Welcome</v>
      </c>
      <c r="F86" s="302">
        <f>I66</f>
        <v>0.39666666666666667</v>
      </c>
      <c r="G86" s="302">
        <f>F86-E$45</f>
        <v>0.37666666666666665</v>
      </c>
      <c r="H86" s="295"/>
      <c r="I86" s="204"/>
      <c r="J86" s="204"/>
      <c r="K86" s="204"/>
      <c r="L86" s="204"/>
      <c r="M86" s="204"/>
      <c r="N86" s="204"/>
      <c r="O86" s="207"/>
    </row>
    <row r="87" spans="3:15" x14ac:dyDescent="0.2">
      <c r="C87" s="202"/>
      <c r="D87" s="300" t="str">
        <f>F16</f>
        <v>Image</v>
      </c>
      <c r="E87" s="301" t="str">
        <f>VLOOKUP(H67,E25:F27,2,FALSE)</f>
        <v>Cats</v>
      </c>
      <c r="F87" s="302">
        <f>I67</f>
        <v>0.36000000000000004</v>
      </c>
      <c r="G87" s="302">
        <f>F87-E$45</f>
        <v>0.34</v>
      </c>
      <c r="H87" s="295"/>
      <c r="I87" s="303"/>
      <c r="J87" s="204"/>
      <c r="K87" s="204"/>
      <c r="L87" s="204"/>
      <c r="M87" s="204"/>
      <c r="N87" s="204"/>
      <c r="O87" s="207"/>
    </row>
    <row r="88" spans="3:15" x14ac:dyDescent="0.2">
      <c r="C88" s="202"/>
      <c r="D88" s="300" t="str">
        <f>F17</f>
        <v>CTA</v>
      </c>
      <c r="E88" s="301" t="str">
        <f>VLOOKUP(H68,E28:F30,2,FALSE)</f>
        <v>Join</v>
      </c>
      <c r="F88" s="302">
        <f>I68</f>
        <v>0.39000000000000007</v>
      </c>
      <c r="G88" s="302">
        <f>F88-E$45</f>
        <v>0.37000000000000005</v>
      </c>
      <c r="H88" s="295"/>
      <c r="I88" s="303"/>
      <c r="J88" s="204"/>
      <c r="K88" s="204"/>
      <c r="L88" s="204"/>
      <c r="M88" s="204"/>
      <c r="N88" s="204"/>
      <c r="O88" s="207"/>
    </row>
    <row r="89" spans="3:15" x14ac:dyDescent="0.2">
      <c r="C89" s="202"/>
      <c r="D89" s="300" t="str">
        <f>F18</f>
        <v>Promo Text</v>
      </c>
      <c r="E89" s="301" t="str">
        <f>VLOOKUP(H69,E31:F33,2,FALSE)</f>
        <v>Free Ship</v>
      </c>
      <c r="F89" s="302">
        <f>I69</f>
        <v>0.37000000000000005</v>
      </c>
      <c r="G89" s="302">
        <f>F89-E$45</f>
        <v>0.35000000000000003</v>
      </c>
      <c r="H89" s="295"/>
      <c r="I89" s="303"/>
      <c r="J89" s="204"/>
      <c r="K89" s="204"/>
      <c r="L89" s="204"/>
      <c r="M89" s="204"/>
      <c r="N89" s="204"/>
      <c r="O89" s="207"/>
    </row>
    <row r="90" spans="3:15" ht="32" x14ac:dyDescent="0.2">
      <c r="C90" s="202"/>
      <c r="D90" s="304" t="s">
        <v>138</v>
      </c>
      <c r="E90" s="305" t="s">
        <v>139</v>
      </c>
      <c r="F90" s="306">
        <f>AVERAGE(F86:F89)</f>
        <v>0.37916666666666671</v>
      </c>
      <c r="G90" s="306">
        <f>AVERAGE(G86:G89)</f>
        <v>0.35916666666666669</v>
      </c>
      <c r="H90" s="295"/>
      <c r="I90" s="204"/>
      <c r="J90" s="204"/>
      <c r="K90" s="204"/>
      <c r="L90" s="204"/>
      <c r="M90" s="204"/>
      <c r="N90" s="204"/>
      <c r="O90" s="207"/>
    </row>
    <row r="91" spans="3:15" x14ac:dyDescent="0.2">
      <c r="C91" s="202"/>
      <c r="D91" s="307"/>
      <c r="E91" s="307"/>
      <c r="F91" s="206"/>
      <c r="G91" s="206"/>
      <c r="H91" s="206"/>
      <c r="I91" s="204"/>
      <c r="J91" s="204"/>
      <c r="K91" s="204"/>
      <c r="L91" s="204"/>
      <c r="M91" s="204"/>
      <c r="N91" s="204"/>
      <c r="O91" s="207"/>
    </row>
    <row r="92" spans="3:15" ht="17" thickBot="1" x14ac:dyDescent="0.25">
      <c r="C92" s="246"/>
      <c r="D92" s="247"/>
      <c r="E92" s="247"/>
      <c r="F92" s="247"/>
      <c r="G92" s="247"/>
      <c r="H92" s="247"/>
      <c r="I92" s="247"/>
      <c r="J92" s="247"/>
      <c r="K92" s="247"/>
      <c r="L92" s="247"/>
      <c r="M92" s="247"/>
      <c r="N92" s="247"/>
      <c r="O92" s="248"/>
    </row>
  </sheetData>
  <mergeCells count="14">
    <mergeCell ref="C7:G7"/>
    <mergeCell ref="D64:D65"/>
    <mergeCell ref="H64:M64"/>
    <mergeCell ref="D18:E18"/>
    <mergeCell ref="E38:M38"/>
    <mergeCell ref="D22:D24"/>
    <mergeCell ref="D25:D27"/>
    <mergeCell ref="D28:D30"/>
    <mergeCell ref="D31:D33"/>
    <mergeCell ref="D38:D39"/>
    <mergeCell ref="D14:E14"/>
    <mergeCell ref="D15:E15"/>
    <mergeCell ref="D16:E16"/>
    <mergeCell ref="D17:E17"/>
  </mergeCells>
  <conditionalFormatting sqref="E66:G66">
    <cfRule type="top10" dxfId="11" priority="6" percent="1" rank="1"/>
  </conditionalFormatting>
  <conditionalFormatting sqref="E67:G67">
    <cfRule type="top10" dxfId="10" priority="7" percent="1" rank="1"/>
  </conditionalFormatting>
  <conditionalFormatting sqref="E68:G68">
    <cfRule type="top10" dxfId="9" priority="8" percent="1" rank="1"/>
  </conditionalFormatting>
  <conditionalFormatting sqref="E69:G69">
    <cfRule type="top10" dxfId="8" priority="9" percent="1" rank="1"/>
  </conditionalFormatting>
  <hyperlinks>
    <hyperlink ref="C7" location="'Input &amp; Summary - 4L3CO'!D60" display="Click to Jump to Analysis Output"/>
  </hyperlink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'Hidden - Dropdown Inputs'!$B$3:$B$4</xm:f>
          </x14:formula1>
          <xm:sqref>E51:E54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O56"/>
  <sheetViews>
    <sheetView showGridLines="0" zoomScalePageLayoutView="151" workbookViewId="0">
      <selection activeCell="D1" sqref="D1"/>
    </sheetView>
  </sheetViews>
  <sheetFormatPr baseColWidth="10" defaultRowHeight="16" x14ac:dyDescent="0.2"/>
  <cols>
    <col min="1" max="1" width="2.6640625" style="2" customWidth="1"/>
    <col min="2" max="2" width="10.83203125" style="2"/>
    <col min="3" max="3" width="2.83203125" style="2" customWidth="1"/>
    <col min="4" max="4" width="31.6640625" style="2" customWidth="1"/>
    <col min="5" max="5" width="16.33203125" style="2" customWidth="1"/>
    <col min="6" max="13" width="10.83203125" style="2"/>
    <col min="14" max="14" width="20" style="2" customWidth="1"/>
    <col min="15" max="15" width="12.33203125" style="2" bestFit="1" customWidth="1"/>
    <col min="16" max="16384" width="10.83203125" style="2"/>
  </cols>
  <sheetData>
    <row r="3" spans="4:15" ht="38" x14ac:dyDescent="0.4">
      <c r="D3" s="1" t="s">
        <v>0</v>
      </c>
    </row>
    <row r="4" spans="4:15" ht="26" x14ac:dyDescent="0.3">
      <c r="D4" s="3" t="s">
        <v>159</v>
      </c>
      <c r="O4" s="154"/>
    </row>
    <row r="7" spans="4:15" ht="21" x14ac:dyDescent="0.25">
      <c r="D7" s="22" t="s">
        <v>20</v>
      </c>
    </row>
    <row r="8" spans="4:15" ht="11" customHeight="1" x14ac:dyDescent="0.25">
      <c r="D8" s="11"/>
    </row>
    <row r="9" spans="4:15" ht="19" customHeight="1" x14ac:dyDescent="0.2">
      <c r="D9" s="13" t="s">
        <v>27</v>
      </c>
      <c r="E9" s="326" t="s">
        <v>28</v>
      </c>
      <c r="F9" s="327"/>
      <c r="G9" s="327"/>
      <c r="H9" s="327"/>
      <c r="I9" s="327"/>
      <c r="J9" s="327"/>
      <c r="K9" s="327"/>
      <c r="L9" s="327"/>
      <c r="M9" s="328"/>
    </row>
    <row r="10" spans="4:15" ht="19" customHeight="1" x14ac:dyDescent="0.2">
      <c r="D10" s="14" t="s">
        <v>22</v>
      </c>
      <c r="E10" s="151">
        <v>1</v>
      </c>
      <c r="F10" s="139">
        <v>1</v>
      </c>
      <c r="G10" s="139">
        <v>1</v>
      </c>
      <c r="H10" s="139">
        <v>2</v>
      </c>
      <c r="I10" s="139">
        <v>2</v>
      </c>
      <c r="J10" s="139">
        <v>2</v>
      </c>
      <c r="K10" s="139">
        <v>3</v>
      </c>
      <c r="L10" s="139">
        <v>3</v>
      </c>
      <c r="M10" s="161">
        <v>3</v>
      </c>
    </row>
    <row r="11" spans="4:15" ht="19" customHeight="1" x14ac:dyDescent="0.2">
      <c r="D11" s="14" t="s">
        <v>23</v>
      </c>
      <c r="E11" s="151">
        <v>1</v>
      </c>
      <c r="F11" s="139">
        <v>2</v>
      </c>
      <c r="G11" s="139">
        <v>3</v>
      </c>
      <c r="H11" s="12">
        <v>1</v>
      </c>
      <c r="I11" s="12">
        <v>2</v>
      </c>
      <c r="J11" s="12">
        <v>3</v>
      </c>
      <c r="K11" s="12">
        <v>1</v>
      </c>
      <c r="L11" s="12">
        <v>2</v>
      </c>
      <c r="M11" s="162">
        <v>3</v>
      </c>
    </row>
    <row r="12" spans="4:15" ht="19" customHeight="1" x14ac:dyDescent="0.2">
      <c r="D12" s="14" t="s">
        <v>24</v>
      </c>
      <c r="E12" s="151">
        <v>1</v>
      </c>
      <c r="F12" s="139">
        <v>2</v>
      </c>
      <c r="G12" s="139">
        <v>3</v>
      </c>
      <c r="H12" s="12">
        <v>2</v>
      </c>
      <c r="I12" s="12">
        <v>3</v>
      </c>
      <c r="J12" s="12">
        <v>1</v>
      </c>
      <c r="K12" s="12">
        <v>3</v>
      </c>
      <c r="L12" s="12">
        <v>1</v>
      </c>
      <c r="M12" s="162">
        <v>2</v>
      </c>
    </row>
    <row r="13" spans="4:15" ht="19" customHeight="1" x14ac:dyDescent="0.2">
      <c r="D13" s="18" t="s">
        <v>25</v>
      </c>
      <c r="E13" s="152">
        <v>1</v>
      </c>
      <c r="F13" s="153">
        <v>2</v>
      </c>
      <c r="G13" s="153">
        <v>3</v>
      </c>
      <c r="H13" s="153">
        <v>3</v>
      </c>
      <c r="I13" s="153">
        <v>1</v>
      </c>
      <c r="J13" s="153">
        <v>2</v>
      </c>
      <c r="K13" s="153">
        <v>2</v>
      </c>
      <c r="L13" s="153">
        <v>3</v>
      </c>
      <c r="M13" s="163">
        <v>1</v>
      </c>
    </row>
    <row r="16" spans="4:15" ht="21" x14ac:dyDescent="0.25">
      <c r="D16" s="22" t="s">
        <v>71</v>
      </c>
    </row>
    <row r="17" spans="4:15" ht="10" customHeight="1" x14ac:dyDescent="0.2"/>
    <row r="18" spans="4:15" s="8" customFormat="1" x14ac:dyDescent="0.2">
      <c r="D18" s="23" t="s">
        <v>72</v>
      </c>
      <c r="E18" s="40">
        <v>1</v>
      </c>
      <c r="F18" s="40">
        <v>2</v>
      </c>
      <c r="G18" s="40">
        <v>3</v>
      </c>
      <c r="H18" s="23">
        <v>4</v>
      </c>
      <c r="I18" s="40">
        <v>5</v>
      </c>
      <c r="J18" s="40">
        <v>6</v>
      </c>
      <c r="K18" s="40">
        <v>7</v>
      </c>
      <c r="L18" s="23">
        <v>8</v>
      </c>
      <c r="M18" s="40">
        <v>9</v>
      </c>
      <c r="N18" s="23" t="s">
        <v>73</v>
      </c>
    </row>
    <row r="19" spans="4:15" x14ac:dyDescent="0.2">
      <c r="D19" s="9" t="s">
        <v>147</v>
      </c>
      <c r="E19" s="39">
        <f>'Input &amp; Summary - 4L3CO'!E45</f>
        <v>0.02</v>
      </c>
      <c r="F19" s="39">
        <f>'Input &amp; Summary - 4L3CO'!F45</f>
        <v>0.06</v>
      </c>
      <c r="G19" s="39">
        <f>'Input &amp; Summary - 4L3CO'!G45</f>
        <v>0.1</v>
      </c>
      <c r="H19" s="39">
        <f>'Input &amp; Summary - 4L3CO'!H45</f>
        <v>0.08</v>
      </c>
      <c r="I19" s="39">
        <f>'Input &amp; Summary - 4L3CO'!I45</f>
        <v>0.99</v>
      </c>
      <c r="J19" s="39">
        <f>'Input &amp; Summary - 4L3CO'!J45</f>
        <v>0.12</v>
      </c>
      <c r="K19" s="39">
        <f>'Input &amp; Summary - 4L3CO'!K45</f>
        <v>0.08</v>
      </c>
      <c r="L19" s="39">
        <f>'Input &amp; Summary - 4L3CO'!L45</f>
        <v>0.03</v>
      </c>
      <c r="M19" s="39">
        <f>'Input &amp; Summary - 4L3CO'!M45</f>
        <v>0.1</v>
      </c>
      <c r="N19" s="39">
        <f>AVERAGE(E19:M19)</f>
        <v>0.17555555555555558</v>
      </c>
    </row>
    <row r="21" spans="4:15" x14ac:dyDescent="0.2">
      <c r="D21" s="40" t="s">
        <v>74</v>
      </c>
      <c r="E21" s="329"/>
      <c r="F21" s="330"/>
      <c r="G21" s="330"/>
      <c r="H21" s="330"/>
      <c r="I21" s="330"/>
      <c r="J21" s="330"/>
      <c r="K21" s="330"/>
      <c r="L21" s="330"/>
      <c r="M21" s="330"/>
      <c r="N21" s="40" t="s">
        <v>69</v>
      </c>
      <c r="O21" s="40" t="s">
        <v>70</v>
      </c>
    </row>
    <row r="22" spans="4:15" x14ac:dyDescent="0.2">
      <c r="D22" s="14" t="s">
        <v>22</v>
      </c>
      <c r="E22" s="41">
        <f t="shared" ref="E22:M22" si="0">IF(E10=1,E$19,"")</f>
        <v>0.02</v>
      </c>
      <c r="F22" s="41">
        <f t="shared" si="0"/>
        <v>0.06</v>
      </c>
      <c r="G22" s="41">
        <f t="shared" si="0"/>
        <v>0.1</v>
      </c>
      <c r="H22" s="41" t="str">
        <f t="shared" si="0"/>
        <v/>
      </c>
      <c r="I22" s="41" t="str">
        <f t="shared" si="0"/>
        <v/>
      </c>
      <c r="J22" s="41" t="str">
        <f t="shared" si="0"/>
        <v/>
      </c>
      <c r="K22" s="41" t="str">
        <f t="shared" si="0"/>
        <v/>
      </c>
      <c r="L22" s="41" t="str">
        <f t="shared" si="0"/>
        <v/>
      </c>
      <c r="M22" s="41" t="str">
        <f t="shared" si="0"/>
        <v/>
      </c>
      <c r="N22" s="42">
        <f>AVERAGE(E22:M22)</f>
        <v>0.06</v>
      </c>
      <c r="O22" s="42">
        <f>SUM(E22:M22)</f>
        <v>0.18</v>
      </c>
    </row>
    <row r="23" spans="4:15" x14ac:dyDescent="0.2">
      <c r="D23" s="14" t="s">
        <v>23</v>
      </c>
      <c r="E23" s="41">
        <f t="shared" ref="E23:M23" si="1">IF(E11=1,E$19,"")</f>
        <v>0.02</v>
      </c>
      <c r="F23" s="41" t="str">
        <f t="shared" si="1"/>
        <v/>
      </c>
      <c r="G23" s="41" t="str">
        <f t="shared" si="1"/>
        <v/>
      </c>
      <c r="H23" s="41">
        <f t="shared" si="1"/>
        <v>0.08</v>
      </c>
      <c r="I23" s="41" t="str">
        <f t="shared" si="1"/>
        <v/>
      </c>
      <c r="J23" s="41" t="str">
        <f t="shared" si="1"/>
        <v/>
      </c>
      <c r="K23" s="41">
        <f t="shared" si="1"/>
        <v>0.08</v>
      </c>
      <c r="L23" s="41" t="str">
        <f t="shared" si="1"/>
        <v/>
      </c>
      <c r="M23" s="41" t="str">
        <f t="shared" si="1"/>
        <v/>
      </c>
      <c r="N23" s="42">
        <f>AVERAGE(E23:M23)</f>
        <v>0.06</v>
      </c>
      <c r="O23" s="42">
        <f>SUM(E23:M23)</f>
        <v>0.18</v>
      </c>
    </row>
    <row r="24" spans="4:15" x14ac:dyDescent="0.2">
      <c r="D24" s="14" t="s">
        <v>24</v>
      </c>
      <c r="E24" s="41">
        <f t="shared" ref="E24:M24" si="2">IF(E12=1,E$19,"")</f>
        <v>0.02</v>
      </c>
      <c r="F24" s="41" t="str">
        <f t="shared" si="2"/>
        <v/>
      </c>
      <c r="G24" s="41" t="str">
        <f t="shared" si="2"/>
        <v/>
      </c>
      <c r="H24" s="41" t="str">
        <f t="shared" si="2"/>
        <v/>
      </c>
      <c r="I24" s="41" t="str">
        <f t="shared" si="2"/>
        <v/>
      </c>
      <c r="J24" s="41">
        <f t="shared" si="2"/>
        <v>0.12</v>
      </c>
      <c r="K24" s="41" t="str">
        <f t="shared" si="2"/>
        <v/>
      </c>
      <c r="L24" s="41">
        <f t="shared" si="2"/>
        <v>0.03</v>
      </c>
      <c r="M24" s="41" t="str">
        <f t="shared" si="2"/>
        <v/>
      </c>
      <c r="N24" s="42">
        <f>AVERAGE(E24:M24)</f>
        <v>5.6666666666666664E-2</v>
      </c>
      <c r="O24" s="42">
        <f>SUM(E24:M24)</f>
        <v>0.16999999999999998</v>
      </c>
    </row>
    <row r="25" spans="4:15" x14ac:dyDescent="0.2">
      <c r="D25" s="14" t="s">
        <v>25</v>
      </c>
      <c r="E25" s="41">
        <f t="shared" ref="E25:M25" si="3">IF(E13=1,E$19,"")</f>
        <v>0.02</v>
      </c>
      <c r="F25" s="41" t="str">
        <f t="shared" si="3"/>
        <v/>
      </c>
      <c r="G25" s="41" t="str">
        <f t="shared" si="3"/>
        <v/>
      </c>
      <c r="H25" s="41" t="str">
        <f t="shared" si="3"/>
        <v/>
      </c>
      <c r="I25" s="41">
        <f t="shared" si="3"/>
        <v>0.99</v>
      </c>
      <c r="J25" s="41" t="str">
        <f t="shared" si="3"/>
        <v/>
      </c>
      <c r="K25" s="41" t="str">
        <f t="shared" si="3"/>
        <v/>
      </c>
      <c r="L25" s="41" t="str">
        <f t="shared" si="3"/>
        <v/>
      </c>
      <c r="M25" s="41">
        <f t="shared" si="3"/>
        <v>0.1</v>
      </c>
      <c r="N25" s="42">
        <f>AVERAGE(E25:M25)</f>
        <v>0.37000000000000005</v>
      </c>
      <c r="O25" s="42">
        <f>SUM(E25:M25)</f>
        <v>1.1100000000000001</v>
      </c>
    </row>
    <row r="26" spans="4:15" x14ac:dyDescent="0.2">
      <c r="D26" s="40" t="s">
        <v>75</v>
      </c>
      <c r="E26" s="329"/>
      <c r="F26" s="330"/>
      <c r="G26" s="330"/>
      <c r="H26" s="330"/>
      <c r="I26" s="330"/>
      <c r="J26" s="330"/>
      <c r="K26" s="330"/>
      <c r="L26" s="330"/>
      <c r="M26" s="330"/>
      <c r="N26" s="40"/>
      <c r="O26" s="40"/>
    </row>
    <row r="27" spans="4:15" x14ac:dyDescent="0.2">
      <c r="D27" s="14" t="s">
        <v>22</v>
      </c>
      <c r="E27" s="41" t="str">
        <f t="shared" ref="E27:M27" si="4">IF(E10=2,E$19,"")</f>
        <v/>
      </c>
      <c r="F27" s="41" t="str">
        <f t="shared" si="4"/>
        <v/>
      </c>
      <c r="G27" s="41" t="str">
        <f t="shared" si="4"/>
        <v/>
      </c>
      <c r="H27" s="41">
        <f t="shared" si="4"/>
        <v>0.08</v>
      </c>
      <c r="I27" s="41">
        <f t="shared" si="4"/>
        <v>0.99</v>
      </c>
      <c r="J27" s="41">
        <f t="shared" si="4"/>
        <v>0.12</v>
      </c>
      <c r="K27" s="41" t="str">
        <f t="shared" si="4"/>
        <v/>
      </c>
      <c r="L27" s="41" t="str">
        <f t="shared" si="4"/>
        <v/>
      </c>
      <c r="M27" s="41" t="str">
        <f t="shared" si="4"/>
        <v/>
      </c>
      <c r="N27" s="42">
        <f>AVERAGE(E27:M27)</f>
        <v>0.39666666666666667</v>
      </c>
      <c r="O27" s="42">
        <f>SUM(E27:M27)</f>
        <v>1.19</v>
      </c>
    </row>
    <row r="28" spans="4:15" x14ac:dyDescent="0.2">
      <c r="D28" s="14" t="s">
        <v>23</v>
      </c>
      <c r="E28" s="41" t="str">
        <f t="shared" ref="E28:M28" si="5">IF(E11=2,E$19,"")</f>
        <v/>
      </c>
      <c r="F28" s="41">
        <f t="shared" si="5"/>
        <v>0.06</v>
      </c>
      <c r="G28" s="41" t="str">
        <f t="shared" si="5"/>
        <v/>
      </c>
      <c r="H28" s="41" t="str">
        <f t="shared" si="5"/>
        <v/>
      </c>
      <c r="I28" s="41">
        <f t="shared" si="5"/>
        <v>0.99</v>
      </c>
      <c r="J28" s="41" t="str">
        <f t="shared" si="5"/>
        <v/>
      </c>
      <c r="K28" s="41" t="str">
        <f t="shared" si="5"/>
        <v/>
      </c>
      <c r="L28" s="41">
        <f t="shared" si="5"/>
        <v>0.03</v>
      </c>
      <c r="M28" s="41" t="str">
        <f t="shared" si="5"/>
        <v/>
      </c>
      <c r="N28" s="42">
        <f>AVERAGE(E28:M28)</f>
        <v>0.36000000000000004</v>
      </c>
      <c r="O28" s="42">
        <f>SUM(E28:M28)</f>
        <v>1.08</v>
      </c>
    </row>
    <row r="29" spans="4:15" x14ac:dyDescent="0.2">
      <c r="D29" s="14" t="s">
        <v>24</v>
      </c>
      <c r="E29" s="41" t="str">
        <f t="shared" ref="E29:M29" si="6">IF(E12=2,E$19,"")</f>
        <v/>
      </c>
      <c r="F29" s="41">
        <f t="shared" si="6"/>
        <v>0.06</v>
      </c>
      <c r="G29" s="41" t="str">
        <f t="shared" si="6"/>
        <v/>
      </c>
      <c r="H29" s="41">
        <f t="shared" si="6"/>
        <v>0.08</v>
      </c>
      <c r="I29" s="41" t="str">
        <f t="shared" si="6"/>
        <v/>
      </c>
      <c r="J29" s="41" t="str">
        <f t="shared" si="6"/>
        <v/>
      </c>
      <c r="K29" s="41" t="str">
        <f t="shared" si="6"/>
        <v/>
      </c>
      <c r="L29" s="41" t="str">
        <f t="shared" si="6"/>
        <v/>
      </c>
      <c r="M29" s="41">
        <f t="shared" si="6"/>
        <v>0.1</v>
      </c>
      <c r="N29" s="42">
        <f>AVERAGE(E29:M29)</f>
        <v>0.08</v>
      </c>
      <c r="O29" s="42">
        <f>SUM(E29:M29)</f>
        <v>0.24000000000000002</v>
      </c>
    </row>
    <row r="30" spans="4:15" x14ac:dyDescent="0.2">
      <c r="D30" s="14" t="s">
        <v>25</v>
      </c>
      <c r="E30" s="41" t="str">
        <f t="shared" ref="E30:M30" si="7">IF(E13=2,E$19,"")</f>
        <v/>
      </c>
      <c r="F30" s="41">
        <f t="shared" si="7"/>
        <v>0.06</v>
      </c>
      <c r="G30" s="41" t="str">
        <f t="shared" si="7"/>
        <v/>
      </c>
      <c r="H30" s="41" t="str">
        <f t="shared" si="7"/>
        <v/>
      </c>
      <c r="I30" s="41" t="str">
        <f t="shared" si="7"/>
        <v/>
      </c>
      <c r="J30" s="41">
        <f t="shared" si="7"/>
        <v>0.12</v>
      </c>
      <c r="K30" s="41">
        <f t="shared" si="7"/>
        <v>0.08</v>
      </c>
      <c r="L30" s="41" t="str">
        <f t="shared" si="7"/>
        <v/>
      </c>
      <c r="M30" s="41" t="str">
        <f t="shared" si="7"/>
        <v/>
      </c>
      <c r="N30" s="42">
        <f>AVERAGE(E30:M30)</f>
        <v>8.666666666666667E-2</v>
      </c>
      <c r="O30" s="42">
        <f>SUM(E30:M30)</f>
        <v>0.26</v>
      </c>
    </row>
    <row r="31" spans="4:15" x14ac:dyDescent="0.2">
      <c r="D31" s="40" t="s">
        <v>76</v>
      </c>
      <c r="E31" s="329"/>
      <c r="F31" s="330"/>
      <c r="G31" s="330"/>
      <c r="H31" s="330"/>
      <c r="I31" s="330"/>
      <c r="J31" s="330"/>
      <c r="K31" s="330"/>
      <c r="L31" s="330"/>
      <c r="M31" s="330"/>
      <c r="N31" s="40"/>
      <c r="O31" s="40"/>
    </row>
    <row r="32" spans="4:15" x14ac:dyDescent="0.2">
      <c r="D32" s="14" t="s">
        <v>22</v>
      </c>
      <c r="E32" s="41" t="str">
        <f t="shared" ref="E32:M32" si="8">IF(E10=3,E$19,"")</f>
        <v/>
      </c>
      <c r="F32" s="41" t="str">
        <f t="shared" si="8"/>
        <v/>
      </c>
      <c r="G32" s="41" t="str">
        <f t="shared" si="8"/>
        <v/>
      </c>
      <c r="H32" s="41" t="str">
        <f t="shared" si="8"/>
        <v/>
      </c>
      <c r="I32" s="41" t="str">
        <f t="shared" si="8"/>
        <v/>
      </c>
      <c r="J32" s="41" t="str">
        <f t="shared" si="8"/>
        <v/>
      </c>
      <c r="K32" s="41">
        <f t="shared" si="8"/>
        <v>0.08</v>
      </c>
      <c r="L32" s="41">
        <f t="shared" si="8"/>
        <v>0.03</v>
      </c>
      <c r="M32" s="41">
        <f t="shared" si="8"/>
        <v>0.1</v>
      </c>
      <c r="N32" s="42">
        <f>AVERAGE(E32:M32)</f>
        <v>7.0000000000000007E-2</v>
      </c>
      <c r="O32" s="42">
        <f>SUM(E32:M32)</f>
        <v>0.21000000000000002</v>
      </c>
    </row>
    <row r="33" spans="4:15" x14ac:dyDescent="0.2">
      <c r="D33" s="14" t="s">
        <v>23</v>
      </c>
      <c r="E33" s="41" t="str">
        <f t="shared" ref="E33:M33" si="9">IF(E11=3,E$19,"")</f>
        <v/>
      </c>
      <c r="F33" s="41" t="str">
        <f t="shared" si="9"/>
        <v/>
      </c>
      <c r="G33" s="41">
        <f t="shared" si="9"/>
        <v>0.1</v>
      </c>
      <c r="H33" s="41" t="str">
        <f t="shared" si="9"/>
        <v/>
      </c>
      <c r="I33" s="41" t="str">
        <f t="shared" si="9"/>
        <v/>
      </c>
      <c r="J33" s="41">
        <f t="shared" si="9"/>
        <v>0.12</v>
      </c>
      <c r="K33" s="41" t="str">
        <f t="shared" si="9"/>
        <v/>
      </c>
      <c r="L33" s="41" t="str">
        <f t="shared" si="9"/>
        <v/>
      </c>
      <c r="M33" s="41">
        <f t="shared" si="9"/>
        <v>0.1</v>
      </c>
      <c r="N33" s="42">
        <f>AVERAGE(E33:M33)</f>
        <v>0.10666666666666667</v>
      </c>
      <c r="O33" s="42">
        <f>SUM(E33:M33)</f>
        <v>0.32</v>
      </c>
    </row>
    <row r="34" spans="4:15" x14ac:dyDescent="0.2">
      <c r="D34" s="14" t="s">
        <v>24</v>
      </c>
      <c r="E34" s="41" t="str">
        <f t="shared" ref="E34:M34" si="10">IF(E12=3,E$19,"")</f>
        <v/>
      </c>
      <c r="F34" s="41" t="str">
        <f t="shared" si="10"/>
        <v/>
      </c>
      <c r="G34" s="41">
        <f t="shared" si="10"/>
        <v>0.1</v>
      </c>
      <c r="H34" s="41" t="str">
        <f t="shared" si="10"/>
        <v/>
      </c>
      <c r="I34" s="41">
        <f t="shared" si="10"/>
        <v>0.99</v>
      </c>
      <c r="J34" s="41" t="str">
        <f t="shared" si="10"/>
        <v/>
      </c>
      <c r="K34" s="41">
        <f t="shared" si="10"/>
        <v>0.08</v>
      </c>
      <c r="L34" s="41" t="str">
        <f t="shared" si="10"/>
        <v/>
      </c>
      <c r="M34" s="41" t="str">
        <f t="shared" si="10"/>
        <v/>
      </c>
      <c r="N34" s="42">
        <f>AVERAGE(E34:M34)</f>
        <v>0.39000000000000007</v>
      </c>
      <c r="O34" s="42">
        <f>SUM(E34:M34)</f>
        <v>1.1700000000000002</v>
      </c>
    </row>
    <row r="35" spans="4:15" x14ac:dyDescent="0.2">
      <c r="D35" s="18" t="s">
        <v>25</v>
      </c>
      <c r="E35" s="44" t="str">
        <f t="shared" ref="E35:M35" si="11">IF(E13=3,E$19,"")</f>
        <v/>
      </c>
      <c r="F35" s="44" t="str">
        <f t="shared" si="11"/>
        <v/>
      </c>
      <c r="G35" s="44">
        <f t="shared" si="11"/>
        <v>0.1</v>
      </c>
      <c r="H35" s="44">
        <f t="shared" si="11"/>
        <v>0.08</v>
      </c>
      <c r="I35" s="44" t="str">
        <f t="shared" si="11"/>
        <v/>
      </c>
      <c r="J35" s="44" t="str">
        <f t="shared" si="11"/>
        <v/>
      </c>
      <c r="K35" s="44" t="str">
        <f t="shared" si="11"/>
        <v/>
      </c>
      <c r="L35" s="44">
        <f t="shared" si="11"/>
        <v>0.03</v>
      </c>
      <c r="M35" s="44" t="str">
        <f t="shared" si="11"/>
        <v/>
      </c>
      <c r="N35" s="43">
        <f>AVERAGE(E35:M35)</f>
        <v>6.9999999999999993E-2</v>
      </c>
      <c r="O35" s="43">
        <f>SUM(E35:M35)</f>
        <v>0.21</v>
      </c>
    </row>
    <row r="37" spans="4:15" ht="21" x14ac:dyDescent="0.25">
      <c r="D37" s="22" t="s">
        <v>101</v>
      </c>
    </row>
    <row r="39" spans="4:15" x14ac:dyDescent="0.2">
      <c r="D39" s="40" t="s">
        <v>103</v>
      </c>
      <c r="E39" s="40" t="s">
        <v>78</v>
      </c>
    </row>
    <row r="40" spans="4:15" ht="32" x14ac:dyDescent="0.2">
      <c r="D40" s="78" t="s">
        <v>104</v>
      </c>
      <c r="E40" s="81">
        <f>AVERAGE('Input &amp; Summary - 4L3CO'!E45:N45)</f>
        <v>0.17555555555555558</v>
      </c>
    </row>
    <row r="41" spans="4:15" x14ac:dyDescent="0.2">
      <c r="D41" s="79" t="s">
        <v>105</v>
      </c>
      <c r="E41" s="82">
        <f>SUM('Input &amp; Summary - 4L3CO'!J66:J69)</f>
        <v>0.62000000000000011</v>
      </c>
    </row>
    <row r="42" spans="4:15" x14ac:dyDescent="0.2">
      <c r="D42" s="79" t="s">
        <v>100</v>
      </c>
      <c r="E42" s="82">
        <f>SUMSQ('Input &amp; Summary - 4L3CO'!E45:N45)</f>
        <v>1.0321999999999998</v>
      </c>
    </row>
    <row r="43" spans="4:15" x14ac:dyDescent="0.2">
      <c r="D43" s="79" t="s">
        <v>106</v>
      </c>
      <c r="E43" s="82">
        <f>POWER(SUM('Input &amp; Summary - 4L3CO'!E45:N45),2)/COUNT('Input &amp; Summary - 4L3CO'!E45:N45)</f>
        <v>0.27737777777777789</v>
      </c>
    </row>
    <row r="44" spans="4:15" x14ac:dyDescent="0.2">
      <c r="D44" s="80" t="s">
        <v>102</v>
      </c>
      <c r="E44" s="83">
        <f>E42-E43</f>
        <v>0.75482222222222184</v>
      </c>
    </row>
    <row r="47" spans="4:15" x14ac:dyDescent="0.2">
      <c r="D47" s="40" t="s">
        <v>113</v>
      </c>
      <c r="E47" s="40" t="s">
        <v>18</v>
      </c>
    </row>
    <row r="48" spans="4:15" x14ac:dyDescent="0.2">
      <c r="D48" s="90">
        <f>'Input &amp; Summary - 4L3CO'!E45</f>
        <v>0.02</v>
      </c>
      <c r="E48" s="91">
        <v>1</v>
      </c>
    </row>
    <row r="49" spans="4:5" x14ac:dyDescent="0.2">
      <c r="D49" s="90">
        <f>'Input &amp; Summary - 4L3CO'!F45</f>
        <v>0.06</v>
      </c>
      <c r="E49" s="145">
        <v>2</v>
      </c>
    </row>
    <row r="50" spans="4:5" x14ac:dyDescent="0.2">
      <c r="D50" s="90">
        <f>'Input &amp; Summary - 4L3CO'!G45</f>
        <v>0.1</v>
      </c>
      <c r="E50" s="145">
        <v>3</v>
      </c>
    </row>
    <row r="51" spans="4:5" x14ac:dyDescent="0.2">
      <c r="D51" s="90">
        <f>'Input &amp; Summary - 4L3CO'!H45</f>
        <v>0.08</v>
      </c>
      <c r="E51" s="145">
        <v>4</v>
      </c>
    </row>
    <row r="52" spans="4:5" x14ac:dyDescent="0.2">
      <c r="D52" s="90">
        <f>'Input &amp; Summary - 4L3CO'!I45</f>
        <v>0.99</v>
      </c>
      <c r="E52" s="145">
        <v>5</v>
      </c>
    </row>
    <row r="53" spans="4:5" x14ac:dyDescent="0.2">
      <c r="D53" s="90">
        <f>'Input &amp; Summary - 4L3CO'!J45</f>
        <v>0.12</v>
      </c>
      <c r="E53" s="145">
        <v>6</v>
      </c>
    </row>
    <row r="54" spans="4:5" x14ac:dyDescent="0.2">
      <c r="D54" s="90">
        <f>'Input &amp; Summary - 4L3CO'!K45</f>
        <v>0.08</v>
      </c>
      <c r="E54" s="145">
        <v>7</v>
      </c>
    </row>
    <row r="55" spans="4:5" x14ac:dyDescent="0.2">
      <c r="D55" s="90">
        <f>'Input &amp; Summary - 4L3CO'!L45</f>
        <v>0.03</v>
      </c>
      <c r="E55" s="145">
        <v>8</v>
      </c>
    </row>
    <row r="56" spans="4:5" x14ac:dyDescent="0.2">
      <c r="D56" s="92">
        <f>'Input &amp; Summary - 4L3CO'!M45</f>
        <v>0.1</v>
      </c>
      <c r="E56" s="146">
        <v>9</v>
      </c>
    </row>
  </sheetData>
  <sheetProtection sheet="1" objects="1" scenarios="1"/>
  <mergeCells count="4">
    <mergeCell ref="E9:M9"/>
    <mergeCell ref="E21:M21"/>
    <mergeCell ref="E26:M26"/>
    <mergeCell ref="E31:M31"/>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C3:N80"/>
  <sheetViews>
    <sheetView showGridLines="0" zoomScalePageLayoutView="120" workbookViewId="0"/>
  </sheetViews>
  <sheetFormatPr baseColWidth="10" defaultRowHeight="16" x14ac:dyDescent="0.2"/>
  <cols>
    <col min="1" max="1" width="2.6640625" style="2" customWidth="1"/>
    <col min="2" max="2" width="10.83203125" style="2"/>
    <col min="3" max="3" width="2.83203125" style="2" customWidth="1"/>
    <col min="4" max="4" width="15" style="2" customWidth="1"/>
    <col min="5" max="5" width="16.33203125" style="2" customWidth="1"/>
    <col min="6" max="8" width="15" style="2" customWidth="1"/>
    <col min="9" max="9" width="20.5" style="2" customWidth="1"/>
    <col min="10" max="12" width="15" style="2" customWidth="1"/>
    <col min="13" max="16384" width="10.83203125" style="2"/>
  </cols>
  <sheetData>
    <row r="3" spans="3:13" ht="38" x14ac:dyDescent="0.4">
      <c r="D3" s="1" t="s">
        <v>0</v>
      </c>
    </row>
    <row r="4" spans="3:13" ht="26" x14ac:dyDescent="0.3">
      <c r="D4" s="3" t="s">
        <v>148</v>
      </c>
    </row>
    <row r="7" spans="3:13" ht="23" customHeight="1" x14ac:dyDescent="0.25">
      <c r="C7" s="312" t="s">
        <v>144</v>
      </c>
      <c r="D7" s="312"/>
      <c r="E7" s="312"/>
      <c r="F7" s="312"/>
    </row>
    <row r="8" spans="3:13" ht="17" thickBot="1" x14ac:dyDescent="0.25"/>
    <row r="9" spans="3:13" ht="11" customHeight="1" x14ac:dyDescent="0.4">
      <c r="C9" s="111"/>
      <c r="D9" s="112"/>
      <c r="E9" s="113"/>
      <c r="F9" s="113"/>
      <c r="G9" s="113"/>
      <c r="H9" s="113"/>
      <c r="I9" s="113"/>
      <c r="J9" s="113"/>
      <c r="K9" s="113"/>
      <c r="L9" s="113"/>
      <c r="M9" s="116"/>
    </row>
    <row r="10" spans="3:13" ht="26" customHeight="1" x14ac:dyDescent="0.3">
      <c r="C10" s="117"/>
      <c r="D10" s="110" t="s">
        <v>140</v>
      </c>
      <c r="E10" s="37"/>
      <c r="F10" s="37"/>
      <c r="G10" s="37"/>
      <c r="H10" s="37"/>
      <c r="I10" s="37"/>
      <c r="J10" s="37"/>
      <c r="K10" s="37"/>
      <c r="L10" s="37"/>
      <c r="M10" s="118"/>
    </row>
    <row r="11" spans="3:13" ht="23" customHeight="1" x14ac:dyDescent="0.3">
      <c r="C11" s="117"/>
      <c r="D11" s="105"/>
      <c r="E11" s="37"/>
      <c r="F11" s="37"/>
      <c r="G11" s="37"/>
      <c r="H11" s="37"/>
      <c r="I11" s="37"/>
      <c r="J11" s="37"/>
      <c r="K11" s="37"/>
      <c r="L11" s="37"/>
      <c r="M11" s="118"/>
    </row>
    <row r="12" spans="3:13" ht="21" x14ac:dyDescent="0.25">
      <c r="C12" s="117"/>
      <c r="D12" s="108" t="s">
        <v>129</v>
      </c>
      <c r="E12" s="37"/>
      <c r="F12" s="37"/>
      <c r="G12" s="37"/>
      <c r="H12" s="37"/>
      <c r="I12" s="37"/>
      <c r="J12" s="37"/>
      <c r="K12" s="37"/>
      <c r="L12" s="37"/>
      <c r="M12" s="118"/>
    </row>
    <row r="13" spans="3:13" x14ac:dyDescent="0.2">
      <c r="C13" s="117"/>
      <c r="D13" s="37"/>
      <c r="E13" s="37"/>
      <c r="F13" s="37"/>
      <c r="G13" s="37"/>
      <c r="H13" s="37"/>
      <c r="I13" s="37"/>
      <c r="J13" s="37"/>
      <c r="K13" s="37"/>
      <c r="L13" s="37"/>
      <c r="M13" s="118"/>
    </row>
    <row r="14" spans="3:13" ht="32" x14ac:dyDescent="0.2">
      <c r="C14" s="117"/>
      <c r="D14" s="324" t="s">
        <v>2</v>
      </c>
      <c r="E14" s="325"/>
      <c r="F14" s="63" t="s">
        <v>44</v>
      </c>
      <c r="G14" s="27"/>
      <c r="H14" s="25"/>
      <c r="I14" s="25"/>
      <c r="J14" s="25"/>
      <c r="K14" s="37"/>
      <c r="L14" s="37"/>
      <c r="M14" s="118"/>
    </row>
    <row r="15" spans="3:13" ht="20" customHeight="1" x14ac:dyDescent="0.2">
      <c r="C15" s="117"/>
      <c r="D15" s="317" t="s">
        <v>22</v>
      </c>
      <c r="E15" s="318"/>
      <c r="F15" s="24" t="s">
        <v>46</v>
      </c>
      <c r="G15" s="28"/>
      <c r="H15" s="28"/>
      <c r="I15" s="26"/>
      <c r="J15" s="26"/>
      <c r="K15" s="37"/>
      <c r="L15" s="37"/>
      <c r="M15" s="118"/>
    </row>
    <row r="16" spans="3:13" ht="20" customHeight="1" x14ac:dyDescent="0.2">
      <c r="C16" s="117"/>
      <c r="D16" s="317" t="s">
        <v>23</v>
      </c>
      <c r="E16" s="318"/>
      <c r="F16" s="24" t="s">
        <v>47</v>
      </c>
      <c r="G16" s="28"/>
      <c r="H16" s="28"/>
      <c r="I16" s="26"/>
      <c r="J16" s="26"/>
      <c r="K16" s="37"/>
      <c r="L16" s="37"/>
      <c r="M16" s="118"/>
    </row>
    <row r="17" spans="3:13" ht="20" customHeight="1" x14ac:dyDescent="0.2">
      <c r="C17" s="117"/>
      <c r="D17" s="317" t="s">
        <v>24</v>
      </c>
      <c r="E17" s="318"/>
      <c r="F17" s="24" t="s">
        <v>48</v>
      </c>
      <c r="G17" s="28"/>
      <c r="H17" s="28"/>
      <c r="I17" s="26"/>
      <c r="J17" s="26"/>
      <c r="K17" s="37"/>
      <c r="L17" s="37"/>
      <c r="M17" s="118"/>
    </row>
    <row r="18" spans="3:13" ht="20" customHeight="1" x14ac:dyDescent="0.2">
      <c r="C18" s="117"/>
      <c r="D18" s="37"/>
      <c r="E18" s="37"/>
      <c r="F18" s="37"/>
      <c r="G18" s="37"/>
      <c r="H18" s="37"/>
      <c r="I18" s="37"/>
      <c r="J18" s="37"/>
      <c r="K18" s="37"/>
      <c r="L18" s="37"/>
      <c r="M18" s="118"/>
    </row>
    <row r="19" spans="3:13" ht="20" customHeight="1" x14ac:dyDescent="0.2">
      <c r="C19" s="117"/>
      <c r="D19" s="37"/>
      <c r="E19" s="37"/>
      <c r="F19" s="37"/>
      <c r="G19" s="37"/>
      <c r="H19" s="37"/>
      <c r="I19" s="37"/>
      <c r="J19" s="37"/>
      <c r="K19" s="37"/>
      <c r="L19" s="37"/>
      <c r="M19" s="118"/>
    </row>
    <row r="20" spans="3:13" ht="39" customHeight="1" x14ac:dyDescent="0.2">
      <c r="C20" s="117"/>
      <c r="D20" s="89" t="s">
        <v>2</v>
      </c>
      <c r="E20" s="63" t="s">
        <v>8</v>
      </c>
      <c r="F20" s="63" t="s">
        <v>45</v>
      </c>
      <c r="G20" s="37"/>
      <c r="H20" s="37"/>
      <c r="I20" s="37"/>
      <c r="J20" s="37"/>
      <c r="K20" s="37"/>
      <c r="L20" s="37"/>
      <c r="M20" s="118"/>
    </row>
    <row r="21" spans="3:13" ht="20" customHeight="1" x14ac:dyDescent="0.2">
      <c r="C21" s="117"/>
      <c r="D21" s="319" t="str">
        <f>F15</f>
        <v>Header</v>
      </c>
      <c r="E21" s="9" t="s">
        <v>74</v>
      </c>
      <c r="F21" s="24" t="s">
        <v>55</v>
      </c>
      <c r="G21" s="37"/>
      <c r="H21" s="37"/>
      <c r="I21" s="37"/>
      <c r="J21" s="37"/>
      <c r="K21" s="37"/>
      <c r="L21" s="37"/>
      <c r="M21" s="118"/>
    </row>
    <row r="22" spans="3:13" ht="20" customHeight="1" x14ac:dyDescent="0.2">
      <c r="C22" s="117"/>
      <c r="D22" s="320"/>
      <c r="E22" s="9" t="s">
        <v>75</v>
      </c>
      <c r="F22" s="24" t="s">
        <v>56</v>
      </c>
      <c r="G22" s="37"/>
      <c r="H22" s="37"/>
      <c r="I22" s="37"/>
      <c r="J22" s="37"/>
      <c r="K22" s="37"/>
      <c r="L22" s="37"/>
      <c r="M22" s="118"/>
    </row>
    <row r="23" spans="3:13" ht="20" customHeight="1" x14ac:dyDescent="0.2">
      <c r="C23" s="117"/>
      <c r="D23" s="319" t="str">
        <f>F16</f>
        <v>Image</v>
      </c>
      <c r="E23" s="9" t="s">
        <v>74</v>
      </c>
      <c r="F23" s="24" t="s">
        <v>59</v>
      </c>
      <c r="G23" s="37"/>
      <c r="H23" s="37"/>
      <c r="I23" s="37"/>
      <c r="J23" s="37"/>
      <c r="K23" s="37"/>
      <c r="L23" s="37"/>
      <c r="M23" s="118"/>
    </row>
    <row r="24" spans="3:13" ht="20" customHeight="1" x14ac:dyDescent="0.2">
      <c r="C24" s="117"/>
      <c r="D24" s="320"/>
      <c r="E24" s="9" t="s">
        <v>75</v>
      </c>
      <c r="F24" s="24" t="s">
        <v>60</v>
      </c>
      <c r="G24" s="37"/>
      <c r="H24" s="37"/>
      <c r="I24" s="37"/>
      <c r="J24" s="37"/>
      <c r="K24" s="37"/>
      <c r="L24" s="37"/>
      <c r="M24" s="118"/>
    </row>
    <row r="25" spans="3:13" ht="20" customHeight="1" x14ac:dyDescent="0.2">
      <c r="C25" s="117"/>
      <c r="D25" s="319" t="str">
        <f>F17</f>
        <v>CTA</v>
      </c>
      <c r="E25" s="9" t="s">
        <v>74</v>
      </c>
      <c r="F25" s="24" t="s">
        <v>52</v>
      </c>
      <c r="G25" s="37"/>
      <c r="H25" s="37"/>
      <c r="I25" s="37"/>
      <c r="J25" s="37"/>
      <c r="K25" s="37"/>
      <c r="L25" s="37"/>
      <c r="M25" s="118"/>
    </row>
    <row r="26" spans="3:13" ht="20" customHeight="1" x14ac:dyDescent="0.2">
      <c r="C26" s="117"/>
      <c r="D26" s="321"/>
      <c r="E26" s="9" t="s">
        <v>75</v>
      </c>
      <c r="F26" s="24" t="s">
        <v>53</v>
      </c>
      <c r="G26" s="37"/>
      <c r="H26" s="37"/>
      <c r="I26" s="37"/>
      <c r="J26" s="37"/>
      <c r="K26" s="37"/>
      <c r="L26" s="37"/>
      <c r="M26" s="118"/>
    </row>
    <row r="27" spans="3:13" x14ac:dyDescent="0.2">
      <c r="C27" s="117"/>
      <c r="D27" s="37"/>
      <c r="E27" s="37"/>
      <c r="F27" s="37"/>
      <c r="G27" s="37"/>
      <c r="H27" s="37"/>
      <c r="I27" s="37"/>
      <c r="J27" s="37"/>
      <c r="K27" s="37"/>
      <c r="L27" s="37"/>
      <c r="M27" s="118"/>
    </row>
    <row r="28" spans="3:13" x14ac:dyDescent="0.2">
      <c r="C28" s="117"/>
      <c r="D28" s="37"/>
      <c r="E28" s="37"/>
      <c r="F28" s="37"/>
      <c r="G28" s="37"/>
      <c r="H28" s="37"/>
      <c r="I28" s="37"/>
      <c r="J28" s="37"/>
      <c r="K28" s="37"/>
      <c r="L28" s="37"/>
      <c r="M28" s="118"/>
    </row>
    <row r="29" spans="3:13" ht="21" x14ac:dyDescent="0.25">
      <c r="C29" s="117"/>
      <c r="D29" s="108" t="s">
        <v>85</v>
      </c>
      <c r="E29" s="37"/>
      <c r="F29" s="37"/>
      <c r="G29" s="37"/>
      <c r="H29" s="37"/>
      <c r="I29" s="37"/>
      <c r="J29" s="37"/>
      <c r="K29" s="37"/>
      <c r="L29" s="37"/>
      <c r="M29" s="118"/>
    </row>
    <row r="30" spans="3:13" ht="7" customHeight="1" x14ac:dyDescent="0.25">
      <c r="C30" s="117"/>
      <c r="D30" s="109"/>
      <c r="E30" s="37"/>
      <c r="F30" s="37"/>
      <c r="G30" s="37"/>
      <c r="H30" s="37"/>
      <c r="I30" s="37"/>
      <c r="J30" s="37"/>
      <c r="K30" s="37"/>
      <c r="L30" s="37"/>
      <c r="M30" s="118"/>
    </row>
    <row r="31" spans="3:13" ht="16" customHeight="1" x14ac:dyDescent="0.2">
      <c r="C31" s="117"/>
      <c r="D31" s="310" t="s">
        <v>27</v>
      </c>
      <c r="E31" s="348" t="s">
        <v>28</v>
      </c>
      <c r="F31" s="322"/>
      <c r="G31" s="322"/>
      <c r="H31" s="323"/>
      <c r="I31" s="156"/>
      <c r="J31" s="156"/>
      <c r="K31" s="156"/>
      <c r="L31" s="156"/>
      <c r="M31" s="118"/>
    </row>
    <row r="32" spans="3:13" ht="32" x14ac:dyDescent="0.2">
      <c r="C32" s="117"/>
      <c r="D32" s="311"/>
      <c r="E32" s="59" t="s">
        <v>84</v>
      </c>
      <c r="F32" s="60" t="s">
        <v>29</v>
      </c>
      <c r="G32" s="60" t="s">
        <v>30</v>
      </c>
      <c r="H32" s="61" t="s">
        <v>31</v>
      </c>
      <c r="I32" s="58"/>
      <c r="J32" s="58"/>
      <c r="K32" s="58"/>
      <c r="L32" s="58"/>
      <c r="M32" s="118"/>
    </row>
    <row r="33" spans="3:14" x14ac:dyDescent="0.2">
      <c r="C33" s="117"/>
      <c r="D33" s="29" t="str">
        <f>$F$15</f>
        <v>Header</v>
      </c>
      <c r="E33" s="31" t="str">
        <f>IF('Detailed Calculation - 3L2CO'!E10=1,'Input &amp; Summary - 3L2CO'!$F21,IF('Detailed Calculation - 3L2CO'!E10=2,'Input &amp; Summary - 3L2CO'!$F22,IF('Detailed Calculation - 3L2CO'!E10=3,#REF!,#REF!)))</f>
        <v>Hello</v>
      </c>
      <c r="F33" s="31" t="str">
        <f>IF('Detailed Calculation - 3L2CO'!F10=1,'Input &amp; Summary - 3L2CO'!$F21,IF('Detailed Calculation - 3L2CO'!F10=2,'Input &amp; Summary - 3L2CO'!$F22,IF('Detailed Calculation - 3L2CO'!F10=3,#REF!,#REF!)))</f>
        <v>Hello</v>
      </c>
      <c r="G33" s="31" t="str">
        <f>IF('Detailed Calculation - 3L2CO'!G10=1,'Input &amp; Summary - 3L2CO'!$F21,IF('Detailed Calculation - 3L2CO'!G10=2,'Input &amp; Summary - 3L2CO'!$F22,IF('Detailed Calculation - 3L2CO'!G10=3,#REF!,#REF!)))</f>
        <v>Welcome</v>
      </c>
      <c r="H33" s="31" t="str">
        <f>IF('Detailed Calculation - 3L2CO'!H10=1,'Input &amp; Summary - 3L2CO'!$F21,IF('Detailed Calculation - 3L2CO'!H10=2,'Input &amp; Summary - 3L2CO'!$F22,IF('Detailed Calculation - 3L2CO'!H10=3,#REF!,#REF!)))</f>
        <v>Welcome</v>
      </c>
      <c r="I33" s="28"/>
      <c r="J33" s="28"/>
      <c r="K33" s="28"/>
      <c r="L33" s="28"/>
      <c r="M33" s="118"/>
    </row>
    <row r="34" spans="3:14" x14ac:dyDescent="0.2">
      <c r="C34" s="117"/>
      <c r="D34" s="29" t="str">
        <f>$F$16</f>
        <v>Image</v>
      </c>
      <c r="E34" s="32" t="str">
        <f>IF('Detailed Calculation - 3L2CO'!E11=1,'Input &amp; Summary - 3L2CO'!$F23,IF('Detailed Calculation - 3L2CO'!E11=2,'Input &amp; Summary - 3L2CO'!$F24,IF('Detailed Calculation - 3L2CO'!E11=3,#REF!,#REF!)))</f>
        <v>Dogs</v>
      </c>
      <c r="F34" s="32" t="str">
        <f>IF('Detailed Calculation - 3L2CO'!F11=1,'Input &amp; Summary - 3L2CO'!$F23,IF('Detailed Calculation - 3L2CO'!F11=2,'Input &amp; Summary - 3L2CO'!$F24,IF('Detailed Calculation - 3L2CO'!F11=3,#REF!,#REF!)))</f>
        <v>Cats</v>
      </c>
      <c r="G34" s="32" t="str">
        <f>IF('Detailed Calculation - 3L2CO'!G11=1,'Input &amp; Summary - 3L2CO'!$F23,IF('Detailed Calculation - 3L2CO'!G11=2,'Input &amp; Summary - 3L2CO'!$F24,IF('Detailed Calculation - 3L2CO'!G11=3,#REF!,#REF!)))</f>
        <v>Dogs</v>
      </c>
      <c r="H34" s="32" t="str">
        <f>IF('Detailed Calculation - 3L2CO'!H11=1,'Input &amp; Summary - 3L2CO'!$F23,IF('Detailed Calculation - 3L2CO'!H11=2,'Input &amp; Summary - 3L2CO'!$F24,IF('Detailed Calculation - 3L2CO'!H11=3,#REF!,#REF!)))</f>
        <v>Cats</v>
      </c>
      <c r="I34" s="28"/>
      <c r="J34" s="28"/>
      <c r="K34" s="28"/>
      <c r="L34" s="28"/>
      <c r="M34" s="118"/>
    </row>
    <row r="35" spans="3:14" x14ac:dyDescent="0.2">
      <c r="C35" s="117"/>
      <c r="D35" s="30" t="str">
        <f>$F$17</f>
        <v>CTA</v>
      </c>
      <c r="E35" s="33" t="str">
        <f>IF('Detailed Calculation - 3L2CO'!E12=1,'Input &amp; Summary - 3L2CO'!$F25,IF('Detailed Calculation - 3L2CO'!E12=2,'Input &amp; Summary - 3L2CO'!$F26,IF('Detailed Calculation - 3L2CO'!E12=3,#REF!,#REF!)))</f>
        <v>Buy</v>
      </c>
      <c r="F35" s="33" t="str">
        <f>IF('Detailed Calculation - 3L2CO'!F12=1,'Input &amp; Summary - 3L2CO'!$F25,IF('Detailed Calculation - 3L2CO'!F12=2,'Input &amp; Summary - 3L2CO'!$F26,IF('Detailed Calculation - 3L2CO'!F12=3,#REF!,#REF!)))</f>
        <v>Sign Up</v>
      </c>
      <c r="G35" s="33" t="str">
        <f>IF('Detailed Calculation - 3L2CO'!G12=1,'Input &amp; Summary - 3L2CO'!$F25,IF('Detailed Calculation - 3L2CO'!G12=2,'Input &amp; Summary - 3L2CO'!$F26,IF('Detailed Calculation - 3L2CO'!G12=3,#REF!,#REF!)))</f>
        <v>Sign Up</v>
      </c>
      <c r="H35" s="33" t="str">
        <f>IF('Detailed Calculation - 3L2CO'!H12=1,'Input &amp; Summary - 3L2CO'!$F25,IF('Detailed Calculation - 3L2CO'!H12=2,'Input &amp; Summary - 3L2CO'!$F26,IF('Detailed Calculation - 3L2CO'!H12=3,#REF!,#REF!)))</f>
        <v>Buy</v>
      </c>
      <c r="I35" s="28"/>
      <c r="J35" s="28"/>
      <c r="K35" s="28"/>
      <c r="L35" s="28"/>
      <c r="M35" s="118"/>
    </row>
    <row r="36" spans="3:14" s="37" customFormat="1" ht="10" customHeight="1" thickBot="1" x14ac:dyDescent="0.25">
      <c r="C36" s="117"/>
      <c r="D36" s="36"/>
      <c r="E36" s="28"/>
      <c r="F36" s="28"/>
      <c r="G36" s="28"/>
      <c r="H36" s="28"/>
      <c r="I36" s="28"/>
      <c r="J36" s="28"/>
      <c r="K36" s="28"/>
      <c r="L36" s="28"/>
      <c r="M36" s="118"/>
    </row>
    <row r="37" spans="3:14" s="8" customFormat="1" ht="88" customHeight="1" thickBot="1" x14ac:dyDescent="0.25">
      <c r="C37" s="119"/>
      <c r="D37" s="38" t="s">
        <v>145</v>
      </c>
      <c r="E37" s="34">
        <v>0.4</v>
      </c>
      <c r="F37" s="34">
        <v>0.65</v>
      </c>
      <c r="G37" s="34">
        <v>0.2</v>
      </c>
      <c r="H37" s="35">
        <v>0.25</v>
      </c>
      <c r="I37" s="67"/>
      <c r="J37" s="67"/>
      <c r="K37" s="67"/>
      <c r="L37" s="67"/>
      <c r="M37" s="120"/>
      <c r="N37" s="66"/>
    </row>
    <row r="38" spans="3:14" x14ac:dyDescent="0.2">
      <c r="C38" s="117"/>
      <c r="D38" s="37"/>
      <c r="E38" s="37"/>
      <c r="F38" s="37"/>
      <c r="G38" s="37"/>
      <c r="H38" s="37"/>
      <c r="I38" s="37"/>
      <c r="J38" s="37"/>
      <c r="K38" s="37"/>
      <c r="L38" s="37"/>
      <c r="M38" s="118"/>
    </row>
    <row r="39" spans="3:14" ht="21" x14ac:dyDescent="0.25">
      <c r="C39" s="117"/>
      <c r="D39" s="22" t="s">
        <v>90</v>
      </c>
      <c r="E39" s="53"/>
      <c r="F39" s="37"/>
      <c r="G39" s="37"/>
      <c r="H39" s="37"/>
      <c r="I39" s="37"/>
      <c r="J39" s="37"/>
      <c r="K39" s="37"/>
      <c r="L39" s="37"/>
      <c r="M39" s="118"/>
    </row>
    <row r="40" spans="3:14" x14ac:dyDescent="0.2">
      <c r="C40" s="117"/>
      <c r="D40" s="141" t="s">
        <v>142</v>
      </c>
      <c r="E40" s="53"/>
      <c r="F40" s="37"/>
      <c r="G40" s="37"/>
      <c r="H40" s="37"/>
      <c r="I40" s="37"/>
      <c r="J40" s="37"/>
      <c r="K40" s="37"/>
      <c r="L40" s="37"/>
      <c r="M40" s="118"/>
    </row>
    <row r="41" spans="3:14" ht="8" customHeight="1" x14ac:dyDescent="0.2">
      <c r="C41" s="117"/>
      <c r="D41" s="52"/>
      <c r="E41" s="53"/>
      <c r="F41" s="37"/>
      <c r="G41" s="37"/>
      <c r="H41" s="37"/>
      <c r="I41" s="37"/>
      <c r="J41" s="37"/>
      <c r="K41" s="37"/>
      <c r="L41" s="37"/>
      <c r="M41" s="118"/>
    </row>
    <row r="42" spans="3:14" x14ac:dyDescent="0.2">
      <c r="C42" s="117"/>
      <c r="D42" s="144" t="s">
        <v>27</v>
      </c>
      <c r="E42" s="63" t="s">
        <v>91</v>
      </c>
      <c r="F42" s="37"/>
      <c r="G42" s="37"/>
      <c r="H42" s="37"/>
      <c r="I42" s="37"/>
      <c r="J42" s="37"/>
      <c r="K42" s="37"/>
      <c r="L42" s="37"/>
      <c r="M42" s="118"/>
    </row>
    <row r="43" spans="3:14" x14ac:dyDescent="0.2">
      <c r="C43" s="117"/>
      <c r="D43" s="29" t="str">
        <f>$F$15</f>
        <v>Header</v>
      </c>
      <c r="E43" s="124" t="s">
        <v>92</v>
      </c>
      <c r="F43" s="37"/>
      <c r="G43" s="37"/>
      <c r="H43" s="37"/>
      <c r="I43" s="37"/>
      <c r="J43" s="37"/>
      <c r="K43" s="37"/>
      <c r="L43" s="37"/>
      <c r="M43" s="118"/>
    </row>
    <row r="44" spans="3:14" x14ac:dyDescent="0.2">
      <c r="C44" s="117"/>
      <c r="D44" s="29" t="str">
        <f>$F$16</f>
        <v>Image</v>
      </c>
      <c r="E44" s="125" t="s">
        <v>92</v>
      </c>
      <c r="F44" s="37"/>
      <c r="G44" s="37"/>
      <c r="H44" s="37"/>
      <c r="I44" s="37"/>
      <c r="J44" s="37"/>
      <c r="K44" s="37"/>
      <c r="L44" s="37"/>
      <c r="M44" s="118"/>
    </row>
    <row r="45" spans="3:14" x14ac:dyDescent="0.2">
      <c r="C45" s="117"/>
      <c r="D45" s="30" t="str">
        <f>$F$17</f>
        <v>CTA</v>
      </c>
      <c r="E45" s="126" t="s">
        <v>92</v>
      </c>
      <c r="F45" s="37"/>
      <c r="G45" s="37"/>
      <c r="H45" s="37"/>
      <c r="I45" s="37"/>
      <c r="J45" s="37"/>
      <c r="K45" s="37"/>
      <c r="L45" s="37"/>
      <c r="M45" s="118"/>
    </row>
    <row r="46" spans="3:14" ht="17" thickBot="1" x14ac:dyDescent="0.25">
      <c r="C46" s="121"/>
      <c r="D46" s="122"/>
      <c r="E46" s="122"/>
      <c r="F46" s="122"/>
      <c r="G46" s="122"/>
      <c r="H46" s="122"/>
      <c r="I46" s="122"/>
      <c r="J46" s="122"/>
      <c r="K46" s="122"/>
      <c r="L46" s="122"/>
      <c r="M46" s="123"/>
    </row>
    <row r="48" spans="3:14" ht="17" thickBot="1" x14ac:dyDescent="0.25"/>
    <row r="49" spans="3:13" x14ac:dyDescent="0.2">
      <c r="C49" s="111"/>
      <c r="D49" s="113"/>
      <c r="E49" s="113"/>
      <c r="F49" s="113"/>
      <c r="G49" s="113"/>
      <c r="H49" s="113"/>
      <c r="I49" s="113"/>
      <c r="J49" s="113"/>
      <c r="K49" s="113"/>
      <c r="L49" s="113"/>
      <c r="M49" s="116"/>
    </row>
    <row r="50" spans="3:13" ht="26" x14ac:dyDescent="0.3">
      <c r="C50" s="117"/>
      <c r="D50" s="110" t="s">
        <v>141</v>
      </c>
      <c r="E50" s="37"/>
      <c r="F50" s="37"/>
      <c r="G50" s="37"/>
      <c r="H50" s="37"/>
      <c r="I50" s="37"/>
      <c r="J50" s="37"/>
      <c r="K50" s="37"/>
      <c r="L50" s="37"/>
      <c r="M50" s="118"/>
    </row>
    <row r="51" spans="3:13" x14ac:dyDescent="0.2">
      <c r="C51" s="117"/>
      <c r="D51" s="37"/>
      <c r="E51" s="37"/>
      <c r="F51" s="37"/>
      <c r="G51" s="37"/>
      <c r="H51" s="37"/>
      <c r="I51" s="37"/>
      <c r="J51" s="37"/>
      <c r="K51" s="37"/>
      <c r="L51" s="37"/>
      <c r="M51" s="118"/>
    </row>
    <row r="52" spans="3:13" ht="21" x14ac:dyDescent="0.25">
      <c r="C52" s="117"/>
      <c r="D52" s="108" t="s">
        <v>81</v>
      </c>
      <c r="E52" s="37"/>
      <c r="F52" s="37"/>
      <c r="G52" s="37"/>
      <c r="H52" s="37"/>
      <c r="I52" s="37"/>
      <c r="J52" s="37"/>
      <c r="K52" s="37"/>
      <c r="L52" s="37"/>
      <c r="M52" s="118"/>
    </row>
    <row r="53" spans="3:13" x14ac:dyDescent="0.2">
      <c r="C53" s="117"/>
      <c r="D53" s="141" t="s">
        <v>143</v>
      </c>
      <c r="E53" s="37"/>
      <c r="F53" s="37"/>
      <c r="G53" s="37"/>
      <c r="H53" s="37"/>
      <c r="I53" s="37"/>
      <c r="J53" s="37"/>
      <c r="K53" s="37"/>
      <c r="L53" s="37"/>
      <c r="M53" s="118"/>
    </row>
    <row r="54" spans="3:13" ht="7" customHeight="1" x14ac:dyDescent="0.2">
      <c r="C54" s="117"/>
      <c r="D54" s="37"/>
      <c r="E54" s="37"/>
      <c r="F54" s="37"/>
      <c r="G54" s="37"/>
      <c r="H54" s="37"/>
      <c r="I54" s="37"/>
      <c r="J54" s="37"/>
      <c r="K54" s="37"/>
      <c r="L54" s="37"/>
      <c r="M54" s="118"/>
    </row>
    <row r="55" spans="3:13" ht="26" customHeight="1" x14ac:dyDescent="0.2">
      <c r="C55" s="117"/>
      <c r="D55" s="315" t="s">
        <v>27</v>
      </c>
      <c r="E55" s="348" t="s">
        <v>132</v>
      </c>
      <c r="F55" s="323"/>
      <c r="G55" s="314" t="s">
        <v>80</v>
      </c>
      <c r="H55" s="314"/>
      <c r="I55" s="314"/>
      <c r="J55" s="314"/>
      <c r="K55" s="314"/>
      <c r="L55" s="314"/>
      <c r="M55" s="137"/>
    </row>
    <row r="56" spans="3:13" ht="48" x14ac:dyDescent="0.2">
      <c r="C56" s="117"/>
      <c r="D56" s="316"/>
      <c r="E56" s="47" t="s">
        <v>74</v>
      </c>
      <c r="F56" s="47" t="s">
        <v>75</v>
      </c>
      <c r="G56" s="59" t="s">
        <v>79</v>
      </c>
      <c r="H56" s="50" t="s">
        <v>94</v>
      </c>
      <c r="I56" s="50" t="s">
        <v>82</v>
      </c>
      <c r="J56" s="60" t="s">
        <v>95</v>
      </c>
      <c r="K56" s="50" t="s">
        <v>83</v>
      </c>
      <c r="L56" s="127" t="s">
        <v>96</v>
      </c>
      <c r="M56" s="137"/>
    </row>
    <row r="57" spans="3:13" x14ac:dyDescent="0.2">
      <c r="C57" s="117"/>
      <c r="D57" s="29" t="str">
        <f>$F$15</f>
        <v>Header</v>
      </c>
      <c r="E57" s="45">
        <f>'Detailed Calculation - 3L2CO'!I21</f>
        <v>0.52500000000000002</v>
      </c>
      <c r="F57" s="45">
        <f>'Detailed Calculation - 3L2CO'!I25</f>
        <v>0.22500000000000001</v>
      </c>
      <c r="G57" s="48" t="str">
        <f>IF(E57=MAX(E57:F57),E$56,IF(F57=MAX(E57:F57),F$56,IF(#REF!=MAX(E57:F57),#REF!,N/A)))</f>
        <v>Content Option 1</v>
      </c>
      <c r="H57" s="67">
        <f>MAX(E57:F57)</f>
        <v>0.52500000000000002</v>
      </c>
      <c r="I57" s="67">
        <f>IF(E43="Include Location",$H57-(AVERAGE($E$37:$L$37)),"Excluded")</f>
        <v>0.15000000000000002</v>
      </c>
      <c r="J57" s="67">
        <f>IF(E43="Include Location",$I57/SUM($I$57:$I$59),"Excluded")</f>
        <v>0.54545454545454541</v>
      </c>
      <c r="K57" s="67">
        <f>IF(E43="Include Location",$H57-$E$37,"Excluded")</f>
        <v>0.125</v>
      </c>
      <c r="L57" s="158">
        <f>IF(E43="Include Location", K57/SUM($K$57:$K$59), "Excluded")</f>
        <v>0.625</v>
      </c>
      <c r="M57" s="137"/>
    </row>
    <row r="58" spans="3:13" x14ac:dyDescent="0.2">
      <c r="C58" s="117"/>
      <c r="D58" s="29" t="str">
        <f>$F$16</f>
        <v>Image</v>
      </c>
      <c r="E58" s="45">
        <f>'Detailed Calculation - 3L2CO'!I22</f>
        <v>0.30000000000000004</v>
      </c>
      <c r="F58" s="45">
        <f>'Detailed Calculation - 3L2CO'!I26</f>
        <v>0.45</v>
      </c>
      <c r="G58" s="48" t="str">
        <f>IF(E58=MAX(E58:F58),E$56,IF(F58=MAX(E58:F58),F$56,IF(#REF!=MAX(E58:F58),#REF!,N/A)))</f>
        <v>Content Option 2</v>
      </c>
      <c r="H58" s="67">
        <f>MAX(E58:F58)</f>
        <v>0.45</v>
      </c>
      <c r="I58" s="67">
        <f>IF(E44="Include Location",$H58-(AVERAGE($E$37:$L$37)),"Excluded")</f>
        <v>7.5000000000000011E-2</v>
      </c>
      <c r="J58" s="67">
        <f>IF(E44="Include Location",$I58/SUM($I$57:$I$59),"Excluded")</f>
        <v>0.27272727272727271</v>
      </c>
      <c r="K58" s="67">
        <f>IF(E44="Include Location",$H58-$E$37,"Excluded")</f>
        <v>4.9999999999999989E-2</v>
      </c>
      <c r="L58" s="159">
        <f>IF(E44="Include Location", K58/SUM($K$57:$K$59), "Excluded")</f>
        <v>0.24999999999999994</v>
      </c>
      <c r="M58" s="137"/>
    </row>
    <row r="59" spans="3:13" x14ac:dyDescent="0.2">
      <c r="C59" s="117"/>
      <c r="D59" s="30" t="str">
        <f>$F$17</f>
        <v>CTA</v>
      </c>
      <c r="E59" s="46">
        <f>'Detailed Calculation - 3L2CO'!I23</f>
        <v>0.32500000000000001</v>
      </c>
      <c r="F59" s="46">
        <f>'Detailed Calculation - 3L2CO'!I27</f>
        <v>0.42500000000000004</v>
      </c>
      <c r="G59" s="49" t="str">
        <f>IF(E59=MAX(E59:F59),E$56,IF(F59=MAX(E59:F59),F$56,IF(#REF!=MAX(E59:F59),#REF!,N/A)))</f>
        <v>Content Option 2</v>
      </c>
      <c r="H59" s="68">
        <f>MAX(E59:F59)</f>
        <v>0.42500000000000004</v>
      </c>
      <c r="I59" s="68">
        <f>IF(E45="Include Location",$H59-(AVERAGE($E$37:$L$37)),"Excluded")</f>
        <v>5.0000000000000044E-2</v>
      </c>
      <c r="J59" s="68">
        <f>IF(E45="Include Location",$I59/SUM($I$57:$I$59),"Excluded")</f>
        <v>0.18181818181818193</v>
      </c>
      <c r="K59" s="68">
        <f>IF(E45="Include Location",$H59-$E$37,"Excluded")</f>
        <v>2.5000000000000022E-2</v>
      </c>
      <c r="L59" s="160">
        <f>IF(E45="Include Location", K59/SUM($K$57:$K$59), "Excluded")</f>
        <v>0.12500000000000011</v>
      </c>
      <c r="M59" s="137"/>
    </row>
    <row r="60" spans="3:13" x14ac:dyDescent="0.2">
      <c r="C60" s="117"/>
      <c r="D60" s="51"/>
      <c r="E60" s="51"/>
      <c r="F60" s="51"/>
      <c r="G60" s="51"/>
      <c r="H60" s="51"/>
      <c r="I60" s="107"/>
      <c r="J60" s="37"/>
      <c r="K60" s="37"/>
      <c r="L60" s="37"/>
      <c r="M60" s="137"/>
    </row>
    <row r="61" spans="3:13" x14ac:dyDescent="0.2">
      <c r="C61" s="117"/>
      <c r="D61" s="51"/>
      <c r="E61" s="51"/>
      <c r="F61" s="51"/>
      <c r="G61" s="51"/>
      <c r="H61" s="51"/>
      <c r="I61" s="107"/>
      <c r="J61" s="37"/>
      <c r="K61" s="37"/>
      <c r="L61" s="37"/>
      <c r="M61" s="118"/>
    </row>
    <row r="62" spans="3:13" ht="21" x14ac:dyDescent="0.25">
      <c r="C62" s="117"/>
      <c r="D62" s="108" t="s">
        <v>97</v>
      </c>
      <c r="E62" s="51"/>
      <c r="F62" s="51"/>
      <c r="G62" s="51"/>
      <c r="H62" s="51"/>
      <c r="I62" s="37"/>
      <c r="J62" s="37"/>
      <c r="K62" s="69"/>
      <c r="L62" s="37"/>
      <c r="M62" s="118"/>
    </row>
    <row r="63" spans="3:13" ht="16" customHeight="1" x14ac:dyDescent="0.2">
      <c r="C63" s="132"/>
      <c r="D63" s="141" t="s">
        <v>143</v>
      </c>
      <c r="E63" s="37"/>
      <c r="F63" s="37"/>
      <c r="G63" s="37"/>
      <c r="H63" s="37"/>
      <c r="I63" s="107"/>
      <c r="J63" s="37"/>
      <c r="K63" s="37"/>
      <c r="L63" s="37"/>
      <c r="M63" s="118"/>
    </row>
    <row r="64" spans="3:13" ht="7" customHeight="1" x14ac:dyDescent="0.2">
      <c r="C64" s="133"/>
      <c r="D64" s="72"/>
      <c r="E64" s="70"/>
      <c r="F64" s="71"/>
      <c r="G64" s="71"/>
      <c r="H64" s="71"/>
      <c r="I64" s="37"/>
      <c r="J64" s="37"/>
      <c r="K64" s="37"/>
      <c r="L64" s="37"/>
      <c r="M64" s="118"/>
    </row>
    <row r="65" spans="3:13" ht="48" x14ac:dyDescent="0.2">
      <c r="C65" s="134"/>
      <c r="D65" s="63" t="s">
        <v>27</v>
      </c>
      <c r="E65" s="147" t="s">
        <v>88</v>
      </c>
      <c r="F65" s="63" t="s">
        <v>108</v>
      </c>
      <c r="G65" s="63" t="s">
        <v>111</v>
      </c>
      <c r="H65" s="63" t="s">
        <v>109</v>
      </c>
      <c r="I65" s="63" t="s">
        <v>110</v>
      </c>
      <c r="J65" s="182"/>
      <c r="K65" s="37"/>
      <c r="L65" s="37"/>
      <c r="M65" s="118"/>
    </row>
    <row r="66" spans="3:13" x14ac:dyDescent="0.2">
      <c r="C66" s="134"/>
      <c r="D66" s="14" t="str">
        <f>$F$15</f>
        <v>Header</v>
      </c>
      <c r="E66" s="86">
        <f>IF(E43="Include Location",1,0)</f>
        <v>1</v>
      </c>
      <c r="F66" s="73">
        <f>IF(E43="Include Location",POWER('Detailed Calculation - 3L2CO'!J21,2)/COUNT('Detailed Calculation - 3L2CO'!E21:H21)+POWER('Detailed Calculation - 3L2CO'!J25,2)/COUNT('Detailed Calculation - 3L2CO'!E25:H25)-'Detailed Calculation - 3L2CO'!$E$35,0)</f>
        <v>9.000000000000008E-2</v>
      </c>
      <c r="G66" s="74">
        <f>F66/$F$70</f>
        <v>0.73469387755102078</v>
      </c>
      <c r="H66" s="73">
        <f>IF(E43="Include Location",F66/E66,0)</f>
        <v>9.000000000000008E-2</v>
      </c>
      <c r="I66" s="157" t="str">
        <f>IF($E$69=0,"",H66/$H$69)</f>
        <v/>
      </c>
      <c r="J66" s="183"/>
      <c r="K66" s="37"/>
      <c r="L66" s="37"/>
      <c r="M66" s="118"/>
    </row>
    <row r="67" spans="3:13" x14ac:dyDescent="0.2">
      <c r="C67" s="134"/>
      <c r="D67" s="14" t="str">
        <f>$F$16</f>
        <v>Image</v>
      </c>
      <c r="E67" s="86">
        <f>IF(E44="Include Location",1,0)</f>
        <v>1</v>
      </c>
      <c r="F67" s="73">
        <f>IF(E44="Include Location",POWER('Detailed Calculation - 3L2CO'!J22,2)/COUNT('Detailed Calculation - 3L2CO'!E22:H22)+POWER('Detailed Calculation - 3L2CO'!J26,2)/COUNT('Detailed Calculation - 3L2CO'!E26:H26)-'Detailed Calculation - 3L2CO'!$E$35,0)</f>
        <v>2.2500000000000075E-2</v>
      </c>
      <c r="G67" s="74">
        <f>F67/$F$70</f>
        <v>0.18367346938775564</v>
      </c>
      <c r="H67" s="73">
        <f>IF(E44="Include Location",F67/E67,0)</f>
        <v>2.2500000000000075E-2</v>
      </c>
      <c r="I67" s="157" t="str">
        <f>IF($E$69=0,"",H67/$H$69)</f>
        <v/>
      </c>
      <c r="J67" s="183"/>
      <c r="K67" s="37"/>
      <c r="L67" s="37"/>
      <c r="M67" s="118"/>
    </row>
    <row r="68" spans="3:13" x14ac:dyDescent="0.2">
      <c r="C68" s="134"/>
      <c r="D68" s="14" t="str">
        <f>$F$17</f>
        <v>CTA</v>
      </c>
      <c r="E68" s="86">
        <f>IF(E45="Include Location",1,0)</f>
        <v>1</v>
      </c>
      <c r="F68" s="73">
        <f>IF(E45="Include Location",POWER('Detailed Calculation - 3L2CO'!J23,2)/COUNT('Detailed Calculation - 3L2CO'!E23:H23)+POWER('Detailed Calculation - 3L2CO'!J27,2)/COUNT('Detailed Calculation - 3L2CO'!E27:H27)-'Detailed Calculation - 3L2CO'!$E$35,0)</f>
        <v>1.000000000000012E-2</v>
      </c>
      <c r="G68" s="74">
        <f>F68/$F$70</f>
        <v>8.1632653061225427E-2</v>
      </c>
      <c r="H68" s="73">
        <f>IF(E45="Include Location",F68/E68,0)</f>
        <v>1.000000000000012E-2</v>
      </c>
      <c r="I68" s="157" t="str">
        <f>IF($E$69=0,"",H68/$H$69)</f>
        <v/>
      </c>
      <c r="J68" s="183"/>
      <c r="K68" s="37"/>
      <c r="L68" s="37"/>
      <c r="M68" s="118"/>
    </row>
    <row r="69" spans="3:13" x14ac:dyDescent="0.2">
      <c r="C69" s="117"/>
      <c r="D69" s="84" t="s">
        <v>89</v>
      </c>
      <c r="E69" s="86">
        <f>E70-SUM(E66:E68)</f>
        <v>0</v>
      </c>
      <c r="F69" s="73">
        <f>'Detailed Calculation - 3L2CO'!E36-SUM(F66:F68)</f>
        <v>-2.2204460492503131E-16</v>
      </c>
      <c r="G69" s="74">
        <f>F69/$F$70</f>
        <v>-1.8126090197961732E-15</v>
      </c>
      <c r="H69" s="73">
        <f>IF(E69=0,0,F69/E69)</f>
        <v>0</v>
      </c>
      <c r="I69" s="157" t="str">
        <f>IF($E$69=0,"",H69/$H$69)</f>
        <v/>
      </c>
      <c r="J69" s="183"/>
      <c r="K69" s="37"/>
      <c r="L69" s="37"/>
      <c r="M69" s="118"/>
    </row>
    <row r="70" spans="3:13" x14ac:dyDescent="0.2">
      <c r="C70" s="117"/>
      <c r="D70" s="85" t="s">
        <v>70</v>
      </c>
      <c r="E70" s="87">
        <f>4-1</f>
        <v>3</v>
      </c>
      <c r="F70" s="75">
        <f>SUM(F66:F69)</f>
        <v>0.12250000000000005</v>
      </c>
      <c r="G70" s="77">
        <f>SUM(G66:G69)</f>
        <v>1</v>
      </c>
      <c r="H70" s="76" t="s">
        <v>112</v>
      </c>
      <c r="I70" s="88" t="s">
        <v>112</v>
      </c>
      <c r="J70" s="183"/>
      <c r="K70" s="37"/>
      <c r="L70" s="37"/>
      <c r="M70" s="118"/>
    </row>
    <row r="71" spans="3:13" s="57" customFormat="1" x14ac:dyDescent="0.2">
      <c r="C71" s="135"/>
      <c r="D71" s="136"/>
      <c r="E71" s="136"/>
      <c r="F71" s="136"/>
      <c r="G71" s="12"/>
      <c r="H71" s="55"/>
      <c r="I71" s="56"/>
      <c r="J71" s="54"/>
      <c r="K71" s="55"/>
      <c r="L71" s="12"/>
      <c r="M71" s="137"/>
    </row>
    <row r="72" spans="3:13" s="57" customFormat="1" ht="21" x14ac:dyDescent="0.25">
      <c r="C72" s="135"/>
      <c r="D72" s="108" t="s">
        <v>133</v>
      </c>
      <c r="E72" s="108"/>
      <c r="F72" s="108"/>
      <c r="G72" s="138"/>
      <c r="H72" s="138"/>
      <c r="I72" s="56"/>
      <c r="J72" s="54"/>
      <c r="K72" s="55"/>
      <c r="L72" s="12"/>
      <c r="M72" s="137"/>
    </row>
    <row r="73" spans="3:13" ht="6" customHeight="1" x14ac:dyDescent="0.2">
      <c r="C73" s="134"/>
      <c r="D73" s="138"/>
      <c r="E73" s="138"/>
      <c r="F73" s="138"/>
      <c r="G73" s="138"/>
      <c r="H73" s="138"/>
      <c r="I73" s="139"/>
      <c r="J73" s="139"/>
      <c r="K73" s="139"/>
      <c r="L73" s="139"/>
      <c r="M73" s="118"/>
    </row>
    <row r="74" spans="3:13" ht="48" x14ac:dyDescent="0.2">
      <c r="C74" s="117"/>
      <c r="D74" s="96" t="s">
        <v>2</v>
      </c>
      <c r="E74" s="97" t="s">
        <v>134</v>
      </c>
      <c r="F74" s="98" t="s">
        <v>115</v>
      </c>
      <c r="G74" s="98" t="s">
        <v>135</v>
      </c>
      <c r="H74" s="138"/>
      <c r="I74" s="107"/>
      <c r="J74" s="37"/>
      <c r="K74" s="37"/>
      <c r="L74" s="37"/>
      <c r="M74" s="118"/>
    </row>
    <row r="75" spans="3:13" x14ac:dyDescent="0.2">
      <c r="C75" s="117"/>
      <c r="D75" s="99" t="str">
        <f>F15</f>
        <v>Header</v>
      </c>
      <c r="E75" s="100" t="str">
        <f>VLOOKUP(G57,E21:F22,2,FALSE)</f>
        <v>Hello</v>
      </c>
      <c r="F75" s="101">
        <f>H57</f>
        <v>0.52500000000000002</v>
      </c>
      <c r="G75" s="101">
        <f>F75-E$37</f>
        <v>0.125</v>
      </c>
      <c r="H75" s="138"/>
      <c r="I75" s="37"/>
      <c r="J75" s="37"/>
      <c r="K75" s="37"/>
      <c r="L75" s="37"/>
      <c r="M75" s="118"/>
    </row>
    <row r="76" spans="3:13" x14ac:dyDescent="0.2">
      <c r="C76" s="117"/>
      <c r="D76" s="99" t="str">
        <f>F16</f>
        <v>Image</v>
      </c>
      <c r="E76" s="100" t="str">
        <f>VLOOKUP(G58,E23:F24,2,FALSE)</f>
        <v>Cats</v>
      </c>
      <c r="F76" s="101">
        <f>H58</f>
        <v>0.45</v>
      </c>
      <c r="G76" s="101">
        <f>F76-E$37</f>
        <v>4.9999999999999989E-2</v>
      </c>
      <c r="H76" s="138"/>
      <c r="I76" s="143"/>
      <c r="J76" s="37"/>
      <c r="K76" s="37"/>
      <c r="L76" s="37"/>
      <c r="M76" s="118"/>
    </row>
    <row r="77" spans="3:13" x14ac:dyDescent="0.2">
      <c r="C77" s="117"/>
      <c r="D77" s="99" t="str">
        <f>F17</f>
        <v>CTA</v>
      </c>
      <c r="E77" s="100" t="str">
        <f>VLOOKUP(G59,E25:F26,2,FALSE)</f>
        <v>Sign Up</v>
      </c>
      <c r="F77" s="101">
        <f>H59</f>
        <v>0.42500000000000004</v>
      </c>
      <c r="G77" s="101">
        <f>F77-E$37</f>
        <v>2.5000000000000022E-2</v>
      </c>
      <c r="H77" s="138"/>
      <c r="I77" s="143"/>
      <c r="J77" s="37"/>
      <c r="K77" s="37"/>
      <c r="L77" s="37"/>
      <c r="M77" s="118"/>
    </row>
    <row r="78" spans="3:13" ht="32" x14ac:dyDescent="0.2">
      <c r="C78" s="117"/>
      <c r="D78" s="102" t="s">
        <v>138</v>
      </c>
      <c r="E78" s="103" t="s">
        <v>139</v>
      </c>
      <c r="F78" s="104">
        <f>AVERAGE(F75:F77)</f>
        <v>0.46666666666666673</v>
      </c>
      <c r="G78" s="104">
        <f>AVERAGE(G75:G77)</f>
        <v>6.6666666666666666E-2</v>
      </c>
      <c r="H78" s="138"/>
      <c r="I78" s="37"/>
      <c r="J78" s="37"/>
      <c r="K78" s="37"/>
      <c r="L78" s="37"/>
      <c r="M78" s="118"/>
    </row>
    <row r="79" spans="3:13" x14ac:dyDescent="0.2">
      <c r="C79" s="117"/>
      <c r="D79" s="140"/>
      <c r="E79" s="140"/>
      <c r="F79" s="107"/>
      <c r="G79" s="107"/>
      <c r="H79" s="107"/>
      <c r="I79" s="37"/>
      <c r="J79" s="37"/>
      <c r="K79" s="37"/>
      <c r="L79" s="37"/>
      <c r="M79" s="118"/>
    </row>
    <row r="80" spans="3:13" ht="17" thickBot="1" x14ac:dyDescent="0.25">
      <c r="C80" s="121"/>
      <c r="D80" s="122"/>
      <c r="E80" s="122"/>
      <c r="F80" s="122"/>
      <c r="G80" s="122"/>
      <c r="H80" s="122"/>
      <c r="I80" s="122"/>
      <c r="J80" s="122"/>
      <c r="K80" s="122"/>
      <c r="L80" s="122"/>
      <c r="M80" s="123"/>
    </row>
  </sheetData>
  <mergeCells count="13">
    <mergeCell ref="C7:F7"/>
    <mergeCell ref="E55:F55"/>
    <mergeCell ref="D23:D24"/>
    <mergeCell ref="D25:D26"/>
    <mergeCell ref="D31:D32"/>
    <mergeCell ref="D55:D56"/>
    <mergeCell ref="G55:L55"/>
    <mergeCell ref="E31:H31"/>
    <mergeCell ref="D14:E14"/>
    <mergeCell ref="D15:E15"/>
    <mergeCell ref="D16:E16"/>
    <mergeCell ref="D17:E17"/>
    <mergeCell ref="D21:D22"/>
  </mergeCells>
  <conditionalFormatting sqref="E57:F57">
    <cfRule type="top10" dxfId="7" priority="10" percent="1" rank="1"/>
  </conditionalFormatting>
  <conditionalFormatting sqref="E58:F58">
    <cfRule type="top10" dxfId="6" priority="11" percent="1" rank="1"/>
  </conditionalFormatting>
  <conditionalFormatting sqref="E59:F59">
    <cfRule type="top10" dxfId="5" priority="12" percent="1" rank="1"/>
  </conditionalFormatting>
  <hyperlinks>
    <hyperlink ref="C7" location="'Input &amp; Summary - 3L2CO'!D50" display="Click to Jump to Analysis Output"/>
  </hyperlink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'Hidden - Dropdown Inputs'!$B$3:$B$4</xm:f>
          </x14:formula1>
          <xm:sqref>E43:E45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43"/>
  <sheetViews>
    <sheetView showGridLines="0" zoomScalePageLayoutView="151" workbookViewId="0"/>
  </sheetViews>
  <sheetFormatPr baseColWidth="10" defaultRowHeight="16" x14ac:dyDescent="0.2"/>
  <cols>
    <col min="1" max="1" width="2.6640625" style="2" customWidth="1"/>
    <col min="2" max="2" width="10.83203125" style="2"/>
    <col min="3" max="3" width="2.83203125" style="2" customWidth="1"/>
    <col min="4" max="4" width="31.6640625" style="2" customWidth="1"/>
    <col min="5" max="5" width="16.33203125" style="2" customWidth="1"/>
    <col min="6" max="8" width="10.83203125" style="2"/>
    <col min="9" max="9" width="20" style="2" customWidth="1"/>
    <col min="10" max="10" width="12.33203125" style="2" bestFit="1" customWidth="1"/>
    <col min="11" max="16384" width="10.83203125" style="2"/>
  </cols>
  <sheetData>
    <row r="3" spans="4:10" ht="38" x14ac:dyDescent="0.4">
      <c r="D3" s="1" t="s">
        <v>0</v>
      </c>
    </row>
    <row r="4" spans="4:10" ht="26" x14ac:dyDescent="0.3">
      <c r="D4" s="3" t="s">
        <v>160</v>
      </c>
      <c r="J4" s="154"/>
    </row>
    <row r="7" spans="4:10" ht="21" x14ac:dyDescent="0.25">
      <c r="D7" s="22" t="s">
        <v>20</v>
      </c>
    </row>
    <row r="8" spans="4:10" ht="11" customHeight="1" x14ac:dyDescent="0.25">
      <c r="D8" s="11"/>
    </row>
    <row r="9" spans="4:10" ht="19" customHeight="1" x14ac:dyDescent="0.2">
      <c r="D9" s="13" t="s">
        <v>27</v>
      </c>
      <c r="E9" s="326" t="s">
        <v>28</v>
      </c>
      <c r="F9" s="327"/>
      <c r="G9" s="327"/>
      <c r="H9" s="328"/>
    </row>
    <row r="10" spans="4:10" ht="19" customHeight="1" x14ac:dyDescent="0.2">
      <c r="D10" s="14" t="s">
        <v>22</v>
      </c>
      <c r="E10" s="151">
        <v>1</v>
      </c>
      <c r="F10" s="139">
        <v>1</v>
      </c>
      <c r="G10" s="139">
        <v>2</v>
      </c>
      <c r="H10" s="161">
        <v>2</v>
      </c>
    </row>
    <row r="11" spans="4:10" ht="19" customHeight="1" x14ac:dyDescent="0.2">
      <c r="D11" s="14" t="s">
        <v>23</v>
      </c>
      <c r="E11" s="151">
        <v>1</v>
      </c>
      <c r="F11" s="139">
        <v>2</v>
      </c>
      <c r="G11" s="139">
        <v>1</v>
      </c>
      <c r="H11" s="162">
        <v>2</v>
      </c>
    </row>
    <row r="12" spans="4:10" ht="19" customHeight="1" x14ac:dyDescent="0.2">
      <c r="D12" s="18" t="s">
        <v>24</v>
      </c>
      <c r="E12" s="152">
        <v>1</v>
      </c>
      <c r="F12" s="153">
        <v>2</v>
      </c>
      <c r="G12" s="153">
        <v>2</v>
      </c>
      <c r="H12" s="164">
        <v>1</v>
      </c>
    </row>
    <row r="15" spans="4:10" ht="21" x14ac:dyDescent="0.25">
      <c r="D15" s="22" t="s">
        <v>71</v>
      </c>
    </row>
    <row r="16" spans="4:10" ht="10" customHeight="1" x14ac:dyDescent="0.2"/>
    <row r="17" spans="4:10" s="8" customFormat="1" x14ac:dyDescent="0.2">
      <c r="D17" s="23" t="s">
        <v>72</v>
      </c>
      <c r="E17" s="40">
        <v>1</v>
      </c>
      <c r="F17" s="40">
        <v>2</v>
      </c>
      <c r="G17" s="40">
        <v>3</v>
      </c>
      <c r="H17" s="23">
        <v>4</v>
      </c>
      <c r="I17" s="23" t="s">
        <v>73</v>
      </c>
    </row>
    <row r="18" spans="4:10" x14ac:dyDescent="0.2">
      <c r="D18" s="9" t="s">
        <v>147</v>
      </c>
      <c r="E18" s="39">
        <f>'Input &amp; Summary - 3L2CO'!E37</f>
        <v>0.4</v>
      </c>
      <c r="F18" s="39">
        <f>'Input &amp; Summary - 3L2CO'!F37</f>
        <v>0.65</v>
      </c>
      <c r="G18" s="39">
        <f>'Input &amp; Summary - 3L2CO'!G37</f>
        <v>0.2</v>
      </c>
      <c r="H18" s="39">
        <f>'Input &amp; Summary - 3L2CO'!H37</f>
        <v>0.25</v>
      </c>
      <c r="I18" s="39">
        <f>AVERAGE(E18:H18)</f>
        <v>0.375</v>
      </c>
    </row>
    <row r="20" spans="4:10" x14ac:dyDescent="0.2">
      <c r="D20" s="40" t="s">
        <v>74</v>
      </c>
      <c r="E20" s="329"/>
      <c r="F20" s="330"/>
      <c r="G20" s="330"/>
      <c r="H20" s="330"/>
      <c r="I20" s="40" t="s">
        <v>69</v>
      </c>
      <c r="J20" s="40" t="s">
        <v>70</v>
      </c>
    </row>
    <row r="21" spans="4:10" x14ac:dyDescent="0.2">
      <c r="D21" s="14" t="s">
        <v>22</v>
      </c>
      <c r="E21" s="41">
        <f t="shared" ref="E21:H23" si="0">IF(E10=1,E$18,"")</f>
        <v>0.4</v>
      </c>
      <c r="F21" s="41">
        <f t="shared" si="0"/>
        <v>0.65</v>
      </c>
      <c r="G21" s="41" t="str">
        <f t="shared" si="0"/>
        <v/>
      </c>
      <c r="H21" s="41" t="str">
        <f t="shared" si="0"/>
        <v/>
      </c>
      <c r="I21" s="42">
        <f>AVERAGE(E21:H21)</f>
        <v>0.52500000000000002</v>
      </c>
      <c r="J21" s="42">
        <f>SUM(E21:H21)</f>
        <v>1.05</v>
      </c>
    </row>
    <row r="22" spans="4:10" x14ac:dyDescent="0.2">
      <c r="D22" s="14" t="s">
        <v>23</v>
      </c>
      <c r="E22" s="41">
        <f t="shared" si="0"/>
        <v>0.4</v>
      </c>
      <c r="F22" s="41" t="str">
        <f t="shared" si="0"/>
        <v/>
      </c>
      <c r="G22" s="41">
        <f t="shared" si="0"/>
        <v>0.2</v>
      </c>
      <c r="H22" s="41" t="str">
        <f t="shared" si="0"/>
        <v/>
      </c>
      <c r="I22" s="42">
        <f>AVERAGE(E22:H22)</f>
        <v>0.30000000000000004</v>
      </c>
      <c r="J22" s="42">
        <f>SUM(E22:H22)</f>
        <v>0.60000000000000009</v>
      </c>
    </row>
    <row r="23" spans="4:10" x14ac:dyDescent="0.2">
      <c r="D23" s="14" t="s">
        <v>24</v>
      </c>
      <c r="E23" s="41">
        <f t="shared" si="0"/>
        <v>0.4</v>
      </c>
      <c r="F23" s="41" t="str">
        <f t="shared" si="0"/>
        <v/>
      </c>
      <c r="G23" s="41" t="str">
        <f t="shared" si="0"/>
        <v/>
      </c>
      <c r="H23" s="41">
        <f t="shared" si="0"/>
        <v>0.25</v>
      </c>
      <c r="I23" s="42">
        <f>AVERAGE(E23:H23)</f>
        <v>0.32500000000000001</v>
      </c>
      <c r="J23" s="42">
        <f>SUM(E23:H23)</f>
        <v>0.65</v>
      </c>
    </row>
    <row r="24" spans="4:10" x14ac:dyDescent="0.2">
      <c r="D24" s="40" t="s">
        <v>75</v>
      </c>
      <c r="E24" s="329"/>
      <c r="F24" s="330"/>
      <c r="G24" s="330"/>
      <c r="H24" s="330"/>
      <c r="I24" s="40"/>
      <c r="J24" s="40"/>
    </row>
    <row r="25" spans="4:10" x14ac:dyDescent="0.2">
      <c r="D25" s="14" t="s">
        <v>22</v>
      </c>
      <c r="E25" s="41" t="str">
        <f t="shared" ref="E25:H27" si="1">IF(E10=2,E$18,"")</f>
        <v/>
      </c>
      <c r="F25" s="41" t="str">
        <f t="shared" si="1"/>
        <v/>
      </c>
      <c r="G25" s="41">
        <f t="shared" si="1"/>
        <v>0.2</v>
      </c>
      <c r="H25" s="41">
        <f t="shared" si="1"/>
        <v>0.25</v>
      </c>
      <c r="I25" s="42">
        <f>AVERAGE(E25:H25)</f>
        <v>0.22500000000000001</v>
      </c>
      <c r="J25" s="42">
        <f>SUM(E25:H25)</f>
        <v>0.45</v>
      </c>
    </row>
    <row r="26" spans="4:10" x14ac:dyDescent="0.2">
      <c r="D26" s="14" t="s">
        <v>23</v>
      </c>
      <c r="E26" s="41" t="str">
        <f t="shared" si="1"/>
        <v/>
      </c>
      <c r="F26" s="41">
        <f t="shared" si="1"/>
        <v>0.65</v>
      </c>
      <c r="G26" s="41" t="str">
        <f t="shared" si="1"/>
        <v/>
      </c>
      <c r="H26" s="41">
        <f t="shared" si="1"/>
        <v>0.25</v>
      </c>
      <c r="I26" s="42">
        <f>AVERAGE(E26:H26)</f>
        <v>0.45</v>
      </c>
      <c r="J26" s="42">
        <f>SUM(E26:H26)</f>
        <v>0.9</v>
      </c>
    </row>
    <row r="27" spans="4:10" x14ac:dyDescent="0.2">
      <c r="D27" s="18" t="s">
        <v>24</v>
      </c>
      <c r="E27" s="44" t="str">
        <f t="shared" si="1"/>
        <v/>
      </c>
      <c r="F27" s="44">
        <f t="shared" si="1"/>
        <v>0.65</v>
      </c>
      <c r="G27" s="44">
        <f t="shared" si="1"/>
        <v>0.2</v>
      </c>
      <c r="H27" s="44" t="str">
        <f t="shared" si="1"/>
        <v/>
      </c>
      <c r="I27" s="43">
        <f>AVERAGE(E27:H27)</f>
        <v>0.42500000000000004</v>
      </c>
      <c r="J27" s="43">
        <f>SUM(E27:H27)</f>
        <v>0.85000000000000009</v>
      </c>
    </row>
    <row r="29" spans="4:10" ht="21" x14ac:dyDescent="0.25">
      <c r="D29" s="22" t="s">
        <v>101</v>
      </c>
    </row>
    <row r="31" spans="4:10" x14ac:dyDescent="0.2">
      <c r="D31" s="40" t="s">
        <v>103</v>
      </c>
      <c r="E31" s="40" t="s">
        <v>78</v>
      </c>
    </row>
    <row r="32" spans="4:10" ht="32" x14ac:dyDescent="0.2">
      <c r="D32" s="78" t="s">
        <v>104</v>
      </c>
      <c r="E32" s="81">
        <f>AVERAGE('Input &amp; Summary - 3L2CO'!E37:L37)</f>
        <v>0.375</v>
      </c>
    </row>
    <row r="33" spans="4:5" x14ac:dyDescent="0.2">
      <c r="D33" s="79" t="s">
        <v>105</v>
      </c>
      <c r="E33" s="82">
        <f>SUM('Input &amp; Summary - 3L2CO'!I57:I59)</f>
        <v>0.27500000000000008</v>
      </c>
    </row>
    <row r="34" spans="4:5" x14ac:dyDescent="0.2">
      <c r="D34" s="79" t="s">
        <v>100</v>
      </c>
      <c r="E34" s="82">
        <f>SUMSQ('Input &amp; Summary - 3L2CO'!E37:L37)</f>
        <v>0.68500000000000005</v>
      </c>
    </row>
    <row r="35" spans="4:5" x14ac:dyDescent="0.2">
      <c r="D35" s="79" t="s">
        <v>106</v>
      </c>
      <c r="E35" s="82">
        <f>POWER(SUM('Input &amp; Summary - 3L2CO'!E37:L37),2)/COUNT('Input &amp; Summary - 3L2CO'!E37:L37)</f>
        <v>0.5625</v>
      </c>
    </row>
    <row r="36" spans="4:5" x14ac:dyDescent="0.2">
      <c r="D36" s="80" t="s">
        <v>102</v>
      </c>
      <c r="E36" s="83">
        <f>E34-E35</f>
        <v>0.12250000000000005</v>
      </c>
    </row>
    <row r="39" spans="4:5" x14ac:dyDescent="0.2">
      <c r="D39" s="40" t="s">
        <v>113</v>
      </c>
      <c r="E39" s="40" t="s">
        <v>18</v>
      </c>
    </row>
    <row r="40" spans="4:5" x14ac:dyDescent="0.2">
      <c r="D40" s="90">
        <f>'Input &amp; Summary - 3L2CO'!E37</f>
        <v>0.4</v>
      </c>
      <c r="E40" s="91">
        <v>1</v>
      </c>
    </row>
    <row r="41" spans="4:5" x14ac:dyDescent="0.2">
      <c r="D41" s="90">
        <f>'Input &amp; Summary - 3L2CO'!F37</f>
        <v>0.65</v>
      </c>
      <c r="E41" s="145">
        <v>2</v>
      </c>
    </row>
    <row r="42" spans="4:5" x14ac:dyDescent="0.2">
      <c r="D42" s="90">
        <f>'Input &amp; Summary - 3L2CO'!G37</f>
        <v>0.2</v>
      </c>
      <c r="E42" s="145">
        <v>3</v>
      </c>
    </row>
    <row r="43" spans="4:5" x14ac:dyDescent="0.2">
      <c r="D43" s="92">
        <f>'Input &amp; Summary - 3L2CO'!H37</f>
        <v>0.25</v>
      </c>
      <c r="E43" s="146">
        <v>4</v>
      </c>
    </row>
  </sheetData>
  <sheetProtection sheet="1" objects="1" scenarios="1"/>
  <mergeCells count="3">
    <mergeCell ref="E9:H9"/>
    <mergeCell ref="E20:H20"/>
    <mergeCell ref="E24:H24"/>
  </mergeCells>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C3:N112"/>
  <sheetViews>
    <sheetView showGridLines="0" zoomScalePageLayoutView="120" workbookViewId="0"/>
  </sheetViews>
  <sheetFormatPr baseColWidth="10" defaultRowHeight="16" x14ac:dyDescent="0.2"/>
  <cols>
    <col min="1" max="1" width="2.6640625" style="2" customWidth="1"/>
    <col min="2" max="2" width="10.83203125" style="2"/>
    <col min="3" max="3" width="2.83203125" style="2" customWidth="1"/>
    <col min="4" max="4" width="15" style="2" customWidth="1"/>
    <col min="5" max="5" width="16.33203125" style="2" customWidth="1"/>
    <col min="6" max="8" width="15" style="2" customWidth="1"/>
    <col min="9" max="9" width="20.5" style="2" customWidth="1"/>
    <col min="10" max="12" width="15" style="2" customWidth="1"/>
    <col min="13" max="16384" width="10.83203125" style="2"/>
  </cols>
  <sheetData>
    <row r="3" spans="3:13" ht="38" x14ac:dyDescent="0.4">
      <c r="D3" s="1" t="s">
        <v>0</v>
      </c>
    </row>
    <row r="4" spans="3:13" ht="26" x14ac:dyDescent="0.3">
      <c r="D4" s="3" t="s">
        <v>153</v>
      </c>
    </row>
    <row r="7" spans="3:13" ht="22" customHeight="1" x14ac:dyDescent="0.25">
      <c r="C7" s="312" t="s">
        <v>144</v>
      </c>
      <c r="D7" s="312"/>
      <c r="E7" s="312"/>
      <c r="F7" s="312"/>
    </row>
    <row r="8" spans="3:13" ht="17" thickBot="1" x14ac:dyDescent="0.25"/>
    <row r="9" spans="3:13" ht="11" customHeight="1" x14ac:dyDescent="0.4">
      <c r="C9" s="111"/>
      <c r="D9" s="112"/>
      <c r="E9" s="113"/>
      <c r="F9" s="113"/>
      <c r="G9" s="113"/>
      <c r="H9" s="113"/>
      <c r="I9" s="113"/>
      <c r="J9" s="113"/>
      <c r="K9" s="113"/>
      <c r="L9" s="113"/>
      <c r="M9" s="116"/>
    </row>
    <row r="10" spans="3:13" ht="26" customHeight="1" x14ac:dyDescent="0.3">
      <c r="C10" s="117"/>
      <c r="D10" s="110" t="s">
        <v>140</v>
      </c>
      <c r="E10" s="37"/>
      <c r="F10" s="37"/>
      <c r="G10" s="37"/>
      <c r="H10" s="37"/>
      <c r="I10" s="37"/>
      <c r="J10" s="37"/>
      <c r="K10" s="37"/>
      <c r="L10" s="37"/>
      <c r="M10" s="118"/>
    </row>
    <row r="11" spans="3:13" ht="23" customHeight="1" x14ac:dyDescent="0.3">
      <c r="C11" s="117"/>
      <c r="D11" s="105"/>
      <c r="E11" s="37"/>
      <c r="F11" s="37"/>
      <c r="G11" s="37"/>
      <c r="H11" s="37"/>
      <c r="I11" s="37"/>
      <c r="J11" s="37"/>
      <c r="K11" s="37"/>
      <c r="L11" s="37"/>
      <c r="M11" s="118"/>
    </row>
    <row r="12" spans="3:13" ht="21" x14ac:dyDescent="0.25">
      <c r="C12" s="117"/>
      <c r="D12" s="108" t="s">
        <v>129</v>
      </c>
      <c r="E12" s="37"/>
      <c r="F12" s="37"/>
      <c r="G12" s="37"/>
      <c r="H12" s="37"/>
      <c r="I12" s="37"/>
      <c r="J12" s="37"/>
      <c r="K12" s="37"/>
      <c r="L12" s="37"/>
      <c r="M12" s="118"/>
    </row>
    <row r="13" spans="3:13" x14ac:dyDescent="0.2">
      <c r="C13" s="117"/>
      <c r="D13" s="37"/>
      <c r="E13" s="37"/>
      <c r="F13" s="37"/>
      <c r="G13" s="37"/>
      <c r="H13" s="37"/>
      <c r="I13" s="37"/>
      <c r="J13" s="37"/>
      <c r="K13" s="37"/>
      <c r="L13" s="37"/>
      <c r="M13" s="118"/>
    </row>
    <row r="14" spans="3:13" ht="32" x14ac:dyDescent="0.2">
      <c r="C14" s="117"/>
      <c r="D14" s="324" t="s">
        <v>2</v>
      </c>
      <c r="E14" s="325"/>
      <c r="F14" s="63" t="s">
        <v>44</v>
      </c>
      <c r="G14" s="27"/>
      <c r="H14" s="25"/>
      <c r="I14" s="25"/>
      <c r="J14" s="25"/>
      <c r="K14" s="37"/>
      <c r="L14" s="37"/>
      <c r="M14" s="118"/>
    </row>
    <row r="15" spans="3:13" ht="20" customHeight="1" x14ac:dyDescent="0.2">
      <c r="C15" s="117"/>
      <c r="D15" s="317" t="s">
        <v>22</v>
      </c>
      <c r="E15" s="318"/>
      <c r="F15" s="24" t="s">
        <v>46</v>
      </c>
      <c r="G15" s="28"/>
      <c r="H15" s="28"/>
      <c r="I15" s="26"/>
      <c r="J15" s="26"/>
      <c r="K15" s="37"/>
      <c r="L15" s="37"/>
      <c r="M15" s="118"/>
    </row>
    <row r="16" spans="3:13" ht="20" customHeight="1" x14ac:dyDescent="0.2">
      <c r="C16" s="117"/>
      <c r="D16" s="317" t="s">
        <v>23</v>
      </c>
      <c r="E16" s="318"/>
      <c r="F16" s="24" t="s">
        <v>47</v>
      </c>
      <c r="G16" s="28"/>
      <c r="H16" s="28"/>
      <c r="I16" s="26"/>
      <c r="J16" s="26"/>
      <c r="K16" s="37"/>
      <c r="L16" s="37"/>
      <c r="M16" s="118"/>
    </row>
    <row r="17" spans="3:13" ht="20" customHeight="1" x14ac:dyDescent="0.2">
      <c r="C17" s="117"/>
      <c r="D17" s="317" t="s">
        <v>24</v>
      </c>
      <c r="E17" s="318"/>
      <c r="F17" s="24" t="s">
        <v>48</v>
      </c>
      <c r="G17" s="28"/>
      <c r="H17" s="28"/>
      <c r="I17" s="26"/>
      <c r="J17" s="26"/>
      <c r="K17" s="37"/>
      <c r="L17" s="37"/>
      <c r="M17" s="118"/>
    </row>
    <row r="18" spans="3:13" ht="20" customHeight="1" x14ac:dyDescent="0.2">
      <c r="C18" s="117"/>
      <c r="D18" s="317" t="s">
        <v>25</v>
      </c>
      <c r="E18" s="318"/>
      <c r="F18" s="24" t="s">
        <v>49</v>
      </c>
      <c r="G18" s="28"/>
      <c r="H18" s="28"/>
      <c r="I18" s="26"/>
      <c r="J18" s="26"/>
      <c r="K18" s="37"/>
      <c r="L18" s="37"/>
      <c r="M18" s="118"/>
    </row>
    <row r="19" spans="3:13" ht="20" customHeight="1" x14ac:dyDescent="0.2">
      <c r="C19" s="117"/>
      <c r="D19" s="317" t="s">
        <v>26</v>
      </c>
      <c r="E19" s="318"/>
      <c r="F19" s="24" t="s">
        <v>50</v>
      </c>
      <c r="G19" s="28"/>
      <c r="H19" s="28"/>
      <c r="I19" s="26"/>
      <c r="J19" s="26"/>
      <c r="K19" s="37"/>
      <c r="L19" s="37"/>
      <c r="M19" s="118"/>
    </row>
    <row r="20" spans="3:13" ht="20" customHeight="1" x14ac:dyDescent="0.2">
      <c r="C20" s="117"/>
      <c r="D20" s="317" t="s">
        <v>150</v>
      </c>
      <c r="E20" s="318"/>
      <c r="F20" s="24" t="s">
        <v>151</v>
      </c>
      <c r="G20" s="28"/>
      <c r="H20" s="28"/>
      <c r="I20" s="26"/>
      <c r="J20" s="26"/>
      <c r="K20" s="37"/>
      <c r="L20" s="37"/>
      <c r="M20" s="118"/>
    </row>
    <row r="21" spans="3:13" ht="20" customHeight="1" x14ac:dyDescent="0.2">
      <c r="C21" s="117"/>
      <c r="D21" s="317" t="s">
        <v>149</v>
      </c>
      <c r="E21" s="318"/>
      <c r="F21" s="24" t="s">
        <v>152</v>
      </c>
      <c r="G21" s="28"/>
      <c r="H21" s="28"/>
      <c r="I21" s="26"/>
      <c r="J21" s="26"/>
      <c r="K21" s="37"/>
      <c r="L21" s="37"/>
      <c r="M21" s="118"/>
    </row>
    <row r="22" spans="3:13" ht="20" customHeight="1" x14ac:dyDescent="0.2">
      <c r="C22" s="117"/>
      <c r="D22" s="37"/>
      <c r="E22" s="37"/>
      <c r="F22" s="37"/>
      <c r="G22" s="37"/>
      <c r="H22" s="37"/>
      <c r="I22" s="37"/>
      <c r="J22" s="37"/>
      <c r="K22" s="37"/>
      <c r="L22" s="37"/>
      <c r="M22" s="118"/>
    </row>
    <row r="23" spans="3:13" ht="20" customHeight="1" x14ac:dyDescent="0.2">
      <c r="C23" s="117"/>
      <c r="D23" s="37"/>
      <c r="E23" s="37"/>
      <c r="F23" s="37"/>
      <c r="G23" s="37"/>
      <c r="H23" s="37"/>
      <c r="I23" s="37"/>
      <c r="J23" s="37"/>
      <c r="K23" s="37"/>
      <c r="L23" s="37"/>
      <c r="M23" s="118"/>
    </row>
    <row r="24" spans="3:13" ht="39" customHeight="1" x14ac:dyDescent="0.2">
      <c r="C24" s="117"/>
      <c r="D24" s="89" t="s">
        <v>2</v>
      </c>
      <c r="E24" s="63" t="s">
        <v>8</v>
      </c>
      <c r="F24" s="63" t="s">
        <v>45</v>
      </c>
      <c r="G24" s="37"/>
      <c r="H24" s="37"/>
      <c r="I24" s="37"/>
      <c r="J24" s="37"/>
      <c r="K24" s="37"/>
      <c r="L24" s="37"/>
      <c r="M24" s="118"/>
    </row>
    <row r="25" spans="3:13" ht="20" customHeight="1" x14ac:dyDescent="0.2">
      <c r="C25" s="117"/>
      <c r="D25" s="319" t="str">
        <f>F15</f>
        <v>Header</v>
      </c>
      <c r="E25" s="9" t="s">
        <v>74</v>
      </c>
      <c r="F25" s="24" t="s">
        <v>55</v>
      </c>
      <c r="G25" s="37"/>
      <c r="H25" s="37"/>
      <c r="I25" s="37"/>
      <c r="J25" s="37"/>
      <c r="K25" s="37"/>
      <c r="L25" s="37"/>
      <c r="M25" s="118"/>
    </row>
    <row r="26" spans="3:13" ht="20" customHeight="1" x14ac:dyDescent="0.2">
      <c r="C26" s="117"/>
      <c r="D26" s="320"/>
      <c r="E26" s="9" t="s">
        <v>75</v>
      </c>
      <c r="F26" s="24" t="s">
        <v>56</v>
      </c>
      <c r="G26" s="37"/>
      <c r="H26" s="37"/>
      <c r="I26" s="37"/>
      <c r="J26" s="37"/>
      <c r="K26" s="37"/>
      <c r="L26" s="37"/>
      <c r="M26" s="118"/>
    </row>
    <row r="27" spans="3:13" ht="20" customHeight="1" x14ac:dyDescent="0.2">
      <c r="C27" s="117"/>
      <c r="D27" s="319" t="str">
        <f>F16</f>
        <v>Image</v>
      </c>
      <c r="E27" s="9" t="s">
        <v>74</v>
      </c>
      <c r="F27" s="24" t="s">
        <v>59</v>
      </c>
      <c r="G27" s="37"/>
      <c r="H27" s="37"/>
      <c r="I27" s="37"/>
      <c r="J27" s="37"/>
      <c r="K27" s="37"/>
      <c r="L27" s="37"/>
      <c r="M27" s="118"/>
    </row>
    <row r="28" spans="3:13" ht="20" customHeight="1" x14ac:dyDescent="0.2">
      <c r="C28" s="117"/>
      <c r="D28" s="320"/>
      <c r="E28" s="9" t="s">
        <v>75</v>
      </c>
      <c r="F28" s="24" t="s">
        <v>60</v>
      </c>
      <c r="G28" s="37"/>
      <c r="H28" s="37"/>
      <c r="I28" s="37"/>
      <c r="J28" s="37"/>
      <c r="K28" s="37"/>
      <c r="L28" s="37"/>
      <c r="M28" s="118"/>
    </row>
    <row r="29" spans="3:13" ht="20" customHeight="1" x14ac:dyDescent="0.2">
      <c r="C29" s="117"/>
      <c r="D29" s="319" t="str">
        <f>F17</f>
        <v>CTA</v>
      </c>
      <c r="E29" s="9" t="s">
        <v>74</v>
      </c>
      <c r="F29" s="24" t="s">
        <v>52</v>
      </c>
      <c r="G29" s="37"/>
      <c r="H29" s="37"/>
      <c r="I29" s="37"/>
      <c r="J29" s="37"/>
      <c r="K29" s="37"/>
      <c r="L29" s="37"/>
      <c r="M29" s="118"/>
    </row>
    <row r="30" spans="3:13" ht="20" customHeight="1" x14ac:dyDescent="0.2">
      <c r="C30" s="117"/>
      <c r="D30" s="320"/>
      <c r="E30" s="9" t="s">
        <v>75</v>
      </c>
      <c r="F30" s="24" t="s">
        <v>53</v>
      </c>
      <c r="G30" s="37"/>
      <c r="H30" s="37"/>
      <c r="I30" s="37"/>
      <c r="J30" s="37"/>
      <c r="K30" s="37"/>
      <c r="L30" s="37"/>
      <c r="M30" s="118"/>
    </row>
    <row r="31" spans="3:13" ht="20" customHeight="1" x14ac:dyDescent="0.2">
      <c r="C31" s="117"/>
      <c r="D31" s="319" t="str">
        <f>F18</f>
        <v>Promo Text</v>
      </c>
      <c r="E31" s="9" t="s">
        <v>74</v>
      </c>
      <c r="F31" s="24" t="s">
        <v>63</v>
      </c>
      <c r="G31" s="37"/>
      <c r="H31" s="37"/>
      <c r="I31" s="37"/>
      <c r="J31" s="37"/>
      <c r="K31" s="37"/>
      <c r="L31" s="37"/>
      <c r="M31" s="118"/>
    </row>
    <row r="32" spans="3:13" ht="20" customHeight="1" x14ac:dyDescent="0.2">
      <c r="C32" s="117"/>
      <c r="D32" s="320"/>
      <c r="E32" s="9" t="s">
        <v>75</v>
      </c>
      <c r="F32" s="24" t="s">
        <v>64</v>
      </c>
      <c r="G32" s="37"/>
      <c r="H32" s="37"/>
      <c r="I32" s="37"/>
      <c r="J32" s="37"/>
      <c r="K32" s="37"/>
      <c r="L32" s="37"/>
      <c r="M32" s="118"/>
    </row>
    <row r="33" spans="3:13" ht="20" customHeight="1" x14ac:dyDescent="0.2">
      <c r="C33" s="117"/>
      <c r="D33" s="319" t="str">
        <f>F19</f>
        <v>Promo Image</v>
      </c>
      <c r="E33" s="9" t="s">
        <v>74</v>
      </c>
      <c r="F33" s="24" t="s">
        <v>67</v>
      </c>
      <c r="G33" s="37"/>
      <c r="H33" s="37"/>
      <c r="I33" s="37"/>
      <c r="J33" s="37"/>
      <c r="K33" s="37"/>
      <c r="L33" s="37"/>
      <c r="M33" s="118"/>
    </row>
    <row r="34" spans="3:13" ht="20" customHeight="1" x14ac:dyDescent="0.2">
      <c r="C34" s="117"/>
      <c r="D34" s="320"/>
      <c r="E34" s="9" t="s">
        <v>75</v>
      </c>
      <c r="F34" s="24" t="s">
        <v>68</v>
      </c>
      <c r="G34" s="37"/>
      <c r="H34" s="37"/>
      <c r="I34" s="37"/>
      <c r="J34" s="37"/>
      <c r="K34" s="37"/>
      <c r="L34" s="37"/>
      <c r="M34" s="118"/>
    </row>
    <row r="35" spans="3:13" ht="20" customHeight="1" x14ac:dyDescent="0.2">
      <c r="C35" s="117"/>
      <c r="D35" s="319" t="str">
        <f>F20</f>
        <v>Right Sidebar</v>
      </c>
      <c r="E35" s="9" t="s">
        <v>74</v>
      </c>
      <c r="F35" s="24" t="s">
        <v>67</v>
      </c>
      <c r="G35" s="37"/>
      <c r="H35" s="37"/>
      <c r="I35" s="37"/>
      <c r="J35" s="37"/>
      <c r="K35" s="37"/>
      <c r="L35" s="37"/>
      <c r="M35" s="118"/>
    </row>
    <row r="36" spans="3:13" ht="20" customHeight="1" x14ac:dyDescent="0.2">
      <c r="C36" s="117"/>
      <c r="D36" s="320"/>
      <c r="E36" s="9" t="s">
        <v>75</v>
      </c>
      <c r="F36" s="24" t="s">
        <v>68</v>
      </c>
      <c r="G36" s="37"/>
      <c r="H36" s="37"/>
      <c r="I36" s="37"/>
      <c r="J36" s="37"/>
      <c r="K36" s="37"/>
      <c r="L36" s="37"/>
      <c r="M36" s="118"/>
    </row>
    <row r="37" spans="3:13" ht="20" customHeight="1" x14ac:dyDescent="0.2">
      <c r="C37" s="117"/>
      <c r="D37" s="319" t="str">
        <f>F21</f>
        <v>Left Sidebar</v>
      </c>
      <c r="E37" s="9" t="s">
        <v>74</v>
      </c>
      <c r="F37" s="24" t="s">
        <v>67</v>
      </c>
      <c r="G37" s="37"/>
      <c r="H37" s="37"/>
      <c r="I37" s="37"/>
      <c r="J37" s="37"/>
      <c r="K37" s="37"/>
      <c r="L37" s="37"/>
      <c r="M37" s="118"/>
    </row>
    <row r="38" spans="3:13" ht="20" customHeight="1" x14ac:dyDescent="0.2">
      <c r="C38" s="117"/>
      <c r="D38" s="321"/>
      <c r="E38" s="9" t="s">
        <v>75</v>
      </c>
      <c r="F38" s="24" t="s">
        <v>68</v>
      </c>
      <c r="G38" s="37"/>
      <c r="H38" s="37"/>
      <c r="I38" s="37"/>
      <c r="J38" s="37"/>
      <c r="K38" s="37"/>
      <c r="L38" s="37"/>
      <c r="M38" s="118"/>
    </row>
    <row r="39" spans="3:13" x14ac:dyDescent="0.2">
      <c r="C39" s="117"/>
      <c r="D39" s="37"/>
      <c r="E39" s="37"/>
      <c r="F39" s="37"/>
      <c r="G39" s="37"/>
      <c r="H39" s="37"/>
      <c r="I39" s="37"/>
      <c r="J39" s="37"/>
      <c r="K39" s="37"/>
      <c r="L39" s="37"/>
      <c r="M39" s="118"/>
    </row>
    <row r="40" spans="3:13" x14ac:dyDescent="0.2">
      <c r="C40" s="117"/>
      <c r="D40" s="37"/>
      <c r="E40" s="37"/>
      <c r="F40" s="37"/>
      <c r="G40" s="37"/>
      <c r="H40" s="37"/>
      <c r="I40" s="37"/>
      <c r="J40" s="37"/>
      <c r="K40" s="37"/>
      <c r="L40" s="37"/>
      <c r="M40" s="118"/>
    </row>
    <row r="41" spans="3:13" ht="21" x14ac:dyDescent="0.25">
      <c r="C41" s="117"/>
      <c r="D41" s="108" t="s">
        <v>85</v>
      </c>
      <c r="E41" s="37"/>
      <c r="F41" s="37"/>
      <c r="G41" s="37"/>
      <c r="H41" s="37"/>
      <c r="I41" s="37"/>
      <c r="J41" s="37"/>
      <c r="K41" s="37"/>
      <c r="L41" s="37"/>
      <c r="M41" s="118"/>
    </row>
    <row r="42" spans="3:13" ht="7" customHeight="1" x14ac:dyDescent="0.25">
      <c r="C42" s="117"/>
      <c r="D42" s="109"/>
      <c r="E42" s="37"/>
      <c r="F42" s="37"/>
      <c r="G42" s="37"/>
      <c r="H42" s="37"/>
      <c r="I42" s="37"/>
      <c r="J42" s="37"/>
      <c r="K42" s="37"/>
      <c r="L42" s="37"/>
      <c r="M42" s="118"/>
    </row>
    <row r="43" spans="3:13" x14ac:dyDescent="0.2">
      <c r="C43" s="117"/>
      <c r="D43" s="310" t="s">
        <v>27</v>
      </c>
      <c r="E43" s="348" t="s">
        <v>28</v>
      </c>
      <c r="F43" s="322"/>
      <c r="G43" s="322"/>
      <c r="H43" s="322"/>
      <c r="I43" s="322"/>
      <c r="J43" s="322"/>
      <c r="K43" s="322"/>
      <c r="L43" s="323"/>
      <c r="M43" s="118"/>
    </row>
    <row r="44" spans="3:13" ht="32" x14ac:dyDescent="0.2">
      <c r="C44" s="117"/>
      <c r="D44" s="311"/>
      <c r="E44" s="59" t="s">
        <v>84</v>
      </c>
      <c r="F44" s="60" t="s">
        <v>29</v>
      </c>
      <c r="G44" s="60" t="s">
        <v>30</v>
      </c>
      <c r="H44" s="60" t="s">
        <v>31</v>
      </c>
      <c r="I44" s="60" t="s">
        <v>32</v>
      </c>
      <c r="J44" s="60" t="s">
        <v>33</v>
      </c>
      <c r="K44" s="60" t="s">
        <v>34</v>
      </c>
      <c r="L44" s="61" t="s">
        <v>35</v>
      </c>
      <c r="M44" s="118"/>
    </row>
    <row r="45" spans="3:13" x14ac:dyDescent="0.2">
      <c r="C45" s="117"/>
      <c r="D45" s="170" t="str">
        <f>$F$15</f>
        <v>Header</v>
      </c>
      <c r="E45" s="31" t="str">
        <f>IF('Detailed Calculation - 7L2C0'!E10=1,'Input &amp; Summary - 7L2CO'!$F25,IF('Detailed Calculation - 7L2C0'!E10=2,'Input &amp; Summary - 7L2CO'!$F26,IF('Detailed Calculation - 7L2C0'!E10=3,#REF!,#REF!)))</f>
        <v>Hello</v>
      </c>
      <c r="F45" s="31" t="str">
        <f>IF('Detailed Calculation - 7L2C0'!F10=1,'Input &amp; Summary - 7L2CO'!$F25,IF('Detailed Calculation - 7L2C0'!F10=2,'Input &amp; Summary - 7L2CO'!$F26,IF('Detailed Calculation - 7L2C0'!F10=3,#REF!,#REF!)))</f>
        <v>Hello</v>
      </c>
      <c r="G45" s="31" t="str">
        <f>IF('Detailed Calculation - 7L2C0'!G10=1,'Input &amp; Summary - 7L2CO'!$F25,IF('Detailed Calculation - 7L2C0'!G10=2,'Input &amp; Summary - 7L2CO'!$F26,IF('Detailed Calculation - 7L2C0'!G10=3,#REF!,#REF!)))</f>
        <v>Hello</v>
      </c>
      <c r="H45" s="31" t="str">
        <f>IF('Detailed Calculation - 7L2C0'!H10=1,'Input &amp; Summary - 7L2CO'!$F25,IF('Detailed Calculation - 7L2C0'!H10=2,'Input &amp; Summary - 7L2CO'!$F26,IF('Detailed Calculation - 7L2C0'!H10=3,#REF!,#REF!)))</f>
        <v>Hello</v>
      </c>
      <c r="I45" s="31" t="str">
        <f>IF('Detailed Calculation - 7L2C0'!I10=1,'Input &amp; Summary - 7L2CO'!$F25,IF('Detailed Calculation - 7L2C0'!I10=2,'Input &amp; Summary - 7L2CO'!$F26,IF('Detailed Calculation - 7L2C0'!I10=3,#REF!,#REF!)))</f>
        <v>Welcome</v>
      </c>
      <c r="J45" s="31" t="str">
        <f>IF('Detailed Calculation - 7L2C0'!J10=1,'Input &amp; Summary - 7L2CO'!$F25,IF('Detailed Calculation - 7L2C0'!J10=2,'Input &amp; Summary - 7L2CO'!$F26,IF('Detailed Calculation - 7L2C0'!J10=3,#REF!,#REF!)))</f>
        <v>Welcome</v>
      </c>
      <c r="K45" s="31" t="str">
        <f>IF('Detailed Calculation - 7L2C0'!K10=1,'Input &amp; Summary - 7L2CO'!$F25,IF('Detailed Calculation - 7L2C0'!K10=2,'Input &amp; Summary - 7L2CO'!$F26,IF('Detailed Calculation - 7L2C0'!K10=3,#REF!,#REF!)))</f>
        <v>Welcome</v>
      </c>
      <c r="L45" s="31" t="str">
        <f>IF('Detailed Calculation - 7L2C0'!L10=1,'Input &amp; Summary - 7L2CO'!$F25,IF('Detailed Calculation - 7L2C0'!L10=2,'Input &amp; Summary - 7L2CO'!$F26,IF('Detailed Calculation - 7L2C0'!L10=3,#REF!,#REF!)))</f>
        <v>Welcome</v>
      </c>
      <c r="M45" s="118"/>
    </row>
    <row r="46" spans="3:13" x14ac:dyDescent="0.2">
      <c r="C46" s="117"/>
      <c r="D46" s="29" t="str">
        <f>$F$16</f>
        <v>Image</v>
      </c>
      <c r="E46" s="32" t="str">
        <f>IF('Detailed Calculation - 7L2C0'!E11=1,'Input &amp; Summary - 7L2CO'!$F27,IF('Detailed Calculation - 7L2C0'!E11=2,'Input &amp; Summary - 7L2CO'!$F28,IF('Detailed Calculation - 7L2C0'!E11=3,#REF!,#REF!)))</f>
        <v>Dogs</v>
      </c>
      <c r="F46" s="32" t="str">
        <f>IF('Detailed Calculation - 7L2C0'!F11=1,'Input &amp; Summary - 7L2CO'!$F27,IF('Detailed Calculation - 7L2C0'!F11=2,'Input &amp; Summary - 7L2CO'!$F28,IF('Detailed Calculation - 7L2C0'!F11=3,#REF!,#REF!)))</f>
        <v>Dogs</v>
      </c>
      <c r="G46" s="31" t="str">
        <f>IF('Detailed Calculation - 7L2C0'!G11=1,'Input &amp; Summary - 7L2CO'!$F26,IF('Detailed Calculation - 7L2C0'!G11=2,'Input &amp; Summary - 7L2CO'!$F27,IF('Detailed Calculation - 7L2C0'!G11=3,#REF!,#REF!)))</f>
        <v>Dogs</v>
      </c>
      <c r="H46" s="32" t="str">
        <f>IF('Detailed Calculation - 7L2C0'!H11=1,'Input &amp; Summary - 7L2CO'!$F27,IF('Detailed Calculation - 7L2C0'!H11=2,'Input &amp; Summary - 7L2CO'!$F28,IF('Detailed Calculation - 7L2C0'!H11=3,#REF!,#REF!)))</f>
        <v>Cats</v>
      </c>
      <c r="I46" s="32" t="str">
        <f>IF('Detailed Calculation - 7L2C0'!I11=1,'Input &amp; Summary - 7L2CO'!$F27,IF('Detailed Calculation - 7L2C0'!I11=2,'Input &amp; Summary - 7L2CO'!$F28,IF('Detailed Calculation - 7L2C0'!I11=3,#REF!,#REF!)))</f>
        <v>Dogs</v>
      </c>
      <c r="J46" s="32" t="str">
        <f>IF('Detailed Calculation - 7L2C0'!J11=1,'Input &amp; Summary - 7L2CO'!$F27,IF('Detailed Calculation - 7L2C0'!J11=2,'Input &amp; Summary - 7L2CO'!$F28,IF('Detailed Calculation - 7L2C0'!J11=3,#REF!,#REF!)))</f>
        <v>Dogs</v>
      </c>
      <c r="K46" s="32" t="str">
        <f>IF('Detailed Calculation - 7L2C0'!K11=1,'Input &amp; Summary - 7L2CO'!$F27,IF('Detailed Calculation - 7L2C0'!K11=2,'Input &amp; Summary - 7L2CO'!$F28,IF('Detailed Calculation - 7L2C0'!K11=3,#REF!,#REF!)))</f>
        <v>Cats</v>
      </c>
      <c r="L46" s="32" t="str">
        <f>IF('Detailed Calculation - 7L2C0'!L11=1,'Input &amp; Summary - 7L2CO'!$F27,IF('Detailed Calculation - 7L2C0'!L11=2,'Input &amp; Summary - 7L2CO'!$F28,IF('Detailed Calculation - 7L2C0'!L11=3,#REF!,#REF!)))</f>
        <v>Cats</v>
      </c>
      <c r="M46" s="118"/>
    </row>
    <row r="47" spans="3:13" x14ac:dyDescent="0.2">
      <c r="C47" s="117"/>
      <c r="D47" s="29" t="str">
        <f>$F$17</f>
        <v>CTA</v>
      </c>
      <c r="E47" s="32" t="str">
        <f>IF('Detailed Calculation - 7L2C0'!E12=1,'Input &amp; Summary - 7L2CO'!$F29,IF('Detailed Calculation - 7L2C0'!E12=2,'Input &amp; Summary - 7L2CO'!$F30,IF('Detailed Calculation - 7L2C0'!E12=3,#REF!,#REF!)))</f>
        <v>Buy</v>
      </c>
      <c r="F47" s="32" t="str">
        <f>IF('Detailed Calculation - 7L2C0'!F12=1,'Input &amp; Summary - 7L2CO'!$F29,IF('Detailed Calculation - 7L2C0'!F12=2,'Input &amp; Summary - 7L2CO'!$F30,IF('Detailed Calculation - 7L2C0'!F12=3,#REF!,#REF!)))</f>
        <v>Buy</v>
      </c>
      <c r="G47" s="32" t="str">
        <f>IF('Detailed Calculation - 7L2C0'!G12=1,'Input &amp; Summary - 7L2CO'!$F29,IF('Detailed Calculation - 7L2C0'!G12=2,'Input &amp; Summary - 7L2CO'!$F30,IF('Detailed Calculation - 7L2C0'!G12=3,#REF!,#REF!)))</f>
        <v>Sign Up</v>
      </c>
      <c r="H47" s="32" t="str">
        <f>IF('Detailed Calculation - 7L2C0'!H12=1,'Input &amp; Summary - 7L2CO'!$F29,IF('Detailed Calculation - 7L2C0'!H12=2,'Input &amp; Summary - 7L2CO'!$F30,IF('Detailed Calculation - 7L2C0'!H12=3,#REF!,#REF!)))</f>
        <v>Sign Up</v>
      </c>
      <c r="I47" s="32" t="str">
        <f>IF('Detailed Calculation - 7L2C0'!I12=1,'Input &amp; Summary - 7L2CO'!$F29,IF('Detailed Calculation - 7L2C0'!I12=2,'Input &amp; Summary - 7L2CO'!$F30,IF('Detailed Calculation - 7L2C0'!I12=3,#REF!,#REF!)))</f>
        <v>Sign Up</v>
      </c>
      <c r="J47" s="32" t="str">
        <f>IF('Detailed Calculation - 7L2C0'!J12=1,'Input &amp; Summary - 7L2CO'!$F29,IF('Detailed Calculation - 7L2C0'!J12=2,'Input &amp; Summary - 7L2CO'!$F30,IF('Detailed Calculation - 7L2C0'!J12=3,#REF!,#REF!)))</f>
        <v>Sign Up</v>
      </c>
      <c r="K47" s="32" t="str">
        <f>IF('Detailed Calculation - 7L2C0'!K12=1,'Input &amp; Summary - 7L2CO'!$F29,IF('Detailed Calculation - 7L2C0'!K12=2,'Input &amp; Summary - 7L2CO'!$F30,IF('Detailed Calculation - 7L2C0'!K12=3,#REF!,#REF!)))</f>
        <v>Buy</v>
      </c>
      <c r="L47" s="32" t="str">
        <f>IF('Detailed Calculation - 7L2C0'!L12=1,'Input &amp; Summary - 7L2CO'!$F29,IF('Detailed Calculation - 7L2C0'!L12=2,'Input &amp; Summary - 7L2CO'!$F30,IF('Detailed Calculation - 7L2C0'!L12=3,#REF!,#REF!)))</f>
        <v>Buy</v>
      </c>
      <c r="M47" s="118"/>
    </row>
    <row r="48" spans="3:13" x14ac:dyDescent="0.2">
      <c r="C48" s="117"/>
      <c r="D48" s="29" t="str">
        <f>$F$18</f>
        <v>Promo Text</v>
      </c>
      <c r="E48" s="32" t="str">
        <f>IF('Detailed Calculation - 7L2C0'!E13=1,'Input &amp; Summary - 7L2CO'!$F31,IF('Detailed Calculation - 7L2C0'!E13=2,'Input &amp; Summary - 7L2CO'!$F32,IF('Detailed Calculation - 7L2C0'!E13=3,#REF!,#REF!)))</f>
        <v>Free Ship</v>
      </c>
      <c r="F48" s="32" t="str">
        <f>IF('Detailed Calculation - 7L2C0'!F13=1,'Input &amp; Summary - 7L2CO'!$F31,IF('Detailed Calculation - 7L2C0'!F13=2,'Input &amp; Summary - 7L2CO'!$F32,IF('Detailed Calculation - 7L2C0'!F13=3,#REF!,#REF!)))</f>
        <v>$10 off</v>
      </c>
      <c r="G48" s="32" t="str">
        <f>IF('Detailed Calculation - 7L2C0'!G13=1,'Input &amp; Summary - 7L2CO'!$F31,IF('Detailed Calculation - 7L2C0'!G13=2,'Input &amp; Summary - 7L2CO'!$F32,IF('Detailed Calculation - 7L2C0'!G13=3,#REF!,#REF!)))</f>
        <v>Free Ship</v>
      </c>
      <c r="H48" s="32" t="str">
        <f>IF('Detailed Calculation - 7L2C0'!H13=1,'Input &amp; Summary - 7L2CO'!$F31,IF('Detailed Calculation - 7L2C0'!H13=2,'Input &amp; Summary - 7L2CO'!$F32,IF('Detailed Calculation - 7L2C0'!H13=3,#REF!,#REF!)))</f>
        <v>$10 off</v>
      </c>
      <c r="I48" s="32" t="str">
        <f>IF('Detailed Calculation - 7L2C0'!I13=1,'Input &amp; Summary - 7L2CO'!$F31,IF('Detailed Calculation - 7L2C0'!I13=2,'Input &amp; Summary - 7L2CO'!$F32,IF('Detailed Calculation - 7L2C0'!I13=3,#REF!,#REF!)))</f>
        <v>Free Ship</v>
      </c>
      <c r="J48" s="32" t="str">
        <f>IF('Detailed Calculation - 7L2C0'!J13=1,'Input &amp; Summary - 7L2CO'!$F31,IF('Detailed Calculation - 7L2C0'!J13=2,'Input &amp; Summary - 7L2CO'!$F32,IF('Detailed Calculation - 7L2C0'!J13=3,#REF!,#REF!)))</f>
        <v>$10 off</v>
      </c>
      <c r="K48" s="32" t="str">
        <f>IF('Detailed Calculation - 7L2C0'!K13=1,'Input &amp; Summary - 7L2CO'!$F31,IF('Detailed Calculation - 7L2C0'!K13=2,'Input &amp; Summary - 7L2CO'!$F32,IF('Detailed Calculation - 7L2C0'!K13=3,#REF!,#REF!)))</f>
        <v>Free Ship</v>
      </c>
      <c r="L48" s="32" t="str">
        <f>IF('Detailed Calculation - 7L2C0'!L13=1,'Input &amp; Summary - 7L2CO'!$F31,IF('Detailed Calculation - 7L2C0'!L13=2,'Input &amp; Summary - 7L2CO'!$F32,IF('Detailed Calculation - 7L2C0'!L13=3,#REF!,#REF!)))</f>
        <v>$10 off</v>
      </c>
      <c r="M48" s="118"/>
    </row>
    <row r="49" spans="3:14" x14ac:dyDescent="0.2">
      <c r="C49" s="117"/>
      <c r="D49" s="29" t="str">
        <f>$F$19</f>
        <v>Promo Image</v>
      </c>
      <c r="E49" s="32" t="str">
        <f>IF('Detailed Calculation - 7L2C0'!E14=1,'Input &amp; Summary - 7L2CO'!$F33,IF('Detailed Calculation - 7L2C0'!E14=2,'Input &amp; Summary - 7L2CO'!$F34,IF('Detailed Calculation - 7L2C0'!E14=3,#REF!,#REF!)))</f>
        <v>Dollar Sign</v>
      </c>
      <c r="F49" s="32" t="str">
        <f>IF('Detailed Calculation - 7L2C0'!F14=1,'Input &amp; Summary - 7L2CO'!$F33,IF('Detailed Calculation - 7L2C0'!F14=2,'Input &amp; Summary - 7L2CO'!$F34,IF('Detailed Calculation - 7L2C0'!F14=3,#REF!,#REF!)))</f>
        <v>Exclamation</v>
      </c>
      <c r="G49" s="32" t="str">
        <f>IF('Detailed Calculation - 7L2C0'!G14=1,'Input &amp; Summary - 7L2CO'!$F33,IF('Detailed Calculation - 7L2C0'!G14=2,'Input &amp; Summary - 7L2CO'!$F34,IF('Detailed Calculation - 7L2C0'!G14=3,#REF!,#REF!)))</f>
        <v>Dollar Sign</v>
      </c>
      <c r="H49" s="32" t="str">
        <f>IF('Detailed Calculation - 7L2C0'!H14=1,'Input &amp; Summary - 7L2CO'!$F33,IF('Detailed Calculation - 7L2C0'!H14=2,'Input &amp; Summary - 7L2CO'!$F34,IF('Detailed Calculation - 7L2C0'!H14=3,#REF!,#REF!)))</f>
        <v>Exclamation</v>
      </c>
      <c r="I49" s="32" t="str">
        <f>IF('Detailed Calculation - 7L2C0'!I14=1,'Input &amp; Summary - 7L2CO'!$F33,IF('Detailed Calculation - 7L2C0'!I14=2,'Input &amp; Summary - 7L2CO'!$F34,IF('Detailed Calculation - 7L2C0'!I14=3,#REF!,#REF!)))</f>
        <v>Exclamation</v>
      </c>
      <c r="J49" s="32" t="str">
        <f>IF('Detailed Calculation - 7L2C0'!J14=1,'Input &amp; Summary - 7L2CO'!$F33,IF('Detailed Calculation - 7L2C0'!J14=2,'Input &amp; Summary - 7L2CO'!$F34,IF('Detailed Calculation - 7L2C0'!J14=3,#REF!,#REF!)))</f>
        <v>Dollar Sign</v>
      </c>
      <c r="K49" s="32" t="str">
        <f>IF('Detailed Calculation - 7L2C0'!K14=1,'Input &amp; Summary - 7L2CO'!$F33,IF('Detailed Calculation - 7L2C0'!K14=2,'Input &amp; Summary - 7L2CO'!$F34,IF('Detailed Calculation - 7L2C0'!K14=3,#REF!,#REF!)))</f>
        <v>Exclamation</v>
      </c>
      <c r="L49" s="32" t="str">
        <f>IF('Detailed Calculation - 7L2C0'!L14=1,'Input &amp; Summary - 7L2CO'!$F33,IF('Detailed Calculation - 7L2C0'!L14=2,'Input &amp; Summary - 7L2CO'!$F34,IF('Detailed Calculation - 7L2C0'!L14=3,#REF!,#REF!)))</f>
        <v>Dollar Sign</v>
      </c>
      <c r="M49" s="118"/>
    </row>
    <row r="50" spans="3:14" x14ac:dyDescent="0.2">
      <c r="C50" s="117"/>
      <c r="D50" s="29" t="str">
        <f>$F$20</f>
        <v>Right Sidebar</v>
      </c>
      <c r="E50" s="32" t="str">
        <f>IF('Detailed Calculation - 7L2C0'!E15=1,'Input &amp; Summary - 7L2CO'!$F35,IF('Detailed Calculation - 7L2C0'!E15=2,'Input &amp; Summary - 7L2CO'!$F36,IF('Detailed Calculation - 7L2C0'!E15=3,#REF!,#REF!)))</f>
        <v>Dollar Sign</v>
      </c>
      <c r="F50" s="32" t="str">
        <f>IF('Detailed Calculation - 7L2C0'!F15=1,'Input &amp; Summary - 7L2CO'!$F35,IF('Detailed Calculation - 7L2C0'!F15=2,'Input &amp; Summary - 7L2CO'!$F36,IF('Detailed Calculation - 7L2C0'!F15=3,#REF!,#REF!)))</f>
        <v>Exclamation</v>
      </c>
      <c r="G50" s="32" t="str">
        <f>IF('Detailed Calculation - 7L2C0'!G15=1,'Input &amp; Summary - 7L2CO'!$F35,IF('Detailed Calculation - 7L2C0'!G15=2,'Input &amp; Summary - 7L2CO'!$F36,IF('Detailed Calculation - 7L2C0'!G15=3,#REF!,#REF!)))</f>
        <v>Exclamation</v>
      </c>
      <c r="H50" s="32" t="str">
        <f>IF('Detailed Calculation - 7L2C0'!H15=1,'Input &amp; Summary - 7L2CO'!$F35,IF('Detailed Calculation - 7L2C0'!H15=2,'Input &amp; Summary - 7L2CO'!$F36,IF('Detailed Calculation - 7L2C0'!H15=3,#REF!,#REF!)))</f>
        <v>Dollar Sign</v>
      </c>
      <c r="I50" s="32" t="str">
        <f>IF('Detailed Calculation - 7L2C0'!I15=1,'Input &amp; Summary - 7L2CO'!$F35,IF('Detailed Calculation - 7L2C0'!I15=2,'Input &amp; Summary - 7L2CO'!$F36,IF('Detailed Calculation - 7L2C0'!I15=3,#REF!,#REF!)))</f>
        <v>Dollar Sign</v>
      </c>
      <c r="J50" s="32" t="str">
        <f>IF('Detailed Calculation - 7L2C0'!J15=1,'Input &amp; Summary - 7L2CO'!$F35,IF('Detailed Calculation - 7L2C0'!J15=2,'Input &amp; Summary - 7L2CO'!$F36,IF('Detailed Calculation - 7L2C0'!J15=3,#REF!,#REF!)))</f>
        <v>Exclamation</v>
      </c>
      <c r="K50" s="32" t="str">
        <f>IF('Detailed Calculation - 7L2C0'!K15=1,'Input &amp; Summary - 7L2CO'!$F35,IF('Detailed Calculation - 7L2C0'!K15=2,'Input &amp; Summary - 7L2CO'!$F36,IF('Detailed Calculation - 7L2C0'!K15=3,#REF!,#REF!)))</f>
        <v>Exclamation</v>
      </c>
      <c r="L50" s="32" t="str">
        <f>IF('Detailed Calculation - 7L2C0'!L15=1,'Input &amp; Summary - 7L2CO'!$F35,IF('Detailed Calculation - 7L2C0'!L15=2,'Input &amp; Summary - 7L2CO'!$F36,IF('Detailed Calculation - 7L2C0'!L15=3,#REF!,#REF!)))</f>
        <v>Dollar Sign</v>
      </c>
      <c r="M50" s="118"/>
    </row>
    <row r="51" spans="3:14" x14ac:dyDescent="0.2">
      <c r="C51" s="117"/>
      <c r="D51" s="30" t="str">
        <f>$F$21</f>
        <v>Left Sidebar</v>
      </c>
      <c r="E51" s="33" t="str">
        <f>IF('Detailed Calculation - 7L2C0'!E16=1,'Input &amp; Summary - 7L2CO'!$F37,IF('Detailed Calculation - 7L2C0'!E16=2,'Input &amp; Summary - 7L2CO'!$F38,IF('Detailed Calculation - 7L2C0'!E16=3,#REF!,#REF!)))</f>
        <v>Dollar Sign</v>
      </c>
      <c r="F51" s="33" t="str">
        <f>IF('Detailed Calculation - 7L2C0'!F16=1,'Input &amp; Summary - 7L2CO'!$F37,IF('Detailed Calculation - 7L2C0'!F16=2,'Input &amp; Summary - 7L2CO'!$F38,IF('Detailed Calculation - 7L2C0'!F16=3,#REF!,#REF!)))</f>
        <v>Exclamation</v>
      </c>
      <c r="G51" s="33" t="str">
        <f>IF('Detailed Calculation - 7L2C0'!G16=1,'Input &amp; Summary - 7L2CO'!$F37,IF('Detailed Calculation - 7L2C0'!G16=2,'Input &amp; Summary - 7L2CO'!$F38,IF('Detailed Calculation - 7L2C0'!G16=3,#REF!,#REF!)))</f>
        <v>Exclamation</v>
      </c>
      <c r="H51" s="33" t="str">
        <f>IF('Detailed Calculation - 7L2C0'!H16=1,'Input &amp; Summary - 7L2CO'!$F37,IF('Detailed Calculation - 7L2C0'!H16=2,'Input &amp; Summary - 7L2CO'!$F38,IF('Detailed Calculation - 7L2C0'!H16=3,#REF!,#REF!)))</f>
        <v>Dollar Sign</v>
      </c>
      <c r="I51" s="33" t="str">
        <f>IF('Detailed Calculation - 7L2C0'!I16=1,'Input &amp; Summary - 7L2CO'!$F37,IF('Detailed Calculation - 7L2C0'!I16=2,'Input &amp; Summary - 7L2CO'!$F38,IF('Detailed Calculation - 7L2C0'!I16=3,#REF!,#REF!)))</f>
        <v>Exclamation</v>
      </c>
      <c r="J51" s="33" t="str">
        <f>IF('Detailed Calculation - 7L2C0'!J16=1,'Input &amp; Summary - 7L2CO'!$F37,IF('Detailed Calculation - 7L2C0'!J16=2,'Input &amp; Summary - 7L2CO'!$F38,IF('Detailed Calculation - 7L2C0'!J16=3,#REF!,#REF!)))</f>
        <v>Dollar Sign</v>
      </c>
      <c r="K51" s="33" t="str">
        <f>IF('Detailed Calculation - 7L2C0'!K16=1,'Input &amp; Summary - 7L2CO'!$F37,IF('Detailed Calculation - 7L2C0'!K16=2,'Input &amp; Summary - 7L2CO'!$F38,IF('Detailed Calculation - 7L2C0'!K16=3,#REF!,#REF!)))</f>
        <v>Dollar Sign</v>
      </c>
      <c r="L51" s="33" t="str">
        <f>IF('Detailed Calculation - 7L2C0'!L16=1,'Input &amp; Summary - 7L2CO'!$F37,IF('Detailed Calculation - 7L2C0'!L16=2,'Input &amp; Summary - 7L2CO'!$F38,IF('Detailed Calculation - 7L2C0'!L16=3,#REF!,#REF!)))</f>
        <v>Exclamation</v>
      </c>
      <c r="M51" s="118"/>
    </row>
    <row r="52" spans="3:14" s="37" customFormat="1" ht="10" customHeight="1" thickBot="1" x14ac:dyDescent="0.25">
      <c r="C52" s="117"/>
      <c r="D52" s="36"/>
      <c r="E52" s="28"/>
      <c r="F52" s="28"/>
      <c r="G52" s="28"/>
      <c r="H52" s="28"/>
      <c r="I52" s="28"/>
      <c r="J52" s="28"/>
      <c r="K52" s="28"/>
      <c r="L52" s="28"/>
      <c r="M52" s="118"/>
    </row>
    <row r="53" spans="3:14" s="8" customFormat="1" ht="88" customHeight="1" thickBot="1" x14ac:dyDescent="0.25">
      <c r="C53" s="119"/>
      <c r="D53" s="38" t="s">
        <v>145</v>
      </c>
      <c r="E53" s="34">
        <v>0.81983805668016196</v>
      </c>
      <c r="F53" s="34">
        <v>0.82377049180327866</v>
      </c>
      <c r="G53" s="34">
        <v>0.85912698412698407</v>
      </c>
      <c r="H53" s="34">
        <v>0.8468992248062015</v>
      </c>
      <c r="I53" s="34">
        <v>0.83433133732534925</v>
      </c>
      <c r="J53" s="34">
        <v>0.82448979591836735</v>
      </c>
      <c r="K53" s="34">
        <v>0.84453781512605042</v>
      </c>
      <c r="L53" s="35">
        <v>0.83476394849785407</v>
      </c>
      <c r="M53" s="120"/>
      <c r="N53" s="66"/>
    </row>
    <row r="54" spans="3:14" x14ac:dyDescent="0.2">
      <c r="C54" s="117"/>
      <c r="D54" s="37"/>
      <c r="E54" s="37"/>
      <c r="F54" s="37"/>
      <c r="G54" s="37"/>
      <c r="H54" s="37"/>
      <c r="I54" s="37"/>
      <c r="J54" s="37"/>
      <c r="K54" s="37"/>
      <c r="L54" s="37"/>
      <c r="M54" s="118"/>
    </row>
    <row r="55" spans="3:14" ht="21" x14ac:dyDescent="0.25">
      <c r="C55" s="117"/>
      <c r="D55" s="22" t="s">
        <v>90</v>
      </c>
      <c r="E55" s="53"/>
      <c r="F55" s="37"/>
      <c r="G55" s="37"/>
      <c r="H55" s="37"/>
      <c r="I55" s="37"/>
      <c r="J55" s="37"/>
      <c r="K55" s="37"/>
      <c r="L55" s="37"/>
      <c r="M55" s="118"/>
    </row>
    <row r="56" spans="3:14" x14ac:dyDescent="0.2">
      <c r="C56" s="117"/>
      <c r="D56" s="141" t="s">
        <v>142</v>
      </c>
      <c r="E56" s="53"/>
      <c r="F56" s="37"/>
      <c r="G56" s="37"/>
      <c r="H56" s="37"/>
      <c r="I56" s="37"/>
      <c r="J56" s="37"/>
      <c r="K56" s="37"/>
      <c r="L56" s="37"/>
      <c r="M56" s="118"/>
    </row>
    <row r="57" spans="3:14" ht="8" customHeight="1" x14ac:dyDescent="0.2">
      <c r="C57" s="117"/>
      <c r="D57" s="52"/>
      <c r="E57" s="53"/>
      <c r="F57" s="37"/>
      <c r="G57" s="37"/>
      <c r="H57" s="37"/>
      <c r="I57" s="37"/>
      <c r="J57" s="37"/>
      <c r="K57" s="37"/>
      <c r="L57" s="37"/>
      <c r="M57" s="118"/>
    </row>
    <row r="58" spans="3:14" x14ac:dyDescent="0.2">
      <c r="C58" s="117"/>
      <c r="D58" s="144" t="s">
        <v>27</v>
      </c>
      <c r="E58" s="147" t="s">
        <v>91</v>
      </c>
      <c r="F58" s="37"/>
      <c r="G58" s="37"/>
      <c r="H58" s="37"/>
      <c r="I58" s="37"/>
      <c r="J58" s="37"/>
      <c r="K58" s="37"/>
      <c r="L58" s="37"/>
      <c r="M58" s="118"/>
    </row>
    <row r="59" spans="3:14" x14ac:dyDescent="0.2">
      <c r="C59" s="117"/>
      <c r="D59" s="29" t="str">
        <f>$F$15</f>
        <v>Header</v>
      </c>
      <c r="E59" s="169" t="s">
        <v>92</v>
      </c>
      <c r="F59" s="37"/>
      <c r="G59" s="37"/>
      <c r="H59" s="37"/>
      <c r="I59" s="37"/>
      <c r="J59" s="37"/>
      <c r="K59" s="37"/>
      <c r="L59" s="37"/>
      <c r="M59" s="118"/>
    </row>
    <row r="60" spans="3:14" x14ac:dyDescent="0.2">
      <c r="C60" s="117"/>
      <c r="D60" s="29" t="str">
        <f>$F$16</f>
        <v>Image</v>
      </c>
      <c r="E60" s="167" t="s">
        <v>92</v>
      </c>
      <c r="F60" s="37"/>
      <c r="G60" s="37"/>
      <c r="H60" s="37"/>
      <c r="I60" s="37"/>
      <c r="J60" s="37"/>
      <c r="K60" s="37"/>
      <c r="L60" s="37"/>
      <c r="M60" s="118"/>
    </row>
    <row r="61" spans="3:14" x14ac:dyDescent="0.2">
      <c r="C61" s="117"/>
      <c r="D61" s="29" t="str">
        <f>$F$17</f>
        <v>CTA</v>
      </c>
      <c r="E61" s="167" t="s">
        <v>92</v>
      </c>
      <c r="F61" s="37"/>
      <c r="G61" s="37"/>
      <c r="H61" s="37"/>
      <c r="I61" s="37"/>
      <c r="J61" s="37"/>
      <c r="K61" s="37"/>
      <c r="L61" s="37"/>
      <c r="M61" s="118"/>
    </row>
    <row r="62" spans="3:14" x14ac:dyDescent="0.2">
      <c r="C62" s="117"/>
      <c r="D62" s="29" t="str">
        <f>$F$18</f>
        <v>Promo Text</v>
      </c>
      <c r="E62" s="167" t="s">
        <v>92</v>
      </c>
      <c r="F62" s="37"/>
      <c r="G62" s="37"/>
      <c r="H62" s="37"/>
      <c r="I62" s="37"/>
      <c r="J62" s="37"/>
      <c r="K62" s="37"/>
      <c r="L62" s="37"/>
      <c r="M62" s="118"/>
    </row>
    <row r="63" spans="3:14" x14ac:dyDescent="0.2">
      <c r="C63" s="117"/>
      <c r="D63" s="29" t="str">
        <f>$F$19</f>
        <v>Promo Image</v>
      </c>
      <c r="E63" s="167" t="s">
        <v>92</v>
      </c>
      <c r="F63" s="37"/>
      <c r="G63" s="37"/>
      <c r="H63" s="37"/>
      <c r="I63" s="37"/>
      <c r="J63" s="37"/>
      <c r="K63" s="37"/>
      <c r="L63" s="37"/>
      <c r="M63" s="118"/>
    </row>
    <row r="64" spans="3:14" x14ac:dyDescent="0.2">
      <c r="C64" s="117"/>
      <c r="D64" s="29" t="str">
        <f>$F$20</f>
        <v>Right Sidebar</v>
      </c>
      <c r="E64" s="167" t="s">
        <v>92</v>
      </c>
      <c r="F64" s="37"/>
      <c r="G64" s="37"/>
      <c r="H64" s="37"/>
      <c r="I64" s="37"/>
      <c r="J64" s="37"/>
      <c r="K64" s="37"/>
      <c r="L64" s="37"/>
      <c r="M64" s="118"/>
    </row>
    <row r="65" spans="3:13" x14ac:dyDescent="0.2">
      <c r="C65" s="117"/>
      <c r="D65" s="30" t="str">
        <f>$F$21</f>
        <v>Left Sidebar</v>
      </c>
      <c r="E65" s="168" t="s">
        <v>92</v>
      </c>
      <c r="F65" s="37"/>
      <c r="G65" s="37"/>
      <c r="H65" s="37"/>
      <c r="I65" s="37"/>
      <c r="J65" s="37"/>
      <c r="K65" s="37"/>
      <c r="L65" s="37"/>
      <c r="M65" s="118"/>
    </row>
    <row r="66" spans="3:13" ht="17" thickBot="1" x14ac:dyDescent="0.25">
      <c r="C66" s="121"/>
      <c r="D66" s="122"/>
      <c r="E66" s="122"/>
      <c r="F66" s="122"/>
      <c r="G66" s="122"/>
      <c r="H66" s="122"/>
      <c r="I66" s="122"/>
      <c r="J66" s="122"/>
      <c r="K66" s="122"/>
      <c r="L66" s="122"/>
      <c r="M66" s="123"/>
    </row>
    <row r="68" spans="3:13" ht="17" thickBot="1" x14ac:dyDescent="0.25"/>
    <row r="69" spans="3:13" x14ac:dyDescent="0.2">
      <c r="C69" s="111"/>
      <c r="D69" s="113"/>
      <c r="E69" s="113"/>
      <c r="F69" s="113"/>
      <c r="G69" s="113"/>
      <c r="H69" s="113"/>
      <c r="I69" s="113"/>
      <c r="J69" s="113"/>
      <c r="K69" s="113"/>
      <c r="L69" s="113"/>
      <c r="M69" s="116"/>
    </row>
    <row r="70" spans="3:13" ht="26" x14ac:dyDescent="0.3">
      <c r="C70" s="117"/>
      <c r="D70" s="110" t="s">
        <v>141</v>
      </c>
      <c r="E70" s="37"/>
      <c r="F70" s="37"/>
      <c r="G70" s="37"/>
      <c r="H70" s="37"/>
      <c r="I70" s="37"/>
      <c r="J70" s="37"/>
      <c r="K70" s="37"/>
      <c r="L70" s="37"/>
      <c r="M70" s="118"/>
    </row>
    <row r="71" spans="3:13" x14ac:dyDescent="0.2">
      <c r="C71" s="117"/>
      <c r="D71" s="37"/>
      <c r="E71" s="37"/>
      <c r="F71" s="37"/>
      <c r="G71" s="37"/>
      <c r="H71" s="37"/>
      <c r="I71" s="37"/>
      <c r="J71" s="37"/>
      <c r="K71" s="37"/>
      <c r="L71" s="37"/>
      <c r="M71" s="118"/>
    </row>
    <row r="72" spans="3:13" ht="21" x14ac:dyDescent="0.25">
      <c r="C72" s="117"/>
      <c r="D72" s="108" t="s">
        <v>81</v>
      </c>
      <c r="E72" s="37"/>
      <c r="F72" s="37"/>
      <c r="G72" s="37"/>
      <c r="H72" s="37"/>
      <c r="I72" s="37"/>
      <c r="J72" s="37"/>
      <c r="K72" s="37"/>
      <c r="L72" s="37"/>
      <c r="M72" s="118"/>
    </row>
    <row r="73" spans="3:13" x14ac:dyDescent="0.2">
      <c r="C73" s="117"/>
      <c r="D73" s="141" t="s">
        <v>143</v>
      </c>
      <c r="E73" s="37"/>
      <c r="F73" s="37"/>
      <c r="G73" s="37"/>
      <c r="H73" s="37"/>
      <c r="I73" s="37"/>
      <c r="J73" s="37"/>
      <c r="K73" s="37"/>
      <c r="L73" s="37"/>
      <c r="M73" s="118"/>
    </row>
    <row r="74" spans="3:13" ht="7" customHeight="1" x14ac:dyDescent="0.2">
      <c r="C74" s="117"/>
      <c r="D74" s="37"/>
      <c r="E74" s="37"/>
      <c r="F74" s="37"/>
      <c r="G74" s="37"/>
      <c r="H74" s="37"/>
      <c r="I74" s="37"/>
      <c r="J74" s="37"/>
      <c r="K74" s="37"/>
      <c r="L74" s="37"/>
      <c r="M74" s="118"/>
    </row>
    <row r="75" spans="3:13" ht="26" customHeight="1" x14ac:dyDescent="0.2">
      <c r="C75" s="117"/>
      <c r="D75" s="315" t="s">
        <v>27</v>
      </c>
      <c r="E75" s="348" t="s">
        <v>132</v>
      </c>
      <c r="F75" s="323"/>
      <c r="G75" s="314" t="s">
        <v>80</v>
      </c>
      <c r="H75" s="314"/>
      <c r="I75" s="314"/>
      <c r="J75" s="314"/>
      <c r="K75" s="314"/>
      <c r="L75" s="314"/>
      <c r="M75" s="118"/>
    </row>
    <row r="76" spans="3:13" ht="48" x14ac:dyDescent="0.2">
      <c r="C76" s="117"/>
      <c r="D76" s="316"/>
      <c r="E76" s="47" t="s">
        <v>74</v>
      </c>
      <c r="F76" s="47" t="s">
        <v>75</v>
      </c>
      <c r="G76" s="59" t="s">
        <v>79</v>
      </c>
      <c r="H76" s="50" t="s">
        <v>94</v>
      </c>
      <c r="I76" s="50" t="s">
        <v>82</v>
      </c>
      <c r="J76" s="60" t="s">
        <v>95</v>
      </c>
      <c r="K76" s="50" t="s">
        <v>83</v>
      </c>
      <c r="L76" s="127" t="s">
        <v>96</v>
      </c>
      <c r="M76" s="118"/>
    </row>
    <row r="77" spans="3:13" x14ac:dyDescent="0.2">
      <c r="C77" s="117"/>
      <c r="D77" s="170" t="str">
        <f>$F$15</f>
        <v>Header</v>
      </c>
      <c r="E77" s="45">
        <f>'Detailed Calculation - 7L2C0'!M25</f>
        <v>0.83740868935415658</v>
      </c>
      <c r="F77" s="45">
        <f>'Detailed Calculation - 7L2C0'!M33</f>
        <v>0.83453072421690533</v>
      </c>
      <c r="G77" s="174" t="str">
        <f>IF(E77=MAX(E77:F77),E$76,IF(F77=MAX(E77:F77),F$76,"NA"))</f>
        <v>Content Option 1</v>
      </c>
      <c r="H77" s="175">
        <f>MAX(E77:F77)</f>
        <v>0.83740868935415658</v>
      </c>
      <c r="I77" s="175">
        <f t="shared" ref="I77:I83" si="0">IF(E59="Include Location",$H77-(AVERAGE($E$53:$L$53)),"Excluded")</f>
        <v>1.4389825686256241E-3</v>
      </c>
      <c r="J77" s="175">
        <f>IF(E59="Include Location",$I77/SUM($I$77:$I$81),"Excluded")</f>
        <v>6.5565507704170425E-2</v>
      </c>
      <c r="K77" s="176">
        <f>IF(E59="Include Location",$H77-$E$53,"Excluded")</f>
        <v>1.7570632673994613E-2</v>
      </c>
      <c r="L77" s="173">
        <f>IF(E59="Include Location", K77/SUM($K$77:$K$81), "Excluded")</f>
        <v>0.17124454962829194</v>
      </c>
      <c r="M77" s="118"/>
    </row>
    <row r="78" spans="3:13" x14ac:dyDescent="0.2">
      <c r="C78" s="117"/>
      <c r="D78" s="29" t="str">
        <f>$F$16</f>
        <v>Image</v>
      </c>
      <c r="E78" s="45">
        <f>'Detailed Calculation - 7L2C0'!M26</f>
        <v>0.82560742043178936</v>
      </c>
      <c r="F78" s="45">
        <f>'Detailed Calculation - 7L2C0'!M34</f>
        <v>0.84633199313927254</v>
      </c>
      <c r="G78" s="48" t="str">
        <f t="shared" ref="G78:G81" si="1">IF(E78=MAX(E78:F78),E$76,IF(F78=MAX(E78:F78),F$76,"NA"))</f>
        <v>Content Option 2</v>
      </c>
      <c r="H78" s="67">
        <f>MAX(E78:F78)</f>
        <v>0.84633199313927254</v>
      </c>
      <c r="I78" s="67">
        <f t="shared" si="0"/>
        <v>1.036228635374159E-2</v>
      </c>
      <c r="J78" s="67">
        <f>IF(E60="Include Location",$I78/SUM($I$77:$I$81),"Excluded")</f>
        <v>0.47214509791315196</v>
      </c>
      <c r="K78" s="171">
        <f>IF(E60="Include Location",$H78-$E$53,"Excluded")</f>
        <v>2.6493936459110579E-2</v>
      </c>
      <c r="L78" s="171">
        <f>IF(E60="Include Location", K78/SUM($K$77:$K$81), "Excluded")</f>
        <v>0.25821165924980427</v>
      </c>
      <c r="M78" s="118"/>
    </row>
    <row r="79" spans="3:13" x14ac:dyDescent="0.2">
      <c r="C79" s="117"/>
      <c r="D79" s="29" t="str">
        <f>$F$17</f>
        <v>CTA</v>
      </c>
      <c r="E79" s="45">
        <f>'Detailed Calculation - 7L2C0'!M27</f>
        <v>0.83072757802683628</v>
      </c>
      <c r="F79" s="45">
        <f>'Detailed Calculation - 7L2C0'!M35</f>
        <v>0.84121183554422552</v>
      </c>
      <c r="G79" s="48" t="str">
        <f t="shared" si="1"/>
        <v>Content Option 2</v>
      </c>
      <c r="H79" s="67">
        <f>MAX(E79:F79)</f>
        <v>0.84121183554422552</v>
      </c>
      <c r="I79" s="67">
        <f t="shared" si="0"/>
        <v>5.2421287586945642E-3</v>
      </c>
      <c r="J79" s="67">
        <f>IF(E61="Include Location",$I79/SUM($I$77:$I$81),"Excluded")</f>
        <v>0.23885128354453466</v>
      </c>
      <c r="K79" s="171">
        <f>IF(E61="Include Location",$H79-$E$53,"Excluded")</f>
        <v>2.1373778864063553E-2</v>
      </c>
      <c r="L79" s="171">
        <f>IF(E61="Include Location", K79/SUM($K$77:$K$81), "Excluded")</f>
        <v>0.20831026425408444</v>
      </c>
      <c r="M79" s="118"/>
    </row>
    <row r="80" spans="3:13" x14ac:dyDescent="0.2">
      <c r="C80" s="117"/>
      <c r="D80" s="29" t="str">
        <f>$F$18</f>
        <v>Promo Text</v>
      </c>
      <c r="E80" s="45">
        <f>'Detailed Calculation - 7L2C0'!M28</f>
        <v>0.8394585483146364</v>
      </c>
      <c r="F80" s="45">
        <f>'Detailed Calculation - 7L2C0'!M36</f>
        <v>0.8324808652564254</v>
      </c>
      <c r="G80" s="48" t="str">
        <f t="shared" si="1"/>
        <v>Content Option 1</v>
      </c>
      <c r="H80" s="67">
        <f>MAX(E80:F80)</f>
        <v>0.8394585483146364</v>
      </c>
      <c r="I80" s="67">
        <f t="shared" si="0"/>
        <v>3.4888415291054464E-3</v>
      </c>
      <c r="J80" s="67">
        <f>IF(E62="Include Location",$I80/SUM($I$77:$I$81),"Excluded")</f>
        <v>0.15896486249563838</v>
      </c>
      <c r="K80" s="171">
        <f>IF(E62="Include Location",$H80-$E$53,"Excluded")</f>
        <v>1.9620491634474435E-2</v>
      </c>
      <c r="L80" s="171">
        <f>IF(E62="Include Location", K80/SUM($K$77:$K$81), "Excluded")</f>
        <v>0.19122261080581704</v>
      </c>
      <c r="M80" s="118"/>
    </row>
    <row r="81" spans="3:13" x14ac:dyDescent="0.2">
      <c r="C81" s="117"/>
      <c r="D81" s="29" t="str">
        <f>$F$19</f>
        <v>Promo Image</v>
      </c>
      <c r="E81" s="45">
        <f>'Detailed Calculation - 7L2C0'!M29</f>
        <v>0.83455469630584189</v>
      </c>
      <c r="F81" s="45">
        <f>'Detailed Calculation - 7L2C0'!M37</f>
        <v>0.83738471726522001</v>
      </c>
      <c r="G81" s="48" t="str">
        <f t="shared" si="1"/>
        <v>Content Option 2</v>
      </c>
      <c r="H81" s="67">
        <f>MAX(E81:F81)</f>
        <v>0.83738471726522001</v>
      </c>
      <c r="I81" s="67">
        <f t="shared" si="0"/>
        <v>1.4150104796890606E-3</v>
      </c>
      <c r="J81" s="67">
        <f>IF(E63="Include Location",$I81/SUM($I$77:$I$81),"Excluded")</f>
        <v>6.4473248342504563E-2</v>
      </c>
      <c r="K81" s="171">
        <f>IF(E63="Include Location",$H81-E$53,"Excluded")</f>
        <v>1.7546660585058049E-2</v>
      </c>
      <c r="L81" s="171">
        <f>IF(E63="Include Location", K81/SUM($K$77:$K$81), "Excluded")</f>
        <v>0.17101091606200228</v>
      </c>
      <c r="M81" s="118"/>
    </row>
    <row r="82" spans="3:13" x14ac:dyDescent="0.2">
      <c r="C82" s="117"/>
      <c r="D82" s="29" t="str">
        <f>$F$20</f>
        <v>Right Sidebar</v>
      </c>
      <c r="E82" s="45">
        <f>'Detailed Calculation - 7L2C0'!M30</f>
        <v>0.8339581418273917</v>
      </c>
      <c r="F82" s="45">
        <f>'Detailed Calculation - 7L2C0'!M38</f>
        <v>0.83798127174367021</v>
      </c>
      <c r="G82" s="48" t="str">
        <f t="shared" ref="G82:G83" si="2">IF(E82=MAX(E82:F82),E$76,IF(F82=MAX(E82:F82),F$76,"NA"))</f>
        <v>Content Option 2</v>
      </c>
      <c r="H82" s="67">
        <f t="shared" ref="H82:H83" si="3">MAX(E82:F82)</f>
        <v>0.83798127174367021</v>
      </c>
      <c r="I82" s="67">
        <f t="shared" si="0"/>
        <v>2.0115649581392558E-3</v>
      </c>
      <c r="J82" s="67">
        <f t="shared" ref="J82:J83" si="4">IF(E64="Include Location",$I82/SUM($I$77:$I$81),"Excluded")</f>
        <v>9.1654534694111278E-2</v>
      </c>
      <c r="K82" s="171">
        <f t="shared" ref="K82:K83" si="5">IF(E64="Include Location",$H82-E$53,"Excluded")</f>
        <v>1.8143215063508245E-2</v>
      </c>
      <c r="L82" s="171">
        <f t="shared" ref="L82:L83" si="6">IF(E64="Include Location", K82/SUM($K$77:$K$81), "Excluded")</f>
        <v>0.17682497551486084</v>
      </c>
      <c r="M82" s="118"/>
    </row>
    <row r="83" spans="3:13" x14ac:dyDescent="0.2">
      <c r="C83" s="117"/>
      <c r="D83" s="30" t="str">
        <f>$F$21</f>
        <v>Left Sidebar</v>
      </c>
      <c r="E83" s="46">
        <f>'Detailed Calculation - 7L2C0'!M31</f>
        <v>0.83394122313269536</v>
      </c>
      <c r="F83" s="46">
        <f>'Detailed Calculation - 7L2C0'!M39</f>
        <v>0.83799819043836654</v>
      </c>
      <c r="G83" s="49" t="str">
        <f t="shared" si="2"/>
        <v>Content Option 2</v>
      </c>
      <c r="H83" s="68">
        <f t="shared" si="3"/>
        <v>0.83799819043836654</v>
      </c>
      <c r="I83" s="68">
        <f t="shared" si="0"/>
        <v>2.0284836528355887E-3</v>
      </c>
      <c r="J83" s="68">
        <f t="shared" si="4"/>
        <v>9.2425414641959705E-2</v>
      </c>
      <c r="K83" s="172">
        <f t="shared" si="5"/>
        <v>1.8160133758204577E-2</v>
      </c>
      <c r="L83" s="172">
        <f t="shared" si="6"/>
        <v>0.17698986623378529</v>
      </c>
      <c r="M83" s="118"/>
    </row>
    <row r="84" spans="3:13" x14ac:dyDescent="0.2">
      <c r="C84" s="117"/>
      <c r="D84" s="51"/>
      <c r="E84" s="51"/>
      <c r="F84" s="51"/>
      <c r="G84" s="51"/>
      <c r="H84" s="51"/>
      <c r="I84" s="107"/>
      <c r="J84" s="37"/>
      <c r="K84" s="37"/>
      <c r="L84" s="37"/>
      <c r="M84" s="118"/>
    </row>
    <row r="85" spans="3:13" x14ac:dyDescent="0.2">
      <c r="C85" s="117"/>
      <c r="D85" s="51"/>
      <c r="E85" s="51"/>
      <c r="F85" s="51"/>
      <c r="G85" s="51"/>
      <c r="H85" s="51"/>
      <c r="I85" s="107"/>
      <c r="J85" s="37"/>
      <c r="K85" s="37"/>
      <c r="L85" s="37"/>
      <c r="M85" s="118"/>
    </row>
    <row r="86" spans="3:13" ht="21" x14ac:dyDescent="0.25">
      <c r="C86" s="117"/>
      <c r="D86" s="108" t="s">
        <v>97</v>
      </c>
      <c r="E86" s="51"/>
      <c r="F86" s="51"/>
      <c r="G86" s="51"/>
      <c r="H86" s="51"/>
      <c r="I86" s="37"/>
      <c r="J86" s="37"/>
      <c r="K86" s="69"/>
      <c r="L86" s="37"/>
      <c r="M86" s="118"/>
    </row>
    <row r="87" spans="3:13" ht="16" customHeight="1" x14ac:dyDescent="0.2">
      <c r="C87" s="132"/>
      <c r="D87" s="141" t="s">
        <v>143</v>
      </c>
      <c r="E87" s="37"/>
      <c r="F87" s="37"/>
      <c r="G87" s="37"/>
      <c r="H87" s="37"/>
      <c r="I87" s="107"/>
      <c r="J87" s="37"/>
      <c r="K87" s="37"/>
      <c r="L87" s="37"/>
      <c r="M87" s="118"/>
    </row>
    <row r="88" spans="3:13" ht="7" customHeight="1" x14ac:dyDescent="0.2">
      <c r="C88" s="133"/>
      <c r="D88" s="72"/>
      <c r="E88" s="70"/>
      <c r="F88" s="71"/>
      <c r="G88" s="71"/>
      <c r="H88" s="71"/>
      <c r="I88" s="37"/>
      <c r="J88" s="37"/>
      <c r="K88" s="37"/>
      <c r="L88" s="37"/>
      <c r="M88" s="118"/>
    </row>
    <row r="89" spans="3:13" ht="48" x14ac:dyDescent="0.2">
      <c r="C89" s="134"/>
      <c r="D89" s="63" t="s">
        <v>27</v>
      </c>
      <c r="E89" s="147" t="s">
        <v>88</v>
      </c>
      <c r="F89" s="63" t="s">
        <v>108</v>
      </c>
      <c r="G89" s="63" t="s">
        <v>111</v>
      </c>
      <c r="H89" s="63" t="s">
        <v>109</v>
      </c>
      <c r="I89" s="63" t="s">
        <v>110</v>
      </c>
      <c r="J89" s="182"/>
      <c r="K89" s="37"/>
      <c r="L89" s="37"/>
      <c r="M89" s="118"/>
    </row>
    <row r="90" spans="3:13" x14ac:dyDescent="0.2">
      <c r="C90" s="134"/>
      <c r="D90" s="177" t="str">
        <f>$F$15</f>
        <v>Header</v>
      </c>
      <c r="E90" s="86">
        <f>IF(E59="Include Location",1,0)</f>
        <v>1</v>
      </c>
      <c r="F90" s="73">
        <f>IF(E59="Include Location",POWER('Detailed Calculation - 7L2C0'!N25,2)/COUNT('Detailed Calculation - 7L2C0'!E25:L25)+POWER('Detailed Calculation - 7L2C0'!N33,2)/COUNT('Detailed Calculation - 7L2C0'!E33:L33)-'Detailed Calculation - 7L2C0'!$E$47,0)</f>
        <v>1.6565366661502878E-5</v>
      </c>
      <c r="G90" s="74">
        <f>F90/$F$98</f>
        <v>1.236781731369729E-2</v>
      </c>
      <c r="H90" s="73">
        <f>IF(E59="Include Location",F90/E90,0)</f>
        <v>1.6565366661502878E-5</v>
      </c>
      <c r="I90" s="142" t="str">
        <f>IF($E$97=0,"",H90/$H$97)</f>
        <v/>
      </c>
      <c r="J90" s="183"/>
      <c r="K90" s="37"/>
      <c r="L90" s="37"/>
      <c r="M90" s="118"/>
    </row>
    <row r="91" spans="3:13" x14ac:dyDescent="0.2">
      <c r="C91" s="134"/>
      <c r="D91" s="14" t="str">
        <f>$F$16</f>
        <v>Image</v>
      </c>
      <c r="E91" s="86">
        <f t="shared" ref="E91:E96" si="7">IF(E60="Include Location",1,0)</f>
        <v>1</v>
      </c>
      <c r="F91" s="73">
        <f>IF(E60="Include Location",POWER('Detailed Calculation - 7L2C0'!N26,2)/COUNT('Detailed Calculation - 7L2C0'!E26:L26)+POWER('Detailed Calculation - 7L2C0'!N34,2)/COUNT('Detailed Calculation - 7L2C0'!E34:L34)-'Detailed Calculation - 7L2C0'!$E$47,0)</f>
        <v>8.590158278147797E-4</v>
      </c>
      <c r="G91" s="74">
        <f t="shared" ref="G91:G97" si="8">F91/$F$98</f>
        <v>0.64134715790370411</v>
      </c>
      <c r="H91" s="73">
        <f>IF(E60="Include Location",F91/E91,0)</f>
        <v>8.590158278147797E-4</v>
      </c>
      <c r="I91" s="142" t="str">
        <f t="shared" ref="I91:I97" si="9">IF($E$97=0,"",H91/$H$97)</f>
        <v/>
      </c>
      <c r="J91" s="183"/>
      <c r="K91" s="37"/>
      <c r="L91" s="37"/>
      <c r="M91" s="118"/>
    </row>
    <row r="92" spans="3:13" x14ac:dyDescent="0.2">
      <c r="C92" s="134"/>
      <c r="D92" s="14" t="str">
        <f>$F$17</f>
        <v>CTA</v>
      </c>
      <c r="E92" s="86">
        <f t="shared" si="7"/>
        <v>1</v>
      </c>
      <c r="F92" s="73">
        <f>IF(E61="Include Location",POWER('Detailed Calculation - 7L2C0'!N27,2)/COUNT('Detailed Calculation - 7L2C0'!E27:L27)+POWER('Detailed Calculation - 7L2C0'!N35,2)/COUNT('Detailed Calculation - 7L2C0'!E35:L35)-'Detailed Calculation - 7L2C0'!$E$47,0)</f>
        <v>2.1983931138169766E-4</v>
      </c>
      <c r="G92" s="74">
        <f t="shared" si="8"/>
        <v>0.16413355026161414</v>
      </c>
      <c r="H92" s="73">
        <f>IF(E61="Include Location",F92/E92,0)</f>
        <v>2.1983931138169766E-4</v>
      </c>
      <c r="I92" s="142" t="str">
        <f t="shared" si="9"/>
        <v/>
      </c>
      <c r="J92" s="183"/>
      <c r="K92" s="37"/>
      <c r="L92" s="37"/>
      <c r="M92" s="118"/>
    </row>
    <row r="93" spans="3:13" x14ac:dyDescent="0.2">
      <c r="C93" s="134"/>
      <c r="D93" s="14" t="str">
        <f>$F$18</f>
        <v>Promo Text</v>
      </c>
      <c r="E93" s="86">
        <f t="shared" si="7"/>
        <v>1</v>
      </c>
      <c r="F93" s="73">
        <f>IF(E62="Include Location",POWER('Detailed Calculation - 7L2C0'!N28,2)/COUNT('Detailed Calculation - 7L2C0'!E28:L28)+POWER('Detailed Calculation - 7L2C0'!N36,2)/COUNT('Detailed Calculation - 7L2C0'!E36:L36)-'Detailed Calculation - 7L2C0'!$E$47,0)</f>
        <v>9.7376121720671449E-5</v>
      </c>
      <c r="G93" s="74">
        <f t="shared" si="8"/>
        <v>7.2701685918997547E-2</v>
      </c>
      <c r="H93" s="73">
        <f>IF(E62="Include Location",F93/E93,0)</f>
        <v>9.7376121720671449E-5</v>
      </c>
      <c r="I93" s="142" t="str">
        <f t="shared" si="9"/>
        <v/>
      </c>
      <c r="J93" s="183"/>
      <c r="K93" s="37"/>
      <c r="L93" s="37"/>
      <c r="M93" s="118"/>
    </row>
    <row r="94" spans="3:13" x14ac:dyDescent="0.2">
      <c r="C94" s="135"/>
      <c r="D94" s="14" t="str">
        <f>$F$19</f>
        <v>Promo Image</v>
      </c>
      <c r="E94" s="86">
        <f t="shared" si="7"/>
        <v>1</v>
      </c>
      <c r="F94" s="73">
        <f>IF(E63="Include Location",POWER('Detailed Calculation - 7L2C0'!N29,2)/COUNT('Detailed Calculation - 7L2C0'!E29:L29)+POWER('Detailed Calculation - 7L2C0'!N37,2)/COUNT('Detailed Calculation - 7L2C0'!E37:L37)-'Detailed Calculation - 7L2C0'!$E$47,0)</f>
        <v>1.6018037261034124E-5</v>
      </c>
      <c r="G94" s="74">
        <f t="shared" si="8"/>
        <v>1.1959177398038527E-2</v>
      </c>
      <c r="H94" s="73">
        <f>IF(E63="Include Location",F94/E94,0)</f>
        <v>1.6018037261034124E-5</v>
      </c>
      <c r="I94" s="142" t="str">
        <f t="shared" si="9"/>
        <v/>
      </c>
      <c r="J94" s="183"/>
      <c r="K94" s="37"/>
      <c r="L94" s="37"/>
      <c r="M94" s="118"/>
    </row>
    <row r="95" spans="3:13" x14ac:dyDescent="0.2">
      <c r="C95" s="135"/>
      <c r="D95" s="29" t="str">
        <f>$F$20</f>
        <v>Right Sidebar</v>
      </c>
      <c r="E95" s="86">
        <f>IF(E64="Include Location",1,0)</f>
        <v>1</v>
      </c>
      <c r="F95" s="73">
        <f>IF(E64="Include Location",POWER('Detailed Calculation - 7L2C0'!N30,2)/COUNT('Detailed Calculation - 7L2C0'!E30:L30)+POWER('Detailed Calculation - 7L2C0'!N38,2)/COUNT('Detailed Calculation - 7L2C0'!E38:L38)-'Detailed Calculation - 7L2C0'!$E$47,0)</f>
        <v>3.2371148646070935E-5</v>
      </c>
      <c r="G95" s="74">
        <f t="shared" ref="G95:G96" si="10">F95/$F$98</f>
        <v>2.4168523454392549E-2</v>
      </c>
      <c r="H95" s="73">
        <f t="shared" ref="H95:H96" si="11">IF(E64="Include Location",F95/E95,0)</f>
        <v>3.2371148646070935E-5</v>
      </c>
      <c r="I95" s="142"/>
      <c r="J95" s="183"/>
      <c r="K95" s="37"/>
      <c r="L95" s="37"/>
      <c r="M95" s="118"/>
    </row>
    <row r="96" spans="3:13" x14ac:dyDescent="0.2">
      <c r="C96" s="135"/>
      <c r="D96" s="29" t="str">
        <f>$F$21</f>
        <v>Left Sidebar</v>
      </c>
      <c r="E96" s="86">
        <f t="shared" si="7"/>
        <v>1</v>
      </c>
      <c r="F96" s="73">
        <f>IF(E65="Include Location",POWER('Detailed Calculation - 7L2C0'!N31,2)/COUNT('Detailed Calculation - 7L2C0'!E31:L31)+POWER('Detailed Calculation - 7L2C0'!N39,2)/COUNT('Detailed Calculation - 7L2C0'!E39:L39)-'Detailed Calculation - 7L2C0'!$E$47,0)</f>
        <v>3.2917967438095275E-5</v>
      </c>
      <c r="G96" s="74">
        <f t="shared" si="10"/>
        <v>2.4576782146255399E-2</v>
      </c>
      <c r="H96" s="73">
        <f t="shared" si="11"/>
        <v>3.2917967438095275E-5</v>
      </c>
      <c r="I96" s="142"/>
      <c r="J96" s="183"/>
      <c r="K96" s="37"/>
      <c r="L96" s="37"/>
      <c r="M96" s="118"/>
    </row>
    <row r="97" spans="3:13" x14ac:dyDescent="0.2">
      <c r="C97" s="117"/>
      <c r="D97" s="84" t="s">
        <v>89</v>
      </c>
      <c r="E97" s="86">
        <f>E98-SUM(E90:E96)</f>
        <v>0</v>
      </c>
      <c r="F97" s="73">
        <f>'Detailed Calculation - 7L2C0'!E48-SUM(F90:F94)</f>
        <v>6.5289116087718924E-5</v>
      </c>
      <c r="G97" s="74">
        <f t="shared" si="8"/>
        <v>4.8745305603300426E-2</v>
      </c>
      <c r="H97" s="73">
        <f>IF(E97=0,0,F97/E97)</f>
        <v>0</v>
      </c>
      <c r="I97" s="142" t="str">
        <f t="shared" si="9"/>
        <v/>
      </c>
      <c r="J97" s="183"/>
      <c r="K97" s="37"/>
      <c r="L97" s="37"/>
      <c r="M97" s="118"/>
    </row>
    <row r="98" spans="3:13" x14ac:dyDescent="0.2">
      <c r="C98" s="117"/>
      <c r="D98" s="85" t="s">
        <v>70</v>
      </c>
      <c r="E98" s="87">
        <f>8-1</f>
        <v>7</v>
      </c>
      <c r="F98" s="75">
        <f>SUM(F90:F97)</f>
        <v>1.3393928970115709E-3</v>
      </c>
      <c r="G98" s="77">
        <f>SUM(G90:G97)</f>
        <v>1</v>
      </c>
      <c r="H98" s="178" t="s">
        <v>112</v>
      </c>
      <c r="I98" s="88" t="s">
        <v>112</v>
      </c>
      <c r="J98" s="183"/>
      <c r="K98" s="37"/>
      <c r="L98" s="37"/>
      <c r="M98" s="118"/>
    </row>
    <row r="99" spans="3:13" s="57" customFormat="1" x14ac:dyDescent="0.2">
      <c r="C99" s="135"/>
      <c r="D99" s="136"/>
      <c r="E99" s="136"/>
      <c r="F99" s="136"/>
      <c r="G99" s="12"/>
      <c r="H99" s="55"/>
      <c r="I99" s="56"/>
      <c r="J99" s="54"/>
      <c r="K99" s="55"/>
      <c r="L99" s="12"/>
      <c r="M99" s="137"/>
    </row>
    <row r="100" spans="3:13" s="57" customFormat="1" ht="21" x14ac:dyDescent="0.25">
      <c r="C100" s="135"/>
      <c r="D100" s="108" t="s">
        <v>133</v>
      </c>
      <c r="E100" s="108"/>
      <c r="F100" s="108"/>
      <c r="G100" s="138"/>
      <c r="H100" s="138"/>
      <c r="I100" s="56"/>
      <c r="J100" s="54"/>
      <c r="K100" s="55"/>
      <c r="L100" s="12"/>
      <c r="M100" s="137"/>
    </row>
    <row r="101" spans="3:13" ht="6" customHeight="1" x14ac:dyDescent="0.2">
      <c r="C101" s="134"/>
      <c r="D101" s="138"/>
      <c r="E101" s="138"/>
      <c r="F101" s="138"/>
      <c r="G101" s="138"/>
      <c r="H101" s="138"/>
      <c r="I101" s="139"/>
      <c r="J101" s="139"/>
      <c r="K101" s="139"/>
      <c r="L101" s="139"/>
      <c r="M101" s="118"/>
    </row>
    <row r="102" spans="3:13" ht="48" x14ac:dyDescent="0.2">
      <c r="C102" s="117"/>
      <c r="D102" s="96" t="s">
        <v>2</v>
      </c>
      <c r="E102" s="97" t="s">
        <v>134</v>
      </c>
      <c r="F102" s="98" t="s">
        <v>115</v>
      </c>
      <c r="G102" s="98" t="s">
        <v>135</v>
      </c>
      <c r="H102" s="138"/>
      <c r="I102" s="107"/>
      <c r="J102" s="37"/>
      <c r="K102" s="37"/>
      <c r="L102" s="37"/>
      <c r="M102" s="118"/>
    </row>
    <row r="103" spans="3:13" x14ac:dyDescent="0.2">
      <c r="C103" s="117"/>
      <c r="D103" s="99" t="str">
        <f>F15</f>
        <v>Header</v>
      </c>
      <c r="E103" s="100" t="str">
        <f>VLOOKUP(G77,E25:F26,2,FALSE)</f>
        <v>Hello</v>
      </c>
      <c r="F103" s="101">
        <f>H77</f>
        <v>0.83740868935415658</v>
      </c>
      <c r="G103" s="101">
        <f>F103-E$53</f>
        <v>1.7570632673994613E-2</v>
      </c>
      <c r="H103" s="138"/>
      <c r="I103" s="37"/>
      <c r="J103" s="37"/>
      <c r="K103" s="37"/>
      <c r="L103" s="37"/>
      <c r="M103" s="118"/>
    </row>
    <row r="104" spans="3:13" x14ac:dyDescent="0.2">
      <c r="C104" s="117"/>
      <c r="D104" s="99" t="str">
        <f>F16</f>
        <v>Image</v>
      </c>
      <c r="E104" s="100" t="str">
        <f>VLOOKUP(G78,E27:F28,2,FALSE)</f>
        <v>Cats</v>
      </c>
      <c r="F104" s="101">
        <f>H78</f>
        <v>0.84633199313927254</v>
      </c>
      <c r="G104" s="101">
        <f t="shared" ref="G104:G107" si="12">F104-E$53</f>
        <v>2.6493936459110579E-2</v>
      </c>
      <c r="H104" s="138"/>
      <c r="I104" s="143"/>
      <c r="J104" s="37"/>
      <c r="K104" s="37"/>
      <c r="L104" s="37"/>
      <c r="M104" s="118"/>
    </row>
    <row r="105" spans="3:13" x14ac:dyDescent="0.2">
      <c r="C105" s="117"/>
      <c r="D105" s="99" t="str">
        <f>F17</f>
        <v>CTA</v>
      </c>
      <c r="E105" s="100" t="str">
        <f>VLOOKUP(G79,E29:F30,2,FALSE)</f>
        <v>Sign Up</v>
      </c>
      <c r="F105" s="101">
        <f>H79</f>
        <v>0.84121183554422552</v>
      </c>
      <c r="G105" s="101">
        <f t="shared" si="12"/>
        <v>2.1373778864063553E-2</v>
      </c>
      <c r="H105" s="138"/>
      <c r="I105" s="143"/>
      <c r="J105" s="37"/>
      <c r="K105" s="37"/>
      <c r="L105" s="37"/>
      <c r="M105" s="118"/>
    </row>
    <row r="106" spans="3:13" x14ac:dyDescent="0.2">
      <c r="C106" s="117"/>
      <c r="D106" s="99" t="str">
        <f>F18</f>
        <v>Promo Text</v>
      </c>
      <c r="E106" s="100" t="str">
        <f>VLOOKUP(G80,E31:F32,2,FALSE)</f>
        <v>Free Ship</v>
      </c>
      <c r="F106" s="101">
        <f>H80</f>
        <v>0.8394585483146364</v>
      </c>
      <c r="G106" s="101">
        <f t="shared" si="12"/>
        <v>1.9620491634474435E-2</v>
      </c>
      <c r="H106" s="138"/>
      <c r="I106" s="143"/>
      <c r="J106" s="37"/>
      <c r="K106" s="37"/>
      <c r="L106" s="37"/>
      <c r="M106" s="118"/>
    </row>
    <row r="107" spans="3:13" x14ac:dyDescent="0.2">
      <c r="C107" s="117"/>
      <c r="D107" s="99" t="str">
        <f>F19</f>
        <v>Promo Image</v>
      </c>
      <c r="E107" s="100" t="str">
        <f>VLOOKUP(G81,E33:F34,2,FALSE)</f>
        <v>Exclamation</v>
      </c>
      <c r="F107" s="101">
        <f>H81</f>
        <v>0.83738471726522001</v>
      </c>
      <c r="G107" s="101">
        <f t="shared" si="12"/>
        <v>1.7546660585058049E-2</v>
      </c>
      <c r="H107" s="138"/>
      <c r="I107" s="143"/>
      <c r="J107" s="37"/>
      <c r="K107" s="37"/>
      <c r="L107" s="37"/>
      <c r="M107" s="118"/>
    </row>
    <row r="108" spans="3:13" x14ac:dyDescent="0.2">
      <c r="C108" s="117"/>
      <c r="D108" s="29" t="str">
        <f>$F$20</f>
        <v>Right Sidebar</v>
      </c>
      <c r="E108" s="100" t="str">
        <f>VLOOKUP(G82,E34:F35,2,FALSE)</f>
        <v>Exclamation</v>
      </c>
      <c r="F108" s="101">
        <f t="shared" ref="F108:F109" si="13">H82</f>
        <v>0.83798127174367021</v>
      </c>
      <c r="G108" s="101">
        <f t="shared" ref="G108:G109" si="14">F108-E$53</f>
        <v>1.8143215063508245E-2</v>
      </c>
      <c r="H108" s="138"/>
      <c r="I108" s="143"/>
      <c r="J108" s="37"/>
      <c r="K108" s="37"/>
      <c r="L108" s="37"/>
      <c r="M108" s="118"/>
    </row>
    <row r="109" spans="3:13" x14ac:dyDescent="0.2">
      <c r="C109" s="117"/>
      <c r="D109" s="30" t="str">
        <f>$F$21</f>
        <v>Left Sidebar</v>
      </c>
      <c r="E109" s="100" t="str">
        <f t="shared" ref="E109" si="15">VLOOKUP(G83,E35:F36,2,FALSE)</f>
        <v>Exclamation</v>
      </c>
      <c r="F109" s="101">
        <f t="shared" si="13"/>
        <v>0.83799819043836654</v>
      </c>
      <c r="G109" s="101">
        <f t="shared" si="14"/>
        <v>1.8160133758204577E-2</v>
      </c>
      <c r="H109" s="138"/>
      <c r="I109" s="143"/>
      <c r="J109" s="37"/>
      <c r="K109" s="37"/>
      <c r="L109" s="37"/>
      <c r="M109" s="118"/>
    </row>
    <row r="110" spans="3:13" ht="32" x14ac:dyDescent="0.2">
      <c r="C110" s="117"/>
      <c r="D110" s="102" t="s">
        <v>138</v>
      </c>
      <c r="E110" s="103" t="s">
        <v>139</v>
      </c>
      <c r="F110" s="104">
        <f>AVERAGE(F103:F107)</f>
        <v>0.84035915672350225</v>
      </c>
      <c r="G110" s="104">
        <f>AVERAGE(G103:G107)</f>
        <v>2.0521100043340245E-2</v>
      </c>
      <c r="H110" s="138"/>
      <c r="I110" s="37"/>
      <c r="J110" s="37"/>
      <c r="K110" s="37"/>
      <c r="L110" s="37"/>
      <c r="M110" s="118"/>
    </row>
    <row r="111" spans="3:13" x14ac:dyDescent="0.2">
      <c r="C111" s="117"/>
      <c r="D111" s="140"/>
      <c r="E111" s="140"/>
      <c r="F111" s="107"/>
      <c r="G111" s="107"/>
      <c r="H111" s="107"/>
      <c r="I111" s="37"/>
      <c r="J111" s="37"/>
      <c r="K111" s="37"/>
      <c r="L111" s="37"/>
      <c r="M111" s="118"/>
    </row>
    <row r="112" spans="3:13" ht="17" thickBot="1" x14ac:dyDescent="0.25">
      <c r="C112" s="121"/>
      <c r="D112" s="122"/>
      <c r="E112" s="122"/>
      <c r="F112" s="122"/>
      <c r="G112" s="122"/>
      <c r="H112" s="122"/>
      <c r="I112" s="122"/>
      <c r="J112" s="122"/>
      <c r="K112" s="122"/>
      <c r="L112" s="122"/>
      <c r="M112" s="123"/>
    </row>
  </sheetData>
  <mergeCells count="21">
    <mergeCell ref="D43:D44"/>
    <mergeCell ref="E43:L43"/>
    <mergeCell ref="D75:D76"/>
    <mergeCell ref="G75:L75"/>
    <mergeCell ref="D20:E20"/>
    <mergeCell ref="D21:E21"/>
    <mergeCell ref="D35:D36"/>
    <mergeCell ref="D37:D38"/>
    <mergeCell ref="E75:F75"/>
    <mergeCell ref="D33:D34"/>
    <mergeCell ref="D19:E19"/>
    <mergeCell ref="D25:D26"/>
    <mergeCell ref="D27:D28"/>
    <mergeCell ref="D29:D30"/>
    <mergeCell ref="D31:D32"/>
    <mergeCell ref="D18:E18"/>
    <mergeCell ref="C7:F7"/>
    <mergeCell ref="D14:E14"/>
    <mergeCell ref="D15:E15"/>
    <mergeCell ref="D16:E16"/>
    <mergeCell ref="D17:E17"/>
  </mergeCells>
  <conditionalFormatting sqref="E77:F77">
    <cfRule type="top10" dxfId="4" priority="13" percent="1" rank="1"/>
  </conditionalFormatting>
  <conditionalFormatting sqref="E78:F78">
    <cfRule type="top10" dxfId="3" priority="14" percent="1" rank="1"/>
  </conditionalFormatting>
  <conditionalFormatting sqref="E79:F79">
    <cfRule type="top10" dxfId="2" priority="15" percent="1" rank="1"/>
  </conditionalFormatting>
  <conditionalFormatting sqref="E80:F80 E81">
    <cfRule type="top10" dxfId="1" priority="16" percent="1" rank="1"/>
  </conditionalFormatting>
  <conditionalFormatting sqref="E82:F83 F81">
    <cfRule type="top10" dxfId="0" priority="17" percent="1" rank="1"/>
  </conditionalFormatting>
  <hyperlinks>
    <hyperlink ref="C7" location="'Input &amp; Summary - 7L2CO'!D70" display="Click to Jump to Analysis Output"/>
    <hyperlink ref="D7" location="'Input &amp; Summary - 7L2CO'!D70" display="'Input &amp; Summary - 7L2CO'!D70"/>
    <hyperlink ref="E7" location="'Input &amp; Summary - 7L2CO'!D70" display="'Input &amp; Summary - 7L2CO'!D70"/>
    <hyperlink ref="F7" location="'Input &amp; Summary - 7L2CO'!D70" display="'Input &amp; Summary - 7L2CO'!D70"/>
  </hyperlinks>
  <pageMargins left="0.7" right="0.7" top="0.75" bottom="0.75" header="0.3" footer="0.3"/>
  <pageSetup orientation="portrait" horizontalDpi="0" verticalDpi="0"/>
  <rowBreaks count="1" manualBreakCount="1">
    <brk id="80" max="16383" man="1"/>
  </rowBreaks>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'Hidden - Dropdown Inputs'!$B$3:$B$4</xm:f>
          </x14:formula1>
          <xm:sqref>E59:E65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N59"/>
  <sheetViews>
    <sheetView showGridLines="0" zoomScalePageLayoutView="151" workbookViewId="0"/>
  </sheetViews>
  <sheetFormatPr baseColWidth="10" defaultRowHeight="16" x14ac:dyDescent="0.2"/>
  <cols>
    <col min="1" max="1" width="2.6640625" style="2" customWidth="1"/>
    <col min="2" max="2" width="10.83203125" style="2"/>
    <col min="3" max="3" width="2.83203125" style="2" customWidth="1"/>
    <col min="4" max="4" width="31.6640625" style="2" customWidth="1"/>
    <col min="5" max="5" width="16.33203125" style="2" customWidth="1"/>
    <col min="6" max="12" width="10.83203125" style="2"/>
    <col min="13" max="13" width="20" style="2" customWidth="1"/>
    <col min="14" max="16384" width="10.83203125" style="2"/>
  </cols>
  <sheetData>
    <row r="3" spans="4:12" ht="38" x14ac:dyDescent="0.4">
      <c r="D3" s="1" t="s">
        <v>0</v>
      </c>
    </row>
    <row r="4" spans="4:12" ht="26" x14ac:dyDescent="0.3">
      <c r="D4" s="3" t="s">
        <v>161</v>
      </c>
    </row>
    <row r="7" spans="4:12" ht="21" x14ac:dyDescent="0.25">
      <c r="D7" s="22" t="s">
        <v>20</v>
      </c>
    </row>
    <row r="8" spans="4:12" ht="11" customHeight="1" x14ac:dyDescent="0.25">
      <c r="D8" s="11"/>
    </row>
    <row r="9" spans="4:12" ht="19" customHeight="1" x14ac:dyDescent="0.2">
      <c r="D9" s="13" t="s">
        <v>27</v>
      </c>
      <c r="E9" s="327" t="s">
        <v>28</v>
      </c>
      <c r="F9" s="327"/>
      <c r="G9" s="327"/>
      <c r="H9" s="327"/>
      <c r="I9" s="327"/>
      <c r="J9" s="327"/>
      <c r="K9" s="327"/>
      <c r="L9" s="328"/>
    </row>
    <row r="10" spans="4:12" ht="19" customHeight="1" x14ac:dyDescent="0.2">
      <c r="D10" s="14" t="s">
        <v>22</v>
      </c>
      <c r="E10" s="16">
        <v>1</v>
      </c>
      <c r="F10" s="16">
        <v>1</v>
      </c>
      <c r="G10" s="16">
        <v>1</v>
      </c>
      <c r="H10" s="16">
        <v>1</v>
      </c>
      <c r="I10" s="16">
        <v>2</v>
      </c>
      <c r="J10" s="16">
        <v>2</v>
      </c>
      <c r="K10" s="16">
        <v>2</v>
      </c>
      <c r="L10" s="17">
        <v>2</v>
      </c>
    </row>
    <row r="11" spans="4:12" ht="19" customHeight="1" x14ac:dyDescent="0.2">
      <c r="D11" s="14" t="s">
        <v>23</v>
      </c>
      <c r="E11" s="16">
        <v>1</v>
      </c>
      <c r="F11" s="16">
        <v>1</v>
      </c>
      <c r="G11" s="16">
        <v>2</v>
      </c>
      <c r="H11" s="16">
        <v>2</v>
      </c>
      <c r="I11" s="16">
        <v>1</v>
      </c>
      <c r="J11" s="16">
        <v>1</v>
      </c>
      <c r="K11" s="16">
        <v>2</v>
      </c>
      <c r="L11" s="17">
        <v>2</v>
      </c>
    </row>
    <row r="12" spans="4:12" ht="19" customHeight="1" x14ac:dyDescent="0.2">
      <c r="D12" s="14" t="s">
        <v>24</v>
      </c>
      <c r="E12" s="16">
        <v>1</v>
      </c>
      <c r="F12" s="16">
        <v>1</v>
      </c>
      <c r="G12" s="16">
        <v>2</v>
      </c>
      <c r="H12" s="16">
        <v>2</v>
      </c>
      <c r="I12" s="16">
        <v>2</v>
      </c>
      <c r="J12" s="16">
        <v>2</v>
      </c>
      <c r="K12" s="16">
        <v>1</v>
      </c>
      <c r="L12" s="17">
        <v>1</v>
      </c>
    </row>
    <row r="13" spans="4:12" ht="19" customHeight="1" x14ac:dyDescent="0.2">
      <c r="D13" s="14" t="s">
        <v>25</v>
      </c>
      <c r="E13" s="16">
        <v>1</v>
      </c>
      <c r="F13" s="16">
        <v>2</v>
      </c>
      <c r="G13" s="16">
        <v>1</v>
      </c>
      <c r="H13" s="16">
        <v>2</v>
      </c>
      <c r="I13" s="16">
        <v>1</v>
      </c>
      <c r="J13" s="16">
        <v>2</v>
      </c>
      <c r="K13" s="16">
        <v>1</v>
      </c>
      <c r="L13" s="17">
        <v>2</v>
      </c>
    </row>
    <row r="14" spans="4:12" ht="19" customHeight="1" x14ac:dyDescent="0.2">
      <c r="D14" s="14" t="s">
        <v>26</v>
      </c>
      <c r="E14" s="16">
        <v>1</v>
      </c>
      <c r="F14" s="16">
        <v>2</v>
      </c>
      <c r="G14" s="16">
        <v>1</v>
      </c>
      <c r="H14" s="16">
        <v>2</v>
      </c>
      <c r="I14" s="16">
        <v>2</v>
      </c>
      <c r="J14" s="16">
        <v>1</v>
      </c>
      <c r="K14" s="16">
        <v>2</v>
      </c>
      <c r="L14" s="17">
        <v>1</v>
      </c>
    </row>
    <row r="15" spans="4:12" ht="19" customHeight="1" x14ac:dyDescent="0.2">
      <c r="D15" s="14" t="s">
        <v>150</v>
      </c>
      <c r="E15" s="16">
        <v>1</v>
      </c>
      <c r="F15" s="16">
        <v>2</v>
      </c>
      <c r="G15" s="16">
        <v>2</v>
      </c>
      <c r="H15" s="16">
        <v>1</v>
      </c>
      <c r="I15" s="16">
        <v>1</v>
      </c>
      <c r="J15" s="16">
        <v>2</v>
      </c>
      <c r="K15" s="16">
        <v>2</v>
      </c>
      <c r="L15" s="17">
        <v>1</v>
      </c>
    </row>
    <row r="16" spans="4:12" ht="19" customHeight="1" x14ac:dyDescent="0.2">
      <c r="D16" s="18" t="s">
        <v>149</v>
      </c>
      <c r="E16" s="20">
        <v>1</v>
      </c>
      <c r="F16" s="20">
        <v>2</v>
      </c>
      <c r="G16" s="20">
        <v>2</v>
      </c>
      <c r="H16" s="20">
        <v>1</v>
      </c>
      <c r="I16" s="20">
        <v>2</v>
      </c>
      <c r="J16" s="20">
        <v>1</v>
      </c>
      <c r="K16" s="20">
        <v>1</v>
      </c>
      <c r="L16" s="21">
        <v>2</v>
      </c>
    </row>
    <row r="17" spans="4:14" x14ac:dyDescent="0.2">
      <c r="D17" s="37"/>
      <c r="E17" s="37"/>
      <c r="F17" s="37"/>
      <c r="G17" s="37"/>
      <c r="H17" s="37"/>
      <c r="I17" s="37"/>
      <c r="J17" s="37"/>
      <c r="K17" s="37"/>
      <c r="L17" s="37"/>
    </row>
    <row r="18" spans="4:14" x14ac:dyDescent="0.2">
      <c r="D18" s="37"/>
      <c r="E18" s="37"/>
      <c r="F18" s="37"/>
      <c r="G18" s="37"/>
      <c r="H18" s="37"/>
      <c r="I18" s="37"/>
      <c r="J18" s="37"/>
      <c r="K18" s="37"/>
      <c r="L18" s="37"/>
    </row>
    <row r="19" spans="4:14" ht="21" x14ac:dyDescent="0.25">
      <c r="D19" s="22" t="s">
        <v>71</v>
      </c>
    </row>
    <row r="20" spans="4:14" ht="10" customHeight="1" x14ac:dyDescent="0.2"/>
    <row r="21" spans="4:14" s="8" customFormat="1" x14ac:dyDescent="0.2">
      <c r="D21" s="23" t="s">
        <v>72</v>
      </c>
      <c r="E21" s="40">
        <v>1</v>
      </c>
      <c r="F21" s="40">
        <v>2</v>
      </c>
      <c r="G21" s="40">
        <v>3</v>
      </c>
      <c r="H21" s="23">
        <v>4</v>
      </c>
      <c r="I21" s="40">
        <v>5</v>
      </c>
      <c r="J21" s="40">
        <v>6</v>
      </c>
      <c r="K21" s="40">
        <v>7</v>
      </c>
      <c r="L21" s="23">
        <v>8</v>
      </c>
      <c r="M21" s="23" t="s">
        <v>73</v>
      </c>
    </row>
    <row r="22" spans="4:14" x14ac:dyDescent="0.2">
      <c r="D22" s="9" t="s">
        <v>147</v>
      </c>
      <c r="E22" s="39">
        <f>'Input &amp; Summary - 7L2CO'!E53</f>
        <v>0.81983805668016196</v>
      </c>
      <c r="F22" s="39">
        <f>'Input &amp; Summary - 7L2CO'!F53</f>
        <v>0.82377049180327866</v>
      </c>
      <c r="G22" s="39">
        <f>'Input &amp; Summary - 7L2CO'!G53</f>
        <v>0.85912698412698407</v>
      </c>
      <c r="H22" s="39">
        <f>'Input &amp; Summary - 7L2CO'!H53</f>
        <v>0.8468992248062015</v>
      </c>
      <c r="I22" s="39">
        <f>'Input &amp; Summary - 7L2CO'!I53</f>
        <v>0.83433133732534925</v>
      </c>
      <c r="J22" s="39">
        <f>'Input &amp; Summary - 7L2CO'!J53</f>
        <v>0.82448979591836735</v>
      </c>
      <c r="K22" s="39">
        <f>'Input &amp; Summary - 7L2CO'!K53</f>
        <v>0.84453781512605042</v>
      </c>
      <c r="L22" s="39">
        <f>'Input &amp; Summary - 7L2CO'!L53</f>
        <v>0.83476394849785407</v>
      </c>
      <c r="M22" s="39">
        <f>AVERAGE(E22:L22)</f>
        <v>0.83596970678553095</v>
      </c>
    </row>
    <row r="24" spans="4:14" x14ac:dyDescent="0.2">
      <c r="D24" s="40" t="s">
        <v>74</v>
      </c>
      <c r="E24" s="329"/>
      <c r="F24" s="330"/>
      <c r="G24" s="330"/>
      <c r="H24" s="330"/>
      <c r="I24" s="330"/>
      <c r="J24" s="330"/>
      <c r="K24" s="330"/>
      <c r="L24" s="330"/>
      <c r="M24" s="40" t="s">
        <v>69</v>
      </c>
      <c r="N24" s="148" t="s">
        <v>70</v>
      </c>
    </row>
    <row r="25" spans="4:14" x14ac:dyDescent="0.2">
      <c r="D25" s="177" t="s">
        <v>22</v>
      </c>
      <c r="E25" s="179">
        <f t="shared" ref="E25:L29" si="0">IF(E10=1,E$22,"")</f>
        <v>0.81983805668016196</v>
      </c>
      <c r="F25" s="179">
        <f t="shared" si="0"/>
        <v>0.82377049180327866</v>
      </c>
      <c r="G25" s="179">
        <f t="shared" si="0"/>
        <v>0.85912698412698407</v>
      </c>
      <c r="H25" s="179">
        <f t="shared" si="0"/>
        <v>0.8468992248062015</v>
      </c>
      <c r="I25" s="179" t="str">
        <f t="shared" si="0"/>
        <v/>
      </c>
      <c r="J25" s="179" t="str">
        <f t="shared" si="0"/>
        <v/>
      </c>
      <c r="K25" s="179" t="str">
        <f t="shared" si="0"/>
        <v/>
      </c>
      <c r="L25" s="179" t="str">
        <f t="shared" si="0"/>
        <v/>
      </c>
      <c r="M25" s="180">
        <f t="shared" ref="M25:M31" si="1">AVERAGE(E25:L25)</f>
        <v>0.83740868935415658</v>
      </c>
      <c r="N25" s="181">
        <f t="shared" ref="N25:N31" si="2">SUM(E25:L25)</f>
        <v>3.3496347574166263</v>
      </c>
    </row>
    <row r="26" spans="4:14" x14ac:dyDescent="0.2">
      <c r="D26" s="14" t="s">
        <v>23</v>
      </c>
      <c r="E26" s="41">
        <f t="shared" si="0"/>
        <v>0.81983805668016196</v>
      </c>
      <c r="F26" s="41">
        <f t="shared" si="0"/>
        <v>0.82377049180327866</v>
      </c>
      <c r="G26" s="41" t="str">
        <f t="shared" si="0"/>
        <v/>
      </c>
      <c r="H26" s="41" t="str">
        <f t="shared" si="0"/>
        <v/>
      </c>
      <c r="I26" s="41">
        <f t="shared" si="0"/>
        <v>0.83433133732534925</v>
      </c>
      <c r="J26" s="41">
        <f t="shared" si="0"/>
        <v>0.82448979591836735</v>
      </c>
      <c r="K26" s="41" t="str">
        <f t="shared" si="0"/>
        <v/>
      </c>
      <c r="L26" s="41" t="str">
        <f t="shared" si="0"/>
        <v/>
      </c>
      <c r="M26" s="42">
        <f t="shared" si="1"/>
        <v>0.82560742043178936</v>
      </c>
      <c r="N26" s="165">
        <f t="shared" si="2"/>
        <v>3.3024296817271575</v>
      </c>
    </row>
    <row r="27" spans="4:14" x14ac:dyDescent="0.2">
      <c r="D27" s="14" t="s">
        <v>24</v>
      </c>
      <c r="E27" s="41">
        <f t="shared" si="0"/>
        <v>0.81983805668016196</v>
      </c>
      <c r="F27" s="41">
        <f t="shared" si="0"/>
        <v>0.82377049180327866</v>
      </c>
      <c r="G27" s="41" t="str">
        <f t="shared" si="0"/>
        <v/>
      </c>
      <c r="H27" s="41" t="str">
        <f t="shared" si="0"/>
        <v/>
      </c>
      <c r="I27" s="41" t="str">
        <f t="shared" si="0"/>
        <v/>
      </c>
      <c r="J27" s="41" t="str">
        <f t="shared" si="0"/>
        <v/>
      </c>
      <c r="K27" s="41">
        <f t="shared" si="0"/>
        <v>0.84453781512605042</v>
      </c>
      <c r="L27" s="41">
        <f t="shared" si="0"/>
        <v>0.83476394849785407</v>
      </c>
      <c r="M27" s="42">
        <f t="shared" si="1"/>
        <v>0.83072757802683628</v>
      </c>
      <c r="N27" s="165">
        <f t="shared" si="2"/>
        <v>3.3229103121073451</v>
      </c>
    </row>
    <row r="28" spans="4:14" x14ac:dyDescent="0.2">
      <c r="D28" s="14" t="s">
        <v>25</v>
      </c>
      <c r="E28" s="41">
        <f t="shared" si="0"/>
        <v>0.81983805668016196</v>
      </c>
      <c r="F28" s="41" t="str">
        <f t="shared" si="0"/>
        <v/>
      </c>
      <c r="G28" s="41">
        <f t="shared" si="0"/>
        <v>0.85912698412698407</v>
      </c>
      <c r="H28" s="41" t="str">
        <f t="shared" si="0"/>
        <v/>
      </c>
      <c r="I28" s="41">
        <f t="shared" si="0"/>
        <v>0.83433133732534925</v>
      </c>
      <c r="J28" s="41" t="str">
        <f t="shared" si="0"/>
        <v/>
      </c>
      <c r="K28" s="41">
        <f t="shared" si="0"/>
        <v>0.84453781512605042</v>
      </c>
      <c r="L28" s="41" t="str">
        <f t="shared" si="0"/>
        <v/>
      </c>
      <c r="M28" s="42">
        <f t="shared" si="1"/>
        <v>0.8394585483146364</v>
      </c>
      <c r="N28" s="165">
        <f t="shared" si="2"/>
        <v>3.3578341932585456</v>
      </c>
    </row>
    <row r="29" spans="4:14" x14ac:dyDescent="0.2">
      <c r="D29" s="14" t="s">
        <v>26</v>
      </c>
      <c r="E29" s="41">
        <f t="shared" si="0"/>
        <v>0.81983805668016196</v>
      </c>
      <c r="F29" s="41" t="str">
        <f t="shared" si="0"/>
        <v/>
      </c>
      <c r="G29" s="41">
        <f t="shared" si="0"/>
        <v>0.85912698412698407</v>
      </c>
      <c r="H29" s="41" t="str">
        <f t="shared" si="0"/>
        <v/>
      </c>
      <c r="I29" s="41" t="str">
        <f t="shared" si="0"/>
        <v/>
      </c>
      <c r="J29" s="41">
        <f t="shared" si="0"/>
        <v>0.82448979591836735</v>
      </c>
      <c r="K29" s="41" t="str">
        <f t="shared" si="0"/>
        <v/>
      </c>
      <c r="L29" s="41">
        <f t="shared" si="0"/>
        <v>0.83476394849785407</v>
      </c>
      <c r="M29" s="42">
        <f t="shared" si="1"/>
        <v>0.83455469630584189</v>
      </c>
      <c r="N29" s="165">
        <f t="shared" si="2"/>
        <v>3.3382187852233676</v>
      </c>
    </row>
    <row r="30" spans="4:14" x14ac:dyDescent="0.2">
      <c r="D30" s="14" t="s">
        <v>150</v>
      </c>
      <c r="E30" s="41">
        <f t="shared" ref="E30:L31" si="3">IF(E15=1,E$22,"")</f>
        <v>0.81983805668016196</v>
      </c>
      <c r="F30" s="41" t="str">
        <f t="shared" si="3"/>
        <v/>
      </c>
      <c r="G30" s="41" t="str">
        <f t="shared" si="3"/>
        <v/>
      </c>
      <c r="H30" s="41">
        <f t="shared" si="3"/>
        <v>0.8468992248062015</v>
      </c>
      <c r="I30" s="41">
        <f t="shared" si="3"/>
        <v>0.83433133732534925</v>
      </c>
      <c r="J30" s="41" t="str">
        <f t="shared" si="3"/>
        <v/>
      </c>
      <c r="K30" s="41" t="str">
        <f t="shared" si="3"/>
        <v/>
      </c>
      <c r="L30" s="41">
        <f t="shared" si="3"/>
        <v>0.83476394849785407</v>
      </c>
      <c r="M30" s="42">
        <f t="shared" si="1"/>
        <v>0.8339581418273917</v>
      </c>
      <c r="N30" s="165">
        <f t="shared" si="2"/>
        <v>3.3358325673095668</v>
      </c>
    </row>
    <row r="31" spans="4:14" x14ac:dyDescent="0.2">
      <c r="D31" s="18" t="s">
        <v>149</v>
      </c>
      <c r="E31" s="44">
        <f t="shared" si="3"/>
        <v>0.81983805668016196</v>
      </c>
      <c r="F31" s="44" t="str">
        <f t="shared" si="3"/>
        <v/>
      </c>
      <c r="G31" s="44" t="str">
        <f t="shared" si="3"/>
        <v/>
      </c>
      <c r="H31" s="44">
        <f t="shared" si="3"/>
        <v>0.8468992248062015</v>
      </c>
      <c r="I31" s="44" t="str">
        <f t="shared" si="3"/>
        <v/>
      </c>
      <c r="J31" s="44">
        <f t="shared" si="3"/>
        <v>0.82448979591836735</v>
      </c>
      <c r="K31" s="44">
        <f t="shared" si="3"/>
        <v>0.84453781512605042</v>
      </c>
      <c r="L31" s="44" t="str">
        <f t="shared" si="3"/>
        <v/>
      </c>
      <c r="M31" s="42">
        <f t="shared" si="1"/>
        <v>0.83394122313269536</v>
      </c>
      <c r="N31" s="165">
        <f t="shared" si="2"/>
        <v>3.3357648925307815</v>
      </c>
    </row>
    <row r="32" spans="4:14" x14ac:dyDescent="0.2">
      <c r="D32" s="40" t="s">
        <v>75</v>
      </c>
      <c r="E32" s="329"/>
      <c r="F32" s="330"/>
      <c r="G32" s="330"/>
      <c r="H32" s="330"/>
      <c r="I32" s="330"/>
      <c r="J32" s="330"/>
      <c r="K32" s="330"/>
      <c r="L32" s="330"/>
      <c r="M32" s="40"/>
      <c r="N32" s="148"/>
    </row>
    <row r="33" spans="4:14" x14ac:dyDescent="0.2">
      <c r="D33" s="14" t="s">
        <v>22</v>
      </c>
      <c r="E33" s="41" t="str">
        <f>IF(E10=2,E$22,"")</f>
        <v/>
      </c>
      <c r="F33" s="41" t="str">
        <f t="shared" ref="F33:L33" si="4">IF(F10=2,F$22,"")</f>
        <v/>
      </c>
      <c r="G33" s="41" t="str">
        <f t="shared" si="4"/>
        <v/>
      </c>
      <c r="H33" s="41" t="str">
        <f t="shared" si="4"/>
        <v/>
      </c>
      <c r="I33" s="41">
        <f t="shared" si="4"/>
        <v>0.83433133732534925</v>
      </c>
      <c r="J33" s="41">
        <f t="shared" si="4"/>
        <v>0.82448979591836735</v>
      </c>
      <c r="K33" s="41">
        <f t="shared" si="4"/>
        <v>0.84453781512605042</v>
      </c>
      <c r="L33" s="41">
        <f t="shared" si="4"/>
        <v>0.83476394849785407</v>
      </c>
      <c r="M33" s="42">
        <f t="shared" ref="M33:M39" si="5">AVERAGE(E33:L33)</f>
        <v>0.83453072421690533</v>
      </c>
      <c r="N33" s="165">
        <f t="shared" ref="N33:N39" si="6">SUM(E33:L33)</f>
        <v>3.3381228968676213</v>
      </c>
    </row>
    <row r="34" spans="4:14" x14ac:dyDescent="0.2">
      <c r="D34" s="14" t="s">
        <v>23</v>
      </c>
      <c r="E34" s="41" t="str">
        <f>IF(E11=2,E$22,"")</f>
        <v/>
      </c>
      <c r="F34" s="41" t="str">
        <f t="shared" ref="F34:L37" si="7">IF(F11=2,F$22,"")</f>
        <v/>
      </c>
      <c r="G34" s="41">
        <f t="shared" si="7"/>
        <v>0.85912698412698407</v>
      </c>
      <c r="H34" s="41">
        <f t="shared" si="7"/>
        <v>0.8468992248062015</v>
      </c>
      <c r="I34" s="41" t="str">
        <f t="shared" si="7"/>
        <v/>
      </c>
      <c r="J34" s="41" t="str">
        <f t="shared" si="7"/>
        <v/>
      </c>
      <c r="K34" s="41">
        <f t="shared" si="7"/>
        <v>0.84453781512605042</v>
      </c>
      <c r="L34" s="41">
        <f t="shared" si="7"/>
        <v>0.83476394849785407</v>
      </c>
      <c r="M34" s="42">
        <f t="shared" si="5"/>
        <v>0.84633199313927254</v>
      </c>
      <c r="N34" s="165">
        <f t="shared" si="6"/>
        <v>3.3853279725570902</v>
      </c>
    </row>
    <row r="35" spans="4:14" x14ac:dyDescent="0.2">
      <c r="D35" s="14" t="s">
        <v>24</v>
      </c>
      <c r="E35" s="41" t="str">
        <f>IF(E12=2,E$22,"")</f>
        <v/>
      </c>
      <c r="F35" s="41" t="str">
        <f t="shared" si="7"/>
        <v/>
      </c>
      <c r="G35" s="41">
        <f t="shared" si="7"/>
        <v>0.85912698412698407</v>
      </c>
      <c r="H35" s="41">
        <f t="shared" si="7"/>
        <v>0.8468992248062015</v>
      </c>
      <c r="I35" s="41">
        <f t="shared" si="7"/>
        <v>0.83433133732534925</v>
      </c>
      <c r="J35" s="41">
        <f t="shared" si="7"/>
        <v>0.82448979591836735</v>
      </c>
      <c r="K35" s="41" t="str">
        <f t="shared" si="7"/>
        <v/>
      </c>
      <c r="L35" s="41" t="str">
        <f t="shared" si="7"/>
        <v/>
      </c>
      <c r="M35" s="42">
        <f t="shared" si="5"/>
        <v>0.84121183554422552</v>
      </c>
      <c r="N35" s="165">
        <f t="shared" si="6"/>
        <v>3.3648473421769021</v>
      </c>
    </row>
    <row r="36" spans="4:14" x14ac:dyDescent="0.2">
      <c r="D36" s="14" t="s">
        <v>25</v>
      </c>
      <c r="E36" s="41" t="str">
        <f>IF(E13=2,E$22,"")</f>
        <v/>
      </c>
      <c r="F36" s="41">
        <f t="shared" si="7"/>
        <v>0.82377049180327866</v>
      </c>
      <c r="G36" s="41" t="str">
        <f t="shared" si="7"/>
        <v/>
      </c>
      <c r="H36" s="41">
        <f t="shared" si="7"/>
        <v>0.8468992248062015</v>
      </c>
      <c r="I36" s="41" t="str">
        <f t="shared" si="7"/>
        <v/>
      </c>
      <c r="J36" s="41">
        <f t="shared" si="7"/>
        <v>0.82448979591836735</v>
      </c>
      <c r="K36" s="41" t="str">
        <f t="shared" si="7"/>
        <v/>
      </c>
      <c r="L36" s="41">
        <f t="shared" si="7"/>
        <v>0.83476394849785407</v>
      </c>
      <c r="M36" s="42">
        <f t="shared" si="5"/>
        <v>0.8324808652564254</v>
      </c>
      <c r="N36" s="165">
        <f t="shared" si="6"/>
        <v>3.3299234610257016</v>
      </c>
    </row>
    <row r="37" spans="4:14" x14ac:dyDescent="0.2">
      <c r="D37" s="14" t="s">
        <v>26</v>
      </c>
      <c r="E37" s="41" t="str">
        <f>IF(E14=2,E$22,"")</f>
        <v/>
      </c>
      <c r="F37" s="41">
        <f t="shared" si="7"/>
        <v>0.82377049180327866</v>
      </c>
      <c r="G37" s="41" t="str">
        <f t="shared" si="7"/>
        <v/>
      </c>
      <c r="H37" s="41">
        <f t="shared" si="7"/>
        <v>0.8468992248062015</v>
      </c>
      <c r="I37" s="41">
        <f t="shared" si="7"/>
        <v>0.83433133732534925</v>
      </c>
      <c r="J37" s="41" t="str">
        <f t="shared" si="7"/>
        <v/>
      </c>
      <c r="K37" s="41">
        <f t="shared" si="7"/>
        <v>0.84453781512605042</v>
      </c>
      <c r="L37" s="41" t="str">
        <f t="shared" si="7"/>
        <v/>
      </c>
      <c r="M37" s="42">
        <f t="shared" si="5"/>
        <v>0.83738471726522001</v>
      </c>
      <c r="N37" s="165">
        <f t="shared" si="6"/>
        <v>3.3495388690608801</v>
      </c>
    </row>
    <row r="38" spans="4:14" x14ac:dyDescent="0.2">
      <c r="D38" s="14" t="s">
        <v>150</v>
      </c>
      <c r="E38" s="41"/>
      <c r="F38" s="41">
        <f t="shared" ref="F38:L38" si="8">IF(F15=2,F$22,"")</f>
        <v>0.82377049180327866</v>
      </c>
      <c r="G38" s="41">
        <f t="shared" si="8"/>
        <v>0.85912698412698407</v>
      </c>
      <c r="H38" s="41" t="str">
        <f t="shared" si="8"/>
        <v/>
      </c>
      <c r="I38" s="41" t="str">
        <f t="shared" si="8"/>
        <v/>
      </c>
      <c r="J38" s="41">
        <f t="shared" si="8"/>
        <v>0.82448979591836735</v>
      </c>
      <c r="K38" s="41">
        <f t="shared" si="8"/>
        <v>0.84453781512605042</v>
      </c>
      <c r="L38" s="41" t="str">
        <f t="shared" si="8"/>
        <v/>
      </c>
      <c r="M38" s="42">
        <f t="shared" si="5"/>
        <v>0.83798127174367021</v>
      </c>
      <c r="N38" s="165">
        <f t="shared" si="6"/>
        <v>3.3519250869746808</v>
      </c>
    </row>
    <row r="39" spans="4:14" x14ac:dyDescent="0.2">
      <c r="D39" s="18" t="s">
        <v>149</v>
      </c>
      <c r="E39" s="44"/>
      <c r="F39" s="44">
        <f t="shared" ref="F39:L39" si="9">IF(F16=2,F$22,"")</f>
        <v>0.82377049180327866</v>
      </c>
      <c r="G39" s="44">
        <f t="shared" si="9"/>
        <v>0.85912698412698407</v>
      </c>
      <c r="H39" s="44" t="str">
        <f t="shared" si="9"/>
        <v/>
      </c>
      <c r="I39" s="44">
        <f t="shared" si="9"/>
        <v>0.83433133732534925</v>
      </c>
      <c r="J39" s="44" t="str">
        <f t="shared" si="9"/>
        <v/>
      </c>
      <c r="K39" s="44" t="str">
        <f t="shared" si="9"/>
        <v/>
      </c>
      <c r="L39" s="44">
        <f t="shared" si="9"/>
        <v>0.83476394849785407</v>
      </c>
      <c r="M39" s="43">
        <f t="shared" si="5"/>
        <v>0.83799819043836654</v>
      </c>
      <c r="N39" s="166">
        <f t="shared" si="6"/>
        <v>3.3519927617534662</v>
      </c>
    </row>
    <row r="41" spans="4:14" ht="21" x14ac:dyDescent="0.25">
      <c r="D41" s="22" t="s">
        <v>101</v>
      </c>
    </row>
    <row r="43" spans="4:14" x14ac:dyDescent="0.2">
      <c r="D43" s="40" t="s">
        <v>103</v>
      </c>
      <c r="E43" s="40" t="s">
        <v>78</v>
      </c>
    </row>
    <row r="44" spans="4:14" ht="32" x14ac:dyDescent="0.2">
      <c r="D44" s="78" t="s">
        <v>104</v>
      </c>
      <c r="E44" s="81">
        <f>AVERAGE('Input &amp; Summary - 7L2CO'!E53:L53)</f>
        <v>0.83596970678553095</v>
      </c>
    </row>
    <row r="45" spans="4:14" x14ac:dyDescent="0.2">
      <c r="D45" s="79" t="s">
        <v>105</v>
      </c>
      <c r="E45" s="82">
        <f>SUM('Input &amp; Summary - 7L2CO'!I77:I81)</f>
        <v>2.1947249689856285E-2</v>
      </c>
    </row>
    <row r="46" spans="4:14" x14ac:dyDescent="0.2">
      <c r="D46" s="79" t="s">
        <v>100</v>
      </c>
      <c r="E46" s="82">
        <f>SUMSQ('Input &amp; Summary - 7L2CO'!E53:L53)</f>
        <v>5.5920369090856203</v>
      </c>
    </row>
    <row r="47" spans="4:14" x14ac:dyDescent="0.2">
      <c r="D47" s="79" t="s">
        <v>106</v>
      </c>
      <c r="E47" s="82">
        <f>POWER(SUM('Input &amp; Summary - 7L2CO'!E53:L53),2)/COUNT('Input &amp; Summary - 7L2CO'!E53:L53)</f>
        <v>5.5907628053046929</v>
      </c>
    </row>
    <row r="48" spans="4:14" x14ac:dyDescent="0.2">
      <c r="D48" s="80" t="s">
        <v>102</v>
      </c>
      <c r="E48" s="83">
        <f>E46-E47</f>
        <v>1.2741037809274047E-3</v>
      </c>
    </row>
    <row r="51" spans="4:5" x14ac:dyDescent="0.2">
      <c r="D51" s="40" t="s">
        <v>113</v>
      </c>
      <c r="E51" s="40" t="s">
        <v>18</v>
      </c>
    </row>
    <row r="52" spans="4:5" x14ac:dyDescent="0.2">
      <c r="D52" s="90">
        <f>'Input &amp; Summary - 7L2CO'!E53</f>
        <v>0.81983805668016196</v>
      </c>
      <c r="E52" s="91">
        <v>1</v>
      </c>
    </row>
    <row r="53" spans="4:5" x14ac:dyDescent="0.2">
      <c r="D53" s="90">
        <f>'Input &amp; Summary - 7L2CO'!F53</f>
        <v>0.82377049180327866</v>
      </c>
      <c r="E53" s="145">
        <v>2</v>
      </c>
    </row>
    <row r="54" spans="4:5" x14ac:dyDescent="0.2">
      <c r="D54" s="90">
        <f>'Input &amp; Summary - 7L2CO'!G53</f>
        <v>0.85912698412698407</v>
      </c>
      <c r="E54" s="145">
        <v>3</v>
      </c>
    </row>
    <row r="55" spans="4:5" x14ac:dyDescent="0.2">
      <c r="D55" s="90">
        <f>'Input &amp; Summary - 7L2CO'!H53</f>
        <v>0.8468992248062015</v>
      </c>
      <c r="E55" s="145">
        <v>4</v>
      </c>
    </row>
    <row r="56" spans="4:5" x14ac:dyDescent="0.2">
      <c r="D56" s="90">
        <f>'Input &amp; Summary - 7L2CO'!I53</f>
        <v>0.83433133732534925</v>
      </c>
      <c r="E56" s="145">
        <v>5</v>
      </c>
    </row>
    <row r="57" spans="4:5" x14ac:dyDescent="0.2">
      <c r="D57" s="90">
        <f>'Input &amp; Summary - 7L2CO'!J53</f>
        <v>0.82448979591836735</v>
      </c>
      <c r="E57" s="145">
        <v>6</v>
      </c>
    </row>
    <row r="58" spans="4:5" x14ac:dyDescent="0.2">
      <c r="D58" s="90">
        <f>'Input &amp; Summary - 7L2CO'!K53</f>
        <v>0.84453781512605042</v>
      </c>
      <c r="E58" s="145">
        <v>7</v>
      </c>
    </row>
    <row r="59" spans="4:5" x14ac:dyDescent="0.2">
      <c r="D59" s="92">
        <f>'Input &amp; Summary - 7L2CO'!L53</f>
        <v>0.83476394849785407</v>
      </c>
      <c r="E59" s="146">
        <v>8</v>
      </c>
    </row>
  </sheetData>
  <sheetProtection sheet="1" objects="1" scenarios="1"/>
  <mergeCells count="3">
    <mergeCell ref="E9:L9"/>
    <mergeCell ref="E24:L24"/>
    <mergeCell ref="E32:L32"/>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Start Here - Instructions</vt:lpstr>
      <vt:lpstr>Input &amp; Summary - 5L4CO</vt:lpstr>
      <vt:lpstr>Detailed Calculation - 5L4CO</vt:lpstr>
      <vt:lpstr>Input &amp; Summary - 4L3CO</vt:lpstr>
      <vt:lpstr>Detailed Calculation - 4L3CO</vt:lpstr>
      <vt:lpstr>Input &amp; Summary - 3L2CO</vt:lpstr>
      <vt:lpstr>Detailed Calculation - 3L2CO</vt:lpstr>
      <vt:lpstr>Input &amp; Summary - 7L2CO</vt:lpstr>
      <vt:lpstr>Detailed Calculation - 7L2C0</vt:lpstr>
      <vt:lpstr>Hidden - Dropdown Inputs</vt:lpstr>
      <vt:lpstr>Hidden - Page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2017-09-29T22:04:44Z</cp:lastPrinted>
  <dcterms:created xsi:type="dcterms:W3CDTF">2017-08-07T21:11:12Z</dcterms:created>
  <dcterms:modified xsi:type="dcterms:W3CDTF">2017-09-29T22:42:43Z</dcterms:modified>
</cp:coreProperties>
</file>