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ropbox\Bioprinter\Deployable\Hardware\Bioprinter BOM\"/>
    </mc:Choice>
  </mc:AlternateContent>
  <bookViews>
    <workbookView xWindow="0" yWindow="465" windowWidth="16560" windowHeight="16065" tabRatio="500" activeTab="1"/>
  </bookViews>
  <sheets>
    <sheet name="Arrange Parts" sheetId="18" r:id="rId1"/>
    <sheet name="6x Bioprinters Checklist" sheetId="17" r:id="rId2"/>
    <sheet name="6x Bioprinters" sheetId="15" r:id="rId3"/>
    <sheet name="Digikey" sheetId="16" r:id="rId4"/>
    <sheet name="Single Bioprinter" sheetId="14" r:id="rId5"/>
    <sheet name="Mendel Frame" sheetId="13" r:id="rId6"/>
    <sheet name="Mendel Hardware" sheetId="1" r:id="rId7"/>
    <sheet name="Mendel Electrical" sheetId="3" r:id="rId8"/>
    <sheet name="Syringe Pump" sheetId="4" r:id="rId9"/>
    <sheet name="Cooling System" sheetId="7" r:id="rId10"/>
    <sheet name="Misc Electrical" sheetId="8" r:id="rId11"/>
    <sheet name="Tools" sheetId="10" r:id="rId12"/>
    <sheet name="Mendel Printed Parts" sheetId="2" r:id="rId13"/>
    <sheet name="Mendel Frame OtherKit" sheetId="11" r:id="rId14"/>
  </sheets>
  <definedNames>
    <definedName name="_xlnm.Print_Area" localSheetId="1">'6x Bioprinters Checklist'!$A$3:$H$193</definedName>
    <definedName name="_xlnm.Print_Area" localSheetId="0">'Arrange Parts'!$A$3:$H$193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9" i="18" l="1"/>
  <c r="H188" i="18"/>
  <c r="H187" i="18"/>
  <c r="H186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G156" i="18"/>
  <c r="H156" i="18"/>
  <c r="G155" i="18"/>
  <c r="H155" i="18"/>
  <c r="H154" i="18"/>
  <c r="H153" i="18"/>
  <c r="H152" i="18"/>
  <c r="H151" i="18"/>
  <c r="H150" i="18"/>
  <c r="H149" i="18"/>
  <c r="H148" i="18"/>
  <c r="H147" i="18"/>
  <c r="H142" i="18"/>
  <c r="G141" i="18"/>
  <c r="H141" i="18"/>
  <c r="G140" i="18"/>
  <c r="H140" i="18"/>
  <c r="G139" i="18"/>
  <c r="H139" i="18"/>
  <c r="G138" i="18"/>
  <c r="H138" i="18"/>
  <c r="G137" i="18"/>
  <c r="H137" i="18"/>
  <c r="G136" i="18"/>
  <c r="H136" i="18"/>
  <c r="M131" i="18"/>
  <c r="G131" i="18"/>
  <c r="H131" i="18"/>
  <c r="H130" i="18"/>
  <c r="G129" i="18"/>
  <c r="H129" i="18"/>
  <c r="G128" i="18"/>
  <c r="H128" i="18"/>
  <c r="G127" i="18"/>
  <c r="H127" i="18"/>
  <c r="G126" i="18"/>
  <c r="H126" i="18"/>
  <c r="G125" i="18"/>
  <c r="H125" i="18"/>
  <c r="G124" i="18"/>
  <c r="H124" i="18"/>
  <c r="G123" i="18"/>
  <c r="H123" i="18"/>
  <c r="G122" i="18"/>
  <c r="H122" i="18"/>
  <c r="G121" i="18"/>
  <c r="H121" i="18"/>
  <c r="G120" i="18"/>
  <c r="H120" i="18"/>
  <c r="G119" i="18"/>
  <c r="H119" i="18"/>
  <c r="G118" i="18"/>
  <c r="H118" i="18"/>
  <c r="G117" i="18"/>
  <c r="H117" i="18"/>
  <c r="G116" i="18"/>
  <c r="H116" i="18"/>
  <c r="G115" i="18"/>
  <c r="H115" i="18"/>
  <c r="G114" i="18"/>
  <c r="H114" i="18"/>
  <c r="G113" i="18"/>
  <c r="H113" i="18"/>
  <c r="G112" i="18"/>
  <c r="H112" i="18"/>
  <c r="G111" i="18"/>
  <c r="H111" i="18"/>
  <c r="G110" i="18"/>
  <c r="H110" i="18"/>
  <c r="G109" i="18"/>
  <c r="H109" i="18"/>
  <c r="G108" i="18"/>
  <c r="H108" i="18"/>
  <c r="G107" i="18"/>
  <c r="H107" i="18"/>
  <c r="G106" i="18"/>
  <c r="H106" i="18"/>
  <c r="G105" i="18"/>
  <c r="H105" i="18"/>
  <c r="G104" i="18"/>
  <c r="H104" i="18"/>
  <c r="G103" i="18"/>
  <c r="H103" i="18"/>
  <c r="G102" i="18"/>
  <c r="H102" i="18"/>
  <c r="G101" i="18"/>
  <c r="H101" i="18"/>
  <c r="G100" i="18"/>
  <c r="H100" i="18"/>
  <c r="G99" i="18"/>
  <c r="H99" i="18"/>
  <c r="G98" i="18"/>
  <c r="H98" i="18"/>
  <c r="G97" i="18"/>
  <c r="H97" i="18"/>
  <c r="G96" i="18"/>
  <c r="H96" i="18"/>
  <c r="G95" i="18"/>
  <c r="H95" i="18"/>
  <c r="G94" i="18"/>
  <c r="H94" i="18"/>
  <c r="G93" i="18"/>
  <c r="H93" i="18"/>
  <c r="G92" i="18"/>
  <c r="H92" i="18"/>
  <c r="G91" i="18"/>
  <c r="H91" i="18"/>
  <c r="G90" i="18"/>
  <c r="H90" i="18"/>
  <c r="G89" i="18"/>
  <c r="H89" i="18"/>
  <c r="G88" i="18"/>
  <c r="H88" i="18"/>
  <c r="G87" i="18"/>
  <c r="H87" i="18"/>
  <c r="G86" i="18"/>
  <c r="H86" i="18"/>
  <c r="G85" i="18"/>
  <c r="H85" i="18"/>
  <c r="H80" i="18"/>
  <c r="G79" i="18"/>
  <c r="H79" i="18"/>
  <c r="G78" i="18"/>
  <c r="H78" i="18"/>
  <c r="G77" i="18"/>
  <c r="H77" i="18"/>
  <c r="G76" i="18"/>
  <c r="H76" i="18"/>
  <c r="G75" i="18"/>
  <c r="H75" i="18"/>
  <c r="G74" i="18"/>
  <c r="H74" i="18"/>
  <c r="G73" i="18"/>
  <c r="H73" i="18"/>
  <c r="G72" i="18"/>
  <c r="H72" i="18"/>
  <c r="G71" i="18"/>
  <c r="H71" i="18"/>
  <c r="G60" i="18"/>
  <c r="H60" i="18"/>
  <c r="G59" i="18"/>
  <c r="H59" i="18"/>
  <c r="G58" i="18"/>
  <c r="H58" i="18"/>
  <c r="G57" i="18"/>
  <c r="H57" i="18"/>
  <c r="G56" i="18"/>
  <c r="H56" i="18"/>
  <c r="G55" i="18"/>
  <c r="H55" i="18"/>
  <c r="G54" i="18"/>
  <c r="H54" i="18"/>
  <c r="G53" i="18"/>
  <c r="H53" i="18"/>
  <c r="G52" i="18"/>
  <c r="H52" i="18"/>
  <c r="G51" i="18"/>
  <c r="H51" i="18"/>
  <c r="G50" i="18"/>
  <c r="H50" i="18"/>
  <c r="G49" i="18"/>
  <c r="H49" i="18"/>
  <c r="G48" i="18"/>
  <c r="H48" i="18"/>
  <c r="G47" i="18"/>
  <c r="H47" i="18"/>
  <c r="G46" i="18"/>
  <c r="H46" i="18"/>
  <c r="G45" i="18"/>
  <c r="H45" i="18"/>
  <c r="G44" i="18"/>
  <c r="H44" i="18"/>
  <c r="G43" i="18"/>
  <c r="H43" i="18"/>
  <c r="G42" i="18"/>
  <c r="H42" i="18"/>
  <c r="G41" i="18"/>
  <c r="H41" i="18"/>
  <c r="G40" i="18"/>
  <c r="H40" i="18"/>
  <c r="G39" i="18"/>
  <c r="H39" i="18"/>
  <c r="G38" i="18"/>
  <c r="H38" i="18"/>
  <c r="G37" i="18"/>
  <c r="H37" i="18"/>
  <c r="G36" i="18"/>
  <c r="H36" i="18"/>
  <c r="G35" i="18"/>
  <c r="H35" i="18"/>
  <c r="G34" i="18"/>
  <c r="H34" i="18"/>
  <c r="G33" i="18"/>
  <c r="H33" i="18"/>
  <c r="G32" i="18"/>
  <c r="H32" i="18"/>
  <c r="G31" i="18"/>
  <c r="H31" i="18"/>
  <c r="G30" i="18"/>
  <c r="H30" i="18"/>
  <c r="G29" i="18"/>
  <c r="H29" i="18"/>
  <c r="G28" i="18"/>
  <c r="H28" i="18"/>
  <c r="G27" i="18"/>
  <c r="H27" i="18"/>
  <c r="G26" i="18"/>
  <c r="H26" i="18"/>
  <c r="G25" i="18"/>
  <c r="H25" i="18"/>
  <c r="G24" i="18"/>
  <c r="H24" i="18"/>
  <c r="G23" i="18"/>
  <c r="H23" i="18"/>
  <c r="G22" i="18"/>
  <c r="H22" i="18"/>
  <c r="G21" i="18"/>
  <c r="H21" i="18"/>
  <c r="G20" i="18"/>
  <c r="H20" i="18"/>
  <c r="G15" i="18"/>
  <c r="H15" i="18"/>
  <c r="G14" i="18"/>
  <c r="H14" i="18"/>
  <c r="G13" i="18"/>
  <c r="H13" i="18"/>
  <c r="G12" i="18"/>
  <c r="H12" i="18"/>
  <c r="G11" i="18"/>
  <c r="H11" i="18"/>
  <c r="G10" i="18"/>
  <c r="H10" i="18"/>
  <c r="G9" i="18"/>
  <c r="H9" i="18"/>
  <c r="G8" i="18"/>
  <c r="H8" i="18"/>
  <c r="G7" i="18"/>
  <c r="H7" i="18"/>
  <c r="G6" i="18"/>
  <c r="H6" i="18"/>
  <c r="H174" i="17"/>
  <c r="H147" i="17"/>
  <c r="G101" i="17"/>
  <c r="H101" i="17"/>
  <c r="G100" i="17"/>
  <c r="H100" i="17"/>
  <c r="G6" i="17"/>
  <c r="H6" i="17"/>
  <c r="G7" i="17"/>
  <c r="H7" i="17"/>
  <c r="G8" i="17"/>
  <c r="H8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20" i="17"/>
  <c r="H20" i="17"/>
  <c r="G21" i="17"/>
  <c r="H21" i="17"/>
  <c r="G22" i="17"/>
  <c r="H22" i="17"/>
  <c r="G23" i="17"/>
  <c r="H23" i="17"/>
  <c r="G24" i="17"/>
  <c r="H24" i="17"/>
  <c r="G25" i="17"/>
  <c r="H25" i="17"/>
  <c r="G26" i="17"/>
  <c r="H26" i="17"/>
  <c r="G27" i="17"/>
  <c r="H27" i="17"/>
  <c r="G28" i="17"/>
  <c r="H28" i="17"/>
  <c r="G29" i="17"/>
  <c r="H29" i="17"/>
  <c r="G30" i="17"/>
  <c r="H30" i="17"/>
  <c r="G31" i="17"/>
  <c r="H31" i="17"/>
  <c r="G32" i="17"/>
  <c r="H32" i="17"/>
  <c r="G33" i="17"/>
  <c r="H33" i="17"/>
  <c r="G34" i="17"/>
  <c r="H34" i="17"/>
  <c r="G35" i="17"/>
  <c r="H35" i="17"/>
  <c r="G36" i="17"/>
  <c r="H36" i="17"/>
  <c r="G37" i="17"/>
  <c r="H37" i="17"/>
  <c r="G38" i="17"/>
  <c r="H38" i="17"/>
  <c r="G39" i="17"/>
  <c r="H39" i="17"/>
  <c r="G40" i="17"/>
  <c r="H40" i="17"/>
  <c r="G41" i="17"/>
  <c r="H41" i="17"/>
  <c r="G42" i="17"/>
  <c r="H42" i="17"/>
  <c r="G43" i="17"/>
  <c r="H43" i="17"/>
  <c r="G44" i="17"/>
  <c r="H44" i="17"/>
  <c r="G45" i="17"/>
  <c r="H45" i="17"/>
  <c r="G46" i="17"/>
  <c r="H46" i="17"/>
  <c r="G47" i="17"/>
  <c r="H47" i="17"/>
  <c r="G48" i="17"/>
  <c r="H48" i="17"/>
  <c r="G49" i="17"/>
  <c r="H49" i="17"/>
  <c r="G50" i="17"/>
  <c r="H50" i="17"/>
  <c r="G51" i="17"/>
  <c r="H51" i="17"/>
  <c r="G52" i="17"/>
  <c r="H52" i="17"/>
  <c r="G53" i="17"/>
  <c r="H53" i="17"/>
  <c r="G54" i="17"/>
  <c r="H54" i="17"/>
  <c r="G55" i="17"/>
  <c r="H55" i="17"/>
  <c r="G56" i="17"/>
  <c r="H56" i="17"/>
  <c r="G57" i="17"/>
  <c r="H57" i="17"/>
  <c r="G58" i="17"/>
  <c r="H58" i="17"/>
  <c r="G59" i="17"/>
  <c r="H59" i="17"/>
  <c r="G60" i="17"/>
  <c r="H60" i="17"/>
  <c r="G71" i="17"/>
  <c r="H71" i="17"/>
  <c r="G72" i="17"/>
  <c r="H72" i="17"/>
  <c r="G73" i="17"/>
  <c r="H73" i="17"/>
  <c r="G74" i="17"/>
  <c r="H74" i="17"/>
  <c r="G75" i="17"/>
  <c r="H75" i="17"/>
  <c r="G76" i="17"/>
  <c r="H76" i="17"/>
  <c r="G77" i="17"/>
  <c r="H77" i="17"/>
  <c r="G78" i="17"/>
  <c r="H78" i="17"/>
  <c r="G79" i="17"/>
  <c r="H79" i="17"/>
  <c r="H80" i="17"/>
  <c r="G85" i="17"/>
  <c r="H85" i="17"/>
  <c r="G86" i="17"/>
  <c r="H86" i="17"/>
  <c r="G87" i="17"/>
  <c r="H87" i="17"/>
  <c r="G88" i="17"/>
  <c r="H88" i="17"/>
  <c r="G89" i="17"/>
  <c r="H89" i="17"/>
  <c r="G90" i="17"/>
  <c r="H90" i="17"/>
  <c r="G91" i="17"/>
  <c r="H91" i="17"/>
  <c r="G92" i="17"/>
  <c r="H92" i="17"/>
  <c r="G93" i="17"/>
  <c r="H93" i="17"/>
  <c r="G94" i="17"/>
  <c r="H94" i="17"/>
  <c r="G95" i="17"/>
  <c r="H95" i="17"/>
  <c r="G96" i="17"/>
  <c r="H96" i="17"/>
  <c r="G97" i="17"/>
  <c r="H97" i="17"/>
  <c r="G98" i="17"/>
  <c r="H98" i="17"/>
  <c r="G99" i="17"/>
  <c r="H99" i="17"/>
  <c r="G102" i="17"/>
  <c r="H102" i="17"/>
  <c r="G103" i="17"/>
  <c r="H103" i="17"/>
  <c r="G104" i="17"/>
  <c r="H104" i="17"/>
  <c r="G105" i="17"/>
  <c r="H105" i="17"/>
  <c r="G106" i="17"/>
  <c r="H106" i="17"/>
  <c r="G107" i="17"/>
  <c r="H107" i="17"/>
  <c r="G108" i="17"/>
  <c r="H108" i="17"/>
  <c r="G109" i="17"/>
  <c r="H109" i="17"/>
  <c r="G110" i="17"/>
  <c r="H110" i="17"/>
  <c r="G111" i="17"/>
  <c r="H111" i="17"/>
  <c r="G112" i="17"/>
  <c r="H112" i="17"/>
  <c r="G113" i="17"/>
  <c r="H113" i="17"/>
  <c r="G114" i="17"/>
  <c r="H114" i="17"/>
  <c r="G115" i="17"/>
  <c r="H115" i="17"/>
  <c r="G116" i="17"/>
  <c r="H116" i="17"/>
  <c r="G117" i="17"/>
  <c r="H117" i="17"/>
  <c r="G118" i="17"/>
  <c r="H118" i="17"/>
  <c r="G119" i="17"/>
  <c r="H119" i="17"/>
  <c r="G120" i="17"/>
  <c r="H120" i="17"/>
  <c r="G121" i="17"/>
  <c r="H121" i="17"/>
  <c r="G122" i="17"/>
  <c r="H122" i="17"/>
  <c r="G123" i="17"/>
  <c r="H123" i="17"/>
  <c r="G124" i="17"/>
  <c r="H124" i="17"/>
  <c r="G125" i="17"/>
  <c r="H125" i="17"/>
  <c r="G126" i="17"/>
  <c r="H126" i="17"/>
  <c r="G127" i="17"/>
  <c r="H127" i="17"/>
  <c r="G128" i="17"/>
  <c r="H128" i="17"/>
  <c r="G129" i="17"/>
  <c r="H129" i="17"/>
  <c r="H130" i="17"/>
  <c r="G131" i="17"/>
  <c r="H131" i="17"/>
  <c r="G136" i="17"/>
  <c r="H136" i="17"/>
  <c r="G137" i="17"/>
  <c r="H137" i="17"/>
  <c r="G138" i="17"/>
  <c r="H138" i="17"/>
  <c r="G139" i="17"/>
  <c r="H139" i="17"/>
  <c r="G140" i="17"/>
  <c r="H140" i="17"/>
  <c r="G141" i="17"/>
  <c r="H141" i="17"/>
  <c r="H142" i="17"/>
  <c r="H148" i="17"/>
  <c r="H149" i="17"/>
  <c r="H150" i="17"/>
  <c r="H151" i="17"/>
  <c r="H152" i="17"/>
  <c r="H153" i="17"/>
  <c r="H154" i="17"/>
  <c r="G155" i="17"/>
  <c r="H155" i="17"/>
  <c r="G156" i="17"/>
  <c r="H156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5" i="17"/>
  <c r="H176" i="17"/>
  <c r="H186" i="17"/>
  <c r="H187" i="17"/>
  <c r="H188" i="17"/>
  <c r="H189" i="17"/>
  <c r="M131" i="17"/>
  <c r="G80" i="15"/>
  <c r="I139" i="15"/>
  <c r="J139" i="15"/>
  <c r="K139" i="15"/>
  <c r="J149" i="15"/>
  <c r="K149" i="15"/>
  <c r="J150" i="15"/>
  <c r="K150" i="15"/>
  <c r="J151" i="15"/>
  <c r="K151" i="15"/>
  <c r="I136" i="15"/>
  <c r="J136" i="15"/>
  <c r="K136" i="15"/>
  <c r="I137" i="15"/>
  <c r="J137" i="15"/>
  <c r="K137" i="15"/>
  <c r="I138" i="15"/>
  <c r="J138" i="15"/>
  <c r="K138" i="15"/>
  <c r="I140" i="15"/>
  <c r="J140" i="15"/>
  <c r="K140" i="15"/>
  <c r="I86" i="15"/>
  <c r="J86" i="15"/>
  <c r="K86" i="15"/>
  <c r="I87" i="15"/>
  <c r="J87" i="15"/>
  <c r="K87" i="15"/>
  <c r="I88" i="15"/>
  <c r="J88" i="15"/>
  <c r="K88" i="15"/>
  <c r="I89" i="15"/>
  <c r="J89" i="15"/>
  <c r="K89" i="15"/>
  <c r="I90" i="15"/>
  <c r="J90" i="15"/>
  <c r="K90" i="15"/>
  <c r="I91" i="15"/>
  <c r="J91" i="15"/>
  <c r="K91" i="15"/>
  <c r="I92" i="15"/>
  <c r="J92" i="15"/>
  <c r="K92" i="15"/>
  <c r="I93" i="15"/>
  <c r="J93" i="15"/>
  <c r="K93" i="15"/>
  <c r="I94" i="15"/>
  <c r="J94" i="15"/>
  <c r="K94" i="15"/>
  <c r="I95" i="15"/>
  <c r="J95" i="15"/>
  <c r="K95" i="15"/>
  <c r="I96" i="15"/>
  <c r="J96" i="15"/>
  <c r="K96" i="15"/>
  <c r="I97" i="15"/>
  <c r="J97" i="15"/>
  <c r="K97" i="15"/>
  <c r="I98" i="15"/>
  <c r="J98" i="15"/>
  <c r="K98" i="15"/>
  <c r="I99" i="15"/>
  <c r="J99" i="15"/>
  <c r="K99" i="15"/>
  <c r="I79" i="15"/>
  <c r="J79" i="15"/>
  <c r="K79" i="15"/>
  <c r="M151" i="15"/>
  <c r="J152" i="15"/>
  <c r="K152" i="15"/>
  <c r="J174" i="15"/>
  <c r="K174" i="15"/>
  <c r="J147" i="15"/>
  <c r="K147" i="15"/>
  <c r="I101" i="15"/>
  <c r="J101" i="15"/>
  <c r="K101" i="15"/>
  <c r="I100" i="15"/>
  <c r="J100" i="15"/>
  <c r="K100" i="15"/>
  <c r="L196" i="15"/>
  <c r="I72" i="15"/>
  <c r="J72" i="15"/>
  <c r="K72" i="15"/>
  <c r="J188" i="15"/>
  <c r="K188" i="15"/>
  <c r="J189" i="15"/>
  <c r="K189" i="15"/>
  <c r="J176" i="15"/>
  <c r="K176" i="15"/>
  <c r="J175" i="15"/>
  <c r="K175" i="15"/>
  <c r="J173" i="15"/>
  <c r="K173" i="15"/>
  <c r="J172" i="15"/>
  <c r="K172" i="15"/>
  <c r="J164" i="15"/>
  <c r="K164" i="15"/>
  <c r="J163" i="15"/>
  <c r="K163" i="15"/>
  <c r="J162" i="15"/>
  <c r="K162" i="15"/>
  <c r="J161" i="15"/>
  <c r="K161" i="15"/>
  <c r="J154" i="15"/>
  <c r="K154" i="15"/>
  <c r="J153" i="15"/>
  <c r="K153" i="15"/>
  <c r="J142" i="15"/>
  <c r="K142" i="15"/>
  <c r="I141" i="15"/>
  <c r="J141" i="15"/>
  <c r="K141" i="15"/>
  <c r="I15" i="15"/>
  <c r="J15" i="15"/>
  <c r="K15" i="15"/>
  <c r="L190" i="15"/>
  <c r="J165" i="15"/>
  <c r="K165" i="15"/>
  <c r="J166" i="15"/>
  <c r="K166" i="15"/>
  <c r="J167" i="15"/>
  <c r="K167" i="15"/>
  <c r="J168" i="15"/>
  <c r="K168" i="15"/>
  <c r="J169" i="15"/>
  <c r="K169" i="15"/>
  <c r="J170" i="15"/>
  <c r="K170" i="15"/>
  <c r="L170" i="15"/>
  <c r="I102" i="15"/>
  <c r="J102" i="15"/>
  <c r="K102" i="15"/>
  <c r="I103" i="15"/>
  <c r="J103" i="15"/>
  <c r="K103" i="15"/>
  <c r="I104" i="15"/>
  <c r="J104" i="15"/>
  <c r="K104" i="15"/>
  <c r="I105" i="15"/>
  <c r="J105" i="15"/>
  <c r="K105" i="15"/>
  <c r="I106" i="15"/>
  <c r="J106" i="15"/>
  <c r="K106" i="15"/>
  <c r="I107" i="15"/>
  <c r="J107" i="15"/>
  <c r="K107" i="15"/>
  <c r="I108" i="15"/>
  <c r="J108" i="15"/>
  <c r="K108" i="15"/>
  <c r="I109" i="15"/>
  <c r="J109" i="15"/>
  <c r="K109" i="15"/>
  <c r="I110" i="15"/>
  <c r="J110" i="15"/>
  <c r="K110" i="15"/>
  <c r="I111" i="15"/>
  <c r="J111" i="15"/>
  <c r="K111" i="15"/>
  <c r="L111" i="15"/>
  <c r="M170" i="15"/>
  <c r="I20" i="15"/>
  <c r="J20" i="15"/>
  <c r="K20" i="15"/>
  <c r="I21" i="15"/>
  <c r="J21" i="15"/>
  <c r="K21" i="15"/>
  <c r="I22" i="15"/>
  <c r="J22" i="15"/>
  <c r="K22" i="15"/>
  <c r="I23" i="15"/>
  <c r="J23" i="15"/>
  <c r="K23" i="15"/>
  <c r="I24" i="15"/>
  <c r="J24" i="15"/>
  <c r="K24" i="15"/>
  <c r="I25" i="15"/>
  <c r="J25" i="15"/>
  <c r="K25" i="15"/>
  <c r="I26" i="15"/>
  <c r="J26" i="15"/>
  <c r="K26" i="15"/>
  <c r="I27" i="15"/>
  <c r="J27" i="15"/>
  <c r="K27" i="15"/>
  <c r="I28" i="15"/>
  <c r="J28" i="15"/>
  <c r="K28" i="15"/>
  <c r="I29" i="15"/>
  <c r="J29" i="15"/>
  <c r="K29" i="15"/>
  <c r="I30" i="15"/>
  <c r="J30" i="15"/>
  <c r="K30" i="15"/>
  <c r="I31" i="15"/>
  <c r="J31" i="15"/>
  <c r="K31" i="15"/>
  <c r="I32" i="15"/>
  <c r="J32" i="15"/>
  <c r="K32" i="15"/>
  <c r="I33" i="15"/>
  <c r="J33" i="15"/>
  <c r="K33" i="15"/>
  <c r="I34" i="15"/>
  <c r="J34" i="15"/>
  <c r="K34" i="15"/>
  <c r="I35" i="15"/>
  <c r="J35" i="15"/>
  <c r="K35" i="15"/>
  <c r="I36" i="15"/>
  <c r="J36" i="15"/>
  <c r="K36" i="15"/>
  <c r="I37" i="15"/>
  <c r="J37" i="15"/>
  <c r="K37" i="15"/>
  <c r="I38" i="15"/>
  <c r="J38" i="15"/>
  <c r="K38" i="15"/>
  <c r="I39" i="15"/>
  <c r="J39" i="15"/>
  <c r="K39" i="15"/>
  <c r="I40" i="15"/>
  <c r="J40" i="15"/>
  <c r="K40" i="15"/>
  <c r="I41" i="15"/>
  <c r="J41" i="15"/>
  <c r="K41" i="15"/>
  <c r="I42" i="15"/>
  <c r="J42" i="15"/>
  <c r="K42" i="15"/>
  <c r="I43" i="15"/>
  <c r="J43" i="15"/>
  <c r="K43" i="15"/>
  <c r="I44" i="15"/>
  <c r="J44" i="15"/>
  <c r="K44" i="15"/>
  <c r="I45" i="15"/>
  <c r="J45" i="15"/>
  <c r="K45" i="15"/>
  <c r="I46" i="15"/>
  <c r="J46" i="15"/>
  <c r="K46" i="15"/>
  <c r="I47" i="15"/>
  <c r="J47" i="15"/>
  <c r="K47" i="15"/>
  <c r="I48" i="15"/>
  <c r="J48" i="15"/>
  <c r="K48" i="15"/>
  <c r="I49" i="15"/>
  <c r="J49" i="15"/>
  <c r="K49" i="15"/>
  <c r="I50" i="15"/>
  <c r="J50" i="15"/>
  <c r="K50" i="15"/>
  <c r="I51" i="15"/>
  <c r="J51" i="15"/>
  <c r="K51" i="15"/>
  <c r="I52" i="15"/>
  <c r="J52" i="15"/>
  <c r="K52" i="15"/>
  <c r="I53" i="15"/>
  <c r="J53" i="15"/>
  <c r="K53" i="15"/>
  <c r="I54" i="15"/>
  <c r="J54" i="15"/>
  <c r="K54" i="15"/>
  <c r="I55" i="15"/>
  <c r="J55" i="15"/>
  <c r="K55" i="15"/>
  <c r="I56" i="15"/>
  <c r="J56" i="15"/>
  <c r="K56" i="15"/>
  <c r="I57" i="15"/>
  <c r="J57" i="15"/>
  <c r="K57" i="15"/>
  <c r="I58" i="15"/>
  <c r="J58" i="15"/>
  <c r="K58" i="15"/>
  <c r="I59" i="15"/>
  <c r="J59" i="15"/>
  <c r="K59" i="15"/>
  <c r="I60" i="15"/>
  <c r="J60" i="15"/>
  <c r="K60" i="15"/>
  <c r="K61" i="15"/>
  <c r="K62" i="15"/>
  <c r="K63" i="15"/>
  <c r="K64" i="15"/>
  <c r="K65" i="15"/>
  <c r="K66" i="15"/>
  <c r="K67" i="15"/>
  <c r="G66" i="15"/>
  <c r="G65" i="15"/>
  <c r="G64" i="15"/>
  <c r="G63" i="15"/>
  <c r="G62" i="15"/>
  <c r="G61" i="15"/>
  <c r="I112" i="15"/>
  <c r="J112" i="15"/>
  <c r="K112" i="15"/>
  <c r="I113" i="15"/>
  <c r="J113" i="15"/>
  <c r="K113" i="15"/>
  <c r="I114" i="15"/>
  <c r="J114" i="15"/>
  <c r="K114" i="15"/>
  <c r="I115" i="15"/>
  <c r="J115" i="15"/>
  <c r="K115" i="15"/>
  <c r="I116" i="15"/>
  <c r="J116" i="15"/>
  <c r="K116" i="15"/>
  <c r="I117" i="15"/>
  <c r="J117" i="15"/>
  <c r="K117" i="15"/>
  <c r="I118" i="15"/>
  <c r="J118" i="15"/>
  <c r="K118" i="15"/>
  <c r="I119" i="15"/>
  <c r="J119" i="15"/>
  <c r="K119" i="15"/>
  <c r="I120" i="15"/>
  <c r="J120" i="15"/>
  <c r="K120" i="15"/>
  <c r="I121" i="15"/>
  <c r="J121" i="15"/>
  <c r="K121" i="15"/>
  <c r="I122" i="15"/>
  <c r="J122" i="15"/>
  <c r="K122" i="15"/>
  <c r="I123" i="15"/>
  <c r="J123" i="15"/>
  <c r="K123" i="15"/>
  <c r="I124" i="15"/>
  <c r="J124" i="15"/>
  <c r="K124" i="15"/>
  <c r="I125" i="15"/>
  <c r="J125" i="15"/>
  <c r="K125" i="15"/>
  <c r="I126" i="15"/>
  <c r="J126" i="15"/>
  <c r="K126" i="15"/>
  <c r="I127" i="15"/>
  <c r="J127" i="15"/>
  <c r="K127" i="15"/>
  <c r="I128" i="15"/>
  <c r="J128" i="15"/>
  <c r="K128" i="15"/>
  <c r="I129" i="15"/>
  <c r="J129" i="15"/>
  <c r="K129" i="15"/>
  <c r="J130" i="15"/>
  <c r="K130" i="15"/>
  <c r="I131" i="15"/>
  <c r="J131" i="15"/>
  <c r="K131" i="15"/>
  <c r="M131" i="15"/>
  <c r="R131" i="15"/>
  <c r="G176" i="15"/>
  <c r="G175" i="15"/>
  <c r="G174" i="15"/>
  <c r="G173" i="15"/>
  <c r="G172" i="15"/>
  <c r="I155" i="15"/>
  <c r="I156" i="15"/>
  <c r="J171" i="15"/>
  <c r="K171" i="15"/>
  <c r="J186" i="15"/>
  <c r="K186" i="15"/>
  <c r="J187" i="15"/>
  <c r="K187" i="15"/>
  <c r="K190" i="15"/>
  <c r="J148" i="15"/>
  <c r="K148" i="15"/>
  <c r="J155" i="15"/>
  <c r="K155" i="15"/>
  <c r="J156" i="15"/>
  <c r="K156" i="15"/>
  <c r="K157" i="15"/>
  <c r="I6" i="15"/>
  <c r="J6" i="15"/>
  <c r="K6" i="15"/>
  <c r="I7" i="15"/>
  <c r="J7" i="15"/>
  <c r="K7" i="15"/>
  <c r="I8" i="15"/>
  <c r="J8" i="15"/>
  <c r="K8" i="15"/>
  <c r="I9" i="15"/>
  <c r="J9" i="15"/>
  <c r="K9" i="15"/>
  <c r="I10" i="15"/>
  <c r="J10" i="15"/>
  <c r="K10" i="15"/>
  <c r="I11" i="15"/>
  <c r="J11" i="15"/>
  <c r="K11" i="15"/>
  <c r="I12" i="15"/>
  <c r="J12" i="15"/>
  <c r="K12" i="15"/>
  <c r="I13" i="15"/>
  <c r="J13" i="15"/>
  <c r="K13" i="15"/>
  <c r="I14" i="15"/>
  <c r="J14" i="15"/>
  <c r="K14" i="15"/>
  <c r="K16" i="15"/>
  <c r="I71" i="15"/>
  <c r="J71" i="15"/>
  <c r="K71" i="15"/>
  <c r="I73" i="15"/>
  <c r="J73" i="15"/>
  <c r="K73" i="15"/>
  <c r="I74" i="15"/>
  <c r="J74" i="15"/>
  <c r="K74" i="15"/>
  <c r="I75" i="15"/>
  <c r="J75" i="15"/>
  <c r="K75" i="15"/>
  <c r="I76" i="15"/>
  <c r="J76" i="15"/>
  <c r="K76" i="15"/>
  <c r="I77" i="15"/>
  <c r="J77" i="15"/>
  <c r="K77" i="15"/>
  <c r="I78" i="15"/>
  <c r="J78" i="15"/>
  <c r="K78" i="15"/>
  <c r="J80" i="15"/>
  <c r="K80" i="15"/>
  <c r="K81" i="15"/>
  <c r="I85" i="15"/>
  <c r="J85" i="15"/>
  <c r="K85" i="15"/>
  <c r="K132" i="15"/>
  <c r="K143" i="15"/>
  <c r="K192" i="15"/>
  <c r="G162" i="15"/>
  <c r="G163" i="15"/>
  <c r="G164" i="15"/>
  <c r="G165" i="15"/>
  <c r="G166" i="15"/>
  <c r="G167" i="15"/>
  <c r="G168" i="15"/>
  <c r="G169" i="15"/>
  <c r="G170" i="15"/>
  <c r="G171" i="15"/>
  <c r="G186" i="15"/>
  <c r="G187" i="15"/>
  <c r="G188" i="15"/>
  <c r="G189" i="15"/>
  <c r="G161" i="15"/>
  <c r="G148" i="15"/>
  <c r="G149" i="15"/>
  <c r="G150" i="15"/>
  <c r="G151" i="15"/>
  <c r="G152" i="15"/>
  <c r="G153" i="15"/>
  <c r="G154" i="15"/>
  <c r="G155" i="15"/>
  <c r="G156" i="15"/>
  <c r="G147" i="15"/>
  <c r="G137" i="15"/>
  <c r="G138" i="15"/>
  <c r="G139" i="15"/>
  <c r="G140" i="15"/>
  <c r="G141" i="15"/>
  <c r="G142" i="15"/>
  <c r="G136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85" i="15"/>
  <c r="G6" i="15"/>
  <c r="G7" i="15"/>
  <c r="G8" i="15"/>
  <c r="G9" i="15"/>
  <c r="G10" i="15"/>
  <c r="G11" i="15"/>
  <c r="G12" i="15"/>
  <c r="G13" i="15"/>
  <c r="G14" i="15"/>
  <c r="G15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71" i="15"/>
  <c r="G72" i="15"/>
  <c r="G73" i="15"/>
  <c r="G74" i="15"/>
  <c r="G75" i="15"/>
  <c r="G76" i="15"/>
  <c r="G77" i="15"/>
  <c r="G78" i="15"/>
  <c r="G79" i="15"/>
  <c r="G4" i="14"/>
  <c r="G5" i="14"/>
  <c r="G6" i="14"/>
  <c r="G7" i="14"/>
  <c r="G8" i="14"/>
  <c r="G9" i="14"/>
  <c r="G10" i="14"/>
  <c r="G11" i="14"/>
  <c r="G12" i="14"/>
  <c r="G13" i="14"/>
  <c r="G14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3" i="14"/>
  <c r="G64" i="14"/>
  <c r="G65" i="14"/>
  <c r="G66" i="14"/>
  <c r="G67" i="14"/>
  <c r="G68" i="14"/>
  <c r="G69" i="14"/>
  <c r="G70" i="14"/>
  <c r="G71" i="14"/>
  <c r="G76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4" i="14"/>
  <c r="G135" i="14"/>
  <c r="G136" i="14"/>
  <c r="G137" i="14"/>
  <c r="G138" i="14"/>
  <c r="G139" i="14"/>
  <c r="G140" i="14"/>
  <c r="G141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62" i="14"/>
  <c r="G163" i="14"/>
  <c r="G164" i="14"/>
  <c r="G165" i="14"/>
  <c r="G172" i="14"/>
  <c r="G175" i="14"/>
  <c r="G176" i="14"/>
  <c r="G177" i="14"/>
  <c r="G178" i="14"/>
  <c r="G179" i="14"/>
  <c r="G180" i="14"/>
  <c r="G181" i="14"/>
  <c r="G183" i="14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" i="13"/>
  <c r="G5" i="13"/>
  <c r="G6" i="13"/>
  <c r="G7" i="13"/>
  <c r="G8" i="13"/>
  <c r="G9" i="13"/>
  <c r="G10" i="13"/>
  <c r="G11" i="13"/>
  <c r="G12" i="13"/>
  <c r="G13" i="13"/>
  <c r="G14" i="13"/>
  <c r="G45" i="1"/>
  <c r="H4" i="11"/>
  <c r="H5" i="11"/>
  <c r="H6" i="11"/>
  <c r="H7" i="11"/>
  <c r="H8" i="11"/>
  <c r="H9" i="11"/>
  <c r="H10" i="11"/>
  <c r="H11" i="11"/>
  <c r="H12" i="11"/>
  <c r="H13" i="11"/>
  <c r="H14" i="11"/>
  <c r="H56" i="11"/>
  <c r="G3" i="3"/>
  <c r="G4" i="3"/>
  <c r="G5" i="3"/>
  <c r="G6" i="3"/>
  <c r="G7" i="3"/>
  <c r="G8" i="3"/>
  <c r="G9" i="3"/>
  <c r="G10" i="3"/>
  <c r="G11" i="3"/>
  <c r="G16" i="3"/>
  <c r="G4" i="7"/>
  <c r="G5" i="7"/>
  <c r="G6" i="7"/>
  <c r="G7" i="7"/>
  <c r="G8" i="7"/>
  <c r="G9" i="7"/>
  <c r="G10" i="7"/>
  <c r="G11" i="7"/>
  <c r="G8" i="8"/>
  <c r="G18" i="10"/>
  <c r="G17" i="10"/>
  <c r="G4" i="10"/>
  <c r="G5" i="10"/>
  <c r="G6" i="10"/>
  <c r="G7" i="10"/>
  <c r="G14" i="10"/>
  <c r="G19" i="10"/>
  <c r="G20" i="10"/>
  <c r="G21" i="10"/>
  <c r="G22" i="10"/>
  <c r="G23" i="10"/>
  <c r="G4" i="8"/>
  <c r="G5" i="8"/>
  <c r="G6" i="8"/>
  <c r="G7" i="8"/>
  <c r="G9" i="8"/>
  <c r="G10" i="8"/>
  <c r="G11" i="8"/>
  <c r="G12" i="8"/>
  <c r="G13" i="8"/>
  <c r="G14" i="8"/>
  <c r="G15" i="8"/>
  <c r="G16" i="8"/>
  <c r="G17" i="8"/>
  <c r="G17" i="4"/>
  <c r="G18" i="4"/>
  <c r="G19" i="4"/>
  <c r="G16" i="4"/>
  <c r="G15" i="4"/>
  <c r="G14" i="4"/>
  <c r="G13" i="4"/>
  <c r="G12" i="4"/>
  <c r="G4" i="4"/>
  <c r="G5" i="4"/>
  <c r="G6" i="4"/>
  <c r="G7" i="4"/>
  <c r="G8" i="4"/>
  <c r="G9" i="4"/>
  <c r="G10" i="4"/>
  <c r="G11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</calcChain>
</file>

<file path=xl/sharedStrings.xml><?xml version="1.0" encoding="utf-8"?>
<sst xmlns="http://schemas.openxmlformats.org/spreadsheetml/2006/main" count="2879" uniqueCount="430">
  <si>
    <t>Vendor</t>
  </si>
  <si>
    <t xml:space="preserve">Part Number </t>
  </si>
  <si>
    <t>Quantity</t>
  </si>
  <si>
    <t>Description</t>
  </si>
  <si>
    <t>Cost Per Unit</t>
  </si>
  <si>
    <t>Total Cost</t>
  </si>
  <si>
    <t>Assembly</t>
  </si>
  <si>
    <t>Frame</t>
  </si>
  <si>
    <t>HNKK5-5</t>
  </si>
  <si>
    <t>Nuts for Aluminum Frame</t>
  </si>
  <si>
    <t>HFS5-2020-265-TPW</t>
  </si>
  <si>
    <t>HFS5-2020-300-TPW</t>
  </si>
  <si>
    <t>Aluminum Extrusion - 265mmv - Tapped Ends</t>
  </si>
  <si>
    <t>Aluminum Extrusion - 300mm - Tapped Ends</t>
  </si>
  <si>
    <t>HFS5-2020-385-TPW-AH70-BH315</t>
  </si>
  <si>
    <t>Aluminum Extrusion - 385mm - Tapped Ends, Horz Drilled Holes</t>
  </si>
  <si>
    <t>HFS5-2020-380-TPW</t>
  </si>
  <si>
    <t>Aluminum Extrusion - 380mm - Tapped Ends</t>
  </si>
  <si>
    <t>Misumi</t>
  </si>
  <si>
    <t>Printed Part</t>
  </si>
  <si>
    <t>Lower Vertex Middle 35 Degrees</t>
  </si>
  <si>
    <t>Lower Vertex Right-Left 35 Degrees</t>
  </si>
  <si>
    <t>Upper Z Mount Idler 135 Degrees</t>
  </si>
  <si>
    <t>Hardware</t>
  </si>
  <si>
    <t>Socket Head M3x10 mm</t>
  </si>
  <si>
    <t>Socket Head M3x12 mm</t>
  </si>
  <si>
    <t>Socket Head M3x20 mm</t>
  </si>
  <si>
    <t>Socket Head M3x25 mm</t>
  </si>
  <si>
    <t>Socket Head M3x50 mm</t>
  </si>
  <si>
    <t>Socket Head M4x20 mm</t>
  </si>
  <si>
    <t>Socket Head M5x10 mm</t>
  </si>
  <si>
    <t>Socket Head M5x16 mm</t>
  </si>
  <si>
    <t>Flat Head M5x10 mm</t>
  </si>
  <si>
    <t>Socket Head M8x20 mm</t>
  </si>
  <si>
    <t>Socket Head M8x30 mm</t>
  </si>
  <si>
    <t>Rod M8x30 mm</t>
  </si>
  <si>
    <t>M3 Nuts</t>
  </si>
  <si>
    <t>M4 Nuts</t>
  </si>
  <si>
    <t>M5 Nuts (thin)</t>
  </si>
  <si>
    <t>M5 Nuts (t-slot)</t>
  </si>
  <si>
    <t>#6 Washer</t>
  </si>
  <si>
    <t>#10 Washer</t>
  </si>
  <si>
    <t>8 mm Washer</t>
  </si>
  <si>
    <t>8 mm Fender Washer</t>
  </si>
  <si>
    <t>8 mm Nut</t>
  </si>
  <si>
    <t>3 mm Set screw</t>
  </si>
  <si>
    <t>Extruder Spring</t>
  </si>
  <si>
    <t>Button Head M5x20 mm</t>
  </si>
  <si>
    <t>Lead Screw Hardware</t>
  </si>
  <si>
    <t>Zip Ties</t>
  </si>
  <si>
    <t>Aluminum Bed Hardware</t>
  </si>
  <si>
    <t>Socket Head M3x30 mm</t>
  </si>
  <si>
    <t>Socket Head M3x45 mm</t>
  </si>
  <si>
    <t>Flat Head M5x25 mm</t>
  </si>
  <si>
    <t>Spacers</t>
  </si>
  <si>
    <t>Binder Clips</t>
  </si>
  <si>
    <t>Washer</t>
  </si>
  <si>
    <t>sum</t>
  </si>
  <si>
    <t>Left Lower Vertex</t>
  </si>
  <si>
    <t>Right Lower Vertex</t>
  </si>
  <si>
    <t>Left Upper Vertex</t>
  </si>
  <si>
    <t>Right Upper Vertex</t>
  </si>
  <si>
    <t>Z Motor Mount</t>
  </si>
  <si>
    <t>Left Z Motor Support</t>
  </si>
  <si>
    <t>Right Z Motor Support</t>
  </si>
  <si>
    <t>Z Upper Vertex</t>
  </si>
  <si>
    <t>Y Idler Tensioner</t>
  </si>
  <si>
    <t>Y Tensioner Mount</t>
  </si>
  <si>
    <t>Y Motor Mount</t>
  </si>
  <si>
    <t>X Brace w logo</t>
  </si>
  <si>
    <t>X Brace</t>
  </si>
  <si>
    <t>Y Brace</t>
  </si>
  <si>
    <t>Z Rod Clamp</t>
  </si>
  <si>
    <t>Y Rod Clamp</t>
  </si>
  <si>
    <t>Y Rod Holder</t>
  </si>
  <si>
    <t>Y Setting Jig</t>
  </si>
  <si>
    <t>Extruder</t>
  </si>
  <si>
    <t>Extruder Idler</t>
  </si>
  <si>
    <t>Large Extruder Gear</t>
  </si>
  <si>
    <t>Small Extruder Gear</t>
  </si>
  <si>
    <t>X-end Motor</t>
  </si>
  <si>
    <t>X-end Idler</t>
  </si>
  <si>
    <t>Y-carriage</t>
  </si>
  <si>
    <t>Y Belt Clamps</t>
  </si>
  <si>
    <t>Spool Holder</t>
  </si>
  <si>
    <t>X Carriage</t>
  </si>
  <si>
    <t>Website</t>
  </si>
  <si>
    <t>ACME Nuts</t>
  </si>
  <si>
    <t>McMaster</t>
  </si>
  <si>
    <t>http://www.mcmaster.com/#95155a111/=zjxac0</t>
  </si>
  <si>
    <t>http://us.misumi-ec.com</t>
  </si>
  <si>
    <t>95155A111</t>
  </si>
  <si>
    <t>https://www.mscdirect.com/product/details/04354635</t>
  </si>
  <si>
    <t>MSC Industrial Supply</t>
  </si>
  <si>
    <t>Leadscrews - 3/8-12 Thread, 6 Ft. Long, Left Hand, Acme Threaded Rod</t>
  </si>
  <si>
    <t xml:space="preserve">8mm rod (5/16" drill rod) </t>
  </si>
  <si>
    <t>https://www.fastenal.com/products/details/47768</t>
  </si>
  <si>
    <t>Fastenal</t>
  </si>
  <si>
    <t>http://www.amazon.com/gp/product/B00KXV4WH8?psc=1&amp;redirect=true&amp;ref_=oh_aui_detailpage_o00_s02</t>
  </si>
  <si>
    <t>Amazon</t>
  </si>
  <si>
    <t>N/A</t>
  </si>
  <si>
    <t>12V 30A DC Universal Regulated Switching Metal Case Power Supply Adaptor Transformer 360W</t>
  </si>
  <si>
    <t>14 AWG 3 Prong AC Power Cord, Pigtail (Open End), 15 Amp Max, 6 ft</t>
  </si>
  <si>
    <t>http://www.amazon.com/Prong-Power-Cord-Pigtail-Open/dp/B00LDXXJ38/ref=sr_1_7?ie=UTF8&amp;qid=1450487736&amp;sr=8-7&amp;keywords=pigtail+extension+cord</t>
  </si>
  <si>
    <t>http://www.amazon.com/gp/product/B00THZJNTI?refRID=32517S1TZQSCBGJ8AKWA&amp;ref_=pd_bia_nav_t_1</t>
  </si>
  <si>
    <t>2 x Aluminum GT2 16T Pulley and 2M Belt for RepRap 3D printer Prusa i3</t>
  </si>
  <si>
    <t>12x LM8UU Linear Bearing</t>
  </si>
  <si>
    <t>http://www.amazon.com/gp/product/B00IK4NLCC?psc=1&amp;redirect=true&amp;ref_=oh_aui_detailpage_o02_s00</t>
  </si>
  <si>
    <t>Arduino MEGA2560</t>
  </si>
  <si>
    <t>http://www.amazon.com/SunFounder-ATmega2560-16AU-Board-compatible-Arduino/dp/B00D9NA4CY/ref=sr_1_5?ie=UTF8&amp;qid=1449243226&amp;sr=8-5&amp;keywords=arduino+2560&amp;refinements=p_85%3A2470955011</t>
  </si>
  <si>
    <t>RAMPS V1.4 Electronics Board</t>
  </si>
  <si>
    <t>http://www.amazon.com/Hobbypower-Printer-Controller-REPRAP-Arduino/dp/B00MQH49ZC/ref=sr_1_1?rps=1&amp;ie=UTF8&amp;qid=1450488439&amp;sr=8-1&amp;keywords=Hobbypower+3D+Printer+Controller+RAMPS+1.4+for+REPRAP+MENDEL+PRUSA+Arduino&amp;refinements=p_85%3A2470955011</t>
  </si>
  <si>
    <t>5x A4988 stepper Motor Driver</t>
  </si>
  <si>
    <t>http://www.amazon.com/gp/product/B00MQR93QC?psc=1&amp;redirect=true&amp;ref_=oh_aui_detailpage_o01_s00</t>
  </si>
  <si>
    <t>5x Stepper Motor Set, 2A, 40mm body, NEMA17, 64 oz.in.</t>
  </si>
  <si>
    <t>http://www.amazon.com/gp/product/B00QEXSCE8?psc=1&amp;redirect=true&amp;ref_=oh_aui_detailpage_o03_s00</t>
  </si>
  <si>
    <t>5x Mechanical Endstops/Limit Switch</t>
  </si>
  <si>
    <t>http://www.amazon.com/gp/product/B014Y0VGOU?psc=1&amp;redirect=true&amp;ref_=oh_aui_detailpage_o08_s00</t>
  </si>
  <si>
    <t>Basic Wiring Kit for RAMPS</t>
  </si>
  <si>
    <t>http://www.amazon.com/gp/product/B00SCJNP7G?psc=1&amp;redirect=true&amp;ref_=oh_aui_detailpage_o08_s00</t>
  </si>
  <si>
    <t>Part Number</t>
  </si>
  <si>
    <t>Cost per unit</t>
  </si>
  <si>
    <t>Rockwest</t>
  </si>
  <si>
    <t>BR-C-050</t>
  </si>
  <si>
    <t>Dry Braided Sleeve - Carbon Fiber - 0.5"</t>
  </si>
  <si>
    <t>Digikey</t>
  </si>
  <si>
    <t>FQP30N06L-ND</t>
  </si>
  <si>
    <t>MOSFET</t>
  </si>
  <si>
    <t>438-1046-ND</t>
  </si>
  <si>
    <t>Breadboard</t>
  </si>
  <si>
    <t>DS18B20+-ND</t>
  </si>
  <si>
    <t>TempSensor</t>
  </si>
  <si>
    <t>1050-1041-ND</t>
  </si>
  <si>
    <t>Arduino_UNO</t>
  </si>
  <si>
    <t>T1171-P5RP-ND</t>
  </si>
  <si>
    <t>Power_Adapter_5V_3.6A</t>
  </si>
  <si>
    <t>839-1219-ND</t>
  </si>
  <si>
    <t>Barrel_Jack_to_Gator</t>
  </si>
  <si>
    <t>8331S-15G</t>
  </si>
  <si>
    <t xml:space="preserve">Conductive Epoxy 10min work time </t>
  </si>
  <si>
    <t>Sparkfun</t>
  </si>
  <si>
    <t>COM-11288</t>
  </si>
  <si>
    <t>Heating Pad - 5x10cm</t>
  </si>
  <si>
    <t>PRT-09915</t>
  </si>
  <si>
    <t>JSST Jumper 3 Wire Assembly</t>
  </si>
  <si>
    <t>PRT-10811</t>
  </si>
  <si>
    <t xml:space="preserve"> DC Barrel Jack Adapter - Breadboard Compatible</t>
  </si>
  <si>
    <t>SEN-08733</t>
  </si>
  <si>
    <t>Infrared Sensor Jumper Wire 3-Pin JST</t>
  </si>
  <si>
    <t>SDP-SI</t>
  </si>
  <si>
    <t>A 7X 1-06012</t>
  </si>
  <si>
    <t>.18720" (+.000/-.0002) Dia. 1.25" Long 303 Stainless Steel Shaft</t>
  </si>
  <si>
    <t>A 7X 1-04023</t>
  </si>
  <si>
    <t>.12470" (+.000/-.0002) Dia. 2.375" Long 303 Stainless Steel Shaft</t>
  </si>
  <si>
    <t>A 7X 8-C04031</t>
  </si>
  <si>
    <t>0.125" I.D. 0.1875" O.D. 0.031" Thick Shaft Spacer</t>
  </si>
  <si>
    <t>A 7X 8-C04016</t>
  </si>
  <si>
    <t>0.125" I.D. 0.1875" O.D. 0.016" Thick Shaft Spacer</t>
  </si>
  <si>
    <t>S5000Y-12510</t>
  </si>
  <si>
    <t>0.1248" Bore 0.3125" O.D. 0.18" Wide 303 Stainless Steel Collar Style</t>
  </si>
  <si>
    <t>A 1T 2-Y32016</t>
  </si>
  <si>
    <t xml:space="preserve">32 DP 16 Teeth 20Â° Pressure Angle Acetal / Brass insert spur Gear </t>
  </si>
  <si>
    <t>S1C83Z-P048B055S</t>
  </si>
  <si>
    <t>55:1 Gear Ratio 55 Teeth Worm Gear</t>
  </si>
  <si>
    <t>S1D94Z-P048SS</t>
  </si>
  <si>
    <t>48DP/1 Lead/.33PD 20Â° Pressure Angle Stainless Steel Worm</t>
  </si>
  <si>
    <t>S1063Z-048A024</t>
  </si>
  <si>
    <t>48 D.P. 24 Teeth 20Â° Pressure Angle AGMA Q10 Quality With ( Hub / S.S.) 2024 Aluminum Alloy Gear.</t>
  </si>
  <si>
    <t>S1063Z-048S048</t>
  </si>
  <si>
    <t>48 D.P. 48 Teeth 20Â° Pressure Angle AGMA Q10 Quality With ( Hub / S.S.) 303 Stainless Steel Gear.</t>
  </si>
  <si>
    <t>Servocity</t>
  </si>
  <si>
    <t xml:space="preserve">  3.00 inch Aluminum Channel                       </t>
  </si>
  <si>
    <t xml:space="preserve">  Stepper Motor Mount (NEMA 17)                    </t>
  </si>
  <si>
    <t xml:space="preserve">  3/16 inch to 5mm Set Screw Shaft Coupler         </t>
  </si>
  <si>
    <t xml:space="preserve">  3/16 inch x1 inch Precision Shaft                </t>
  </si>
  <si>
    <t xml:space="preserve">  3/16 inch x2 inch Precision Shaft                </t>
  </si>
  <si>
    <t xml:space="preserve">  Center Hole Adaptors (4 pack)                    </t>
  </si>
  <si>
    <t xml:space="preserve">  1/8 inch ID x 3/8 inch OD Ball Bearing (2 pack)  </t>
  </si>
  <si>
    <t xml:space="preserve">  90 Degree Quad Hub Mount B                       </t>
  </si>
  <si>
    <t xml:space="preserve">  Beam Bracket T (Pair)                            </t>
  </si>
  <si>
    <t xml:space="preserve">  Beam Attachment Block B (4 pack)                 </t>
  </si>
  <si>
    <t xml:space="preserve">  6.16 inch Aluminum Beam (2 pack)                 </t>
  </si>
  <si>
    <t xml:space="preserve">  32P Beam Gear Rack                               </t>
  </si>
  <si>
    <t xml:space="preserve">  1 inch Bore Tube Clamp A                         </t>
  </si>
  <si>
    <t xml:space="preserve">  Beam Bracket F (Pair)                            </t>
  </si>
  <si>
    <t xml:space="preserve">  1.54 inch Aluminum Beam (2 pack)                 </t>
  </si>
  <si>
    <t xml:space="preserve">  Beam Crossover Adaptor A                         </t>
  </si>
  <si>
    <t xml:space="preserve">  Attachment Blocks (12 pack)                      </t>
  </si>
  <si>
    <t xml:space="preserve">  90 Degree Quad Hub Mount C                       </t>
  </si>
  <si>
    <t xml:space="preserve">  Actobotics Hardware Pack A                       </t>
  </si>
  <si>
    <t xml:space="preserve">  534-3488     </t>
  </si>
  <si>
    <t xml:space="preserve">  6-32x .750 inch Aluminum Standoffs (Round)       </t>
  </si>
  <si>
    <t>Joe Knows Electronics 33 Value 645 Piece Capacitor Kit</t>
  </si>
  <si>
    <t>Joe Knows Electronics Semiconductor Kit (320 Transistors &amp; Diodes)</t>
  </si>
  <si>
    <t>Joe Knows Electronics 1/4W 86 Value 860 Piece Resistor Kit</t>
  </si>
  <si>
    <t>Don't need 1 ea</t>
  </si>
  <si>
    <t>608ZZ Bearings</t>
  </si>
  <si>
    <t>http://www.amazon.com/Bearing-Shielded-Greased-Miniature-Bearings/dp/B002BBD6X4/ref=pd_sim_328_3?ie=UTF8&amp;dpID=51iStG7O5sL&amp;dpSrc=sims&amp;preST=_AC_UL160_SR160%2C160_&amp;refRID=0F28TWTGT67XNFJFBXJM</t>
  </si>
  <si>
    <t>Syringe Extruder BOM</t>
  </si>
  <si>
    <t>Thermoelectric Cooler 40mmx40mm</t>
  </si>
  <si>
    <t>Backordered</t>
  </si>
  <si>
    <t>https://www.sparkfun.com/products/10080</t>
  </si>
  <si>
    <t>Squirrel Cage Blower</t>
  </si>
  <si>
    <t>Adhesive Heat Tape</t>
  </si>
  <si>
    <t>Heat Sink 60x60x25mm</t>
  </si>
  <si>
    <t>ML8511</t>
  </si>
  <si>
    <t>UV Sensor Breakout Board</t>
  </si>
  <si>
    <t xml:space="preserve">12VDC Fan </t>
  </si>
  <si>
    <t>259-1566-ND</t>
  </si>
  <si>
    <t>http://www.digikey.com/product-search/en?vendor=0&amp;keywords=ME40101V1-000U-A99</t>
  </si>
  <si>
    <t>Cable Wrap - 1/4" 25ft</t>
  </si>
  <si>
    <t>Cable Wrap - 1/2" 25ft</t>
  </si>
  <si>
    <t>Cable Wrap - 1/8" 25ft</t>
  </si>
  <si>
    <t>ASW40-25-ND</t>
  </si>
  <si>
    <t>ASW41-25-ND</t>
  </si>
  <si>
    <t>ASW43-25-ND</t>
  </si>
  <si>
    <t>A 4T15-094</t>
  </si>
  <si>
    <t>A 4T15-078</t>
  </si>
  <si>
    <t>A 4T15-062</t>
  </si>
  <si>
    <t>A 4T15-050</t>
  </si>
  <si>
    <t>A 4T15-035</t>
  </si>
  <si>
    <t>A 4T15-028</t>
  </si>
  <si>
    <t>Hex Wrench Small</t>
  </si>
  <si>
    <t>WM2901-ND</t>
  </si>
  <si>
    <t xml:space="preserve">3-POS Molex Female </t>
  </si>
  <si>
    <t>WM2534-ND</t>
  </si>
  <si>
    <t>WM2516-ND</t>
  </si>
  <si>
    <t>Could also use WM2565-CT @ 0.13ea</t>
  </si>
  <si>
    <t>3-POS Molex Male</t>
  </si>
  <si>
    <t>WM2513-ND</t>
  </si>
  <si>
    <t>Could also use WM2562-CT @  0.12ea</t>
  </si>
  <si>
    <t>WM2533-ND</t>
  </si>
  <si>
    <t>2-POS Molex Female</t>
  </si>
  <si>
    <t>Molex Connector Pin Crimp Gold 24-30AWG</t>
  </si>
  <si>
    <t>Molex Connector Socket Crimp Gold 24-30AWG</t>
  </si>
  <si>
    <t>WM2515CT-ND</t>
  </si>
  <si>
    <t>Molex Connector Pin Crimp Gold 22-24AWG</t>
  </si>
  <si>
    <t>Could also use WM2517CT-ND @ 0.15ea</t>
  </si>
  <si>
    <t>WM2900-ND</t>
  </si>
  <si>
    <t>Molex Connector Socket Crimp Gold 22-24AWG</t>
  </si>
  <si>
    <t>2-POS Molex Male</t>
  </si>
  <si>
    <t>WM2512-ND</t>
  </si>
  <si>
    <t>Could also use WM2510CT-ND @ 0.13ea</t>
  </si>
  <si>
    <t>Notes</t>
  </si>
  <si>
    <t>Hot Air Rework Station</t>
  </si>
  <si>
    <t>Hakko 599B-02 Solder Tip Cleaning Wire and Holder</t>
  </si>
  <si>
    <t>http://www.amazon.com/gp/product/B00FZPGDLA?psc=1&amp;redirect=true&amp;ref_=oh_aui_search_detailpage</t>
  </si>
  <si>
    <t>Thermaltronics Tip Tinner</t>
  </si>
  <si>
    <t>http://www.amazon.com/dp/B00NS4J6BY?psc=1</t>
  </si>
  <si>
    <t>https://www.sparkfun.com/products/10706</t>
  </si>
  <si>
    <t>Command Strips Refill Small 20-Strips</t>
  </si>
  <si>
    <t>Shugru</t>
  </si>
  <si>
    <t>Epoxy</t>
  </si>
  <si>
    <t>Heat Shrink</t>
  </si>
  <si>
    <t>Wire</t>
  </si>
  <si>
    <t>http://www.amazon.com/Helping-Hand-01902-with-Magnifier/dp/B000P42O3C/ref=sr_1_1?s=industrial&amp;ie=UTF8&amp;qid=1450721450&amp;sr=1-1&amp;keywords=helping+hands</t>
  </si>
  <si>
    <t>Helping Hands</t>
  </si>
  <si>
    <t>Engineer PA-09 Micro Connector Crimpers</t>
  </si>
  <si>
    <t>http://www.amazon.com/dp/B002AVVO7K/ref=wl_it_dp_o_pC_nS_ttl?_encoding=UTF8&amp;colid=3TC1Z36RD4QTY&amp;coliid=I2LXQGH4SVIFVP</t>
  </si>
  <si>
    <t>Greenlee PA1118 GripP 20 Wire Stripper/Cutter, 30-20 AWG</t>
  </si>
  <si>
    <t>http://www.amazon.com/dp/B0006BHHDQ/ref=wl_it_dp_o_pC_nS_ttl?_encoding=UTF8&amp;colid=3TC1Z36RD4QTY&amp;coliid=I1ARHJXW0B512T</t>
  </si>
  <si>
    <t>Sm Wire Cutters</t>
  </si>
  <si>
    <t>Already Have</t>
  </si>
  <si>
    <t>Allen Keys</t>
  </si>
  <si>
    <t>TEKTON 6655 Needle File Set, 10-Piece</t>
  </si>
  <si>
    <t>http://www.amazon.com/TEKTON-6655-Needle-File-10-Piece/dp/B000NPUKYS/ref=pd_sim_469_1?ie=UTF8&amp;dpID=412lincr%2B5L&amp;dpSrc=sims&amp;preST=_AC_UL160_SR160%2C160_&amp;refRID=1HJJEZJVYKSHT3VQXTWN</t>
  </si>
  <si>
    <t>Shugru - 8 Pack</t>
  </si>
  <si>
    <t>http://www.amazon.com/dp/B00EU7DBNM/ref=wl_it_dp_o_pC_nS_ttl?_encoding=UTF8&amp;colid=3TC1Z36RD4QTY&amp;coliid=I1GUSCSW80A32Y</t>
  </si>
  <si>
    <t>Q2F1-KIT-ND</t>
  </si>
  <si>
    <t>Heatshrink Kit</t>
  </si>
  <si>
    <t>ATS-1758</t>
  </si>
  <si>
    <t>603-1370-ND</t>
  </si>
  <si>
    <t>3M12011-ND</t>
  </si>
  <si>
    <t>M3 Washer, Steel, Zinc Plated</t>
  </si>
  <si>
    <t>91166A210</t>
  </si>
  <si>
    <t>Wire Ferrules 24-20 AWG</t>
  </si>
  <si>
    <t>9681K15</t>
  </si>
  <si>
    <t>Standoff, Aluminum for M5, OD 10mm, 30mm Long</t>
  </si>
  <si>
    <t>94669A146</t>
  </si>
  <si>
    <t>M5 Nut</t>
  </si>
  <si>
    <t>90591A146</t>
  </si>
  <si>
    <t>M5 Nut Nyloc</t>
  </si>
  <si>
    <t>90576A104</t>
  </si>
  <si>
    <t>M8 Nut Nyloc</t>
  </si>
  <si>
    <t>90576A117</t>
  </si>
  <si>
    <t>M5 Washer</t>
  </si>
  <si>
    <t>91166A240</t>
  </si>
  <si>
    <t>M8 Washer</t>
  </si>
  <si>
    <t>91166A270</t>
  </si>
  <si>
    <t>M3 x 10 Bolt, SHCS Black-Oxide</t>
  </si>
  <si>
    <t>91290A115</t>
  </si>
  <si>
    <t>M3 x 12 Bolt, SHCS Black-Oxide</t>
  </si>
  <si>
    <t>91290A117</t>
  </si>
  <si>
    <t>M5 x 10 Bolt, SHCS Black-Oxide</t>
  </si>
  <si>
    <t>91290A224</t>
  </si>
  <si>
    <t>M5 x 14 Bolt, SHCS Black-Oxide</t>
  </si>
  <si>
    <t>91290A230</t>
  </si>
  <si>
    <t>M5 x 16 Bolt, BHCS Black-Oxide</t>
  </si>
  <si>
    <t>91239A232</t>
  </si>
  <si>
    <t>M5 x 45 Bolt, BHCS Black-Oxide</t>
  </si>
  <si>
    <t>91239A244</t>
  </si>
  <si>
    <t>M8 x 35 Bolt, SHCS Black-Oxide</t>
  </si>
  <si>
    <t>91290A438</t>
  </si>
  <si>
    <t>Thumb Screw Knob for M4 SHCS</t>
  </si>
  <si>
    <t>91175A620</t>
  </si>
  <si>
    <t>3/8-12 ACME Hex Nut</t>
  </si>
  <si>
    <t>M3 x 16 Bolt, SHCS Black-Oxide</t>
  </si>
  <si>
    <t>91290A120</t>
  </si>
  <si>
    <t>M4 x 20 Bolt, SHCS Black-Oxide</t>
  </si>
  <si>
    <t>91290A168</t>
  </si>
  <si>
    <t>M8 x 30 Bolt, SHCS Black-Oxide</t>
  </si>
  <si>
    <t>91290A434</t>
  </si>
  <si>
    <t>M3 Nut</t>
  </si>
  <si>
    <t>90592A009</t>
  </si>
  <si>
    <t>M3 Nyloc Nut</t>
  </si>
  <si>
    <t>90576A102</t>
  </si>
  <si>
    <t>M4 Washer</t>
  </si>
  <si>
    <t>91166A230</t>
  </si>
  <si>
    <t>M3 x 20 Bolt, SHCS Black-Oxide</t>
  </si>
  <si>
    <t>91290A123</t>
  </si>
  <si>
    <t>M8 x 55 Hex Head Bolt</t>
  </si>
  <si>
    <t>91280A548</t>
  </si>
  <si>
    <t>M4 x 55 hex head bolt</t>
  </si>
  <si>
    <t>91290A187</t>
  </si>
  <si>
    <t>M4 Washer, Large Diameter</t>
  </si>
  <si>
    <t>91116A130</t>
  </si>
  <si>
    <t>M3 Set Screw (Grub Screw)</t>
  </si>
  <si>
    <t>91390A100</t>
  </si>
  <si>
    <t>M3 x 25 Bolt, SHCS Black-Oxide</t>
  </si>
  <si>
    <t>91290A125</t>
  </si>
  <si>
    <t>Cable Ties 4"L, 7/8" Bundle Dia</t>
  </si>
  <si>
    <t>7130K52</t>
  </si>
  <si>
    <t>M4 x 20 Bolt, Hex Head</t>
  </si>
  <si>
    <t>91280A140</t>
  </si>
  <si>
    <t>M4 Wing Nut</t>
  </si>
  <si>
    <t>94300A310</t>
  </si>
  <si>
    <t>Nut, Nylock,M4-0.7,Steel,ZN</t>
  </si>
  <si>
    <t>90576A103</t>
  </si>
  <si>
    <t>M4 Nut,Zinc-Plated Steel</t>
  </si>
  <si>
    <t>90591A141</t>
  </si>
  <si>
    <t>M3 x 5 Bolt, SHCS Black-Oxide</t>
  </si>
  <si>
    <t>91290A110</t>
  </si>
  <si>
    <t>Metric Class 12.9 Socket Head Cap Screw Alloy Steel, M2 Thread,12mm</t>
  </si>
  <si>
    <t>91290A019</t>
  </si>
  <si>
    <t>Metric Press-Fit Plastic Thumb Screw Head, Knurled, Black, Fits M8</t>
  </si>
  <si>
    <t>91175A066</t>
  </si>
  <si>
    <t>Metric Zinc-Plated Hex Nut, class 6, M2 screw size, .4mm pitch,</t>
  </si>
  <si>
    <t>90591A111</t>
  </si>
  <si>
    <t>Steel Flat Washer, DIN 125, zinc-plated class 4,M2 screw sz, 5mm</t>
  </si>
  <si>
    <t>91166A180</t>
  </si>
  <si>
    <t>Threaded Insert 3mm</t>
  </si>
  <si>
    <t>94180A331</t>
  </si>
  <si>
    <t>McMaster-Carr</t>
  </si>
  <si>
    <t>Pkg 100 pcs</t>
  </si>
  <si>
    <t>Pkg 50 pcs</t>
  </si>
  <si>
    <t>ea</t>
  </si>
  <si>
    <t>Pkg 10 pcs</t>
  </si>
  <si>
    <t>91239A224</t>
  </si>
  <si>
    <t>M5 x 10 Bolt, BHCS Black-Oxide</t>
  </si>
  <si>
    <t>Button Heads for T-channel</t>
  </si>
  <si>
    <t>Pkg 25 pcs</t>
  </si>
  <si>
    <t>8mm rod (5/16" drill rod) 36"</t>
  </si>
  <si>
    <t>Wrench</t>
  </si>
  <si>
    <t>Mendel Electrical BOM</t>
  </si>
  <si>
    <t>Cooling System BOM</t>
  </si>
  <si>
    <t>Misc Electrical BOM</t>
  </si>
  <si>
    <t>Tools BOM</t>
  </si>
  <si>
    <t>Pkg 30 pcs</t>
  </si>
  <si>
    <t>Mendel Frame BOM</t>
  </si>
  <si>
    <t>Mendel Hardware BOM</t>
  </si>
  <si>
    <t xml:space="preserve">Grand Total Cost - Single </t>
  </si>
  <si>
    <t>Mult-x Quantity</t>
  </si>
  <si>
    <t xml:space="preserve">Multiplier = </t>
  </si>
  <si>
    <t>Pkg pcs</t>
  </si>
  <si>
    <t>Round Up</t>
  </si>
  <si>
    <t>Cost Per Pkg</t>
  </si>
  <si>
    <t>Grand Total Cost - 6x Bioprinters with 1x extruder each</t>
  </si>
  <si>
    <t>Drill</t>
  </si>
  <si>
    <t xml:space="preserve">Various Drill bit sizes </t>
  </si>
  <si>
    <t>Level</t>
  </si>
  <si>
    <t>Xacto knife</t>
  </si>
  <si>
    <t>dremel</t>
  </si>
  <si>
    <t>super glue medium thick</t>
  </si>
  <si>
    <t>Caliper (metric)</t>
  </si>
  <si>
    <t>Voltmeter/DMM</t>
  </si>
  <si>
    <t>Torque wrench</t>
  </si>
  <si>
    <t>Wrench set</t>
  </si>
  <si>
    <t>http://www.amazon.com/Weller-WLC100-40-Watt-Soldering-Station/dp/B000AS28UC/ref=sr_1_2?ie=UTF8&amp;qid=1450816463&amp;sr=8-2&amp;keywords=soldering+station</t>
  </si>
  <si>
    <t xml:space="preserve"> Soldering Iron - Weller WLC100</t>
  </si>
  <si>
    <t>Lead Free Rosin Core Solder</t>
  </si>
  <si>
    <t>http://www.amazon.com/Tenma-21-1046-Lead-Rosin-Solder/dp/B001DPVT1A/ref=sr_1_6?ie=UTF8&amp;qid=1450817538&amp;sr=8-6&amp;keywords=lead+free+solder</t>
  </si>
  <si>
    <t>ServoCity Total</t>
  </si>
  <si>
    <t>Ordered</t>
  </si>
  <si>
    <t>Shipping</t>
  </si>
  <si>
    <t>Total</t>
  </si>
  <si>
    <t>Invoice</t>
  </si>
  <si>
    <t>..\..\..\Class\Invoices\ServoCity_6x.pdf</t>
  </si>
  <si>
    <t>6-32 SS Socket Head Cap Screws - 1/4"</t>
  </si>
  <si>
    <t>92185A144</t>
  </si>
  <si>
    <t>92185A145</t>
  </si>
  <si>
    <t>92185A147</t>
  </si>
  <si>
    <t>92185A148</t>
  </si>
  <si>
    <t>6-32 SS Socket Head Cap Screws - 5/16"</t>
  </si>
  <si>
    <t>6-32 SS Socket Head Cap Screws - 3/8"</t>
  </si>
  <si>
    <t>6-32 SS Socket Head Cap Screws - 7/16"</t>
  </si>
  <si>
    <t>6-32 SS Socket Head Cap Screws - 1/2"</t>
  </si>
  <si>
    <t>92185A163</t>
  </si>
  <si>
    <t>-</t>
  </si>
  <si>
    <t>9948T22</t>
  </si>
  <si>
    <t>22 Ga Multi Color hookup Wire Kit</t>
  </si>
  <si>
    <r>
      <t>S1063Z-048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024</t>
    </r>
  </si>
  <si>
    <r>
      <t xml:space="preserve">48 D.P. 24 Teeth 20Â° Pressure Angle AGMA Q10 Quality With ( Hub / S.S.) 2024 </t>
    </r>
    <r>
      <rPr>
        <sz val="12"/>
        <color theme="1"/>
        <rFont val="Calibri"/>
        <family val="2"/>
        <scheme val="minor"/>
      </rPr>
      <t>Stainless Steel</t>
    </r>
    <r>
      <rPr>
        <sz val="12"/>
        <color theme="1"/>
        <rFont val="Calibri"/>
        <family val="2"/>
        <scheme val="minor"/>
      </rPr>
      <t xml:space="preserve"> Gear.</t>
    </r>
  </si>
  <si>
    <t>http://www.amazon.com/gp/product/B002UQQ3Q2?psc=1&amp;redirect=true&amp;ref_=ox_sc_act_title_1&amp;smid=A2289B5NQ2LLR4</t>
  </si>
  <si>
    <t>Thermoelectric Cooler 40mmx40mm  -TEC1-12706</t>
  </si>
  <si>
    <t>http://www.amazon.com/gp/product/B00FZPDG1K/ref=pd_luc_rh_bxgy_01_02_t_img_lh?ie=UTF8&amp;psc=1</t>
  </si>
  <si>
    <t>Command Strips Refill Small 20-Strips - 4 pack</t>
  </si>
  <si>
    <t>http://www.amazon.com/Command-Small-Refill-Strips-20-Strip/dp/B000FDLFBK/ref=sr_1_1?ie=UTF8&amp;qid=1451091457&amp;sr=8-1&amp;keywords=command+strips+refill+small</t>
  </si>
  <si>
    <t>14 AWG 3 Prong AC Power Cord, Pigtail (Open End), 15 Amp Max, 10 ft</t>
  </si>
  <si>
    <t xml:space="preserve">TOL-10706 </t>
  </si>
  <si>
    <t>ATS1758</t>
  </si>
  <si>
    <t>259-1317-ND</t>
  </si>
  <si>
    <t>Squirrel Cage Blower(2-wire, 3-wire 603-1370-ND)</t>
  </si>
  <si>
    <t>8mm rod (5/16" drill rod) 36"O1 Tool Steel</t>
  </si>
  <si>
    <t>88625K67</t>
  </si>
  <si>
    <t>98935A410</t>
  </si>
  <si>
    <t>M2 Steel Flat Washer, zinc-plated</t>
  </si>
  <si>
    <t>M2Hex Nut,  Zinc-Plated .4mm pitch,</t>
  </si>
  <si>
    <t>M2 Socket Head Cap Screw Thread,12mm</t>
  </si>
  <si>
    <t>M4, Nut, Nylock,Steel</t>
  </si>
  <si>
    <t>Press-Fit Plastic Thumb Screw Head, Knurled, Black, Fits 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</si>
</sst>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[$$-409]* #,##0.00_);_([$$-409]* \(#,##0.00\);_([$$-409]* &quot;-&quot;??_);_(@_)"/>
    <numFmt numFmtId="165" formatCode="&quot;$&quot;#,##0.00"/>
    <numFmt numFmtId="166" formatCode="_-[$$-409]* #,##0.00_ ;_-[$$-409]* \-#,##0.00\ ;_-[$$-409]* &quot;-&quot;??_ ;_-@_ 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Arial"/>
    </font>
    <font>
      <sz val="12"/>
      <color rgb="FFFF0000"/>
      <name val="Verdana"/>
    </font>
    <font>
      <sz val="12"/>
      <name val="Calibri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</font>
    <font>
      <strike/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rgb="FF333333"/>
      <name val="Arial"/>
    </font>
    <font>
      <sz val="12"/>
      <color rgb="FF000000"/>
      <name val="Calibri"/>
      <family val="2"/>
      <scheme val="minor"/>
    </font>
    <font>
      <strike/>
      <sz val="12"/>
      <name val="Calibri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101010"/>
      </left>
      <right style="thin">
        <color rgb="FF101010"/>
      </right>
      <top style="thin">
        <color rgb="FF101010"/>
      </top>
      <bottom style="thin">
        <color rgb="FF1010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101010"/>
      </left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thin">
        <color rgb="FF101010"/>
      </right>
      <top style="medium">
        <color auto="1"/>
      </top>
      <bottom style="thin">
        <color rgb="FF101010"/>
      </bottom>
      <diagonal/>
    </border>
    <border>
      <left style="thin">
        <color rgb="FF101010"/>
      </left>
      <right style="thin">
        <color rgb="FF101010"/>
      </right>
      <top style="medium">
        <color auto="1"/>
      </top>
      <bottom style="thin">
        <color rgb="FF101010"/>
      </bottom>
      <diagonal/>
    </border>
    <border>
      <left style="medium">
        <color auto="1"/>
      </left>
      <right style="thin">
        <color rgb="FF101010"/>
      </right>
      <top style="thin">
        <color rgb="FF101010"/>
      </top>
      <bottom style="thin">
        <color rgb="FF10101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6" borderId="17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5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wrapText="1"/>
    </xf>
    <xf numFmtId="0" fontId="0" fillId="0" borderId="0" xfId="0" applyAlignment="1"/>
    <xf numFmtId="0" fontId="9" fillId="5" borderId="4" xfId="0" applyFont="1" applyFill="1" applyBorder="1"/>
    <xf numFmtId="0" fontId="9" fillId="5" borderId="5" xfId="0" applyFont="1" applyFill="1" applyBorder="1"/>
    <xf numFmtId="0" fontId="9" fillId="5" borderId="5" xfId="0" applyFont="1" applyFill="1" applyBorder="1" applyAlignment="1">
      <alignment wrapText="1"/>
    </xf>
    <xf numFmtId="0" fontId="9" fillId="5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165" fontId="1" fillId="0" borderId="5" xfId="0" applyNumberFormat="1" applyFont="1" applyBorder="1"/>
    <xf numFmtId="165" fontId="1" fillId="0" borderId="6" xfId="0" applyNumberFormat="1" applyFont="1" applyBorder="1"/>
    <xf numFmtId="165" fontId="9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>
      <alignment wrapText="1"/>
    </xf>
    <xf numFmtId="165" fontId="1" fillId="0" borderId="11" xfId="0" applyNumberFormat="1" applyFont="1" applyBorder="1"/>
    <xf numFmtId="0" fontId="0" fillId="0" borderId="10" xfId="0" applyFont="1" applyBorder="1"/>
    <xf numFmtId="0" fontId="0" fillId="0" borderId="11" xfId="0" applyFont="1" applyBorder="1" applyAlignment="1">
      <alignment wrapText="1"/>
    </xf>
    <xf numFmtId="0" fontId="8" fillId="4" borderId="0" xfId="0" applyFont="1" applyFill="1" applyBorder="1" applyAlignment="1">
      <alignment horizontal="center" vertical="center" wrapText="1"/>
    </xf>
    <xf numFmtId="0" fontId="9" fillId="5" borderId="0" xfId="0" applyFont="1" applyFill="1" applyBorder="1"/>
    <xf numFmtId="165" fontId="1" fillId="0" borderId="0" xfId="0" applyNumberFormat="1" applyFont="1" applyBorder="1"/>
    <xf numFmtId="165" fontId="9" fillId="0" borderId="0" xfId="0" applyNumberFormat="1" applyFont="1" applyBorder="1"/>
    <xf numFmtId="0" fontId="0" fillId="0" borderId="11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5" xfId="0" applyFont="1" applyBorder="1" applyAlignment="1">
      <alignment wrapText="1"/>
    </xf>
    <xf numFmtId="0" fontId="2" fillId="0" borderId="4" xfId="0" applyFont="1" applyBorder="1"/>
    <xf numFmtId="0" fontId="9" fillId="5" borderId="12" xfId="0" applyFont="1" applyFill="1" applyBorder="1"/>
    <xf numFmtId="0" fontId="2" fillId="0" borderId="10" xfId="0" applyFont="1" applyBorder="1"/>
    <xf numFmtId="165" fontId="0" fillId="0" borderId="0" xfId="0" applyNumberFormat="1" applyFont="1" applyBorder="1"/>
    <xf numFmtId="0" fontId="11" fillId="0" borderId="4" xfId="0" applyFont="1" applyBorder="1"/>
    <xf numFmtId="0" fontId="12" fillId="0" borderId="5" xfId="0" applyFont="1" applyBorder="1"/>
    <xf numFmtId="0" fontId="12" fillId="0" borderId="5" xfId="0" applyFont="1" applyBorder="1" applyAlignment="1">
      <alignment wrapText="1"/>
    </xf>
    <xf numFmtId="165" fontId="12" fillId="0" borderId="5" xfId="0" applyNumberFormat="1" applyFont="1" applyBorder="1"/>
    <xf numFmtId="165" fontId="12" fillId="0" borderId="6" xfId="0" applyNumberFormat="1" applyFont="1" applyBorder="1"/>
    <xf numFmtId="165" fontId="0" fillId="0" borderId="11" xfId="0" applyNumberFormat="1" applyFont="1" applyBorder="1"/>
    <xf numFmtId="165" fontId="0" fillId="0" borderId="6" xfId="0" applyNumberFormat="1" applyFont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0" borderId="5" xfId="0" applyBorder="1"/>
    <xf numFmtId="0" fontId="0" fillId="0" borderId="5" xfId="0" applyBorder="1" applyAlignment="1">
      <alignment wrapText="1"/>
    </xf>
    <xf numFmtId="164" fontId="0" fillId="0" borderId="5" xfId="0" applyNumberFormat="1" applyBorder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10" fillId="0" borderId="5" xfId="0" applyFont="1" applyBorder="1"/>
    <xf numFmtId="0" fontId="0" fillId="3" borderId="4" xfId="0" applyFill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 applyAlignment="1">
      <alignment wrapText="1"/>
    </xf>
    <xf numFmtId="164" fontId="0" fillId="0" borderId="8" xfId="0" applyNumberFormat="1" applyBorder="1"/>
    <xf numFmtId="0" fontId="8" fillId="4" borderId="0" xfId="0" applyFont="1" applyFill="1" applyBorder="1" applyAlignment="1">
      <alignment vertical="center" wrapText="1"/>
    </xf>
    <xf numFmtId="164" fontId="0" fillId="3" borderId="6" xfId="0" applyNumberFormat="1" applyFill="1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13" xfId="0" applyNumberFormat="1" applyBorder="1"/>
    <xf numFmtId="0" fontId="7" fillId="0" borderId="5" xfId="0" applyFont="1" applyBorder="1"/>
    <xf numFmtId="0" fontId="5" fillId="0" borderId="5" xfId="0" applyFont="1" applyBorder="1"/>
    <xf numFmtId="0" fontId="2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49" fontId="0" fillId="0" borderId="16" xfId="0" applyNumberFormat="1" applyBorder="1" applyAlignment="1">
      <alignment wrapText="1"/>
    </xf>
    <xf numFmtId="0" fontId="0" fillId="0" borderId="5" xfId="0" applyNumberFormat="1" applyBorder="1"/>
    <xf numFmtId="2" fontId="0" fillId="0" borderId="0" xfId="0" applyNumberFormat="1"/>
    <xf numFmtId="165" fontId="0" fillId="0" borderId="16" xfId="0" applyNumberFormat="1" applyBorder="1" applyAlignment="1">
      <alignment wrapText="1"/>
    </xf>
    <xf numFmtId="165" fontId="0" fillId="0" borderId="0" xfId="0" applyNumberFormat="1"/>
    <xf numFmtId="0" fontId="13" fillId="6" borderId="17" xfId="45"/>
    <xf numFmtId="49" fontId="0" fillId="0" borderId="18" xfId="0" applyNumberFormat="1" applyBorder="1" applyAlignment="1">
      <alignment wrapText="1"/>
    </xf>
    <xf numFmtId="0" fontId="0" fillId="0" borderId="19" xfId="0" applyNumberFormat="1" applyBorder="1"/>
    <xf numFmtId="165" fontId="0" fillId="0" borderId="18" xfId="0" applyNumberFormat="1" applyBorder="1" applyAlignment="1">
      <alignment wrapText="1"/>
    </xf>
    <xf numFmtId="164" fontId="0" fillId="0" borderId="19" xfId="0" applyNumberFormat="1" applyBorder="1"/>
    <xf numFmtId="164" fontId="0" fillId="0" borderId="22" xfId="0" applyNumberFormat="1" applyBorder="1"/>
    <xf numFmtId="0" fontId="0" fillId="3" borderId="23" xfId="0" applyFill="1" applyBorder="1"/>
    <xf numFmtId="2" fontId="1" fillId="0" borderId="0" xfId="0" applyNumberFormat="1" applyFont="1" applyBorder="1"/>
    <xf numFmtId="0" fontId="0" fillId="3" borderId="19" xfId="0" applyFill="1" applyBorder="1"/>
    <xf numFmtId="164" fontId="0" fillId="3" borderId="19" xfId="0" applyNumberFormat="1" applyFill="1" applyBorder="1"/>
    <xf numFmtId="0" fontId="0" fillId="7" borderId="5" xfId="0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3" borderId="3" xfId="0" applyFill="1" applyBorder="1"/>
    <xf numFmtId="166" fontId="0" fillId="0" borderId="6" xfId="0" applyNumberFormat="1" applyBorder="1"/>
    <xf numFmtId="0" fontId="0" fillId="0" borderId="11" xfId="0" applyBorder="1"/>
    <xf numFmtId="166" fontId="0" fillId="0" borderId="27" xfId="0" applyNumberFormat="1" applyBorder="1"/>
    <xf numFmtId="166" fontId="0" fillId="0" borderId="28" xfId="0" applyNumberFormat="1" applyBorder="1"/>
    <xf numFmtId="0" fontId="0" fillId="3" borderId="29" xfId="0" applyFill="1" applyBorder="1"/>
    <xf numFmtId="166" fontId="0" fillId="0" borderId="22" xfId="0" applyNumberFormat="1" applyBorder="1"/>
    <xf numFmtId="0" fontId="0" fillId="3" borderId="30" xfId="0" applyFill="1" applyBorder="1"/>
    <xf numFmtId="164" fontId="0" fillId="3" borderId="23" xfId="0" applyNumberFormat="1" applyFill="1" applyBorder="1"/>
    <xf numFmtId="164" fontId="0" fillId="3" borderId="31" xfId="0" applyNumberFormat="1" applyFill="1" applyBorder="1"/>
    <xf numFmtId="0" fontId="0" fillId="3" borderId="31" xfId="0" applyFill="1" applyBorder="1"/>
    <xf numFmtId="166" fontId="0" fillId="0" borderId="13" xfId="0" applyNumberFormat="1" applyBorder="1"/>
    <xf numFmtId="165" fontId="1" fillId="0" borderId="28" xfId="0" applyNumberFormat="1" applyFont="1" applyBorder="1"/>
    <xf numFmtId="166" fontId="0" fillId="0" borderId="0" xfId="0" applyNumberFormat="1"/>
    <xf numFmtId="165" fontId="1" fillId="0" borderId="27" xfId="0" applyNumberFormat="1" applyFont="1" applyBorder="1"/>
    <xf numFmtId="0" fontId="9" fillId="5" borderId="34" xfId="0" applyFont="1" applyFill="1" applyBorder="1"/>
    <xf numFmtId="0" fontId="9" fillId="5" borderId="19" xfId="0" applyFont="1" applyFill="1" applyBorder="1"/>
    <xf numFmtId="0" fontId="9" fillId="5" borderId="19" xfId="0" applyFont="1" applyFill="1" applyBorder="1" applyAlignment="1">
      <alignment wrapText="1"/>
    </xf>
    <xf numFmtId="0" fontId="9" fillId="5" borderId="29" xfId="0" applyFont="1" applyFill="1" applyBorder="1"/>
    <xf numFmtId="165" fontId="9" fillId="0" borderId="28" xfId="0" applyNumberFormat="1" applyFont="1" applyBorder="1"/>
    <xf numFmtId="2" fontId="0" fillId="0" borderId="35" xfId="0" applyNumberFormat="1" applyBorder="1"/>
    <xf numFmtId="0" fontId="9" fillId="5" borderId="36" xfId="0" applyFont="1" applyFill="1" applyBorder="1"/>
    <xf numFmtId="0" fontId="9" fillId="5" borderId="37" xfId="0" applyFont="1" applyFill="1" applyBorder="1"/>
    <xf numFmtId="0" fontId="9" fillId="5" borderId="37" xfId="0" applyFont="1" applyFill="1" applyBorder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165" fontId="1" fillId="0" borderId="2" xfId="0" applyNumberFormat="1" applyFont="1" applyBorder="1"/>
    <xf numFmtId="165" fontId="1" fillId="0" borderId="3" xfId="0" applyNumberFormat="1" applyFont="1" applyBorder="1"/>
    <xf numFmtId="0" fontId="0" fillId="3" borderId="36" xfId="0" applyFill="1" applyBorder="1"/>
    <xf numFmtId="0" fontId="0" fillId="3" borderId="37" xfId="0" applyFill="1" applyBorder="1"/>
    <xf numFmtId="164" fontId="0" fillId="3" borderId="37" xfId="0" applyNumberFormat="1" applyFill="1" applyBorder="1"/>
    <xf numFmtId="2" fontId="0" fillId="0" borderId="0" xfId="0" applyNumberFormat="1" applyBorder="1"/>
    <xf numFmtId="0" fontId="11" fillId="0" borderId="10" xfId="0" applyFont="1" applyBorder="1"/>
    <xf numFmtId="0" fontId="12" fillId="0" borderId="11" xfId="0" applyFont="1" applyBorder="1"/>
    <xf numFmtId="165" fontId="12" fillId="0" borderId="11" xfId="0" applyNumberFormat="1" applyFont="1" applyBorder="1"/>
    <xf numFmtId="0" fontId="0" fillId="8" borderId="0" xfId="0" applyFill="1"/>
    <xf numFmtId="0" fontId="12" fillId="0" borderId="4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wrapText="1"/>
    </xf>
    <xf numFmtId="165" fontId="1" fillId="2" borderId="5" xfId="0" applyNumberFormat="1" applyFont="1" applyFill="1" applyBorder="1"/>
    <xf numFmtId="165" fontId="1" fillId="2" borderId="6" xfId="0" applyNumberFormat="1" applyFont="1" applyFill="1" applyBorder="1"/>
    <xf numFmtId="2" fontId="0" fillId="2" borderId="35" xfId="0" applyNumberFormat="1" applyFill="1" applyBorder="1"/>
    <xf numFmtId="0" fontId="0" fillId="2" borderId="5" xfId="0" applyFill="1" applyBorder="1"/>
    <xf numFmtId="166" fontId="0" fillId="2" borderId="6" xfId="0" applyNumberForma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wrapText="1"/>
    </xf>
    <xf numFmtId="165" fontId="1" fillId="2" borderId="8" xfId="0" applyNumberFormat="1" applyFont="1" applyFill="1" applyBorder="1"/>
    <xf numFmtId="165" fontId="1" fillId="2" borderId="9" xfId="0" applyNumberFormat="1" applyFont="1" applyFill="1" applyBorder="1"/>
    <xf numFmtId="2" fontId="0" fillId="2" borderId="32" xfId="0" applyNumberFormat="1" applyFill="1" applyBorder="1"/>
    <xf numFmtId="0" fontId="0" fillId="2" borderId="8" xfId="0" applyFill="1" applyBorder="1"/>
    <xf numFmtId="166" fontId="0" fillId="2" borderId="43" xfId="0" applyNumberFormat="1" applyFill="1" applyBorder="1"/>
    <xf numFmtId="166" fontId="0" fillId="2" borderId="5" xfId="0" applyNumberFormat="1" applyFill="1" applyBorder="1"/>
    <xf numFmtId="0" fontId="14" fillId="9" borderId="5" xfId="0" applyFont="1" applyFill="1" applyBorder="1"/>
    <xf numFmtId="0" fontId="3" fillId="9" borderId="5" xfId="52" applyFill="1" applyBorder="1"/>
    <xf numFmtId="0" fontId="0" fillId="2" borderId="1" xfId="0" applyFill="1" applyBorder="1"/>
    <xf numFmtId="0" fontId="0" fillId="2" borderId="2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0" fontId="0" fillId="2" borderId="4" xfId="0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2" borderId="2" xfId="0" applyFill="1" applyBorder="1" applyAlignment="1">
      <alignment wrapText="1"/>
    </xf>
    <xf numFmtId="2" fontId="0" fillId="2" borderId="38" xfId="0" applyNumberFormat="1" applyFill="1" applyBorder="1"/>
    <xf numFmtId="0" fontId="0" fillId="2" borderId="0" xfId="0" applyFill="1" applyAlignment="1"/>
    <xf numFmtId="0" fontId="0" fillId="2" borderId="5" xfId="0" applyFill="1" applyBorder="1" applyAlignment="1">
      <alignment wrapText="1"/>
    </xf>
    <xf numFmtId="0" fontId="0" fillId="2" borderId="4" xfId="0" applyFont="1" applyFill="1" applyBorder="1"/>
    <xf numFmtId="0" fontId="0" fillId="2" borderId="5" xfId="0" applyFont="1" applyFill="1" applyBorder="1"/>
    <xf numFmtId="0" fontId="0" fillId="2" borderId="5" xfId="0" applyFont="1" applyFill="1" applyBorder="1" applyAlignment="1">
      <alignment wrapText="1"/>
    </xf>
    <xf numFmtId="2" fontId="0" fillId="2" borderId="0" xfId="0" applyNumberFormat="1" applyFill="1"/>
    <xf numFmtId="0" fontId="7" fillId="2" borderId="4" xfId="0" applyFont="1" applyFill="1" applyBorder="1"/>
    <xf numFmtId="49" fontId="0" fillId="2" borderId="40" xfId="0" applyNumberFormat="1" applyFill="1" applyBorder="1" applyAlignment="1">
      <alignment wrapText="1"/>
    </xf>
    <xf numFmtId="49" fontId="0" fillId="2" borderId="41" xfId="0" applyNumberFormat="1" applyFill="1" applyBorder="1" applyAlignment="1">
      <alignment wrapText="1"/>
    </xf>
    <xf numFmtId="0" fontId="0" fillId="2" borderId="2" xfId="0" applyNumberFormat="1" applyFill="1" applyBorder="1"/>
    <xf numFmtId="165" fontId="0" fillId="2" borderId="41" xfId="0" applyNumberFormat="1" applyFill="1" applyBorder="1" applyAlignment="1">
      <alignment wrapText="1"/>
    </xf>
    <xf numFmtId="49" fontId="0" fillId="2" borderId="42" xfId="0" applyNumberFormat="1" applyFill="1" applyBorder="1" applyAlignment="1">
      <alignment wrapText="1"/>
    </xf>
    <xf numFmtId="49" fontId="0" fillId="2" borderId="16" xfId="0" applyNumberFormat="1" applyFill="1" applyBorder="1" applyAlignment="1">
      <alignment wrapText="1"/>
    </xf>
    <xf numFmtId="0" fontId="0" fillId="2" borderId="5" xfId="0" applyNumberFormat="1" applyFill="1" applyBorder="1"/>
    <xf numFmtId="165" fontId="0" fillId="2" borderId="16" xfId="0" applyNumberFormat="1" applyFill="1" applyBorder="1" applyAlignment="1">
      <alignment wrapText="1"/>
    </xf>
    <xf numFmtId="2" fontId="13" fillId="2" borderId="39" xfId="45" applyNumberFormat="1" applyFill="1" applyBorder="1"/>
    <xf numFmtId="0" fontId="15" fillId="2" borderId="0" xfId="0" applyFont="1" applyFill="1"/>
    <xf numFmtId="0" fontId="0" fillId="0" borderId="0" xfId="0" applyFill="1"/>
    <xf numFmtId="2" fontId="0" fillId="2" borderId="0" xfId="0" applyNumberFormat="1" applyFill="1" applyBorder="1"/>
    <xf numFmtId="166" fontId="0" fillId="2" borderId="0" xfId="0" applyNumberFormat="1" applyFill="1"/>
    <xf numFmtId="0" fontId="0" fillId="2" borderId="7" xfId="0" applyFill="1" applyBorder="1"/>
    <xf numFmtId="0" fontId="7" fillId="2" borderId="8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0" fillId="2" borderId="11" xfId="0" applyFill="1" applyBorder="1"/>
    <xf numFmtId="166" fontId="0" fillId="2" borderId="27" xfId="0" applyNumberFormat="1" applyFill="1" applyBorder="1"/>
    <xf numFmtId="0" fontId="7" fillId="2" borderId="5" xfId="0" applyFont="1" applyFill="1" applyBorder="1" applyAlignment="1">
      <alignment wrapText="1"/>
    </xf>
    <xf numFmtId="0" fontId="0" fillId="2" borderId="11" xfId="0" applyFont="1" applyFill="1" applyBorder="1" applyAlignment="1">
      <alignment wrapText="1"/>
    </xf>
    <xf numFmtId="165" fontId="0" fillId="2" borderId="11" xfId="0" applyNumberFormat="1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165" fontId="1" fillId="2" borderId="27" xfId="0" applyNumberFormat="1" applyFont="1" applyFill="1" applyBorder="1"/>
    <xf numFmtId="0" fontId="1" fillId="2" borderId="11" xfId="0" applyFont="1" applyFill="1" applyBorder="1"/>
    <xf numFmtId="165" fontId="1" fillId="2" borderId="11" xfId="0" applyNumberFormat="1" applyFont="1" applyFill="1" applyBorder="1"/>
    <xf numFmtId="2" fontId="0" fillId="2" borderId="5" xfId="0" applyNumberFormat="1" applyFill="1" applyBorder="1"/>
    <xf numFmtId="0" fontId="7" fillId="2" borderId="10" xfId="0" applyFont="1" applyFill="1" applyBorder="1"/>
    <xf numFmtId="2" fontId="1" fillId="2" borderId="0" xfId="0" applyNumberFormat="1" applyFont="1" applyFill="1" applyBorder="1"/>
    <xf numFmtId="0" fontId="16" fillId="0" borderId="5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6" fillId="0" borderId="23" xfId="0" applyFont="1" applyBorder="1" applyAlignment="1">
      <alignment wrapText="1"/>
    </xf>
    <xf numFmtId="0" fontId="10" fillId="2" borderId="5" xfId="0" applyFont="1" applyFill="1" applyBorder="1"/>
    <xf numFmtId="0" fontId="17" fillId="0" borderId="10" xfId="0" applyFont="1" applyFill="1" applyBorder="1"/>
    <xf numFmtId="0" fontId="17" fillId="0" borderId="11" xfId="0" applyFont="1" applyFill="1" applyBorder="1"/>
    <xf numFmtId="0" fontId="17" fillId="0" borderId="11" xfId="0" applyFont="1" applyFill="1" applyBorder="1" applyAlignment="1">
      <alignment wrapText="1"/>
    </xf>
    <xf numFmtId="165" fontId="17" fillId="0" borderId="11" xfId="0" applyNumberFormat="1" applyFont="1" applyFill="1" applyBorder="1"/>
    <xf numFmtId="165" fontId="17" fillId="0" borderId="6" xfId="0" applyNumberFormat="1" applyFont="1" applyFill="1" applyBorder="1"/>
    <xf numFmtId="2" fontId="17" fillId="0" borderId="0" xfId="0" applyNumberFormat="1" applyFont="1" applyFill="1"/>
    <xf numFmtId="0" fontId="17" fillId="0" borderId="5" xfId="0" applyFont="1" applyFill="1" applyBorder="1"/>
    <xf numFmtId="166" fontId="17" fillId="0" borderId="6" xfId="0" applyNumberFormat="1" applyFont="1" applyFill="1" applyBorder="1"/>
    <xf numFmtId="0" fontId="7" fillId="2" borderId="5" xfId="0" applyFont="1" applyFill="1" applyBorder="1" applyAlignment="1">
      <alignment horizontal="left"/>
    </xf>
    <xf numFmtId="0" fontId="7" fillId="0" borderId="5" xfId="0" applyFont="1" applyBorder="1" applyAlignment="1">
      <alignment wrapText="1"/>
    </xf>
    <xf numFmtId="0" fontId="0" fillId="0" borderId="1" xfId="0" applyFill="1" applyBorder="1"/>
    <xf numFmtId="0" fontId="0" fillId="0" borderId="2" xfId="0" applyFill="1" applyBorder="1"/>
    <xf numFmtId="2" fontId="0" fillId="0" borderId="35" xfId="0" applyNumberFormat="1" applyFill="1" applyBorder="1"/>
    <xf numFmtId="0" fontId="0" fillId="0" borderId="5" xfId="0" applyFill="1" applyBorder="1"/>
    <xf numFmtId="0" fontId="0" fillId="0" borderId="4" xfId="0" applyFill="1" applyBorder="1"/>
    <xf numFmtId="0" fontId="7" fillId="0" borderId="5" xfId="0" applyFont="1" applyFill="1" applyBorder="1" applyAlignment="1">
      <alignment horizontal="left"/>
    </xf>
    <xf numFmtId="0" fontId="0" fillId="0" borderId="7" xfId="0" applyFill="1" applyBorder="1"/>
    <xf numFmtId="0" fontId="0" fillId="0" borderId="8" xfId="0" applyFill="1" applyBorder="1"/>
    <xf numFmtId="0" fontId="7" fillId="0" borderId="8" xfId="0" applyFont="1" applyFill="1" applyBorder="1"/>
    <xf numFmtId="0" fontId="0" fillId="0" borderId="11" xfId="0" applyFill="1" applyBorder="1"/>
    <xf numFmtId="49" fontId="0" fillId="0" borderId="40" xfId="0" applyNumberFormat="1" applyFill="1" applyBorder="1" applyAlignment="1">
      <alignment wrapText="1"/>
    </xf>
    <xf numFmtId="49" fontId="0" fillId="0" borderId="41" xfId="0" applyNumberFormat="1" applyFill="1" applyBorder="1" applyAlignment="1">
      <alignment wrapText="1"/>
    </xf>
    <xf numFmtId="0" fontId="0" fillId="0" borderId="2" xfId="0" applyNumberFormat="1" applyFill="1" applyBorder="1"/>
    <xf numFmtId="2" fontId="0" fillId="0" borderId="0" xfId="0" applyNumberFormat="1" applyFill="1"/>
    <xf numFmtId="49" fontId="0" fillId="0" borderId="42" xfId="0" applyNumberFormat="1" applyFill="1" applyBorder="1" applyAlignment="1">
      <alignment wrapText="1"/>
    </xf>
    <xf numFmtId="49" fontId="0" fillId="0" borderId="16" xfId="0" applyNumberFormat="1" applyFill="1" applyBorder="1" applyAlignment="1">
      <alignment wrapText="1"/>
    </xf>
    <xf numFmtId="0" fontId="0" fillId="0" borderId="5" xfId="0" applyNumberFormat="1" applyFill="1" applyBorder="1"/>
    <xf numFmtId="2" fontId="13" fillId="0" borderId="39" xfId="45" applyNumberFormat="1" applyFill="1" applyBorder="1"/>
    <xf numFmtId="0" fontId="15" fillId="0" borderId="0" xfId="0" applyFont="1" applyFill="1"/>
    <xf numFmtId="0" fontId="0" fillId="0" borderId="2" xfId="0" applyFill="1" applyBorder="1" applyAlignment="1">
      <alignment wrapText="1"/>
    </xf>
    <xf numFmtId="2" fontId="0" fillId="0" borderId="38" xfId="0" applyNumberFormat="1" applyFill="1" applyBorder="1"/>
    <xf numFmtId="0" fontId="7" fillId="0" borderId="5" xfId="0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10" fillId="0" borderId="5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wrapText="1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5" xfId="0" applyFont="1" applyFill="1" applyBorder="1" applyAlignment="1">
      <alignment wrapText="1"/>
    </xf>
    <xf numFmtId="0" fontId="0" fillId="0" borderId="5" xfId="0" applyFont="1" applyFill="1" applyBorder="1"/>
    <xf numFmtId="0" fontId="0" fillId="0" borderId="5" xfId="0" applyFont="1" applyFill="1" applyBorder="1" applyAlignment="1">
      <alignment wrapText="1"/>
    </xf>
    <xf numFmtId="0" fontId="1" fillId="0" borderId="7" xfId="0" applyFont="1" applyFill="1" applyBorder="1"/>
    <xf numFmtId="0" fontId="1" fillId="0" borderId="8" xfId="0" applyFont="1" applyFill="1" applyBorder="1"/>
    <xf numFmtId="0" fontId="1" fillId="0" borderId="8" xfId="0" applyFont="1" applyFill="1" applyBorder="1" applyAlignment="1">
      <alignment wrapText="1"/>
    </xf>
    <xf numFmtId="2" fontId="0" fillId="0" borderId="32" xfId="0" applyNumberFormat="1" applyFill="1" applyBorder="1"/>
    <xf numFmtId="0" fontId="14" fillId="0" borderId="5" xfId="0" applyFont="1" applyFill="1" applyBorder="1"/>
    <xf numFmtId="0" fontId="3" fillId="0" borderId="5" xfId="52" applyFill="1" applyBorder="1"/>
    <xf numFmtId="2" fontId="0" fillId="0" borderId="5" xfId="0" applyNumberFormat="1" applyFill="1" applyBorder="1"/>
    <xf numFmtId="2" fontId="1" fillId="0" borderId="0" xfId="0" applyNumberFormat="1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1" fillId="0" borderId="11" xfId="0" applyFont="1" applyFill="1" applyBorder="1"/>
    <xf numFmtId="0" fontId="0" fillId="0" borderId="11" xfId="0" applyFont="1" applyFill="1" applyBorder="1" applyAlignment="1">
      <alignment wrapText="1"/>
    </xf>
    <xf numFmtId="0" fontId="7" fillId="0" borderId="4" xfId="0" applyFont="1" applyFill="1" applyBorder="1"/>
    <xf numFmtId="0" fontId="7" fillId="0" borderId="10" xfId="0" applyFont="1" applyFill="1" applyBorder="1"/>
    <xf numFmtId="0" fontId="2" fillId="0" borderId="10" xfId="0" applyFont="1" applyFill="1" applyBorder="1"/>
    <xf numFmtId="0" fontId="1" fillId="0" borderId="10" xfId="0" applyFont="1" applyFill="1" applyBorder="1"/>
    <xf numFmtId="0" fontId="1" fillId="0" borderId="11" xfId="0" applyFont="1" applyFill="1" applyBorder="1" applyAlignment="1">
      <alignment wrapText="1"/>
    </xf>
    <xf numFmtId="0" fontId="0" fillId="0" borderId="4" xfId="0" applyFont="1" applyFill="1" applyBorder="1"/>
    <xf numFmtId="2" fontId="0" fillId="0" borderId="0" xfId="0" applyNumberFormat="1" applyFill="1" applyBorder="1"/>
    <xf numFmtId="0" fontId="12" fillId="0" borderId="4" xfId="0" applyFont="1" applyFill="1" applyBorder="1"/>
    <xf numFmtId="0" fontId="12" fillId="0" borderId="5" xfId="0" applyFont="1" applyFill="1" applyBorder="1"/>
    <xf numFmtId="0" fontId="12" fillId="0" borderId="5" xfId="0" applyFont="1" applyFill="1" applyBorder="1" applyAlignment="1">
      <alignment wrapText="1"/>
    </xf>
    <xf numFmtId="0" fontId="11" fillId="0" borderId="10" xfId="0" applyFont="1" applyFill="1" applyBorder="1"/>
    <xf numFmtId="0" fontId="12" fillId="0" borderId="11" xfId="0" applyFont="1" applyFill="1" applyBorder="1"/>
    <xf numFmtId="49" fontId="0" fillId="7" borderId="42" xfId="0" applyNumberFormat="1" applyFill="1" applyBorder="1" applyAlignment="1">
      <alignment wrapText="1"/>
    </xf>
    <xf numFmtId="49" fontId="0" fillId="7" borderId="16" xfId="0" applyNumberFormat="1" applyFill="1" applyBorder="1" applyAlignment="1">
      <alignment wrapText="1"/>
    </xf>
    <xf numFmtId="0" fontId="0" fillId="7" borderId="5" xfId="0" applyNumberFormat="1" applyFill="1" applyBorder="1"/>
    <xf numFmtId="2" fontId="0" fillId="7" borderId="0" xfId="0" applyNumberFormat="1" applyFill="1"/>
    <xf numFmtId="0" fontId="0" fillId="7" borderId="0" xfId="0" applyFill="1"/>
    <xf numFmtId="2" fontId="13" fillId="7" borderId="39" xfId="45" applyNumberFormat="1" applyFill="1" applyBorder="1"/>
    <xf numFmtId="49" fontId="0" fillId="7" borderId="40" xfId="0" applyNumberFormat="1" applyFill="1" applyBorder="1" applyAlignment="1">
      <alignment wrapText="1"/>
    </xf>
    <xf numFmtId="49" fontId="0" fillId="7" borderId="41" xfId="0" applyNumberFormat="1" applyFill="1" applyBorder="1" applyAlignment="1">
      <alignment wrapText="1"/>
    </xf>
    <xf numFmtId="0" fontId="0" fillId="7" borderId="2" xfId="0" applyNumberForma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1" fillId="7" borderId="5" xfId="0" applyFont="1" applyFill="1" applyBorder="1" applyAlignment="1">
      <alignment wrapText="1"/>
    </xf>
    <xf numFmtId="2" fontId="0" fillId="7" borderId="35" xfId="0" applyNumberForma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7" borderId="8" xfId="0" applyFont="1" applyFill="1" applyBorder="1" applyAlignment="1">
      <alignment wrapText="1"/>
    </xf>
    <xf numFmtId="2" fontId="0" fillId="7" borderId="32" xfId="0" applyNumberFormat="1" applyFill="1" applyBorder="1"/>
    <xf numFmtId="0" fontId="0" fillId="7" borderId="8" xfId="0" applyFill="1" applyBorder="1"/>
    <xf numFmtId="0" fontId="14" fillId="7" borderId="5" xfId="0" applyFont="1" applyFill="1" applyBorder="1"/>
    <xf numFmtId="0" fontId="3" fillId="7" borderId="5" xfId="52" applyFill="1" applyBorder="1"/>
    <xf numFmtId="0" fontId="0" fillId="7" borderId="5" xfId="0" applyFont="1" applyFill="1" applyBorder="1"/>
    <xf numFmtId="0" fontId="0" fillId="7" borderId="5" xfId="0" applyFont="1" applyFill="1" applyBorder="1" applyAlignment="1">
      <alignment wrapText="1"/>
    </xf>
    <xf numFmtId="0" fontId="0" fillId="10" borderId="4" xfId="0" applyFill="1" applyBorder="1"/>
    <xf numFmtId="0" fontId="8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</cellXfs>
  <cellStyles count="266">
    <cellStyle name="Check Cell" xfId="45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%25255C..%25255C..%25255CClass%25255CInvoices%25255CServoCity_6x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%25255C..%25255C..%25255CClass%25255CInvoices%25255CServoCity_6x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%25255C..%25255C..%25255CClass%25255CInvoices%25255CServoCity_6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2"/>
  <sheetViews>
    <sheetView topLeftCell="A18" zoomScale="84" zoomScaleNormal="84" zoomScalePageLayoutView="84" workbookViewId="0">
      <selection activeCell="E42" sqref="E42"/>
    </sheetView>
  </sheetViews>
  <sheetFormatPr defaultColWidth="11" defaultRowHeight="15.75" x14ac:dyDescent="0.25"/>
  <cols>
    <col min="1" max="1" width="5.625" style="167" customWidth="1"/>
    <col min="2" max="2" width="19" bestFit="1" customWidth="1"/>
    <col min="3" max="3" width="29.125" bestFit="1" customWidth="1"/>
    <col min="4" max="4" width="0" hidden="1" customWidth="1"/>
    <col min="5" max="5" width="61.625" customWidth="1"/>
    <col min="6" max="6" width="12.875" style="68" customWidth="1"/>
    <col min="7" max="7" width="12.875" hidden="1" customWidth="1"/>
    <col min="8" max="8" width="12.875" customWidth="1"/>
    <col min="9" max="9" width="10.875" customWidth="1"/>
  </cols>
  <sheetData>
    <row r="1" spans="2:8" hidden="1" x14ac:dyDescent="0.25">
      <c r="F1" s="68" t="s">
        <v>372</v>
      </c>
      <c r="G1">
        <v>6</v>
      </c>
    </row>
    <row r="2" spans="2:8" hidden="1" x14ac:dyDescent="0.25"/>
    <row r="3" spans="2:8" ht="16.5" thickBot="1" x14ac:dyDescent="0.3"/>
    <row r="4" spans="2:8" ht="21" customHeight="1" thickBot="1" x14ac:dyDescent="0.3">
      <c r="B4" s="284" t="s">
        <v>368</v>
      </c>
      <c r="C4" s="285"/>
      <c r="D4" s="285"/>
      <c r="E4" s="285"/>
      <c r="F4" s="285"/>
      <c r="G4" s="285"/>
      <c r="H4" s="285"/>
    </row>
    <row r="5" spans="2:8" ht="16.5" thickBot="1" x14ac:dyDescent="0.3">
      <c r="B5" s="113" t="s">
        <v>0</v>
      </c>
      <c r="C5" s="114" t="s">
        <v>1</v>
      </c>
      <c r="D5" s="114" t="s">
        <v>2</v>
      </c>
      <c r="E5" s="114" t="s">
        <v>3</v>
      </c>
      <c r="F5" s="82" t="s">
        <v>373</v>
      </c>
      <c r="G5" s="82" t="s">
        <v>371</v>
      </c>
      <c r="H5" s="83" t="s">
        <v>374</v>
      </c>
    </row>
    <row r="6" spans="2:8" s="167" customFormat="1" x14ac:dyDescent="0.25">
      <c r="B6" s="201" t="s">
        <v>18</v>
      </c>
      <c r="C6" s="202" t="s">
        <v>8</v>
      </c>
      <c r="D6" s="202">
        <v>100</v>
      </c>
      <c r="E6" s="202" t="s">
        <v>9</v>
      </c>
      <c r="F6" s="203">
        <v>100</v>
      </c>
      <c r="G6" s="204">
        <f t="shared" ref="G6:G15" si="0">$G$1*D6/F6</f>
        <v>6</v>
      </c>
      <c r="H6" s="204">
        <f>ROUNDUP(G6,0)</f>
        <v>6</v>
      </c>
    </row>
    <row r="7" spans="2:8" s="167" customFormat="1" x14ac:dyDescent="0.25">
      <c r="B7" s="205" t="s">
        <v>18</v>
      </c>
      <c r="C7" s="204" t="s">
        <v>10</v>
      </c>
      <c r="D7" s="204">
        <v>4</v>
      </c>
      <c r="E7" s="204" t="s">
        <v>12</v>
      </c>
      <c r="F7" s="203">
        <v>1</v>
      </c>
      <c r="G7" s="204">
        <f t="shared" si="0"/>
        <v>24</v>
      </c>
      <c r="H7" s="204">
        <f t="shared" ref="H7:H15" si="1">ROUNDUP(G7,0)</f>
        <v>24</v>
      </c>
    </row>
    <row r="8" spans="2:8" s="167" customFormat="1" x14ac:dyDescent="0.25">
      <c r="B8" s="205" t="s">
        <v>18</v>
      </c>
      <c r="C8" s="204" t="s">
        <v>11</v>
      </c>
      <c r="D8" s="204">
        <v>4</v>
      </c>
      <c r="E8" s="204" t="s">
        <v>13</v>
      </c>
      <c r="F8" s="203">
        <v>1</v>
      </c>
      <c r="G8" s="204">
        <f t="shared" si="0"/>
        <v>24</v>
      </c>
      <c r="H8" s="204">
        <f t="shared" si="1"/>
        <v>24</v>
      </c>
    </row>
    <row r="9" spans="2:8" s="167" customFormat="1" x14ac:dyDescent="0.25">
      <c r="B9" s="205" t="s">
        <v>18</v>
      </c>
      <c r="C9" s="204" t="s">
        <v>14</v>
      </c>
      <c r="D9" s="204">
        <v>2</v>
      </c>
      <c r="E9" s="204" t="s">
        <v>15</v>
      </c>
      <c r="F9" s="203">
        <v>1</v>
      </c>
      <c r="G9" s="204">
        <f t="shared" si="0"/>
        <v>12</v>
      </c>
      <c r="H9" s="204">
        <f t="shared" si="1"/>
        <v>12</v>
      </c>
    </row>
    <row r="10" spans="2:8" s="167" customFormat="1" x14ac:dyDescent="0.25">
      <c r="B10" s="205" t="s">
        <v>18</v>
      </c>
      <c r="C10" s="204" t="s">
        <v>16</v>
      </c>
      <c r="D10" s="204">
        <v>4</v>
      </c>
      <c r="E10" s="204" t="s">
        <v>17</v>
      </c>
      <c r="F10" s="203">
        <v>1</v>
      </c>
      <c r="G10" s="204">
        <f t="shared" si="0"/>
        <v>24</v>
      </c>
      <c r="H10" s="204">
        <f t="shared" si="1"/>
        <v>24</v>
      </c>
    </row>
    <row r="11" spans="2:8" s="167" customFormat="1" x14ac:dyDescent="0.25">
      <c r="B11" s="205" t="s">
        <v>88</v>
      </c>
      <c r="C11" s="206" t="s">
        <v>424</v>
      </c>
      <c r="D11" s="204">
        <v>1</v>
      </c>
      <c r="E11" s="204" t="s">
        <v>94</v>
      </c>
      <c r="F11" s="203">
        <v>1</v>
      </c>
      <c r="G11" s="204">
        <f t="shared" si="0"/>
        <v>6</v>
      </c>
      <c r="H11" s="204">
        <f t="shared" si="1"/>
        <v>6</v>
      </c>
    </row>
    <row r="12" spans="2:8" s="167" customFormat="1" x14ac:dyDescent="0.25">
      <c r="B12" s="205" t="s">
        <v>88</v>
      </c>
      <c r="C12" s="206" t="s">
        <v>423</v>
      </c>
      <c r="D12" s="204">
        <v>2</v>
      </c>
      <c r="E12" s="204" t="s">
        <v>422</v>
      </c>
      <c r="F12" s="203">
        <v>1</v>
      </c>
      <c r="G12" s="204">
        <f t="shared" si="0"/>
        <v>12</v>
      </c>
      <c r="H12" s="204">
        <f t="shared" si="1"/>
        <v>12</v>
      </c>
    </row>
    <row r="13" spans="2:8" s="167" customFormat="1" x14ac:dyDescent="0.25">
      <c r="B13" s="205" t="s">
        <v>99</v>
      </c>
      <c r="C13" s="204" t="s">
        <v>100</v>
      </c>
      <c r="D13" s="204">
        <v>2</v>
      </c>
      <c r="E13" s="204" t="s">
        <v>105</v>
      </c>
      <c r="F13" s="203">
        <v>2</v>
      </c>
      <c r="G13" s="204">
        <f t="shared" si="0"/>
        <v>6</v>
      </c>
      <c r="H13" s="204">
        <f t="shared" si="1"/>
        <v>6</v>
      </c>
    </row>
    <row r="14" spans="2:8" s="167" customFormat="1" x14ac:dyDescent="0.25">
      <c r="B14" s="205" t="s">
        <v>99</v>
      </c>
      <c r="C14" s="204" t="s">
        <v>100</v>
      </c>
      <c r="D14" s="204">
        <v>1</v>
      </c>
      <c r="E14" s="204" t="s">
        <v>106</v>
      </c>
      <c r="F14" s="203">
        <v>1</v>
      </c>
      <c r="G14" s="204">
        <f t="shared" si="0"/>
        <v>6</v>
      </c>
      <c r="H14" s="204">
        <f t="shared" si="1"/>
        <v>6</v>
      </c>
    </row>
    <row r="15" spans="2:8" s="167" customFormat="1" ht="16.5" thickBot="1" x14ac:dyDescent="0.3">
      <c r="B15" s="207" t="s">
        <v>99</v>
      </c>
      <c r="C15" s="208" t="s">
        <v>100</v>
      </c>
      <c r="D15" s="208">
        <v>4</v>
      </c>
      <c r="E15" s="209" t="s">
        <v>196</v>
      </c>
      <c r="F15" s="203">
        <v>30</v>
      </c>
      <c r="G15" s="210">
        <f t="shared" si="0"/>
        <v>0.8</v>
      </c>
      <c r="H15" s="210">
        <f t="shared" si="1"/>
        <v>1</v>
      </c>
    </row>
    <row r="16" spans="2:8" ht="21.75" thickBot="1" x14ac:dyDescent="0.3">
      <c r="B16" s="286" t="s">
        <v>5</v>
      </c>
      <c r="C16" s="287"/>
      <c r="D16" s="287"/>
      <c r="E16" s="287"/>
      <c r="F16" s="287"/>
      <c r="G16" s="287"/>
      <c r="H16" s="287"/>
    </row>
    <row r="17" spans="2:8" ht="9.9499999999999993" customHeight="1" thickBot="1" x14ac:dyDescent="0.3"/>
    <row r="18" spans="2:8" ht="21.95" customHeight="1" thickBot="1" x14ac:dyDescent="0.3">
      <c r="B18" s="280" t="s">
        <v>369</v>
      </c>
      <c r="C18" s="281"/>
      <c r="D18" s="281"/>
      <c r="E18" s="281"/>
      <c r="F18" s="281"/>
      <c r="G18" s="281"/>
      <c r="H18" s="281"/>
    </row>
    <row r="19" spans="2:8" ht="16.5" thickBot="1" x14ac:dyDescent="0.3">
      <c r="B19" s="77" t="s">
        <v>0</v>
      </c>
      <c r="C19" s="77" t="s">
        <v>1</v>
      </c>
      <c r="D19" s="77" t="s">
        <v>2</v>
      </c>
      <c r="E19" s="77" t="s">
        <v>3</v>
      </c>
      <c r="F19" s="79" t="s">
        <v>373</v>
      </c>
      <c r="G19" s="79" t="s">
        <v>371</v>
      </c>
      <c r="H19" s="80" t="s">
        <v>374</v>
      </c>
    </row>
    <row r="20" spans="2:8" s="167" customFormat="1" x14ac:dyDescent="0.25">
      <c r="B20" s="211" t="s">
        <v>352</v>
      </c>
      <c r="C20" s="212" t="s">
        <v>294</v>
      </c>
      <c r="D20" s="213">
        <v>86</v>
      </c>
      <c r="E20" s="212" t="s">
        <v>293</v>
      </c>
      <c r="F20" s="214">
        <v>100</v>
      </c>
      <c r="G20" s="204">
        <f t="shared" ref="G20:G60" si="2">$G$1*D20/F20</f>
        <v>5.16</v>
      </c>
      <c r="H20" s="204">
        <f>ROUNDUP(G20,0)</f>
        <v>6</v>
      </c>
    </row>
    <row r="21" spans="2:8" s="167" customFormat="1" x14ac:dyDescent="0.25">
      <c r="B21" s="215" t="s">
        <v>352</v>
      </c>
      <c r="C21" s="216" t="s">
        <v>286</v>
      </c>
      <c r="D21" s="217">
        <v>84</v>
      </c>
      <c r="E21" s="216" t="s">
        <v>285</v>
      </c>
      <c r="F21" s="214">
        <v>100</v>
      </c>
      <c r="G21" s="204">
        <f t="shared" si="2"/>
        <v>5.04</v>
      </c>
      <c r="H21" s="204">
        <f t="shared" ref="H21:H60" si="3">ROUNDUP(G21,0)</f>
        <v>6</v>
      </c>
    </row>
    <row r="22" spans="2:8" s="167" customFormat="1" x14ac:dyDescent="0.25">
      <c r="B22" s="215" t="s">
        <v>352</v>
      </c>
      <c r="C22" s="216" t="s">
        <v>274</v>
      </c>
      <c r="D22" s="217">
        <v>73</v>
      </c>
      <c r="E22" s="216" t="s">
        <v>273</v>
      </c>
      <c r="F22" s="214">
        <v>100</v>
      </c>
      <c r="G22" s="204">
        <f t="shared" si="2"/>
        <v>4.38</v>
      </c>
      <c r="H22" s="204">
        <f t="shared" si="3"/>
        <v>5</v>
      </c>
    </row>
    <row r="23" spans="2:8" s="167" customFormat="1" x14ac:dyDescent="0.25">
      <c r="B23" s="215" t="s">
        <v>352</v>
      </c>
      <c r="C23" s="216" t="s">
        <v>315</v>
      </c>
      <c r="D23" s="217">
        <v>42</v>
      </c>
      <c r="E23" s="216" t="s">
        <v>314</v>
      </c>
      <c r="F23" s="214">
        <v>100</v>
      </c>
      <c r="G23" s="204">
        <f t="shared" si="2"/>
        <v>2.52</v>
      </c>
      <c r="H23" s="204">
        <f t="shared" si="3"/>
        <v>3</v>
      </c>
    </row>
    <row r="24" spans="2:8" s="167" customFormat="1" x14ac:dyDescent="0.25">
      <c r="B24" s="215" t="s">
        <v>352</v>
      </c>
      <c r="C24" s="216" t="s">
        <v>290</v>
      </c>
      <c r="D24" s="217">
        <v>30</v>
      </c>
      <c r="E24" s="216" t="s">
        <v>289</v>
      </c>
      <c r="F24" s="214">
        <v>100</v>
      </c>
      <c r="G24" s="204">
        <f t="shared" si="2"/>
        <v>1.8</v>
      </c>
      <c r="H24" s="204">
        <f t="shared" si="3"/>
        <v>2</v>
      </c>
    </row>
    <row r="25" spans="2:8" s="167" customFormat="1" x14ac:dyDescent="0.25">
      <c r="B25" s="215" t="s">
        <v>352</v>
      </c>
      <c r="C25" s="216" t="s">
        <v>296</v>
      </c>
      <c r="D25" s="217">
        <v>28</v>
      </c>
      <c r="E25" s="216" t="s">
        <v>295</v>
      </c>
      <c r="F25" s="214">
        <v>100</v>
      </c>
      <c r="G25" s="204">
        <f t="shared" si="2"/>
        <v>1.68</v>
      </c>
      <c r="H25" s="204">
        <f t="shared" si="3"/>
        <v>2</v>
      </c>
    </row>
    <row r="26" spans="2:8" s="167" customFormat="1" x14ac:dyDescent="0.25">
      <c r="B26" s="215" t="s">
        <v>352</v>
      </c>
      <c r="C26" s="216" t="s">
        <v>288</v>
      </c>
      <c r="D26" s="217">
        <v>22</v>
      </c>
      <c r="E26" s="216" t="s">
        <v>287</v>
      </c>
      <c r="F26" s="214">
        <v>100</v>
      </c>
      <c r="G26" s="204">
        <f t="shared" si="2"/>
        <v>1.32</v>
      </c>
      <c r="H26" s="204">
        <f t="shared" si="3"/>
        <v>2</v>
      </c>
    </row>
    <row r="27" spans="2:8" s="167" customFormat="1" x14ac:dyDescent="0.25">
      <c r="B27" s="215" t="s">
        <v>352</v>
      </c>
      <c r="C27" s="216" t="s">
        <v>307</v>
      </c>
      <c r="D27" s="217">
        <v>22</v>
      </c>
      <c r="E27" s="216" t="s">
        <v>306</v>
      </c>
      <c r="F27" s="214">
        <v>100</v>
      </c>
      <c r="G27" s="204">
        <f t="shared" si="2"/>
        <v>1.32</v>
      </c>
      <c r="H27" s="204">
        <f t="shared" si="3"/>
        <v>2</v>
      </c>
    </row>
    <row r="28" spans="2:8" s="167" customFormat="1" x14ac:dyDescent="0.25">
      <c r="B28" s="215" t="s">
        <v>352</v>
      </c>
      <c r="C28" s="216" t="s">
        <v>351</v>
      </c>
      <c r="D28" s="217">
        <v>20</v>
      </c>
      <c r="E28" s="216" t="s">
        <v>350</v>
      </c>
      <c r="F28" s="214">
        <v>100</v>
      </c>
      <c r="G28" s="204">
        <f t="shared" si="2"/>
        <v>1.2</v>
      </c>
      <c r="H28" s="204">
        <f t="shared" si="3"/>
        <v>2</v>
      </c>
    </row>
    <row r="29" spans="2:8" s="167" customFormat="1" x14ac:dyDescent="0.25">
      <c r="B29" s="215" t="s">
        <v>352</v>
      </c>
      <c r="C29" s="216" t="s">
        <v>280</v>
      </c>
      <c r="D29" s="217">
        <v>18</v>
      </c>
      <c r="E29" s="216" t="s">
        <v>279</v>
      </c>
      <c r="F29" s="214">
        <v>100</v>
      </c>
      <c r="G29" s="204">
        <f t="shared" si="2"/>
        <v>1.08</v>
      </c>
      <c r="H29" s="204">
        <f t="shared" si="3"/>
        <v>2</v>
      </c>
    </row>
    <row r="30" spans="2:8" s="167" customFormat="1" x14ac:dyDescent="0.25">
      <c r="B30" s="215" t="s">
        <v>352</v>
      </c>
      <c r="C30" s="216" t="s">
        <v>292</v>
      </c>
      <c r="D30" s="217">
        <v>16</v>
      </c>
      <c r="E30" s="216" t="s">
        <v>291</v>
      </c>
      <c r="F30" s="214">
        <v>100</v>
      </c>
      <c r="G30" s="204">
        <f t="shared" si="2"/>
        <v>0.96</v>
      </c>
      <c r="H30" s="204">
        <f t="shared" si="3"/>
        <v>1</v>
      </c>
    </row>
    <row r="31" spans="2:8" s="167" customFormat="1" x14ac:dyDescent="0.25">
      <c r="B31" s="215" t="s">
        <v>352</v>
      </c>
      <c r="C31" s="216" t="s">
        <v>319</v>
      </c>
      <c r="D31" s="217">
        <v>14</v>
      </c>
      <c r="E31" s="216" t="s">
        <v>318</v>
      </c>
      <c r="F31" s="214">
        <v>100</v>
      </c>
      <c r="G31" s="204">
        <f t="shared" si="2"/>
        <v>0.84</v>
      </c>
      <c r="H31" s="204">
        <f t="shared" si="3"/>
        <v>1</v>
      </c>
    </row>
    <row r="32" spans="2:8" s="167" customFormat="1" x14ac:dyDescent="0.25">
      <c r="B32" s="215" t="s">
        <v>352</v>
      </c>
      <c r="C32" s="216" t="s">
        <v>317</v>
      </c>
      <c r="D32" s="217">
        <v>13</v>
      </c>
      <c r="E32" s="216" t="s">
        <v>316</v>
      </c>
      <c r="F32" s="214">
        <v>100</v>
      </c>
      <c r="G32" s="204">
        <f t="shared" si="2"/>
        <v>0.78</v>
      </c>
      <c r="H32" s="204">
        <f t="shared" si="3"/>
        <v>1</v>
      </c>
    </row>
    <row r="33" spans="2:8" s="167" customFormat="1" x14ac:dyDescent="0.25">
      <c r="B33" s="215" t="s">
        <v>352</v>
      </c>
      <c r="C33" s="216" t="s">
        <v>333</v>
      </c>
      <c r="D33" s="217">
        <v>9</v>
      </c>
      <c r="E33" s="216" t="s">
        <v>332</v>
      </c>
      <c r="F33" s="214">
        <v>100</v>
      </c>
      <c r="G33" s="204">
        <f t="shared" si="2"/>
        <v>0.54</v>
      </c>
      <c r="H33" s="204">
        <f t="shared" si="3"/>
        <v>1</v>
      </c>
    </row>
    <row r="34" spans="2:8" s="167" customFormat="1" x14ac:dyDescent="0.25">
      <c r="B34" s="215" t="s">
        <v>352</v>
      </c>
      <c r="C34" s="216" t="s">
        <v>339</v>
      </c>
      <c r="D34" s="217">
        <v>9</v>
      </c>
      <c r="E34" s="216" t="s">
        <v>338</v>
      </c>
      <c r="F34" s="214">
        <v>100</v>
      </c>
      <c r="G34" s="204">
        <f t="shared" si="2"/>
        <v>0.54</v>
      </c>
      <c r="H34" s="204">
        <f t="shared" si="3"/>
        <v>1</v>
      </c>
    </row>
    <row r="35" spans="2:8" s="167" customFormat="1" ht="16.5" thickBot="1" x14ac:dyDescent="0.3">
      <c r="B35" s="215" t="s">
        <v>352</v>
      </c>
      <c r="C35" s="216" t="s">
        <v>298</v>
      </c>
      <c r="D35" s="217">
        <v>7</v>
      </c>
      <c r="E35" s="216" t="s">
        <v>297</v>
      </c>
      <c r="F35" s="214">
        <v>100</v>
      </c>
      <c r="G35" s="204">
        <f t="shared" si="2"/>
        <v>0.42</v>
      </c>
      <c r="H35" s="204">
        <f t="shared" si="3"/>
        <v>1</v>
      </c>
    </row>
    <row r="36" spans="2:8" s="167" customFormat="1" ht="17.25" thickTop="1" thickBot="1" x14ac:dyDescent="0.3">
      <c r="B36" s="215" t="s">
        <v>352</v>
      </c>
      <c r="C36" s="216" t="s">
        <v>335</v>
      </c>
      <c r="D36" s="217">
        <v>7</v>
      </c>
      <c r="E36" s="216" t="s">
        <v>334</v>
      </c>
      <c r="F36" s="218">
        <v>50</v>
      </c>
      <c r="G36" s="204">
        <f t="shared" si="2"/>
        <v>0.84</v>
      </c>
      <c r="H36" s="204">
        <f t="shared" si="3"/>
        <v>1</v>
      </c>
    </row>
    <row r="37" spans="2:8" s="167" customFormat="1" ht="16.5" thickTop="1" x14ac:dyDescent="0.25">
      <c r="B37" s="215" t="s">
        <v>352</v>
      </c>
      <c r="C37" s="216" t="s">
        <v>313</v>
      </c>
      <c r="D37" s="217">
        <v>6</v>
      </c>
      <c r="E37" s="216" t="s">
        <v>312</v>
      </c>
      <c r="F37" s="214">
        <v>100</v>
      </c>
      <c r="G37" s="204">
        <f t="shared" si="2"/>
        <v>0.36</v>
      </c>
      <c r="H37" s="204">
        <f t="shared" si="3"/>
        <v>1</v>
      </c>
    </row>
    <row r="38" spans="2:8" s="167" customFormat="1" x14ac:dyDescent="0.25">
      <c r="B38" s="215" t="s">
        <v>352</v>
      </c>
      <c r="C38" s="216" t="s">
        <v>343</v>
      </c>
      <c r="D38" s="217">
        <v>6</v>
      </c>
      <c r="E38" s="216" t="s">
        <v>427</v>
      </c>
      <c r="F38" s="214">
        <v>100</v>
      </c>
      <c r="G38" s="204">
        <f t="shared" si="2"/>
        <v>0.36</v>
      </c>
      <c r="H38" s="204">
        <f t="shared" si="3"/>
        <v>1</v>
      </c>
    </row>
    <row r="39" spans="2:8" s="167" customFormat="1" x14ac:dyDescent="0.25">
      <c r="B39" s="215" t="s">
        <v>352</v>
      </c>
      <c r="C39" s="216" t="s">
        <v>347</v>
      </c>
      <c r="D39" s="217">
        <v>6</v>
      </c>
      <c r="E39" s="216" t="s">
        <v>426</v>
      </c>
      <c r="F39" s="214">
        <v>100</v>
      </c>
      <c r="G39" s="204">
        <f t="shared" si="2"/>
        <v>0.36</v>
      </c>
      <c r="H39" s="204">
        <f t="shared" si="3"/>
        <v>1</v>
      </c>
    </row>
    <row r="40" spans="2:8" s="167" customFormat="1" x14ac:dyDescent="0.25">
      <c r="B40" s="215" t="s">
        <v>352</v>
      </c>
      <c r="C40" s="216" t="s">
        <v>349</v>
      </c>
      <c r="D40" s="217">
        <v>6</v>
      </c>
      <c r="E40" s="216" t="s">
        <v>425</v>
      </c>
      <c r="F40" s="214">
        <v>100</v>
      </c>
      <c r="G40" s="204">
        <f t="shared" si="2"/>
        <v>0.36</v>
      </c>
      <c r="H40" s="204">
        <f t="shared" si="3"/>
        <v>1</v>
      </c>
    </row>
    <row r="41" spans="2:8" s="167" customFormat="1" x14ac:dyDescent="0.25">
      <c r="B41" s="215" t="s">
        <v>352</v>
      </c>
      <c r="C41" s="216" t="s">
        <v>282</v>
      </c>
      <c r="D41" s="217">
        <v>5</v>
      </c>
      <c r="E41" s="216" t="s">
        <v>281</v>
      </c>
      <c r="F41" s="214">
        <v>100</v>
      </c>
      <c r="G41" s="204">
        <f t="shared" si="2"/>
        <v>0.3</v>
      </c>
      <c r="H41" s="204">
        <f t="shared" si="3"/>
        <v>1</v>
      </c>
    </row>
    <row r="42" spans="2:8" s="167" customFormat="1" x14ac:dyDescent="0.25">
      <c r="B42" s="215" t="s">
        <v>352</v>
      </c>
      <c r="C42" s="216" t="s">
        <v>331</v>
      </c>
      <c r="D42" s="217">
        <v>5</v>
      </c>
      <c r="E42" s="216" t="s">
        <v>330</v>
      </c>
      <c r="F42" s="214">
        <v>100</v>
      </c>
      <c r="G42" s="204">
        <f t="shared" si="2"/>
        <v>0.3</v>
      </c>
      <c r="H42" s="204">
        <f t="shared" si="3"/>
        <v>1</v>
      </c>
    </row>
    <row r="43" spans="2:8" s="167" customFormat="1" ht="16.5" thickBot="1" x14ac:dyDescent="0.3">
      <c r="B43" s="215" t="s">
        <v>352</v>
      </c>
      <c r="C43" s="216" t="s">
        <v>278</v>
      </c>
      <c r="D43" s="217">
        <v>4</v>
      </c>
      <c r="E43" s="216" t="s">
        <v>277</v>
      </c>
      <c r="F43" s="214">
        <v>1</v>
      </c>
      <c r="G43" s="204">
        <f t="shared" si="2"/>
        <v>24</v>
      </c>
      <c r="H43" s="204">
        <f t="shared" si="3"/>
        <v>24</v>
      </c>
    </row>
    <row r="44" spans="2:8" s="167" customFormat="1" ht="17.25" thickTop="1" thickBot="1" x14ac:dyDescent="0.3">
      <c r="B44" s="215" t="s">
        <v>352</v>
      </c>
      <c r="C44" s="216" t="s">
        <v>300</v>
      </c>
      <c r="D44" s="217">
        <v>4</v>
      </c>
      <c r="E44" s="216" t="s">
        <v>299</v>
      </c>
      <c r="F44" s="218">
        <v>10</v>
      </c>
      <c r="G44" s="204">
        <f t="shared" si="2"/>
        <v>2.4</v>
      </c>
      <c r="H44" s="204">
        <f t="shared" si="3"/>
        <v>3</v>
      </c>
    </row>
    <row r="45" spans="2:8" s="167" customFormat="1" ht="16.5" thickTop="1" x14ac:dyDescent="0.25">
      <c r="B45" s="215" t="s">
        <v>352</v>
      </c>
      <c r="C45" s="216" t="s">
        <v>357</v>
      </c>
      <c r="D45" s="217">
        <v>4</v>
      </c>
      <c r="E45" s="216" t="s">
        <v>358</v>
      </c>
      <c r="F45" s="214">
        <v>100</v>
      </c>
      <c r="G45" s="204">
        <f t="shared" si="2"/>
        <v>0.24</v>
      </c>
      <c r="H45" s="204">
        <f t="shared" si="3"/>
        <v>1</v>
      </c>
    </row>
    <row r="46" spans="2:8" s="167" customFormat="1" x14ac:dyDescent="0.25">
      <c r="B46" s="215" t="s">
        <v>352</v>
      </c>
      <c r="C46" s="216" t="s">
        <v>309</v>
      </c>
      <c r="D46" s="217">
        <v>4</v>
      </c>
      <c r="E46" s="216" t="s">
        <v>308</v>
      </c>
      <c r="F46" s="214">
        <v>100</v>
      </c>
      <c r="G46" s="204">
        <f t="shared" si="2"/>
        <v>0.24</v>
      </c>
      <c r="H46" s="204">
        <f t="shared" si="3"/>
        <v>1</v>
      </c>
    </row>
    <row r="47" spans="2:8" s="167" customFormat="1" x14ac:dyDescent="0.25">
      <c r="B47" s="215" t="s">
        <v>352</v>
      </c>
      <c r="C47" s="216" t="s">
        <v>329</v>
      </c>
      <c r="D47" s="217">
        <v>4</v>
      </c>
      <c r="E47" s="216" t="s">
        <v>328</v>
      </c>
      <c r="F47" s="214">
        <v>100</v>
      </c>
      <c r="G47" s="204">
        <f t="shared" si="2"/>
        <v>0.24</v>
      </c>
      <c r="H47" s="204">
        <f t="shared" si="3"/>
        <v>1</v>
      </c>
    </row>
    <row r="48" spans="2:8" s="167" customFormat="1" x14ac:dyDescent="0.25">
      <c r="B48" s="215" t="s">
        <v>352</v>
      </c>
      <c r="C48" s="216" t="s">
        <v>341</v>
      </c>
      <c r="D48" s="217">
        <v>4</v>
      </c>
      <c r="E48" s="216" t="s">
        <v>340</v>
      </c>
      <c r="F48" s="214">
        <v>100</v>
      </c>
      <c r="G48" s="204">
        <f t="shared" si="2"/>
        <v>0.24</v>
      </c>
      <c r="H48" s="204">
        <f t="shared" si="3"/>
        <v>1</v>
      </c>
    </row>
    <row r="49" spans="2:8" s="167" customFormat="1" ht="16.5" thickBot="1" x14ac:dyDescent="0.3">
      <c r="B49" s="215" t="s">
        <v>352</v>
      </c>
      <c r="C49" s="216" t="s">
        <v>284</v>
      </c>
      <c r="D49" s="217">
        <v>3</v>
      </c>
      <c r="E49" s="216" t="s">
        <v>283</v>
      </c>
      <c r="F49" s="214">
        <v>100</v>
      </c>
      <c r="G49" s="204">
        <f t="shared" si="2"/>
        <v>0.18</v>
      </c>
      <c r="H49" s="204">
        <f t="shared" si="3"/>
        <v>1</v>
      </c>
    </row>
    <row r="50" spans="2:8" s="167" customFormat="1" ht="17.25" thickTop="1" thickBot="1" x14ac:dyDescent="0.3">
      <c r="B50" s="215" t="s">
        <v>352</v>
      </c>
      <c r="C50" s="216" t="s">
        <v>304</v>
      </c>
      <c r="D50" s="217">
        <v>3</v>
      </c>
      <c r="E50" s="216" t="s">
        <v>303</v>
      </c>
      <c r="F50" s="218">
        <v>50</v>
      </c>
      <c r="G50" s="204">
        <f t="shared" si="2"/>
        <v>0.36</v>
      </c>
      <c r="H50" s="204">
        <f t="shared" si="3"/>
        <v>1</v>
      </c>
    </row>
    <row r="51" spans="2:8" s="167" customFormat="1" ht="16.5" thickTop="1" x14ac:dyDescent="0.25">
      <c r="B51" s="215" t="s">
        <v>352</v>
      </c>
      <c r="C51" s="216" t="s">
        <v>276</v>
      </c>
      <c r="D51" s="217">
        <v>2</v>
      </c>
      <c r="E51" s="216" t="s">
        <v>275</v>
      </c>
      <c r="F51" s="214">
        <v>100</v>
      </c>
      <c r="G51" s="204">
        <f t="shared" si="2"/>
        <v>0.12</v>
      </c>
      <c r="H51" s="204">
        <f t="shared" si="3"/>
        <v>1</v>
      </c>
    </row>
    <row r="52" spans="2:8" s="167" customFormat="1" ht="16.5" thickBot="1" x14ac:dyDescent="0.3">
      <c r="B52" s="215" t="s">
        <v>352</v>
      </c>
      <c r="C52" s="216" t="s">
        <v>91</v>
      </c>
      <c r="D52" s="217">
        <v>2</v>
      </c>
      <c r="E52" s="216" t="s">
        <v>305</v>
      </c>
      <c r="F52" s="214">
        <v>1</v>
      </c>
      <c r="G52" s="204">
        <f t="shared" si="2"/>
        <v>12</v>
      </c>
      <c r="H52" s="204">
        <f t="shared" si="3"/>
        <v>12</v>
      </c>
    </row>
    <row r="53" spans="2:8" s="167" customFormat="1" ht="17.25" thickTop="1" thickBot="1" x14ac:dyDescent="0.3">
      <c r="B53" s="215" t="s">
        <v>352</v>
      </c>
      <c r="C53" s="216" t="s">
        <v>323</v>
      </c>
      <c r="D53" s="217">
        <v>2</v>
      </c>
      <c r="E53" s="216" t="s">
        <v>322</v>
      </c>
      <c r="F53" s="218">
        <v>25</v>
      </c>
      <c r="G53" s="204">
        <f t="shared" si="2"/>
        <v>0.48</v>
      </c>
      <c r="H53" s="204">
        <f t="shared" si="3"/>
        <v>1</v>
      </c>
    </row>
    <row r="54" spans="2:8" s="167" customFormat="1" ht="17.25" thickTop="1" thickBot="1" x14ac:dyDescent="0.3">
      <c r="B54" s="215" t="s">
        <v>352</v>
      </c>
      <c r="C54" s="216" t="s">
        <v>325</v>
      </c>
      <c r="D54" s="217">
        <v>2</v>
      </c>
      <c r="E54" s="216" t="s">
        <v>324</v>
      </c>
      <c r="F54" s="214">
        <v>100</v>
      </c>
      <c r="G54" s="204">
        <f t="shared" si="2"/>
        <v>0.12</v>
      </c>
      <c r="H54" s="204">
        <f t="shared" si="3"/>
        <v>1</v>
      </c>
    </row>
    <row r="55" spans="2:8" s="167" customFormat="1" ht="17.25" thickTop="1" thickBot="1" x14ac:dyDescent="0.3">
      <c r="B55" s="215" t="s">
        <v>352</v>
      </c>
      <c r="C55" s="216" t="s">
        <v>302</v>
      </c>
      <c r="D55" s="217">
        <v>1</v>
      </c>
      <c r="E55" s="216" t="s">
        <v>301</v>
      </c>
      <c r="F55" s="218">
        <v>50</v>
      </c>
      <c r="G55" s="204">
        <f t="shared" si="2"/>
        <v>0.12</v>
      </c>
      <c r="H55" s="204">
        <f t="shared" si="3"/>
        <v>1</v>
      </c>
    </row>
    <row r="56" spans="2:8" s="167" customFormat="1" ht="17.25" thickTop="1" thickBot="1" x14ac:dyDescent="0.3">
      <c r="B56" s="215" t="s">
        <v>352</v>
      </c>
      <c r="C56" s="216" t="s">
        <v>311</v>
      </c>
      <c r="D56" s="217">
        <v>1</v>
      </c>
      <c r="E56" s="216" t="s">
        <v>310</v>
      </c>
      <c r="F56" s="218">
        <v>50</v>
      </c>
      <c r="G56" s="204">
        <f t="shared" si="2"/>
        <v>0.12</v>
      </c>
      <c r="H56" s="204">
        <f t="shared" si="3"/>
        <v>1</v>
      </c>
    </row>
    <row r="57" spans="2:8" s="167" customFormat="1" ht="17.25" thickTop="1" thickBot="1" x14ac:dyDescent="0.3">
      <c r="B57" s="215" t="s">
        <v>352</v>
      </c>
      <c r="C57" s="216" t="s">
        <v>321</v>
      </c>
      <c r="D57" s="217">
        <v>1</v>
      </c>
      <c r="E57" s="216" t="s">
        <v>320</v>
      </c>
      <c r="F57" s="218">
        <v>25</v>
      </c>
      <c r="G57" s="204">
        <f t="shared" si="2"/>
        <v>0.24</v>
      </c>
      <c r="H57" s="204">
        <f t="shared" si="3"/>
        <v>1</v>
      </c>
    </row>
    <row r="58" spans="2:8" s="167" customFormat="1" ht="16.5" thickTop="1" x14ac:dyDescent="0.25">
      <c r="B58" s="215" t="s">
        <v>352</v>
      </c>
      <c r="C58" s="216" t="s">
        <v>327</v>
      </c>
      <c r="D58" s="217">
        <v>1</v>
      </c>
      <c r="E58" s="216" t="s">
        <v>326</v>
      </c>
      <c r="F58" s="214">
        <v>100</v>
      </c>
      <c r="G58" s="204">
        <f t="shared" si="2"/>
        <v>0.06</v>
      </c>
      <c r="H58" s="204">
        <f t="shared" si="3"/>
        <v>1</v>
      </c>
    </row>
    <row r="59" spans="2:8" s="167" customFormat="1" ht="16.5" thickBot="1" x14ac:dyDescent="0.3">
      <c r="B59" s="215" t="s">
        <v>352</v>
      </c>
      <c r="C59" s="216" t="s">
        <v>337</v>
      </c>
      <c r="D59" s="217">
        <v>1</v>
      </c>
      <c r="E59" s="216" t="s">
        <v>336</v>
      </c>
      <c r="F59" s="214">
        <v>100</v>
      </c>
      <c r="G59" s="204">
        <f t="shared" si="2"/>
        <v>0.06</v>
      </c>
      <c r="H59" s="204">
        <f t="shared" si="3"/>
        <v>1</v>
      </c>
    </row>
    <row r="60" spans="2:8" s="167" customFormat="1" ht="17.25" thickTop="1" thickBot="1" x14ac:dyDescent="0.3">
      <c r="B60" s="215" t="s">
        <v>352</v>
      </c>
      <c r="C60" s="216" t="s">
        <v>345</v>
      </c>
      <c r="D60" s="217">
        <v>1</v>
      </c>
      <c r="E60" s="216" t="s">
        <v>344</v>
      </c>
      <c r="F60" s="218">
        <v>25</v>
      </c>
      <c r="G60" s="204">
        <f t="shared" si="2"/>
        <v>0.24</v>
      </c>
      <c r="H60" s="204">
        <f t="shared" si="3"/>
        <v>1</v>
      </c>
    </row>
    <row r="61" spans="2:8" s="167" customFormat="1" ht="17.25" thickTop="1" thickBot="1" x14ac:dyDescent="0.3">
      <c r="B61" s="215" t="s">
        <v>352</v>
      </c>
      <c r="C61" s="216" t="s">
        <v>398</v>
      </c>
      <c r="D61" s="217">
        <v>2</v>
      </c>
      <c r="E61" s="216" t="s">
        <v>397</v>
      </c>
      <c r="F61" s="218">
        <v>25</v>
      </c>
      <c r="G61" s="204" t="s">
        <v>407</v>
      </c>
      <c r="H61" s="204">
        <v>2</v>
      </c>
    </row>
    <row r="62" spans="2:8" s="167" customFormat="1" ht="17.25" thickTop="1" thickBot="1" x14ac:dyDescent="0.3">
      <c r="B62" s="215" t="s">
        <v>352</v>
      </c>
      <c r="C62" s="216" t="s">
        <v>399</v>
      </c>
      <c r="D62" s="217">
        <v>2</v>
      </c>
      <c r="E62" s="216" t="s">
        <v>402</v>
      </c>
      <c r="F62" s="218">
        <v>25</v>
      </c>
      <c r="G62" s="204" t="s">
        <v>407</v>
      </c>
      <c r="H62" s="204">
        <v>2</v>
      </c>
    </row>
    <row r="63" spans="2:8" s="167" customFormat="1" ht="17.25" thickTop="1" thickBot="1" x14ac:dyDescent="0.3">
      <c r="B63" s="215" t="s">
        <v>352</v>
      </c>
      <c r="C63" s="216" t="s">
        <v>400</v>
      </c>
      <c r="D63" s="217">
        <v>2</v>
      </c>
      <c r="E63" s="216" t="s">
        <v>403</v>
      </c>
      <c r="F63" s="218">
        <v>25</v>
      </c>
      <c r="G63" s="204" t="s">
        <v>407</v>
      </c>
      <c r="H63" s="204">
        <v>2</v>
      </c>
    </row>
    <row r="64" spans="2:8" s="167" customFormat="1" ht="17.25" thickTop="1" thickBot="1" x14ac:dyDescent="0.3">
      <c r="B64" s="215" t="s">
        <v>352</v>
      </c>
      <c r="C64" s="216" t="s">
        <v>406</v>
      </c>
      <c r="D64" s="217">
        <v>2</v>
      </c>
      <c r="E64" s="216" t="s">
        <v>404</v>
      </c>
      <c r="F64" s="218">
        <v>25</v>
      </c>
      <c r="G64" s="204" t="s">
        <v>407</v>
      </c>
      <c r="H64" s="204">
        <v>2</v>
      </c>
    </row>
    <row r="65" spans="2:10" s="167" customFormat="1" ht="17.25" thickTop="1" thickBot="1" x14ac:dyDescent="0.3">
      <c r="B65" s="215" t="s">
        <v>352</v>
      </c>
      <c r="C65" s="216" t="s">
        <v>401</v>
      </c>
      <c r="D65" s="217">
        <v>2</v>
      </c>
      <c r="E65" s="216" t="s">
        <v>405</v>
      </c>
      <c r="F65" s="218">
        <v>25</v>
      </c>
      <c r="G65" s="204" t="s">
        <v>407</v>
      </c>
      <c r="H65" s="204">
        <v>2</v>
      </c>
    </row>
    <row r="66" spans="2:10" s="167" customFormat="1" ht="17.25" thickTop="1" thickBot="1" x14ac:dyDescent="0.3">
      <c r="B66" s="215" t="s">
        <v>352</v>
      </c>
      <c r="C66" s="219" t="s">
        <v>408</v>
      </c>
      <c r="D66" s="217">
        <v>3</v>
      </c>
      <c r="E66" s="216" t="s">
        <v>409</v>
      </c>
      <c r="F66" s="218">
        <v>26</v>
      </c>
      <c r="G66" s="204" t="s">
        <v>407</v>
      </c>
      <c r="H66" s="204">
        <v>1</v>
      </c>
    </row>
    <row r="67" spans="2:10" ht="22.5" thickTop="1" thickBot="1" x14ac:dyDescent="0.3">
      <c r="B67" s="280" t="s">
        <v>5</v>
      </c>
      <c r="C67" s="281"/>
      <c r="D67" s="281"/>
      <c r="E67" s="281"/>
      <c r="F67" s="281"/>
      <c r="G67" s="281"/>
      <c r="H67" s="281"/>
      <c r="I67" s="167"/>
      <c r="J67" s="167"/>
    </row>
    <row r="68" spans="2:10" ht="12" customHeight="1" thickBot="1" x14ac:dyDescent="0.3"/>
    <row r="69" spans="2:10" ht="21" customHeight="1" thickBot="1" x14ac:dyDescent="0.3">
      <c r="B69" s="280" t="s">
        <v>363</v>
      </c>
      <c r="C69" s="281"/>
      <c r="D69" s="281"/>
      <c r="E69" s="281"/>
      <c r="F69" s="281"/>
      <c r="G69" s="281"/>
      <c r="H69" s="281"/>
    </row>
    <row r="70" spans="2:10" ht="16.5" thickBot="1" x14ac:dyDescent="0.3">
      <c r="B70" s="91" t="s">
        <v>0</v>
      </c>
      <c r="C70" s="77" t="s">
        <v>1</v>
      </c>
      <c r="D70" s="77" t="s">
        <v>2</v>
      </c>
      <c r="E70" s="77" t="s">
        <v>3</v>
      </c>
      <c r="F70" s="77" t="s">
        <v>373</v>
      </c>
      <c r="G70" s="77" t="s">
        <v>371</v>
      </c>
      <c r="H70" s="92" t="s">
        <v>374</v>
      </c>
    </row>
    <row r="71" spans="2:10" s="167" customFormat="1" ht="31.5" x14ac:dyDescent="0.25">
      <c r="B71" s="201" t="s">
        <v>99</v>
      </c>
      <c r="C71" s="202" t="s">
        <v>100</v>
      </c>
      <c r="D71" s="202">
        <v>1</v>
      </c>
      <c r="E71" s="220" t="s">
        <v>101</v>
      </c>
      <c r="F71" s="221">
        <v>1</v>
      </c>
      <c r="G71" s="204">
        <f t="shared" ref="G71:G79" si="4">$G$1*D71/F71</f>
        <v>6</v>
      </c>
      <c r="H71" s="204">
        <f t="shared" ref="H71:H80" si="5">ROUNDUP(G71,0)</f>
        <v>6</v>
      </c>
    </row>
    <row r="72" spans="2:10" s="167" customFormat="1" x14ac:dyDescent="0.25">
      <c r="B72" s="205" t="s">
        <v>99</v>
      </c>
      <c r="C72" s="204" t="s">
        <v>100</v>
      </c>
      <c r="D72" s="204">
        <v>1</v>
      </c>
      <c r="E72" s="222" t="s">
        <v>417</v>
      </c>
      <c r="F72" s="203">
        <v>1</v>
      </c>
      <c r="G72" s="204">
        <f t="shared" si="4"/>
        <v>6</v>
      </c>
      <c r="H72" s="204">
        <f t="shared" si="5"/>
        <v>6</v>
      </c>
    </row>
    <row r="73" spans="2:10" s="167" customFormat="1" x14ac:dyDescent="0.25">
      <c r="B73" s="205" t="s">
        <v>99</v>
      </c>
      <c r="C73" s="204" t="s">
        <v>100</v>
      </c>
      <c r="D73" s="204">
        <v>1</v>
      </c>
      <c r="E73" s="204" t="s">
        <v>108</v>
      </c>
      <c r="F73" s="203">
        <v>1</v>
      </c>
      <c r="G73" s="204">
        <f t="shared" si="4"/>
        <v>6</v>
      </c>
      <c r="H73" s="204">
        <f t="shared" si="5"/>
        <v>6</v>
      </c>
    </row>
    <row r="74" spans="2:10" s="167" customFormat="1" x14ac:dyDescent="0.25">
      <c r="B74" s="205" t="s">
        <v>99</v>
      </c>
      <c r="C74" s="204" t="s">
        <v>100</v>
      </c>
      <c r="D74" s="204">
        <v>1</v>
      </c>
      <c r="E74" s="204" t="s">
        <v>110</v>
      </c>
      <c r="F74" s="203">
        <v>1</v>
      </c>
      <c r="G74" s="204">
        <f t="shared" si="4"/>
        <v>6</v>
      </c>
      <c r="H74" s="204">
        <f t="shared" si="5"/>
        <v>6</v>
      </c>
    </row>
    <row r="75" spans="2:10" s="167" customFormat="1" x14ac:dyDescent="0.25">
      <c r="B75" s="205" t="s">
        <v>99</v>
      </c>
      <c r="C75" s="204" t="s">
        <v>100</v>
      </c>
      <c r="D75" s="204">
        <v>1</v>
      </c>
      <c r="E75" s="204" t="s">
        <v>112</v>
      </c>
      <c r="F75" s="203">
        <v>1</v>
      </c>
      <c r="G75" s="204">
        <f t="shared" si="4"/>
        <v>6</v>
      </c>
      <c r="H75" s="204">
        <f t="shared" si="5"/>
        <v>6</v>
      </c>
    </row>
    <row r="76" spans="2:10" s="167" customFormat="1" x14ac:dyDescent="0.25">
      <c r="B76" s="205" t="s">
        <v>99</v>
      </c>
      <c r="C76" s="204" t="s">
        <v>100</v>
      </c>
      <c r="D76" s="204">
        <v>1</v>
      </c>
      <c r="E76" s="204" t="s">
        <v>114</v>
      </c>
      <c r="F76" s="203">
        <v>1</v>
      </c>
      <c r="G76" s="204">
        <f t="shared" si="4"/>
        <v>6</v>
      </c>
      <c r="H76" s="204">
        <f t="shared" si="5"/>
        <v>6</v>
      </c>
    </row>
    <row r="77" spans="2:10" s="167" customFormat="1" x14ac:dyDescent="0.25">
      <c r="B77" s="205" t="s">
        <v>99</v>
      </c>
      <c r="C77" s="204" t="s">
        <v>100</v>
      </c>
      <c r="D77" s="204">
        <v>1</v>
      </c>
      <c r="E77" s="223" t="s">
        <v>116</v>
      </c>
      <c r="F77" s="203">
        <v>1</v>
      </c>
      <c r="G77" s="204">
        <f t="shared" si="4"/>
        <v>6</v>
      </c>
      <c r="H77" s="204">
        <f t="shared" si="5"/>
        <v>6</v>
      </c>
    </row>
    <row r="78" spans="2:10" s="167" customFormat="1" x14ac:dyDescent="0.25">
      <c r="B78" s="205" t="s">
        <v>99</v>
      </c>
      <c r="C78" s="204" t="s">
        <v>100</v>
      </c>
      <c r="D78" s="204">
        <v>1</v>
      </c>
      <c r="E78" s="223" t="s">
        <v>118</v>
      </c>
      <c r="F78" s="203">
        <v>1</v>
      </c>
      <c r="G78" s="204">
        <f t="shared" si="4"/>
        <v>6</v>
      </c>
      <c r="H78" s="204">
        <f t="shared" si="5"/>
        <v>6</v>
      </c>
    </row>
    <row r="79" spans="2:10" s="167" customFormat="1" x14ac:dyDescent="0.25">
      <c r="B79" s="205" t="s">
        <v>125</v>
      </c>
      <c r="C79" s="224" t="s">
        <v>208</v>
      </c>
      <c r="D79" s="204">
        <v>1</v>
      </c>
      <c r="E79" s="222" t="s">
        <v>207</v>
      </c>
      <c r="F79" s="203">
        <v>1</v>
      </c>
      <c r="G79" s="204">
        <f t="shared" si="4"/>
        <v>6</v>
      </c>
      <c r="H79" s="204">
        <f t="shared" si="5"/>
        <v>6</v>
      </c>
    </row>
    <row r="80" spans="2:10" s="167" customFormat="1" ht="16.5" thickBot="1" x14ac:dyDescent="0.3">
      <c r="B80" s="205" t="s">
        <v>99</v>
      </c>
      <c r="C80" s="204"/>
      <c r="D80" s="204">
        <v>1</v>
      </c>
      <c r="E80" s="222" t="s">
        <v>252</v>
      </c>
      <c r="F80" s="203">
        <v>1</v>
      </c>
      <c r="G80" s="204">
        <v>1</v>
      </c>
      <c r="H80" s="204">
        <f t="shared" si="5"/>
        <v>1</v>
      </c>
    </row>
    <row r="81" spans="2:8" ht="21.75" thickBot="1" x14ac:dyDescent="0.3">
      <c r="B81" s="280" t="s">
        <v>5</v>
      </c>
      <c r="C81" s="281"/>
      <c r="D81" s="281"/>
      <c r="E81" s="281"/>
      <c r="F81" s="281"/>
      <c r="G81" s="281"/>
      <c r="H81" s="283"/>
    </row>
    <row r="82" spans="2:8" ht="16.5" thickBot="1" x14ac:dyDescent="0.3"/>
    <row r="83" spans="2:8" ht="21" customHeight="1" thickBot="1" x14ac:dyDescent="0.3">
      <c r="B83" s="280" t="s">
        <v>198</v>
      </c>
      <c r="C83" s="281"/>
      <c r="D83" s="281"/>
      <c r="E83" s="281"/>
      <c r="F83" s="281"/>
      <c r="G83" s="281"/>
      <c r="H83" s="281"/>
    </row>
    <row r="84" spans="2:8" ht="19.5" thickBot="1" x14ac:dyDescent="0.35">
      <c r="B84" s="105" t="s">
        <v>0</v>
      </c>
      <c r="C84" s="106" t="s">
        <v>120</v>
      </c>
      <c r="D84" s="106" t="s">
        <v>2</v>
      </c>
      <c r="E84" s="107" t="s">
        <v>3</v>
      </c>
      <c r="F84" s="82" t="s">
        <v>373</v>
      </c>
      <c r="G84" s="82" t="s">
        <v>371</v>
      </c>
      <c r="H84" s="83" t="s">
        <v>374</v>
      </c>
    </row>
    <row r="85" spans="2:8" s="167" customFormat="1" x14ac:dyDescent="0.25">
      <c r="B85" s="225" t="s">
        <v>122</v>
      </c>
      <c r="C85" s="226" t="s">
        <v>123</v>
      </c>
      <c r="D85" s="226">
        <v>1.5</v>
      </c>
      <c r="E85" s="227" t="s">
        <v>124</v>
      </c>
      <c r="F85" s="203">
        <v>1</v>
      </c>
      <c r="G85" s="204">
        <f t="shared" ref="G85:G129" si="6">$G$1*D85/F85</f>
        <v>9</v>
      </c>
      <c r="H85" s="204">
        <f t="shared" ref="H85:H131" si="7">ROUNDUP(G85,0)</f>
        <v>9</v>
      </c>
    </row>
    <row r="86" spans="2:8" s="167" customFormat="1" x14ac:dyDescent="0.25">
      <c r="B86" s="228" t="s">
        <v>125</v>
      </c>
      <c r="C86" s="229" t="s">
        <v>126</v>
      </c>
      <c r="D86" s="229">
        <v>4</v>
      </c>
      <c r="E86" s="230" t="s">
        <v>127</v>
      </c>
      <c r="F86" s="203">
        <v>1</v>
      </c>
      <c r="G86" s="204">
        <f t="shared" si="6"/>
        <v>24</v>
      </c>
      <c r="H86" s="204">
        <f t="shared" si="7"/>
        <v>24</v>
      </c>
    </row>
    <row r="87" spans="2:8" s="167" customFormat="1" x14ac:dyDescent="0.25">
      <c r="B87" s="228" t="s">
        <v>125</v>
      </c>
      <c r="C87" s="229" t="s">
        <v>128</v>
      </c>
      <c r="D87" s="229">
        <v>1</v>
      </c>
      <c r="E87" s="230" t="s">
        <v>129</v>
      </c>
      <c r="F87" s="203">
        <v>1</v>
      </c>
      <c r="G87" s="204">
        <f t="shared" si="6"/>
        <v>6</v>
      </c>
      <c r="H87" s="204">
        <f t="shared" si="7"/>
        <v>6</v>
      </c>
    </row>
    <row r="88" spans="2:8" s="167" customFormat="1" x14ac:dyDescent="0.25">
      <c r="B88" s="228" t="s">
        <v>125</v>
      </c>
      <c r="C88" s="229" t="s">
        <v>130</v>
      </c>
      <c r="D88" s="229">
        <v>4</v>
      </c>
      <c r="E88" s="230" t="s">
        <v>131</v>
      </c>
      <c r="F88" s="203">
        <v>1</v>
      </c>
      <c r="G88" s="204">
        <f t="shared" si="6"/>
        <v>24</v>
      </c>
      <c r="H88" s="204">
        <f t="shared" si="7"/>
        <v>24</v>
      </c>
    </row>
    <row r="89" spans="2:8" s="167" customFormat="1" x14ac:dyDescent="0.25">
      <c r="B89" s="228" t="s">
        <v>125</v>
      </c>
      <c r="C89" s="229" t="s">
        <v>132</v>
      </c>
      <c r="D89" s="229">
        <v>1</v>
      </c>
      <c r="E89" s="230" t="s">
        <v>133</v>
      </c>
      <c r="F89" s="203">
        <v>1</v>
      </c>
      <c r="G89" s="204">
        <f t="shared" si="6"/>
        <v>6</v>
      </c>
      <c r="H89" s="204">
        <f t="shared" si="7"/>
        <v>6</v>
      </c>
    </row>
    <row r="90" spans="2:8" s="167" customFormat="1" x14ac:dyDescent="0.25">
      <c r="B90" s="228" t="s">
        <v>125</v>
      </c>
      <c r="C90" s="229" t="s">
        <v>134</v>
      </c>
      <c r="D90" s="229">
        <v>1</v>
      </c>
      <c r="E90" s="230" t="s">
        <v>135</v>
      </c>
      <c r="F90" s="203">
        <v>1</v>
      </c>
      <c r="G90" s="204">
        <f t="shared" si="6"/>
        <v>6</v>
      </c>
      <c r="H90" s="204">
        <f t="shared" si="7"/>
        <v>6</v>
      </c>
    </row>
    <row r="91" spans="2:8" s="167" customFormat="1" x14ac:dyDescent="0.25">
      <c r="B91" s="228" t="s">
        <v>125</v>
      </c>
      <c r="C91" s="229" t="s">
        <v>136</v>
      </c>
      <c r="D91" s="229">
        <v>1</v>
      </c>
      <c r="E91" s="230" t="s">
        <v>137</v>
      </c>
      <c r="F91" s="203">
        <v>1</v>
      </c>
      <c r="G91" s="204">
        <f t="shared" si="6"/>
        <v>6</v>
      </c>
      <c r="H91" s="204">
        <f t="shared" si="7"/>
        <v>6</v>
      </c>
    </row>
    <row r="92" spans="2:8" s="167" customFormat="1" x14ac:dyDescent="0.25">
      <c r="B92" s="228" t="s">
        <v>125</v>
      </c>
      <c r="C92" s="231" t="s">
        <v>225</v>
      </c>
      <c r="D92" s="229">
        <v>4</v>
      </c>
      <c r="E92" s="232" t="s">
        <v>224</v>
      </c>
      <c r="F92" s="203">
        <v>1</v>
      </c>
      <c r="G92" s="204">
        <f t="shared" si="6"/>
        <v>24</v>
      </c>
      <c r="H92" s="204">
        <f t="shared" si="7"/>
        <v>24</v>
      </c>
    </row>
    <row r="93" spans="2:8" s="167" customFormat="1" x14ac:dyDescent="0.25">
      <c r="B93" s="228" t="s">
        <v>125</v>
      </c>
      <c r="C93" s="231" t="s">
        <v>226</v>
      </c>
      <c r="D93" s="229">
        <v>12</v>
      </c>
      <c r="E93" s="232" t="s">
        <v>233</v>
      </c>
      <c r="F93" s="203">
        <v>1</v>
      </c>
      <c r="G93" s="204">
        <f t="shared" si="6"/>
        <v>72</v>
      </c>
      <c r="H93" s="204">
        <f t="shared" si="7"/>
        <v>72</v>
      </c>
    </row>
    <row r="94" spans="2:8" s="167" customFormat="1" x14ac:dyDescent="0.25">
      <c r="B94" s="228" t="s">
        <v>125</v>
      </c>
      <c r="C94" s="231" t="s">
        <v>223</v>
      </c>
      <c r="D94" s="229">
        <v>4</v>
      </c>
      <c r="E94" s="232" t="s">
        <v>228</v>
      </c>
      <c r="F94" s="203">
        <v>1</v>
      </c>
      <c r="G94" s="204">
        <f t="shared" si="6"/>
        <v>24</v>
      </c>
      <c r="H94" s="204">
        <f t="shared" si="7"/>
        <v>24</v>
      </c>
    </row>
    <row r="95" spans="2:8" s="167" customFormat="1" x14ac:dyDescent="0.25">
      <c r="B95" s="228" t="s">
        <v>125</v>
      </c>
      <c r="C95" s="231" t="s">
        <v>229</v>
      </c>
      <c r="D95" s="229">
        <v>12</v>
      </c>
      <c r="E95" s="232" t="s">
        <v>234</v>
      </c>
      <c r="F95" s="203">
        <v>1</v>
      </c>
      <c r="G95" s="204">
        <f t="shared" si="6"/>
        <v>72</v>
      </c>
      <c r="H95" s="204">
        <f t="shared" si="7"/>
        <v>72</v>
      </c>
    </row>
    <row r="96" spans="2:8" s="167" customFormat="1" x14ac:dyDescent="0.25">
      <c r="B96" s="228" t="s">
        <v>125</v>
      </c>
      <c r="C96" s="231" t="s">
        <v>231</v>
      </c>
      <c r="D96" s="229">
        <v>4</v>
      </c>
      <c r="E96" s="232" t="s">
        <v>232</v>
      </c>
      <c r="F96" s="203">
        <v>1</v>
      </c>
      <c r="G96" s="204">
        <f t="shared" si="6"/>
        <v>24</v>
      </c>
      <c r="H96" s="204">
        <f t="shared" si="7"/>
        <v>24</v>
      </c>
    </row>
    <row r="97" spans="2:8" s="167" customFormat="1" x14ac:dyDescent="0.25">
      <c r="B97" s="228" t="s">
        <v>125</v>
      </c>
      <c r="C97" s="231" t="s">
        <v>235</v>
      </c>
      <c r="D97" s="229">
        <v>8</v>
      </c>
      <c r="E97" s="232" t="s">
        <v>236</v>
      </c>
      <c r="F97" s="203">
        <v>1</v>
      </c>
      <c r="G97" s="204">
        <f t="shared" si="6"/>
        <v>48</v>
      </c>
      <c r="H97" s="204">
        <f t="shared" si="7"/>
        <v>48</v>
      </c>
    </row>
    <row r="98" spans="2:8" s="167" customFormat="1" x14ac:dyDescent="0.25">
      <c r="B98" s="228" t="s">
        <v>125</v>
      </c>
      <c r="C98" s="231" t="s">
        <v>238</v>
      </c>
      <c r="D98" s="229">
        <v>4</v>
      </c>
      <c r="E98" s="232" t="s">
        <v>240</v>
      </c>
      <c r="F98" s="203">
        <v>1</v>
      </c>
      <c r="G98" s="204">
        <f t="shared" si="6"/>
        <v>24</v>
      </c>
      <c r="H98" s="204">
        <f t="shared" si="7"/>
        <v>24</v>
      </c>
    </row>
    <row r="99" spans="2:8" s="167" customFormat="1" x14ac:dyDescent="0.25">
      <c r="B99" s="228" t="s">
        <v>125</v>
      </c>
      <c r="C99" s="231" t="s">
        <v>241</v>
      </c>
      <c r="D99" s="229">
        <v>8</v>
      </c>
      <c r="E99" s="232" t="s">
        <v>239</v>
      </c>
      <c r="F99" s="203">
        <v>1</v>
      </c>
      <c r="G99" s="204">
        <f t="shared" si="6"/>
        <v>48</v>
      </c>
      <c r="H99" s="204">
        <f t="shared" si="7"/>
        <v>48</v>
      </c>
    </row>
    <row r="100" spans="2:8" s="167" customFormat="1" x14ac:dyDescent="0.25">
      <c r="B100" s="228" t="s">
        <v>140</v>
      </c>
      <c r="C100" s="229" t="s">
        <v>141</v>
      </c>
      <c r="D100" s="229">
        <v>1</v>
      </c>
      <c r="E100" s="230" t="s">
        <v>142</v>
      </c>
      <c r="F100" s="203">
        <v>1</v>
      </c>
      <c r="G100" s="204">
        <f t="shared" si="6"/>
        <v>6</v>
      </c>
      <c r="H100" s="204">
        <f t="shared" si="7"/>
        <v>6</v>
      </c>
    </row>
    <row r="101" spans="2:8" s="167" customFormat="1" x14ac:dyDescent="0.25">
      <c r="B101" s="228" t="s">
        <v>140</v>
      </c>
      <c r="C101" s="229" t="s">
        <v>145</v>
      </c>
      <c r="D101" s="229">
        <v>1</v>
      </c>
      <c r="E101" s="230" t="s">
        <v>146</v>
      </c>
      <c r="F101" s="203">
        <v>1</v>
      </c>
      <c r="G101" s="204">
        <f t="shared" si="6"/>
        <v>6</v>
      </c>
      <c r="H101" s="204">
        <f t="shared" si="7"/>
        <v>6</v>
      </c>
    </row>
    <row r="102" spans="2:8" s="167" customFormat="1" x14ac:dyDescent="0.25">
      <c r="B102" s="228" t="s">
        <v>149</v>
      </c>
      <c r="C102" s="229" t="s">
        <v>150</v>
      </c>
      <c r="D102" s="229">
        <v>1</v>
      </c>
      <c r="E102" s="230" t="s">
        <v>151</v>
      </c>
      <c r="F102" s="203">
        <v>1</v>
      </c>
      <c r="G102" s="204">
        <f t="shared" si="6"/>
        <v>6</v>
      </c>
      <c r="H102" s="204">
        <f t="shared" si="7"/>
        <v>6</v>
      </c>
    </row>
    <row r="103" spans="2:8" s="167" customFormat="1" x14ac:dyDescent="0.25">
      <c r="B103" s="228" t="s">
        <v>149</v>
      </c>
      <c r="C103" s="229" t="s">
        <v>152</v>
      </c>
      <c r="D103" s="229">
        <v>2</v>
      </c>
      <c r="E103" s="230" t="s">
        <v>153</v>
      </c>
      <c r="F103" s="203">
        <v>1</v>
      </c>
      <c r="G103" s="204">
        <f t="shared" si="6"/>
        <v>12</v>
      </c>
      <c r="H103" s="204">
        <f t="shared" si="7"/>
        <v>12</v>
      </c>
    </row>
    <row r="104" spans="2:8" s="167" customFormat="1" x14ac:dyDescent="0.25">
      <c r="B104" s="228" t="s">
        <v>149</v>
      </c>
      <c r="C104" s="229" t="s">
        <v>154</v>
      </c>
      <c r="D104" s="229">
        <v>1</v>
      </c>
      <c r="E104" s="230" t="s">
        <v>155</v>
      </c>
      <c r="F104" s="203">
        <v>1</v>
      </c>
      <c r="G104" s="204">
        <f t="shared" si="6"/>
        <v>6</v>
      </c>
      <c r="H104" s="204">
        <f t="shared" si="7"/>
        <v>6</v>
      </c>
    </row>
    <row r="105" spans="2:8" s="167" customFormat="1" x14ac:dyDescent="0.25">
      <c r="B105" s="228" t="s">
        <v>149</v>
      </c>
      <c r="C105" s="229" t="s">
        <v>156</v>
      </c>
      <c r="D105" s="229">
        <v>3</v>
      </c>
      <c r="E105" s="230" t="s">
        <v>157</v>
      </c>
      <c r="F105" s="203">
        <v>1</v>
      </c>
      <c r="G105" s="204">
        <f t="shared" si="6"/>
        <v>18</v>
      </c>
      <c r="H105" s="204">
        <f t="shared" si="7"/>
        <v>18</v>
      </c>
    </row>
    <row r="106" spans="2:8" s="167" customFormat="1" x14ac:dyDescent="0.25">
      <c r="B106" s="228" t="s">
        <v>149</v>
      </c>
      <c r="C106" s="229" t="s">
        <v>158</v>
      </c>
      <c r="D106" s="229">
        <v>1</v>
      </c>
      <c r="E106" s="230" t="s">
        <v>159</v>
      </c>
      <c r="F106" s="203">
        <v>1</v>
      </c>
      <c r="G106" s="204">
        <f t="shared" si="6"/>
        <v>6</v>
      </c>
      <c r="H106" s="204">
        <f t="shared" si="7"/>
        <v>6</v>
      </c>
    </row>
    <row r="107" spans="2:8" s="167" customFormat="1" x14ac:dyDescent="0.25">
      <c r="B107" s="228" t="s">
        <v>149</v>
      </c>
      <c r="C107" s="229" t="s">
        <v>160</v>
      </c>
      <c r="D107" s="229">
        <v>1</v>
      </c>
      <c r="E107" s="230" t="s">
        <v>161</v>
      </c>
      <c r="F107" s="203">
        <v>1</v>
      </c>
      <c r="G107" s="204">
        <f t="shared" si="6"/>
        <v>6</v>
      </c>
      <c r="H107" s="204">
        <f t="shared" si="7"/>
        <v>6</v>
      </c>
    </row>
    <row r="108" spans="2:8" s="167" customFormat="1" x14ac:dyDescent="0.25">
      <c r="B108" s="228" t="s">
        <v>149</v>
      </c>
      <c r="C108" s="229" t="s">
        <v>162</v>
      </c>
      <c r="D108" s="229">
        <v>1</v>
      </c>
      <c r="E108" s="230" t="s">
        <v>163</v>
      </c>
      <c r="F108" s="203">
        <v>1</v>
      </c>
      <c r="G108" s="204">
        <f t="shared" si="6"/>
        <v>6</v>
      </c>
      <c r="H108" s="204">
        <f t="shared" si="7"/>
        <v>6</v>
      </c>
    </row>
    <row r="109" spans="2:8" s="167" customFormat="1" x14ac:dyDescent="0.25">
      <c r="B109" s="228" t="s">
        <v>149</v>
      </c>
      <c r="C109" s="229" t="s">
        <v>164</v>
      </c>
      <c r="D109" s="229">
        <v>1</v>
      </c>
      <c r="E109" s="230" t="s">
        <v>165</v>
      </c>
      <c r="F109" s="203">
        <v>1</v>
      </c>
      <c r="G109" s="204">
        <f t="shared" si="6"/>
        <v>6</v>
      </c>
      <c r="H109" s="204">
        <f t="shared" si="7"/>
        <v>6</v>
      </c>
    </row>
    <row r="110" spans="2:8" s="167" customFormat="1" ht="31.5" x14ac:dyDescent="0.25">
      <c r="B110" s="228" t="s">
        <v>149</v>
      </c>
      <c r="C110" s="231" t="s">
        <v>410</v>
      </c>
      <c r="D110" s="229">
        <v>1</v>
      </c>
      <c r="E110" s="232" t="s">
        <v>411</v>
      </c>
      <c r="F110" s="203">
        <v>1</v>
      </c>
      <c r="G110" s="204">
        <f t="shared" si="6"/>
        <v>6</v>
      </c>
      <c r="H110" s="204">
        <f t="shared" si="7"/>
        <v>6</v>
      </c>
    </row>
    <row r="111" spans="2:8" s="167" customFormat="1" ht="31.5" x14ac:dyDescent="0.25">
      <c r="B111" s="228" t="s">
        <v>149</v>
      </c>
      <c r="C111" s="229" t="s">
        <v>168</v>
      </c>
      <c r="D111" s="229">
        <v>1</v>
      </c>
      <c r="E111" s="230" t="s">
        <v>169</v>
      </c>
      <c r="F111" s="203">
        <v>1</v>
      </c>
      <c r="G111" s="204">
        <f t="shared" si="6"/>
        <v>6</v>
      </c>
      <c r="H111" s="204">
        <f t="shared" si="7"/>
        <v>6</v>
      </c>
    </row>
    <row r="112" spans="2:8" s="167" customFormat="1" x14ac:dyDescent="0.25">
      <c r="B112" s="228" t="s">
        <v>170</v>
      </c>
      <c r="C112" s="229">
        <v>585442</v>
      </c>
      <c r="D112" s="229">
        <v>1</v>
      </c>
      <c r="E112" s="230" t="s">
        <v>171</v>
      </c>
      <c r="F112" s="203">
        <v>1</v>
      </c>
      <c r="G112" s="204">
        <f t="shared" si="6"/>
        <v>6</v>
      </c>
      <c r="H112" s="204">
        <f t="shared" si="7"/>
        <v>6</v>
      </c>
    </row>
    <row r="113" spans="2:8" s="167" customFormat="1" x14ac:dyDescent="0.25">
      <c r="B113" s="228" t="s">
        <v>170</v>
      </c>
      <c r="C113" s="229">
        <v>555152</v>
      </c>
      <c r="D113" s="229">
        <v>1</v>
      </c>
      <c r="E113" s="230" t="s">
        <v>172</v>
      </c>
      <c r="F113" s="203">
        <v>1</v>
      </c>
      <c r="G113" s="204">
        <f t="shared" si="6"/>
        <v>6</v>
      </c>
      <c r="H113" s="204">
        <f t="shared" si="7"/>
        <v>6</v>
      </c>
    </row>
    <row r="114" spans="2:8" s="167" customFormat="1" x14ac:dyDescent="0.25">
      <c r="B114" s="228" t="s">
        <v>170</v>
      </c>
      <c r="C114" s="229">
        <v>625176</v>
      </c>
      <c r="D114" s="229">
        <v>1</v>
      </c>
      <c r="E114" s="230" t="s">
        <v>173</v>
      </c>
      <c r="F114" s="203">
        <v>1</v>
      </c>
      <c r="G114" s="204">
        <f t="shared" si="6"/>
        <v>6</v>
      </c>
      <c r="H114" s="204">
        <f t="shared" si="7"/>
        <v>6</v>
      </c>
    </row>
    <row r="115" spans="2:8" s="167" customFormat="1" x14ac:dyDescent="0.25">
      <c r="B115" s="228" t="s">
        <v>170</v>
      </c>
      <c r="C115" s="229">
        <v>634136</v>
      </c>
      <c r="D115" s="229">
        <v>1</v>
      </c>
      <c r="E115" s="230" t="s">
        <v>174</v>
      </c>
      <c r="F115" s="203">
        <v>1</v>
      </c>
      <c r="G115" s="204">
        <f t="shared" si="6"/>
        <v>6</v>
      </c>
      <c r="H115" s="204">
        <f t="shared" si="7"/>
        <v>6</v>
      </c>
    </row>
    <row r="116" spans="2:8" s="167" customFormat="1" x14ac:dyDescent="0.25">
      <c r="B116" s="228" t="s">
        <v>170</v>
      </c>
      <c r="C116" s="229">
        <v>634138</v>
      </c>
      <c r="D116" s="229">
        <v>1</v>
      </c>
      <c r="E116" s="230" t="s">
        <v>175</v>
      </c>
      <c r="F116" s="203">
        <v>1</v>
      </c>
      <c r="G116" s="204">
        <f t="shared" si="6"/>
        <v>6</v>
      </c>
      <c r="H116" s="204">
        <f t="shared" si="7"/>
        <v>6</v>
      </c>
    </row>
    <row r="117" spans="2:8" s="167" customFormat="1" x14ac:dyDescent="0.25">
      <c r="B117" s="228" t="s">
        <v>170</v>
      </c>
      <c r="C117" s="229">
        <v>633138</v>
      </c>
      <c r="D117" s="229">
        <v>2</v>
      </c>
      <c r="E117" s="230" t="s">
        <v>176</v>
      </c>
      <c r="F117" s="203">
        <v>1</v>
      </c>
      <c r="G117" s="204">
        <f t="shared" si="6"/>
        <v>12</v>
      </c>
      <c r="H117" s="204">
        <f t="shared" si="7"/>
        <v>12</v>
      </c>
    </row>
    <row r="118" spans="2:8" s="167" customFormat="1" x14ac:dyDescent="0.25">
      <c r="B118" s="228" t="s">
        <v>170</v>
      </c>
      <c r="C118" s="229">
        <v>535206</v>
      </c>
      <c r="D118" s="229">
        <v>2</v>
      </c>
      <c r="E118" s="230" t="s">
        <v>177</v>
      </c>
      <c r="F118" s="203">
        <v>1</v>
      </c>
      <c r="G118" s="204">
        <f t="shared" si="6"/>
        <v>12</v>
      </c>
      <c r="H118" s="204">
        <f t="shared" si="7"/>
        <v>12</v>
      </c>
    </row>
    <row r="119" spans="2:8" s="167" customFormat="1" x14ac:dyDescent="0.25">
      <c r="B119" s="228" t="s">
        <v>170</v>
      </c>
      <c r="C119" s="229">
        <v>545424</v>
      </c>
      <c r="D119" s="229">
        <v>1</v>
      </c>
      <c r="E119" s="230" t="s">
        <v>178</v>
      </c>
      <c r="F119" s="203">
        <v>1</v>
      </c>
      <c r="G119" s="204">
        <f t="shared" si="6"/>
        <v>6</v>
      </c>
      <c r="H119" s="204">
        <f t="shared" si="7"/>
        <v>6</v>
      </c>
    </row>
    <row r="120" spans="2:8" s="167" customFormat="1" x14ac:dyDescent="0.25">
      <c r="B120" s="228" t="s">
        <v>170</v>
      </c>
      <c r="C120" s="229">
        <v>585656</v>
      </c>
      <c r="D120" s="229">
        <v>1</v>
      </c>
      <c r="E120" s="230" t="s">
        <v>179</v>
      </c>
      <c r="F120" s="203">
        <v>1</v>
      </c>
      <c r="G120" s="204">
        <f t="shared" si="6"/>
        <v>6</v>
      </c>
      <c r="H120" s="204">
        <f t="shared" si="7"/>
        <v>6</v>
      </c>
    </row>
    <row r="121" spans="2:8" s="167" customFormat="1" x14ac:dyDescent="0.25">
      <c r="B121" s="228" t="s">
        <v>170</v>
      </c>
      <c r="C121" s="229">
        <v>585600</v>
      </c>
      <c r="D121" s="229">
        <v>1</v>
      </c>
      <c r="E121" s="230" t="s">
        <v>180</v>
      </c>
      <c r="F121" s="203">
        <v>1</v>
      </c>
      <c r="G121" s="204">
        <f t="shared" si="6"/>
        <v>6</v>
      </c>
      <c r="H121" s="204">
        <f t="shared" si="7"/>
        <v>6</v>
      </c>
    </row>
    <row r="122" spans="2:8" s="167" customFormat="1" x14ac:dyDescent="0.25">
      <c r="B122" s="228" t="s">
        <v>170</v>
      </c>
      <c r="C122" s="229">
        <v>585416</v>
      </c>
      <c r="D122" s="229">
        <v>1</v>
      </c>
      <c r="E122" s="230" t="s">
        <v>181</v>
      </c>
      <c r="F122" s="203">
        <v>1</v>
      </c>
      <c r="G122" s="204">
        <f t="shared" si="6"/>
        <v>6</v>
      </c>
      <c r="H122" s="204">
        <f t="shared" si="7"/>
        <v>6</v>
      </c>
    </row>
    <row r="123" spans="2:8" s="167" customFormat="1" x14ac:dyDescent="0.25">
      <c r="B123" s="228" t="s">
        <v>170</v>
      </c>
      <c r="C123" s="229">
        <v>615410</v>
      </c>
      <c r="D123" s="229">
        <v>1</v>
      </c>
      <c r="E123" s="230" t="s">
        <v>182</v>
      </c>
      <c r="F123" s="203">
        <v>1</v>
      </c>
      <c r="G123" s="204">
        <f t="shared" si="6"/>
        <v>6</v>
      </c>
      <c r="H123" s="204">
        <f t="shared" si="7"/>
        <v>6</v>
      </c>
    </row>
    <row r="124" spans="2:8" s="167" customFormat="1" x14ac:dyDescent="0.25">
      <c r="B124" s="228" t="s">
        <v>170</v>
      </c>
      <c r="C124" s="229">
        <v>585434</v>
      </c>
      <c r="D124" s="229">
        <v>2</v>
      </c>
      <c r="E124" s="230" t="s">
        <v>183</v>
      </c>
      <c r="F124" s="203">
        <v>1</v>
      </c>
      <c r="G124" s="204">
        <f t="shared" si="6"/>
        <v>12</v>
      </c>
      <c r="H124" s="204">
        <f t="shared" si="7"/>
        <v>12</v>
      </c>
    </row>
    <row r="125" spans="2:8" s="167" customFormat="1" x14ac:dyDescent="0.25">
      <c r="B125" s="228" t="s">
        <v>170</v>
      </c>
      <c r="C125" s="229">
        <v>585612</v>
      </c>
      <c r="D125" s="229">
        <v>1</v>
      </c>
      <c r="E125" s="230" t="s">
        <v>184</v>
      </c>
      <c r="F125" s="203">
        <v>1</v>
      </c>
      <c r="G125" s="204">
        <f t="shared" si="6"/>
        <v>6</v>
      </c>
      <c r="H125" s="204">
        <f t="shared" si="7"/>
        <v>6</v>
      </c>
    </row>
    <row r="126" spans="2:8" s="167" customFormat="1" x14ac:dyDescent="0.25">
      <c r="B126" s="228" t="s">
        <v>170</v>
      </c>
      <c r="C126" s="229">
        <v>585404</v>
      </c>
      <c r="D126" s="229">
        <v>1</v>
      </c>
      <c r="E126" s="230" t="s">
        <v>185</v>
      </c>
      <c r="F126" s="203">
        <v>1</v>
      </c>
      <c r="G126" s="204">
        <f t="shared" si="6"/>
        <v>6</v>
      </c>
      <c r="H126" s="204">
        <f t="shared" si="7"/>
        <v>6</v>
      </c>
    </row>
    <row r="127" spans="2:8" s="167" customFormat="1" x14ac:dyDescent="0.25">
      <c r="B127" s="228" t="s">
        <v>170</v>
      </c>
      <c r="C127" s="229">
        <v>585490</v>
      </c>
      <c r="D127" s="229">
        <v>1</v>
      </c>
      <c r="E127" s="230" t="s">
        <v>186</v>
      </c>
      <c r="F127" s="203">
        <v>1</v>
      </c>
      <c r="G127" s="204">
        <f t="shared" si="6"/>
        <v>6</v>
      </c>
      <c r="H127" s="204">
        <f t="shared" si="7"/>
        <v>6</v>
      </c>
    </row>
    <row r="128" spans="2:8" s="167" customFormat="1" x14ac:dyDescent="0.25">
      <c r="B128" s="228" t="s">
        <v>170</v>
      </c>
      <c r="C128" s="229">
        <v>585400</v>
      </c>
      <c r="D128" s="229">
        <v>1</v>
      </c>
      <c r="E128" s="230" t="s">
        <v>187</v>
      </c>
      <c r="F128" s="203">
        <v>1</v>
      </c>
      <c r="G128" s="204">
        <f t="shared" si="6"/>
        <v>6</v>
      </c>
      <c r="H128" s="204">
        <f t="shared" si="7"/>
        <v>6</v>
      </c>
    </row>
    <row r="129" spans="2:15" s="167" customFormat="1" x14ac:dyDescent="0.25">
      <c r="B129" s="228" t="s">
        <v>170</v>
      </c>
      <c r="C129" s="229">
        <v>545360</v>
      </c>
      <c r="D129" s="229">
        <v>1</v>
      </c>
      <c r="E129" s="230" t="s">
        <v>188</v>
      </c>
      <c r="F129" s="203">
        <v>1</v>
      </c>
      <c r="G129" s="204">
        <f t="shared" si="6"/>
        <v>6</v>
      </c>
      <c r="H129" s="204">
        <f t="shared" si="7"/>
        <v>6</v>
      </c>
    </row>
    <row r="130" spans="2:15" s="167" customFormat="1" x14ac:dyDescent="0.25">
      <c r="B130" s="228" t="s">
        <v>170</v>
      </c>
      <c r="C130" s="229">
        <v>632146</v>
      </c>
      <c r="D130" s="229">
        <v>1</v>
      </c>
      <c r="E130" s="230" t="s">
        <v>189</v>
      </c>
      <c r="F130" s="203">
        <v>1</v>
      </c>
      <c r="G130" s="204">
        <v>2</v>
      </c>
      <c r="H130" s="204">
        <f t="shared" si="7"/>
        <v>2</v>
      </c>
    </row>
    <row r="131" spans="2:15" s="167" customFormat="1" ht="16.5" thickBot="1" x14ac:dyDescent="0.3">
      <c r="B131" s="233" t="s">
        <v>170</v>
      </c>
      <c r="C131" s="234" t="s">
        <v>190</v>
      </c>
      <c r="D131" s="234">
        <v>4</v>
      </c>
      <c r="E131" s="235" t="s">
        <v>191</v>
      </c>
      <c r="F131" s="236">
        <v>1</v>
      </c>
      <c r="G131" s="208">
        <f>$G$1*D131/F131</f>
        <v>24</v>
      </c>
      <c r="H131" s="208">
        <f t="shared" si="7"/>
        <v>24</v>
      </c>
      <c r="I131" s="237" t="s">
        <v>392</v>
      </c>
      <c r="J131" s="237" t="s">
        <v>393</v>
      </c>
      <c r="K131" s="237">
        <v>6.99</v>
      </c>
      <c r="L131" s="237" t="s">
        <v>394</v>
      </c>
      <c r="M131" s="237" t="e">
        <f>#REF!+K131</f>
        <v>#REF!</v>
      </c>
      <c r="N131" s="237" t="s">
        <v>395</v>
      </c>
      <c r="O131" s="238" t="s">
        <v>396</v>
      </c>
    </row>
    <row r="132" spans="2:15" ht="21.75" thickBot="1" x14ac:dyDescent="0.3">
      <c r="B132" s="280" t="s">
        <v>5</v>
      </c>
      <c r="C132" s="281"/>
      <c r="D132" s="281"/>
      <c r="E132" s="281"/>
      <c r="F132" s="281"/>
      <c r="G132" s="281"/>
      <c r="H132" s="282"/>
    </row>
    <row r="133" spans="2:15" ht="16.5" thickBot="1" x14ac:dyDescent="0.3"/>
    <row r="134" spans="2:15" ht="21" customHeight="1" thickBot="1" x14ac:dyDescent="0.3">
      <c r="B134" s="280" t="s">
        <v>364</v>
      </c>
      <c r="C134" s="281"/>
      <c r="D134" s="281"/>
      <c r="E134" s="281"/>
      <c r="F134" s="281"/>
      <c r="G134" s="281"/>
      <c r="H134" s="281"/>
    </row>
    <row r="135" spans="2:15" ht="18.75" x14ac:dyDescent="0.3">
      <c r="B135" s="99" t="s">
        <v>0</v>
      </c>
      <c r="C135" s="100" t="s">
        <v>120</v>
      </c>
      <c r="D135" s="100" t="s">
        <v>2</v>
      </c>
      <c r="E135" s="101" t="s">
        <v>3</v>
      </c>
      <c r="F135" s="79" t="s">
        <v>373</v>
      </c>
      <c r="G135" s="79" t="s">
        <v>371</v>
      </c>
      <c r="H135" s="80" t="s">
        <v>374</v>
      </c>
    </row>
    <row r="136" spans="2:15" s="167" customFormat="1" x14ac:dyDescent="0.25">
      <c r="B136" s="228" t="s">
        <v>125</v>
      </c>
      <c r="C136" s="229" t="s">
        <v>126</v>
      </c>
      <c r="D136" s="229">
        <v>2</v>
      </c>
      <c r="E136" s="230" t="s">
        <v>127</v>
      </c>
      <c r="F136" s="239">
        <v>1</v>
      </c>
      <c r="G136" s="204">
        <f t="shared" ref="G136:G141" si="8">$G$1*D136/F136</f>
        <v>12</v>
      </c>
      <c r="H136" s="204">
        <f t="shared" ref="H136:H142" si="9">ROUNDUP(G136,0)</f>
        <v>12</v>
      </c>
    </row>
    <row r="137" spans="2:15" s="167" customFormat="1" x14ac:dyDescent="0.25">
      <c r="B137" s="228" t="s">
        <v>125</v>
      </c>
      <c r="C137" s="229" t="s">
        <v>132</v>
      </c>
      <c r="D137" s="229">
        <v>1</v>
      </c>
      <c r="E137" s="230" t="s">
        <v>133</v>
      </c>
      <c r="F137" s="240">
        <v>1</v>
      </c>
      <c r="G137" s="204">
        <f t="shared" si="8"/>
        <v>6</v>
      </c>
      <c r="H137" s="204">
        <f t="shared" si="9"/>
        <v>6</v>
      </c>
    </row>
    <row r="138" spans="2:15" s="167" customFormat="1" x14ac:dyDescent="0.25">
      <c r="B138" s="241" t="s">
        <v>125</v>
      </c>
      <c r="C138" s="242" t="s">
        <v>419</v>
      </c>
      <c r="D138" s="243">
        <v>1</v>
      </c>
      <c r="E138" s="244" t="s">
        <v>204</v>
      </c>
      <c r="F138" s="240">
        <v>1</v>
      </c>
      <c r="G138" s="204">
        <f t="shared" si="8"/>
        <v>6</v>
      </c>
      <c r="H138" s="204">
        <f t="shared" si="9"/>
        <v>6</v>
      </c>
    </row>
    <row r="139" spans="2:15" s="167" customFormat="1" x14ac:dyDescent="0.25">
      <c r="B139" s="241" t="s">
        <v>125</v>
      </c>
      <c r="C139" s="242" t="s">
        <v>420</v>
      </c>
      <c r="D139" s="243">
        <v>1</v>
      </c>
      <c r="E139" s="244" t="s">
        <v>421</v>
      </c>
      <c r="F139" s="240">
        <v>1</v>
      </c>
      <c r="G139" s="204">
        <f t="shared" si="8"/>
        <v>6</v>
      </c>
      <c r="H139" s="204">
        <f t="shared" si="9"/>
        <v>6</v>
      </c>
    </row>
    <row r="140" spans="2:15" s="167" customFormat="1" x14ac:dyDescent="0.25">
      <c r="B140" s="241" t="s">
        <v>125</v>
      </c>
      <c r="C140" s="242" t="s">
        <v>272</v>
      </c>
      <c r="D140" s="243">
        <v>1</v>
      </c>
      <c r="E140" s="244" t="s">
        <v>203</v>
      </c>
      <c r="F140" s="240">
        <v>1</v>
      </c>
      <c r="G140" s="204">
        <f t="shared" si="8"/>
        <v>6</v>
      </c>
      <c r="H140" s="204">
        <f t="shared" si="9"/>
        <v>6</v>
      </c>
    </row>
    <row r="141" spans="2:15" s="167" customFormat="1" x14ac:dyDescent="0.25">
      <c r="B141" s="241" t="s">
        <v>99</v>
      </c>
      <c r="C141" s="242" t="s">
        <v>100</v>
      </c>
      <c r="D141" s="243">
        <v>1</v>
      </c>
      <c r="E141" s="244" t="s">
        <v>413</v>
      </c>
      <c r="F141" s="240">
        <v>1</v>
      </c>
      <c r="G141" s="204">
        <f t="shared" si="8"/>
        <v>6</v>
      </c>
      <c r="H141" s="204">
        <f t="shared" si="9"/>
        <v>6</v>
      </c>
    </row>
    <row r="142" spans="2:15" s="167" customFormat="1" ht="16.5" thickBot="1" x14ac:dyDescent="0.3">
      <c r="B142" s="241" t="s">
        <v>99</v>
      </c>
      <c r="C142" s="242" t="s">
        <v>100</v>
      </c>
      <c r="D142" s="243">
        <v>1</v>
      </c>
      <c r="E142" s="244" t="s">
        <v>415</v>
      </c>
      <c r="F142" s="240">
        <v>1</v>
      </c>
      <c r="G142" s="210">
        <v>1</v>
      </c>
      <c r="H142" s="210">
        <f t="shared" si="9"/>
        <v>1</v>
      </c>
    </row>
    <row r="143" spans="2:15" ht="21.75" thickBot="1" x14ac:dyDescent="0.3">
      <c r="B143" s="280" t="s">
        <v>5</v>
      </c>
      <c r="C143" s="281"/>
      <c r="D143" s="281"/>
      <c r="E143" s="281"/>
      <c r="F143" s="281"/>
      <c r="G143" s="281"/>
      <c r="H143" s="281"/>
    </row>
    <row r="144" spans="2:15" ht="16.5" thickBot="1" x14ac:dyDescent="0.3"/>
    <row r="145" spans="2:8" ht="21" customHeight="1" thickBot="1" x14ac:dyDescent="0.3">
      <c r="B145" s="280" t="s">
        <v>365</v>
      </c>
      <c r="C145" s="281"/>
      <c r="D145" s="281"/>
      <c r="E145" s="281"/>
      <c r="F145" s="281"/>
      <c r="G145" s="281"/>
      <c r="H145" s="281"/>
    </row>
    <row r="146" spans="2:8" ht="18.75" x14ac:dyDescent="0.3">
      <c r="B146" s="99" t="s">
        <v>0</v>
      </c>
      <c r="C146" s="100" t="s">
        <v>120</v>
      </c>
      <c r="D146" s="100" t="s">
        <v>2</v>
      </c>
      <c r="E146" s="101" t="s">
        <v>3</v>
      </c>
      <c r="F146" s="79" t="s">
        <v>373</v>
      </c>
      <c r="G146" s="79" t="s">
        <v>371</v>
      </c>
      <c r="H146" s="80" t="s">
        <v>374</v>
      </c>
    </row>
    <row r="147" spans="2:8" s="167" customFormat="1" x14ac:dyDescent="0.25">
      <c r="B147" s="245" t="s">
        <v>140</v>
      </c>
      <c r="C147" s="231" t="s">
        <v>205</v>
      </c>
      <c r="D147" s="229">
        <v>1</v>
      </c>
      <c r="E147" s="232" t="s">
        <v>206</v>
      </c>
      <c r="F147" s="239">
        <v>1</v>
      </c>
      <c r="G147" s="204">
        <v>1</v>
      </c>
      <c r="H147" s="204">
        <f t="shared" ref="H147:H156" si="10">ROUNDUP(G147,0)</f>
        <v>1</v>
      </c>
    </row>
    <row r="148" spans="2:8" s="167" customFormat="1" x14ac:dyDescent="0.25">
      <c r="B148" s="245" t="s">
        <v>125</v>
      </c>
      <c r="C148" s="231" t="s">
        <v>213</v>
      </c>
      <c r="D148" s="229">
        <v>1</v>
      </c>
      <c r="E148" s="232" t="s">
        <v>212</v>
      </c>
      <c r="F148" s="214">
        <v>1</v>
      </c>
      <c r="G148" s="204">
        <v>0</v>
      </c>
      <c r="H148" s="204">
        <f t="shared" si="10"/>
        <v>0</v>
      </c>
    </row>
    <row r="149" spans="2:8" s="167" customFormat="1" x14ac:dyDescent="0.25">
      <c r="B149" s="245" t="s">
        <v>125</v>
      </c>
      <c r="C149" s="231" t="s">
        <v>214</v>
      </c>
      <c r="D149" s="229">
        <v>1</v>
      </c>
      <c r="E149" s="232" t="s">
        <v>210</v>
      </c>
      <c r="F149" s="214">
        <v>1</v>
      </c>
      <c r="G149" s="204">
        <v>1</v>
      </c>
      <c r="H149" s="204">
        <f t="shared" si="10"/>
        <v>1</v>
      </c>
    </row>
    <row r="150" spans="2:8" s="167" customFormat="1" x14ac:dyDescent="0.25">
      <c r="B150" s="245" t="s">
        <v>125</v>
      </c>
      <c r="C150" s="231" t="s">
        <v>215</v>
      </c>
      <c r="D150" s="243">
        <v>1</v>
      </c>
      <c r="E150" s="232" t="s">
        <v>211</v>
      </c>
      <c r="F150" s="214">
        <v>1</v>
      </c>
      <c r="G150" s="204">
        <v>1</v>
      </c>
      <c r="H150" s="204">
        <f t="shared" si="10"/>
        <v>1</v>
      </c>
    </row>
    <row r="151" spans="2:8" s="167" customFormat="1" x14ac:dyDescent="0.25">
      <c r="B151" s="246" t="s">
        <v>125</v>
      </c>
      <c r="C151" s="242" t="s">
        <v>268</v>
      </c>
      <c r="D151" s="243">
        <v>1</v>
      </c>
      <c r="E151" s="244" t="s">
        <v>269</v>
      </c>
      <c r="F151" s="214">
        <v>1</v>
      </c>
      <c r="G151" s="204">
        <v>1</v>
      </c>
      <c r="H151" s="204">
        <f t="shared" si="10"/>
        <v>1</v>
      </c>
    </row>
    <row r="152" spans="2:8" s="167" customFormat="1" x14ac:dyDescent="0.25">
      <c r="B152" s="246" t="s">
        <v>99</v>
      </c>
      <c r="C152" s="242"/>
      <c r="D152" s="243">
        <v>1</v>
      </c>
      <c r="E152" s="244" t="s">
        <v>192</v>
      </c>
      <c r="F152" s="214">
        <v>1</v>
      </c>
      <c r="G152" s="204">
        <v>1</v>
      </c>
      <c r="H152" s="204">
        <f t="shared" si="10"/>
        <v>1</v>
      </c>
    </row>
    <row r="153" spans="2:8" s="167" customFormat="1" x14ac:dyDescent="0.25">
      <c r="B153" s="191" t="s">
        <v>99</v>
      </c>
      <c r="C153" s="192"/>
      <c r="D153" s="192">
        <v>1</v>
      </c>
      <c r="E153" s="193" t="s">
        <v>193</v>
      </c>
      <c r="F153" s="196">
        <v>1</v>
      </c>
      <c r="G153" s="197">
        <v>0</v>
      </c>
      <c r="H153" s="197">
        <f t="shared" si="10"/>
        <v>0</v>
      </c>
    </row>
    <row r="154" spans="2:8" s="167" customFormat="1" x14ac:dyDescent="0.25">
      <c r="B154" s="246" t="s">
        <v>99</v>
      </c>
      <c r="C154" s="242"/>
      <c r="D154" s="243">
        <v>1</v>
      </c>
      <c r="E154" s="244" t="s">
        <v>194</v>
      </c>
      <c r="F154" s="214">
        <v>1</v>
      </c>
      <c r="G154" s="204">
        <v>1</v>
      </c>
      <c r="H154" s="204">
        <f t="shared" si="10"/>
        <v>1</v>
      </c>
    </row>
    <row r="155" spans="2:8" s="167" customFormat="1" x14ac:dyDescent="0.25">
      <c r="B155" s="247"/>
      <c r="C155" s="242"/>
      <c r="D155" s="243"/>
      <c r="E155" s="244"/>
      <c r="F155" s="240">
        <v>1</v>
      </c>
      <c r="G155" s="204">
        <f>$G$1*D155/F155</f>
        <v>0</v>
      </c>
      <c r="H155" s="204">
        <f t="shared" si="10"/>
        <v>0</v>
      </c>
    </row>
    <row r="156" spans="2:8" s="167" customFormat="1" ht="16.5" thickBot="1" x14ac:dyDescent="0.3">
      <c r="B156" s="248"/>
      <c r="C156" s="243"/>
      <c r="D156" s="243"/>
      <c r="E156" s="249"/>
      <c r="F156" s="240">
        <v>1</v>
      </c>
      <c r="G156" s="204">
        <f>$G$1*D156/F156</f>
        <v>0</v>
      </c>
      <c r="H156" s="210">
        <f t="shared" si="10"/>
        <v>0</v>
      </c>
    </row>
    <row r="157" spans="2:8" ht="21.75" thickBot="1" x14ac:dyDescent="0.3">
      <c r="B157" s="280" t="s">
        <v>5</v>
      </c>
      <c r="C157" s="281"/>
      <c r="D157" s="281"/>
      <c r="E157" s="281"/>
      <c r="F157" s="281"/>
      <c r="G157" s="281"/>
      <c r="H157" s="282"/>
    </row>
    <row r="158" spans="2:8" ht="16.5" thickBot="1" x14ac:dyDescent="0.3"/>
    <row r="159" spans="2:8" ht="21.75" thickBot="1" x14ac:dyDescent="0.3">
      <c r="B159" s="280" t="s">
        <v>366</v>
      </c>
      <c r="C159" s="281"/>
      <c r="D159" s="281"/>
      <c r="E159" s="281"/>
      <c r="F159" s="281"/>
      <c r="G159" s="281"/>
      <c r="H159" s="281"/>
    </row>
    <row r="160" spans="2:8" ht="18.75" x14ac:dyDescent="0.3">
      <c r="B160" s="99" t="s">
        <v>0</v>
      </c>
      <c r="C160" s="100" t="s">
        <v>120</v>
      </c>
      <c r="D160" s="100" t="s">
        <v>2</v>
      </c>
      <c r="E160" s="101" t="s">
        <v>3</v>
      </c>
      <c r="F160" s="79" t="s">
        <v>373</v>
      </c>
      <c r="G160" s="79" t="s">
        <v>371</v>
      </c>
      <c r="H160" s="80" t="s">
        <v>374</v>
      </c>
    </row>
    <row r="161" spans="2:8" s="167" customFormat="1" x14ac:dyDescent="0.25">
      <c r="B161" s="250" t="s">
        <v>99</v>
      </c>
      <c r="C161" s="231" t="s">
        <v>100</v>
      </c>
      <c r="D161" s="229">
        <v>1</v>
      </c>
      <c r="E161" s="232" t="s">
        <v>256</v>
      </c>
      <c r="F161" s="239">
        <v>1</v>
      </c>
      <c r="G161" s="204">
        <v>4</v>
      </c>
      <c r="H161" s="204">
        <f t="shared" ref="H161:H189" si="11">ROUNDUP(G161,0)</f>
        <v>4</v>
      </c>
    </row>
    <row r="162" spans="2:8" s="167" customFormat="1" x14ac:dyDescent="0.25">
      <c r="B162" s="250" t="s">
        <v>99</v>
      </c>
      <c r="C162" s="231" t="s">
        <v>100</v>
      </c>
      <c r="D162" s="229">
        <v>1</v>
      </c>
      <c r="E162" s="232" t="s">
        <v>257</v>
      </c>
      <c r="F162" s="251">
        <v>1</v>
      </c>
      <c r="G162" s="204">
        <v>4</v>
      </c>
      <c r="H162" s="204">
        <f t="shared" si="11"/>
        <v>4</v>
      </c>
    </row>
    <row r="163" spans="2:8" s="167" customFormat="1" x14ac:dyDescent="0.25">
      <c r="B163" s="250" t="s">
        <v>99</v>
      </c>
      <c r="C163" s="231" t="s">
        <v>100</v>
      </c>
      <c r="D163" s="229">
        <v>1</v>
      </c>
      <c r="E163" s="232" t="s">
        <v>259</v>
      </c>
      <c r="F163" s="251">
        <v>1</v>
      </c>
      <c r="G163" s="204">
        <v>4</v>
      </c>
      <c r="H163" s="204">
        <f t="shared" si="11"/>
        <v>4</v>
      </c>
    </row>
    <row r="164" spans="2:8" s="167" customFormat="1" x14ac:dyDescent="0.25">
      <c r="B164" s="250" t="s">
        <v>99</v>
      </c>
      <c r="C164" s="231" t="s">
        <v>100</v>
      </c>
      <c r="D164" s="229">
        <v>1</v>
      </c>
      <c r="E164" s="232" t="s">
        <v>261</v>
      </c>
      <c r="F164" s="251">
        <v>1</v>
      </c>
      <c r="G164" s="204">
        <v>4</v>
      </c>
      <c r="H164" s="204">
        <f t="shared" si="11"/>
        <v>4</v>
      </c>
    </row>
    <row r="165" spans="2:8" s="167" customFormat="1" x14ac:dyDescent="0.25">
      <c r="B165" s="228" t="s">
        <v>149</v>
      </c>
      <c r="C165" s="231" t="s">
        <v>216</v>
      </c>
      <c r="D165" s="229">
        <v>1</v>
      </c>
      <c r="E165" s="232" t="s">
        <v>222</v>
      </c>
      <c r="F165" s="251">
        <v>1</v>
      </c>
      <c r="G165" s="204">
        <v>4</v>
      </c>
      <c r="H165" s="204">
        <f t="shared" si="11"/>
        <v>4</v>
      </c>
    </row>
    <row r="166" spans="2:8" s="167" customFormat="1" x14ac:dyDescent="0.25">
      <c r="B166" s="228" t="s">
        <v>149</v>
      </c>
      <c r="C166" s="231" t="s">
        <v>217</v>
      </c>
      <c r="D166" s="229">
        <v>1</v>
      </c>
      <c r="E166" s="232" t="s">
        <v>222</v>
      </c>
      <c r="F166" s="251">
        <v>1</v>
      </c>
      <c r="G166" s="204">
        <v>4</v>
      </c>
      <c r="H166" s="204">
        <f t="shared" si="11"/>
        <v>4</v>
      </c>
    </row>
    <row r="167" spans="2:8" s="167" customFormat="1" x14ac:dyDescent="0.25">
      <c r="B167" s="228" t="s">
        <v>149</v>
      </c>
      <c r="C167" s="231" t="s">
        <v>218</v>
      </c>
      <c r="D167" s="229">
        <v>1</v>
      </c>
      <c r="E167" s="232" t="s">
        <v>222</v>
      </c>
      <c r="F167" s="251">
        <v>1</v>
      </c>
      <c r="G167" s="204">
        <v>4</v>
      </c>
      <c r="H167" s="204">
        <f t="shared" si="11"/>
        <v>4</v>
      </c>
    </row>
    <row r="168" spans="2:8" s="167" customFormat="1" x14ac:dyDescent="0.25">
      <c r="B168" s="228" t="s">
        <v>149</v>
      </c>
      <c r="C168" s="231" t="s">
        <v>219</v>
      </c>
      <c r="D168" s="229">
        <v>1</v>
      </c>
      <c r="E168" s="232" t="s">
        <v>222</v>
      </c>
      <c r="F168" s="251">
        <v>1</v>
      </c>
      <c r="G168" s="204">
        <v>4</v>
      </c>
      <c r="H168" s="204">
        <f t="shared" si="11"/>
        <v>4</v>
      </c>
    </row>
    <row r="169" spans="2:8" s="167" customFormat="1" x14ac:dyDescent="0.25">
      <c r="B169" s="228" t="s">
        <v>149</v>
      </c>
      <c r="C169" s="231" t="s">
        <v>220</v>
      </c>
      <c r="D169" s="229">
        <v>1</v>
      </c>
      <c r="E169" s="232" t="s">
        <v>222</v>
      </c>
      <c r="F169" s="251">
        <v>1</v>
      </c>
      <c r="G169" s="204">
        <v>4</v>
      </c>
      <c r="H169" s="204">
        <f t="shared" si="11"/>
        <v>4</v>
      </c>
    </row>
    <row r="170" spans="2:8" s="167" customFormat="1" x14ac:dyDescent="0.25">
      <c r="B170" s="228" t="s">
        <v>149</v>
      </c>
      <c r="C170" s="231" t="s">
        <v>221</v>
      </c>
      <c r="D170" s="229">
        <v>1</v>
      </c>
      <c r="E170" s="232" t="s">
        <v>222</v>
      </c>
      <c r="F170" s="251">
        <v>1</v>
      </c>
      <c r="G170" s="204">
        <v>4</v>
      </c>
      <c r="H170" s="204">
        <f t="shared" si="11"/>
        <v>4</v>
      </c>
    </row>
    <row r="171" spans="2:8" s="167" customFormat="1" x14ac:dyDescent="0.25">
      <c r="B171" s="252" t="s">
        <v>125</v>
      </c>
      <c r="C171" s="253" t="s">
        <v>138</v>
      </c>
      <c r="D171" s="253">
        <v>1</v>
      </c>
      <c r="E171" s="254" t="s">
        <v>139</v>
      </c>
      <c r="F171" s="251">
        <v>1</v>
      </c>
      <c r="G171" s="204">
        <v>0</v>
      </c>
      <c r="H171" s="204">
        <f t="shared" si="11"/>
        <v>0</v>
      </c>
    </row>
    <row r="172" spans="2:8" s="167" customFormat="1" x14ac:dyDescent="0.25">
      <c r="B172" s="228" t="s">
        <v>99</v>
      </c>
      <c r="C172" s="231" t="s">
        <v>100</v>
      </c>
      <c r="D172" s="229">
        <v>1</v>
      </c>
      <c r="E172" s="232" t="s">
        <v>388</v>
      </c>
      <c r="F172" s="251">
        <v>1</v>
      </c>
      <c r="G172" s="204">
        <v>4</v>
      </c>
      <c r="H172" s="204">
        <f t="shared" si="11"/>
        <v>4</v>
      </c>
    </row>
    <row r="173" spans="2:8" s="167" customFormat="1" x14ac:dyDescent="0.25">
      <c r="B173" s="250" t="s">
        <v>99</v>
      </c>
      <c r="C173" s="231"/>
      <c r="D173" s="229">
        <v>1</v>
      </c>
      <c r="E173" s="232" t="s">
        <v>389</v>
      </c>
      <c r="F173" s="251">
        <v>1</v>
      </c>
      <c r="G173" s="204">
        <v>2</v>
      </c>
      <c r="H173" s="204">
        <f t="shared" si="11"/>
        <v>2</v>
      </c>
    </row>
    <row r="174" spans="2:8" s="167" customFormat="1" x14ac:dyDescent="0.25">
      <c r="B174" s="241" t="s">
        <v>140</v>
      </c>
      <c r="C174" s="242" t="s">
        <v>418</v>
      </c>
      <c r="D174" s="243">
        <v>1</v>
      </c>
      <c r="E174" s="244" t="s">
        <v>244</v>
      </c>
      <c r="F174" s="214">
        <v>1</v>
      </c>
      <c r="G174" s="204">
        <v>2</v>
      </c>
      <c r="H174" s="204">
        <f t="shared" si="11"/>
        <v>2</v>
      </c>
    </row>
    <row r="175" spans="2:8" s="167" customFormat="1" x14ac:dyDescent="0.25">
      <c r="B175" s="241" t="s">
        <v>99</v>
      </c>
      <c r="C175" s="242" t="s">
        <v>100</v>
      </c>
      <c r="D175" s="243">
        <v>1</v>
      </c>
      <c r="E175" s="244" t="s">
        <v>245</v>
      </c>
      <c r="F175" s="214">
        <v>1</v>
      </c>
      <c r="G175" s="204">
        <v>4</v>
      </c>
      <c r="H175" s="204">
        <f t="shared" si="11"/>
        <v>4</v>
      </c>
    </row>
    <row r="176" spans="2:8" s="167" customFormat="1" x14ac:dyDescent="0.25">
      <c r="B176" s="241" t="s">
        <v>99</v>
      </c>
      <c r="C176" s="242" t="s">
        <v>100</v>
      </c>
      <c r="D176" s="243">
        <v>1</v>
      </c>
      <c r="E176" s="244" t="s">
        <v>247</v>
      </c>
      <c r="F176" s="214">
        <v>1</v>
      </c>
      <c r="G176" s="204">
        <v>4</v>
      </c>
      <c r="H176" s="204">
        <f t="shared" si="11"/>
        <v>4</v>
      </c>
    </row>
    <row r="177" spans="2:8" s="167" customFormat="1" x14ac:dyDescent="0.25">
      <c r="B177" s="255"/>
      <c r="C177" s="256"/>
      <c r="D177" s="256"/>
      <c r="E177" s="167" t="s">
        <v>377</v>
      </c>
      <c r="F177" s="251"/>
      <c r="G177" s="204"/>
      <c r="H177" s="204"/>
    </row>
    <row r="178" spans="2:8" s="167" customFormat="1" x14ac:dyDescent="0.25">
      <c r="B178" s="255"/>
      <c r="C178" s="256"/>
      <c r="D178" s="256"/>
      <c r="E178" s="167" t="s">
        <v>378</v>
      </c>
      <c r="F178" s="251"/>
      <c r="G178" s="204"/>
      <c r="H178" s="204"/>
    </row>
    <row r="179" spans="2:8" s="167" customFormat="1" x14ac:dyDescent="0.25">
      <c r="B179" s="255"/>
      <c r="C179" s="256"/>
      <c r="D179" s="256"/>
      <c r="E179" s="167" t="s">
        <v>379</v>
      </c>
      <c r="F179" s="251"/>
      <c r="G179" s="204"/>
      <c r="H179" s="204"/>
    </row>
    <row r="180" spans="2:8" s="167" customFormat="1" x14ac:dyDescent="0.25">
      <c r="B180" s="255"/>
      <c r="C180" s="256"/>
      <c r="D180" s="256"/>
      <c r="E180" s="167" t="s">
        <v>380</v>
      </c>
      <c r="F180" s="251"/>
      <c r="G180" s="204"/>
      <c r="H180" s="204"/>
    </row>
    <row r="181" spans="2:8" s="167" customFormat="1" x14ac:dyDescent="0.25">
      <c r="B181" s="255"/>
      <c r="C181" s="256"/>
      <c r="D181" s="256"/>
      <c r="E181" s="167" t="s">
        <v>381</v>
      </c>
      <c r="F181" s="251"/>
      <c r="G181" s="204"/>
      <c r="H181" s="204"/>
    </row>
    <row r="182" spans="2:8" s="167" customFormat="1" x14ac:dyDescent="0.25">
      <c r="B182" s="255"/>
      <c r="C182" s="256"/>
      <c r="D182" s="256"/>
      <c r="E182" s="167" t="s">
        <v>382</v>
      </c>
      <c r="F182" s="251"/>
      <c r="G182" s="204"/>
      <c r="H182" s="204"/>
    </row>
    <row r="183" spans="2:8" s="167" customFormat="1" x14ac:dyDescent="0.25">
      <c r="B183" s="255"/>
      <c r="C183" s="256"/>
      <c r="D183" s="256"/>
      <c r="E183" s="167" t="s">
        <v>383</v>
      </c>
      <c r="F183" s="251"/>
      <c r="G183" s="204"/>
      <c r="H183" s="204"/>
    </row>
    <row r="184" spans="2:8" s="167" customFormat="1" x14ac:dyDescent="0.25">
      <c r="B184" s="255"/>
      <c r="C184" s="256"/>
      <c r="D184" s="256"/>
      <c r="E184" s="167" t="s">
        <v>384</v>
      </c>
      <c r="F184" s="251"/>
      <c r="G184" s="204"/>
      <c r="H184" s="204"/>
    </row>
    <row r="185" spans="2:8" s="167" customFormat="1" x14ac:dyDescent="0.25">
      <c r="B185" s="255"/>
      <c r="C185" s="256"/>
      <c r="D185" s="256"/>
      <c r="E185" s="167" t="s">
        <v>385</v>
      </c>
      <c r="F185" s="251"/>
      <c r="G185" s="204"/>
      <c r="H185" s="204"/>
    </row>
    <row r="186" spans="2:8" s="167" customFormat="1" x14ac:dyDescent="0.25">
      <c r="B186" s="247"/>
      <c r="C186" s="242"/>
      <c r="D186" s="242">
        <v>4</v>
      </c>
      <c r="E186" s="167" t="s">
        <v>386</v>
      </c>
      <c r="F186" s="251">
        <v>1</v>
      </c>
      <c r="G186" s="204">
        <v>4</v>
      </c>
      <c r="H186" s="204">
        <f t="shared" si="11"/>
        <v>4</v>
      </c>
    </row>
    <row r="187" spans="2:8" s="167" customFormat="1" x14ac:dyDescent="0.25">
      <c r="B187" s="247"/>
      <c r="C187" s="242"/>
      <c r="D187" s="242">
        <v>4</v>
      </c>
      <c r="E187" s="167" t="s">
        <v>263</v>
      </c>
      <c r="F187" s="251">
        <v>1</v>
      </c>
      <c r="G187" s="204">
        <v>4</v>
      </c>
      <c r="H187" s="204">
        <f t="shared" si="11"/>
        <v>4</v>
      </c>
    </row>
    <row r="188" spans="2:8" s="167" customFormat="1" x14ac:dyDescent="0.25">
      <c r="B188" s="250" t="s">
        <v>99</v>
      </c>
      <c r="C188" s="231" t="s">
        <v>100</v>
      </c>
      <c r="D188" s="229">
        <v>1</v>
      </c>
      <c r="E188" s="244" t="s">
        <v>264</v>
      </c>
      <c r="F188" s="251">
        <v>1</v>
      </c>
      <c r="G188" s="204">
        <v>4</v>
      </c>
      <c r="H188" s="204">
        <f t="shared" si="11"/>
        <v>4</v>
      </c>
    </row>
    <row r="189" spans="2:8" s="167" customFormat="1" ht="16.5" thickBot="1" x14ac:dyDescent="0.3">
      <c r="B189" s="241" t="s">
        <v>99</v>
      </c>
      <c r="C189" s="242" t="s">
        <v>100</v>
      </c>
      <c r="D189" s="242">
        <v>1</v>
      </c>
      <c r="E189" s="244" t="s">
        <v>266</v>
      </c>
      <c r="F189" s="251">
        <v>1</v>
      </c>
      <c r="G189" s="204">
        <v>2</v>
      </c>
      <c r="H189" s="210">
        <f t="shared" si="11"/>
        <v>2</v>
      </c>
    </row>
    <row r="190" spans="2:8" ht="21.75" thickBot="1" x14ac:dyDescent="0.3">
      <c r="B190" s="280" t="s">
        <v>5</v>
      </c>
      <c r="C190" s="281"/>
      <c r="D190" s="281"/>
      <c r="E190" s="281"/>
      <c r="F190" s="281"/>
      <c r="G190" s="281"/>
      <c r="H190" s="282"/>
    </row>
    <row r="191" spans="2:8" ht="12" customHeight="1" thickBot="1" x14ac:dyDescent="0.3"/>
    <row r="192" spans="2:8" ht="21.95" customHeight="1" thickBot="1" x14ac:dyDescent="0.3">
      <c r="B192" s="280" t="s">
        <v>376</v>
      </c>
      <c r="C192" s="281"/>
      <c r="D192" s="281"/>
      <c r="E192" s="281"/>
      <c r="F192" s="281"/>
      <c r="G192" s="281"/>
      <c r="H192" s="281"/>
    </row>
  </sheetData>
  <mergeCells count="15">
    <mergeCell ref="B81:H81"/>
    <mergeCell ref="B4:H4"/>
    <mergeCell ref="B16:H16"/>
    <mergeCell ref="B18:H18"/>
    <mergeCell ref="B67:H67"/>
    <mergeCell ref="B69:H69"/>
    <mergeCell ref="B159:H159"/>
    <mergeCell ref="B190:H190"/>
    <mergeCell ref="B192:H192"/>
    <mergeCell ref="B83:H83"/>
    <mergeCell ref="B132:H132"/>
    <mergeCell ref="B134:H134"/>
    <mergeCell ref="B143:H143"/>
    <mergeCell ref="B145:H145"/>
    <mergeCell ref="B157:H157"/>
  </mergeCells>
  <hyperlinks>
    <hyperlink ref="O131" r:id="rId1"/>
  </hyperlinks>
  <pageMargins left="0.25" right="0.25" top="0.25" bottom="0.25" header="0.5" footer="0.5"/>
  <pageSetup scale="80"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B2" sqref="B2:H11"/>
    </sheetView>
  </sheetViews>
  <sheetFormatPr defaultColWidth="11" defaultRowHeight="15.75" x14ac:dyDescent="0.25"/>
  <cols>
    <col min="1" max="1" width="4.375" customWidth="1"/>
    <col min="2" max="2" width="15.375" customWidth="1"/>
    <col min="3" max="3" width="11.375" customWidth="1"/>
    <col min="4" max="4" width="16.125" customWidth="1"/>
    <col min="5" max="5" width="44.125" customWidth="1"/>
    <col min="6" max="6" width="18" customWidth="1"/>
    <col min="7" max="8" width="19.625" customWidth="1"/>
  </cols>
  <sheetData>
    <row r="1" spans="2:9" ht="16.5" thickBot="1" x14ac:dyDescent="0.3"/>
    <row r="2" spans="2:9" ht="21" x14ac:dyDescent="0.25">
      <c r="B2" s="289" t="s">
        <v>364</v>
      </c>
      <c r="C2" s="290"/>
      <c r="D2" s="290"/>
      <c r="E2" s="290"/>
      <c r="F2" s="290"/>
      <c r="G2" s="291"/>
      <c r="H2" s="24"/>
    </row>
    <row r="3" spans="2:9" ht="18.75" x14ac:dyDescent="0.3">
      <c r="B3" s="8" t="s">
        <v>0</v>
      </c>
      <c r="C3" s="9" t="s">
        <v>2</v>
      </c>
      <c r="D3" s="9" t="s">
        <v>120</v>
      </c>
      <c r="E3" s="10" t="s">
        <v>3</v>
      </c>
      <c r="F3" s="9" t="s">
        <v>121</v>
      </c>
      <c r="G3" s="11" t="s">
        <v>5</v>
      </c>
      <c r="H3" s="25"/>
    </row>
    <row r="4" spans="2:9" x14ac:dyDescent="0.25">
      <c r="B4" s="12" t="s">
        <v>125</v>
      </c>
      <c r="C4" s="13">
        <v>2</v>
      </c>
      <c r="D4" s="13" t="s">
        <v>126</v>
      </c>
      <c r="E4" s="14" t="s">
        <v>127</v>
      </c>
      <c r="F4" s="15">
        <v>1.07</v>
      </c>
      <c r="G4" s="16">
        <f t="shared" ref="G4:G10" si="0">F4*C4</f>
        <v>2.14</v>
      </c>
      <c r="H4" s="26"/>
    </row>
    <row r="5" spans="2:9" x14ac:dyDescent="0.25">
      <c r="B5" s="12" t="s">
        <v>125</v>
      </c>
      <c r="C5" s="13">
        <v>1</v>
      </c>
      <c r="D5" s="13" t="s">
        <v>132</v>
      </c>
      <c r="E5" s="14" t="s">
        <v>133</v>
      </c>
      <c r="F5" s="15">
        <v>21.54</v>
      </c>
      <c r="G5" s="16">
        <f t="shared" si="0"/>
        <v>21.54</v>
      </c>
      <c r="H5" s="26"/>
    </row>
    <row r="6" spans="2:9" x14ac:dyDescent="0.25">
      <c r="B6" s="22" t="s">
        <v>125</v>
      </c>
      <c r="C6" s="19">
        <v>1</v>
      </c>
      <c r="D6" s="28" t="s">
        <v>270</v>
      </c>
      <c r="E6" s="23" t="s">
        <v>204</v>
      </c>
      <c r="F6" s="21">
        <v>14.26</v>
      </c>
      <c r="G6" s="16">
        <f t="shared" si="0"/>
        <v>14.26</v>
      </c>
      <c r="H6" s="26"/>
    </row>
    <row r="7" spans="2:9" x14ac:dyDescent="0.25">
      <c r="B7" s="22" t="s">
        <v>125</v>
      </c>
      <c r="C7" s="19">
        <v>1</v>
      </c>
      <c r="D7" s="28" t="s">
        <v>271</v>
      </c>
      <c r="E7" s="23" t="s">
        <v>202</v>
      </c>
      <c r="F7" s="21">
        <v>13.97</v>
      </c>
      <c r="G7" s="16">
        <f t="shared" si="0"/>
        <v>13.97</v>
      </c>
      <c r="H7" s="26"/>
    </row>
    <row r="8" spans="2:9" x14ac:dyDescent="0.25">
      <c r="B8" s="22" t="s">
        <v>125</v>
      </c>
      <c r="C8" s="19">
        <v>1</v>
      </c>
      <c r="D8" s="28" t="s">
        <v>272</v>
      </c>
      <c r="E8" s="23" t="s">
        <v>203</v>
      </c>
      <c r="F8" s="21">
        <v>6.24</v>
      </c>
      <c r="G8" s="16">
        <f t="shared" si="0"/>
        <v>6.24</v>
      </c>
      <c r="H8" s="26"/>
    </row>
    <row r="9" spans="2:9" x14ac:dyDescent="0.25">
      <c r="B9" s="22" t="s">
        <v>140</v>
      </c>
      <c r="C9" s="19">
        <v>1</v>
      </c>
      <c r="D9" s="19"/>
      <c r="E9" s="23" t="s">
        <v>199</v>
      </c>
      <c r="F9" s="21">
        <v>11.95</v>
      </c>
      <c r="G9" s="16">
        <f t="shared" si="0"/>
        <v>11.95</v>
      </c>
      <c r="H9" s="26" t="s">
        <v>201</v>
      </c>
      <c r="I9" t="s">
        <v>200</v>
      </c>
    </row>
    <row r="10" spans="2:9" x14ac:dyDescent="0.25">
      <c r="B10" s="22" t="s">
        <v>99</v>
      </c>
      <c r="C10" s="19">
        <v>1</v>
      </c>
      <c r="D10" s="28" t="s">
        <v>100</v>
      </c>
      <c r="E10" s="23" t="s">
        <v>250</v>
      </c>
      <c r="F10" s="21">
        <v>5.74</v>
      </c>
      <c r="G10" s="16">
        <f t="shared" si="0"/>
        <v>5.74</v>
      </c>
    </row>
    <row r="11" spans="2:9" ht="21.75" thickBot="1" x14ac:dyDescent="0.35">
      <c r="B11" s="292" t="s">
        <v>5</v>
      </c>
      <c r="C11" s="293"/>
      <c r="D11" s="293"/>
      <c r="E11" s="293"/>
      <c r="F11" s="293"/>
      <c r="G11" s="17">
        <f>SUM(G4:G10)</f>
        <v>75.839999999999989</v>
      </c>
    </row>
  </sheetData>
  <mergeCells count="2">
    <mergeCell ref="B2:G2"/>
    <mergeCell ref="B11:F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B2" sqref="B2:H17"/>
    </sheetView>
  </sheetViews>
  <sheetFormatPr defaultColWidth="11" defaultRowHeight="15.75" x14ac:dyDescent="0.25"/>
  <cols>
    <col min="1" max="1" width="4.375" customWidth="1"/>
    <col min="2" max="2" width="15.375" customWidth="1"/>
    <col min="3" max="3" width="11.375" customWidth="1"/>
    <col min="4" max="4" width="16.125" customWidth="1"/>
    <col min="5" max="5" width="50.875" customWidth="1"/>
    <col min="6" max="6" width="18" customWidth="1"/>
    <col min="7" max="8" width="19.625" customWidth="1"/>
  </cols>
  <sheetData>
    <row r="1" spans="2:8" ht="16.5" thickBot="1" x14ac:dyDescent="0.3"/>
    <row r="2" spans="2:8" ht="21" x14ac:dyDescent="0.25">
      <c r="B2" s="289" t="s">
        <v>365</v>
      </c>
      <c r="C2" s="290"/>
      <c r="D2" s="290"/>
      <c r="E2" s="290"/>
      <c r="F2" s="290"/>
      <c r="G2" s="291"/>
      <c r="H2" s="24"/>
    </row>
    <row r="3" spans="2:8" ht="18.75" x14ac:dyDescent="0.3">
      <c r="B3" s="8" t="s">
        <v>0</v>
      </c>
      <c r="C3" s="9" t="s">
        <v>2</v>
      </c>
      <c r="D3" s="9" t="s">
        <v>120</v>
      </c>
      <c r="E3" s="10" t="s">
        <v>3</v>
      </c>
      <c r="F3" s="9" t="s">
        <v>121</v>
      </c>
      <c r="G3" s="11" t="s">
        <v>5</v>
      </c>
      <c r="H3" s="25"/>
    </row>
    <row r="4" spans="2:8" x14ac:dyDescent="0.25">
      <c r="B4" s="32" t="s">
        <v>140</v>
      </c>
      <c r="C4" s="13">
        <v>1</v>
      </c>
      <c r="D4" s="30" t="s">
        <v>205</v>
      </c>
      <c r="E4" s="31" t="s">
        <v>206</v>
      </c>
      <c r="F4" s="15">
        <v>12.95</v>
      </c>
      <c r="G4" s="16">
        <f>F4*C4</f>
        <v>12.95</v>
      </c>
      <c r="H4" s="26" t="s">
        <v>195</v>
      </c>
    </row>
    <row r="5" spans="2:8" x14ac:dyDescent="0.25">
      <c r="B5" s="29" t="s">
        <v>125</v>
      </c>
      <c r="C5" s="13">
        <v>1</v>
      </c>
      <c r="D5" s="30" t="s">
        <v>213</v>
      </c>
      <c r="E5" s="31" t="s">
        <v>212</v>
      </c>
      <c r="F5" s="15">
        <v>17.3</v>
      </c>
      <c r="G5" s="16">
        <f t="shared" ref="G5:G16" si="0">F5*C5</f>
        <v>17.3</v>
      </c>
      <c r="H5" s="26" t="s">
        <v>195</v>
      </c>
    </row>
    <row r="6" spans="2:8" x14ac:dyDescent="0.25">
      <c r="B6" s="32" t="s">
        <v>125</v>
      </c>
      <c r="C6" s="13">
        <v>1</v>
      </c>
      <c r="D6" s="30" t="s">
        <v>214</v>
      </c>
      <c r="E6" s="31" t="s">
        <v>210</v>
      </c>
      <c r="F6" s="15">
        <v>14.04</v>
      </c>
      <c r="G6" s="16">
        <f t="shared" si="0"/>
        <v>14.04</v>
      </c>
      <c r="H6" s="26" t="s">
        <v>195</v>
      </c>
    </row>
    <row r="7" spans="2:8" x14ac:dyDescent="0.25">
      <c r="B7" s="32" t="s">
        <v>125</v>
      </c>
      <c r="C7" s="19">
        <v>1</v>
      </c>
      <c r="D7" s="30" t="s">
        <v>215</v>
      </c>
      <c r="E7" s="31" t="s">
        <v>211</v>
      </c>
      <c r="F7" s="21">
        <v>26.06</v>
      </c>
      <c r="G7" s="16">
        <f t="shared" si="0"/>
        <v>26.06</v>
      </c>
      <c r="H7" s="26" t="s">
        <v>195</v>
      </c>
    </row>
    <row r="8" spans="2:8" x14ac:dyDescent="0.25">
      <c r="B8" s="34" t="s">
        <v>125</v>
      </c>
      <c r="C8" s="19">
        <v>1</v>
      </c>
      <c r="D8" s="28" t="s">
        <v>268</v>
      </c>
      <c r="E8" s="23" t="s">
        <v>269</v>
      </c>
      <c r="F8" s="21">
        <v>24.66</v>
      </c>
      <c r="G8" s="16">
        <f t="shared" si="0"/>
        <v>24.66</v>
      </c>
      <c r="H8" s="26" t="s">
        <v>195</v>
      </c>
    </row>
    <row r="9" spans="2:8" x14ac:dyDescent="0.25">
      <c r="B9" s="34" t="s">
        <v>140</v>
      </c>
      <c r="C9" s="19">
        <v>1</v>
      </c>
      <c r="D9" s="28">
        <v>1</v>
      </c>
      <c r="E9" s="23" t="s">
        <v>244</v>
      </c>
      <c r="F9" s="21">
        <v>114.95</v>
      </c>
      <c r="G9" s="16">
        <f t="shared" si="0"/>
        <v>114.95</v>
      </c>
      <c r="H9" s="26" t="s">
        <v>249</v>
      </c>
    </row>
    <row r="10" spans="2:8" x14ac:dyDescent="0.25">
      <c r="B10" s="34" t="s">
        <v>99</v>
      </c>
      <c r="C10" s="19">
        <v>3</v>
      </c>
      <c r="D10" s="28" t="s">
        <v>100</v>
      </c>
      <c r="E10" s="23" t="s">
        <v>245</v>
      </c>
      <c r="F10" s="21">
        <v>8.94</v>
      </c>
      <c r="G10" s="16">
        <f t="shared" si="0"/>
        <v>26.82</v>
      </c>
      <c r="H10" s="26" t="s">
        <v>246</v>
      </c>
    </row>
    <row r="11" spans="2:8" x14ac:dyDescent="0.25">
      <c r="B11" s="34" t="s">
        <v>99</v>
      </c>
      <c r="C11" s="19">
        <v>3</v>
      </c>
      <c r="D11" s="28" t="s">
        <v>100</v>
      </c>
      <c r="E11" s="23" t="s">
        <v>247</v>
      </c>
      <c r="F11" s="21">
        <v>7.95</v>
      </c>
      <c r="G11" s="16">
        <f t="shared" si="0"/>
        <v>23.85</v>
      </c>
      <c r="H11" s="26" t="s">
        <v>248</v>
      </c>
    </row>
    <row r="12" spans="2:8" x14ac:dyDescent="0.25">
      <c r="B12" s="34" t="s">
        <v>99</v>
      </c>
      <c r="C12" s="19">
        <v>1</v>
      </c>
      <c r="D12" s="28"/>
      <c r="E12" s="23" t="s">
        <v>192</v>
      </c>
      <c r="F12" s="21">
        <v>19.989999999999998</v>
      </c>
      <c r="G12" s="16">
        <f t="shared" si="0"/>
        <v>19.989999999999998</v>
      </c>
      <c r="H12" s="26" t="s">
        <v>195</v>
      </c>
    </row>
    <row r="13" spans="2:8" ht="31.5" x14ac:dyDescent="0.25">
      <c r="B13" s="34" t="s">
        <v>99</v>
      </c>
      <c r="C13" s="19">
        <v>1</v>
      </c>
      <c r="D13" s="28"/>
      <c r="E13" s="23" t="s">
        <v>193</v>
      </c>
      <c r="F13" s="21">
        <v>29.99</v>
      </c>
      <c r="G13" s="16">
        <f t="shared" si="0"/>
        <v>29.99</v>
      </c>
      <c r="H13" s="26" t="s">
        <v>195</v>
      </c>
    </row>
    <row r="14" spans="2:8" x14ac:dyDescent="0.25">
      <c r="B14" s="34" t="s">
        <v>99</v>
      </c>
      <c r="C14" s="19">
        <v>1</v>
      </c>
      <c r="D14" s="28"/>
      <c r="E14" s="23" t="s">
        <v>194</v>
      </c>
      <c r="F14" s="21">
        <v>13.99</v>
      </c>
      <c r="G14" s="16">
        <f t="shared" si="0"/>
        <v>13.99</v>
      </c>
      <c r="H14" s="26" t="s">
        <v>195</v>
      </c>
    </row>
    <row r="15" spans="2:8" x14ac:dyDescent="0.25">
      <c r="B15" s="34"/>
      <c r="C15" s="19"/>
      <c r="D15" s="28"/>
      <c r="E15" s="23"/>
      <c r="F15" s="21"/>
      <c r="G15" s="16">
        <f t="shared" si="0"/>
        <v>0</v>
      </c>
      <c r="H15" s="26"/>
    </row>
    <row r="16" spans="2:8" x14ac:dyDescent="0.25">
      <c r="B16" s="18"/>
      <c r="C16" s="19"/>
      <c r="D16" s="19"/>
      <c r="E16" s="20"/>
      <c r="F16" s="21"/>
      <c r="G16" s="16">
        <f t="shared" si="0"/>
        <v>0</v>
      </c>
      <c r="H16" s="26"/>
    </row>
    <row r="17" spans="2:8" ht="21.75" thickBot="1" x14ac:dyDescent="0.35">
      <c r="B17" s="292" t="s">
        <v>5</v>
      </c>
      <c r="C17" s="293"/>
      <c r="D17" s="293"/>
      <c r="E17" s="293"/>
      <c r="F17" s="293"/>
      <c r="G17" s="17">
        <f>SUM(G4:G16)</f>
        <v>324.60000000000002</v>
      </c>
      <c r="H17" s="27"/>
    </row>
  </sheetData>
  <mergeCells count="2">
    <mergeCell ref="B2:G2"/>
    <mergeCell ref="B17:F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2" sqref="B2:H23"/>
    </sheetView>
  </sheetViews>
  <sheetFormatPr defaultColWidth="11" defaultRowHeight="15.75" x14ac:dyDescent="0.25"/>
  <cols>
    <col min="1" max="1" width="4.375" customWidth="1"/>
    <col min="2" max="2" width="15.375" customWidth="1"/>
    <col min="3" max="3" width="11.375" customWidth="1"/>
    <col min="4" max="4" width="16.125" customWidth="1"/>
    <col min="5" max="5" width="44.125" customWidth="1"/>
    <col min="6" max="6" width="18" customWidth="1"/>
    <col min="7" max="8" width="19.625" customWidth="1"/>
  </cols>
  <sheetData>
    <row r="1" spans="2:8" ht="16.5" thickBot="1" x14ac:dyDescent="0.3"/>
    <row r="2" spans="2:8" ht="21" x14ac:dyDescent="0.25">
      <c r="B2" s="289" t="s">
        <v>366</v>
      </c>
      <c r="C2" s="290"/>
      <c r="D2" s="290"/>
      <c r="E2" s="290"/>
      <c r="F2" s="290"/>
      <c r="G2" s="291"/>
      <c r="H2" s="24"/>
    </row>
    <row r="3" spans="2:8" ht="18.75" x14ac:dyDescent="0.3">
      <c r="B3" s="8" t="s">
        <v>0</v>
      </c>
      <c r="C3" s="9" t="s">
        <v>2</v>
      </c>
      <c r="D3" s="9" t="s">
        <v>120</v>
      </c>
      <c r="E3" s="10" t="s">
        <v>3</v>
      </c>
      <c r="F3" s="9" t="s">
        <v>121</v>
      </c>
      <c r="G3" s="11" t="s">
        <v>5</v>
      </c>
      <c r="H3" s="25"/>
    </row>
    <row r="4" spans="2:8" x14ac:dyDescent="0.25">
      <c r="B4" s="29" t="s">
        <v>99</v>
      </c>
      <c r="C4" s="13">
        <v>1</v>
      </c>
      <c r="D4" s="30" t="s">
        <v>100</v>
      </c>
      <c r="E4" s="31" t="s">
        <v>256</v>
      </c>
      <c r="F4" s="15">
        <v>6.31</v>
      </c>
      <c r="G4" s="16">
        <f>F4*C4</f>
        <v>6.31</v>
      </c>
      <c r="H4" s="26" t="s">
        <v>255</v>
      </c>
    </row>
    <row r="5" spans="2:8" x14ac:dyDescent="0.25">
      <c r="B5" s="29" t="s">
        <v>99</v>
      </c>
      <c r="C5" s="13">
        <v>1</v>
      </c>
      <c r="D5" s="30" t="s">
        <v>100</v>
      </c>
      <c r="E5" s="31" t="s">
        <v>257</v>
      </c>
      <c r="F5" s="15">
        <v>38.4</v>
      </c>
      <c r="G5" s="16">
        <f t="shared" ref="G5:G22" si="0">F5*C5</f>
        <v>38.4</v>
      </c>
      <c r="H5" s="26" t="s">
        <v>258</v>
      </c>
    </row>
    <row r="6" spans="2:8" ht="31.5" x14ac:dyDescent="0.25">
      <c r="B6" s="29" t="s">
        <v>99</v>
      </c>
      <c r="C6" s="13">
        <v>1</v>
      </c>
      <c r="D6" s="30" t="s">
        <v>100</v>
      </c>
      <c r="E6" s="31" t="s">
        <v>259</v>
      </c>
      <c r="F6" s="15">
        <v>13.29</v>
      </c>
      <c r="G6" s="16">
        <f t="shared" si="0"/>
        <v>13.29</v>
      </c>
      <c r="H6" s="26" t="s">
        <v>260</v>
      </c>
    </row>
    <row r="7" spans="2:8" x14ac:dyDescent="0.25">
      <c r="B7" s="29" t="s">
        <v>99</v>
      </c>
      <c r="C7" s="13">
        <v>1</v>
      </c>
      <c r="D7" s="30" t="s">
        <v>100</v>
      </c>
      <c r="E7" s="31" t="s">
        <v>261</v>
      </c>
      <c r="F7" s="21">
        <v>4.37</v>
      </c>
      <c r="G7" s="16">
        <f t="shared" si="0"/>
        <v>4.37</v>
      </c>
      <c r="H7" s="35"/>
    </row>
    <row r="8" spans="2:8" x14ac:dyDescent="0.25">
      <c r="B8" s="12" t="s">
        <v>149</v>
      </c>
      <c r="C8" s="13">
        <v>1</v>
      </c>
      <c r="D8" s="30" t="s">
        <v>216</v>
      </c>
      <c r="E8" s="31" t="s">
        <v>222</v>
      </c>
      <c r="F8" s="15"/>
      <c r="G8" s="16"/>
      <c r="H8" t="s">
        <v>195</v>
      </c>
    </row>
    <row r="9" spans="2:8" x14ac:dyDescent="0.25">
      <c r="B9" s="12" t="s">
        <v>149</v>
      </c>
      <c r="C9" s="13">
        <v>1</v>
      </c>
      <c r="D9" s="30" t="s">
        <v>217</v>
      </c>
      <c r="E9" s="31" t="s">
        <v>222</v>
      </c>
      <c r="F9" s="15"/>
      <c r="G9" s="16"/>
      <c r="H9" t="s">
        <v>195</v>
      </c>
    </row>
    <row r="10" spans="2:8" x14ac:dyDescent="0.25">
      <c r="B10" s="12" t="s">
        <v>149</v>
      </c>
      <c r="C10" s="13">
        <v>1</v>
      </c>
      <c r="D10" s="30" t="s">
        <v>218</v>
      </c>
      <c r="E10" s="31" t="s">
        <v>222</v>
      </c>
      <c r="F10" s="15"/>
      <c r="G10" s="16"/>
      <c r="H10" t="s">
        <v>195</v>
      </c>
    </row>
    <row r="11" spans="2:8" x14ac:dyDescent="0.25">
      <c r="B11" s="12" t="s">
        <v>149</v>
      </c>
      <c r="C11" s="13">
        <v>1</v>
      </c>
      <c r="D11" s="30" t="s">
        <v>219</v>
      </c>
      <c r="E11" s="31" t="s">
        <v>222</v>
      </c>
      <c r="F11" s="15"/>
      <c r="G11" s="16"/>
      <c r="H11" t="s">
        <v>195</v>
      </c>
    </row>
    <row r="12" spans="2:8" x14ac:dyDescent="0.25">
      <c r="B12" s="12" t="s">
        <v>149</v>
      </c>
      <c r="C12" s="13">
        <v>1</v>
      </c>
      <c r="D12" s="30" t="s">
        <v>220</v>
      </c>
      <c r="E12" s="31" t="s">
        <v>222</v>
      </c>
      <c r="F12" s="15"/>
      <c r="G12" s="16"/>
      <c r="H12" t="s">
        <v>195</v>
      </c>
    </row>
    <row r="13" spans="2:8" x14ac:dyDescent="0.25">
      <c r="B13" s="12" t="s">
        <v>149</v>
      </c>
      <c r="C13" s="13">
        <v>1</v>
      </c>
      <c r="D13" s="30" t="s">
        <v>221</v>
      </c>
      <c r="E13" s="31" t="s">
        <v>222</v>
      </c>
      <c r="F13" s="15"/>
      <c r="G13" s="16"/>
      <c r="H13" t="s">
        <v>195</v>
      </c>
    </row>
    <row r="14" spans="2:8" x14ac:dyDescent="0.25">
      <c r="B14" s="36" t="s">
        <v>125</v>
      </c>
      <c r="C14" s="37">
        <v>1</v>
      </c>
      <c r="D14" s="37" t="s">
        <v>138</v>
      </c>
      <c r="E14" s="38" t="s">
        <v>139</v>
      </c>
      <c r="F14" s="39">
        <v>49.61</v>
      </c>
      <c r="G14" s="40">
        <f>F14*C14</f>
        <v>49.61</v>
      </c>
      <c r="H14" s="35" t="s">
        <v>262</v>
      </c>
    </row>
    <row r="15" spans="2:8" x14ac:dyDescent="0.25">
      <c r="B15" s="34"/>
      <c r="C15" s="28"/>
      <c r="D15" s="28"/>
      <c r="E15" s="23" t="s">
        <v>362</v>
      </c>
      <c r="F15" s="41"/>
      <c r="G15" s="42"/>
      <c r="H15" s="35"/>
    </row>
    <row r="16" spans="2:8" x14ac:dyDescent="0.25">
      <c r="B16" s="34"/>
      <c r="C16" s="28"/>
      <c r="D16" s="28"/>
      <c r="E16" s="23" t="s">
        <v>263</v>
      </c>
      <c r="F16" s="41"/>
      <c r="G16" s="42"/>
      <c r="H16" s="35"/>
    </row>
    <row r="17" spans="2:8" x14ac:dyDescent="0.25">
      <c r="B17" s="29" t="s">
        <v>99</v>
      </c>
      <c r="C17" s="13">
        <v>1</v>
      </c>
      <c r="D17" s="30" t="s">
        <v>100</v>
      </c>
      <c r="E17" s="23" t="s">
        <v>264</v>
      </c>
      <c r="F17" s="41">
        <v>6.57</v>
      </c>
      <c r="G17" s="16">
        <f t="shared" si="0"/>
        <v>6.57</v>
      </c>
      <c r="H17" s="35" t="s">
        <v>265</v>
      </c>
    </row>
    <row r="18" spans="2:8" x14ac:dyDescent="0.25">
      <c r="B18" s="22" t="s">
        <v>99</v>
      </c>
      <c r="C18" s="28">
        <v>1</v>
      </c>
      <c r="D18" s="28" t="s">
        <v>100</v>
      </c>
      <c r="E18" s="23" t="s">
        <v>266</v>
      </c>
      <c r="F18" s="41">
        <v>22</v>
      </c>
      <c r="G18" s="16">
        <f t="shared" si="0"/>
        <v>22</v>
      </c>
      <c r="H18" s="35" t="s">
        <v>267</v>
      </c>
    </row>
    <row r="19" spans="2:8" x14ac:dyDescent="0.25">
      <c r="B19" s="22"/>
      <c r="C19" s="28"/>
      <c r="D19" s="28"/>
      <c r="E19" s="23"/>
      <c r="F19" s="41"/>
      <c r="G19" s="42">
        <f t="shared" si="0"/>
        <v>0</v>
      </c>
      <c r="H19" s="26"/>
    </row>
    <row r="20" spans="2:8" x14ac:dyDescent="0.25">
      <c r="B20" s="22"/>
      <c r="C20" s="28"/>
      <c r="D20" s="28"/>
      <c r="E20" s="23"/>
      <c r="F20" s="41"/>
      <c r="G20" s="42">
        <f t="shared" si="0"/>
        <v>0</v>
      </c>
      <c r="H20" s="26"/>
    </row>
    <row r="21" spans="2:8" x14ac:dyDescent="0.25">
      <c r="B21" s="22"/>
      <c r="C21" s="28"/>
      <c r="D21" s="28"/>
      <c r="E21" s="23"/>
      <c r="F21" s="41"/>
      <c r="G21" s="42">
        <f t="shared" si="0"/>
        <v>0</v>
      </c>
      <c r="H21" s="26"/>
    </row>
    <row r="22" spans="2:8" x14ac:dyDescent="0.25">
      <c r="B22" s="22"/>
      <c r="C22" s="28"/>
      <c r="D22" s="28"/>
      <c r="E22" s="23"/>
      <c r="F22" s="41"/>
      <c r="G22" s="42">
        <f t="shared" si="0"/>
        <v>0</v>
      </c>
      <c r="H22" s="26"/>
    </row>
    <row r="23" spans="2:8" ht="21.75" thickBot="1" x14ac:dyDescent="0.35">
      <c r="B23" s="292" t="s">
        <v>5</v>
      </c>
      <c r="C23" s="293"/>
      <c r="D23" s="293"/>
      <c r="E23" s="293"/>
      <c r="F23" s="293"/>
      <c r="G23" s="17">
        <f>SUM(G4:G22)</f>
        <v>140.54999999999998</v>
      </c>
      <c r="H23" s="27"/>
    </row>
  </sheetData>
  <mergeCells count="2">
    <mergeCell ref="B2:G2"/>
    <mergeCell ref="B23:F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workbookViewId="0">
      <selection activeCell="J20" sqref="J20"/>
    </sheetView>
  </sheetViews>
  <sheetFormatPr defaultColWidth="11" defaultRowHeight="15.75" x14ac:dyDescent="0.25"/>
  <sheetData>
    <row r="1" spans="2:7" x14ac:dyDescent="0.25">
      <c r="C1" t="s">
        <v>120</v>
      </c>
      <c r="D1" t="s">
        <v>2</v>
      </c>
      <c r="E1" t="s">
        <v>3</v>
      </c>
      <c r="F1" t="s">
        <v>86</v>
      </c>
    </row>
    <row r="2" spans="2:7" x14ac:dyDescent="0.25">
      <c r="B2" t="s">
        <v>19</v>
      </c>
      <c r="D2">
        <v>4</v>
      </c>
      <c r="E2" t="s">
        <v>20</v>
      </c>
      <c r="F2" s="1"/>
      <c r="G2" s="1"/>
    </row>
    <row r="3" spans="2:7" x14ac:dyDescent="0.25">
      <c r="B3" t="s">
        <v>19</v>
      </c>
      <c r="D3">
        <v>4</v>
      </c>
      <c r="E3" t="s">
        <v>21</v>
      </c>
      <c r="F3" s="1"/>
      <c r="G3" s="1"/>
    </row>
    <row r="4" spans="2:7" x14ac:dyDescent="0.25">
      <c r="B4" t="s">
        <v>19</v>
      </c>
      <c r="D4">
        <v>2</v>
      </c>
      <c r="E4" t="s">
        <v>22</v>
      </c>
      <c r="F4" s="1"/>
      <c r="G4" s="1"/>
    </row>
    <row r="16" spans="2:7" x14ac:dyDescent="0.25">
      <c r="E16" t="s">
        <v>58</v>
      </c>
      <c r="F16">
        <v>1</v>
      </c>
    </row>
    <row r="17" spans="5:6" x14ac:dyDescent="0.25">
      <c r="E17" t="s">
        <v>59</v>
      </c>
      <c r="F17">
        <v>1</v>
      </c>
    </row>
    <row r="18" spans="5:6" x14ac:dyDescent="0.25">
      <c r="E18" t="s">
        <v>60</v>
      </c>
      <c r="F18">
        <v>1</v>
      </c>
    </row>
    <row r="19" spans="5:6" x14ac:dyDescent="0.25">
      <c r="E19" t="s">
        <v>61</v>
      </c>
      <c r="F19">
        <v>1</v>
      </c>
    </row>
    <row r="20" spans="5:6" x14ac:dyDescent="0.25">
      <c r="E20" t="s">
        <v>62</v>
      </c>
      <c r="F20">
        <v>1</v>
      </c>
    </row>
    <row r="21" spans="5:6" x14ac:dyDescent="0.25">
      <c r="E21" t="s">
        <v>63</v>
      </c>
      <c r="F21">
        <v>1</v>
      </c>
    </row>
    <row r="22" spans="5:6" x14ac:dyDescent="0.25">
      <c r="E22" t="s">
        <v>64</v>
      </c>
      <c r="F22">
        <v>1</v>
      </c>
    </row>
    <row r="23" spans="5:6" x14ac:dyDescent="0.25">
      <c r="E23" t="s">
        <v>65</v>
      </c>
      <c r="F23">
        <v>1</v>
      </c>
    </row>
    <row r="24" spans="5:6" x14ac:dyDescent="0.25">
      <c r="E24" t="s">
        <v>66</v>
      </c>
      <c r="F24">
        <v>1</v>
      </c>
    </row>
    <row r="25" spans="5:6" x14ac:dyDescent="0.25">
      <c r="E25" t="s">
        <v>67</v>
      </c>
      <c r="F25">
        <v>1</v>
      </c>
    </row>
    <row r="26" spans="5:6" x14ac:dyDescent="0.25">
      <c r="E26" t="s">
        <v>68</v>
      </c>
      <c r="F26">
        <v>1</v>
      </c>
    </row>
    <row r="27" spans="5:6" x14ac:dyDescent="0.25">
      <c r="E27" t="s">
        <v>69</v>
      </c>
      <c r="F27">
        <v>1</v>
      </c>
    </row>
    <row r="28" spans="5:6" x14ac:dyDescent="0.25">
      <c r="E28" t="s">
        <v>70</v>
      </c>
      <c r="F28">
        <v>1</v>
      </c>
    </row>
    <row r="29" spans="5:6" x14ac:dyDescent="0.25">
      <c r="E29" t="s">
        <v>71</v>
      </c>
      <c r="F29">
        <v>1</v>
      </c>
    </row>
    <row r="30" spans="5:6" x14ac:dyDescent="0.25">
      <c r="E30" t="s">
        <v>72</v>
      </c>
      <c r="F30">
        <v>1</v>
      </c>
    </row>
    <row r="31" spans="5:6" x14ac:dyDescent="0.25">
      <c r="E31" t="s">
        <v>73</v>
      </c>
      <c r="F31">
        <v>1</v>
      </c>
    </row>
    <row r="32" spans="5:6" x14ac:dyDescent="0.25">
      <c r="E32" t="s">
        <v>74</v>
      </c>
      <c r="F32">
        <v>1</v>
      </c>
    </row>
    <row r="33" spans="5:6" x14ac:dyDescent="0.25">
      <c r="E33" t="s">
        <v>75</v>
      </c>
      <c r="F33">
        <v>1</v>
      </c>
    </row>
    <row r="34" spans="5:6" x14ac:dyDescent="0.25">
      <c r="E34" s="3" t="s">
        <v>76</v>
      </c>
      <c r="F34">
        <v>1</v>
      </c>
    </row>
    <row r="35" spans="5:6" x14ac:dyDescent="0.25">
      <c r="E35" s="3" t="s">
        <v>77</v>
      </c>
      <c r="F35">
        <v>1</v>
      </c>
    </row>
    <row r="36" spans="5:6" x14ac:dyDescent="0.25">
      <c r="E36" t="s">
        <v>78</v>
      </c>
      <c r="F36">
        <v>1</v>
      </c>
    </row>
    <row r="37" spans="5:6" x14ac:dyDescent="0.25">
      <c r="E37" t="s">
        <v>79</v>
      </c>
      <c r="F37">
        <v>1</v>
      </c>
    </row>
    <row r="38" spans="5:6" x14ac:dyDescent="0.25">
      <c r="E38" t="s">
        <v>80</v>
      </c>
      <c r="F38">
        <v>1</v>
      </c>
    </row>
    <row r="39" spans="5:6" x14ac:dyDescent="0.25">
      <c r="E39" t="s">
        <v>81</v>
      </c>
      <c r="F39">
        <v>1</v>
      </c>
    </row>
    <row r="40" spans="5:6" x14ac:dyDescent="0.25">
      <c r="E40" t="s">
        <v>82</v>
      </c>
      <c r="F40">
        <v>1</v>
      </c>
    </row>
    <row r="41" spans="5:6" x14ac:dyDescent="0.25">
      <c r="E41" t="s">
        <v>83</v>
      </c>
      <c r="F41">
        <v>1</v>
      </c>
    </row>
    <row r="42" spans="5:6" x14ac:dyDescent="0.25">
      <c r="E42" s="3" t="s">
        <v>84</v>
      </c>
      <c r="F42">
        <v>1</v>
      </c>
    </row>
    <row r="43" spans="5:6" x14ac:dyDescent="0.25">
      <c r="E43" t="s">
        <v>85</v>
      </c>
      <c r="F43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6"/>
  <sheetViews>
    <sheetView topLeftCell="A25" workbookViewId="0">
      <selection activeCell="D26" sqref="D26"/>
    </sheetView>
  </sheetViews>
  <sheetFormatPr defaultColWidth="11" defaultRowHeight="15.75" x14ac:dyDescent="0.25"/>
  <cols>
    <col min="1" max="1" width="3.5" customWidth="1"/>
    <col min="3" max="3" width="19" bestFit="1" customWidth="1"/>
    <col min="4" max="4" width="29.125" bestFit="1" customWidth="1"/>
    <col min="6" max="6" width="58.875" bestFit="1" customWidth="1"/>
    <col min="7" max="7" width="14.625" style="1" customWidth="1"/>
    <col min="8" max="8" width="11" style="1"/>
    <col min="9" max="9" width="41.125" bestFit="1" customWidth="1"/>
  </cols>
  <sheetData>
    <row r="2" spans="2:9" ht="21" x14ac:dyDescent="0.25">
      <c r="B2" s="294" t="s">
        <v>198</v>
      </c>
      <c r="C2" s="294"/>
      <c r="D2" s="294"/>
      <c r="E2" s="294"/>
      <c r="F2" s="294"/>
      <c r="G2" s="294"/>
      <c r="H2" s="294"/>
    </row>
    <row r="3" spans="2:9" x14ac:dyDescent="0.25">
      <c r="B3" s="43" t="s">
        <v>6</v>
      </c>
      <c r="C3" s="43" t="s">
        <v>0</v>
      </c>
      <c r="D3" s="43" t="s">
        <v>1</v>
      </c>
      <c r="E3" s="43" t="s">
        <v>2</v>
      </c>
      <c r="F3" s="43" t="s">
        <v>3</v>
      </c>
      <c r="G3" s="44" t="s">
        <v>4</v>
      </c>
      <c r="H3" s="44" t="s">
        <v>5</v>
      </c>
      <c r="I3" s="4" t="s">
        <v>86</v>
      </c>
    </row>
    <row r="4" spans="2:9" x14ac:dyDescent="0.25">
      <c r="B4" s="45" t="s">
        <v>7</v>
      </c>
      <c r="C4" s="45" t="s">
        <v>18</v>
      </c>
      <c r="D4" s="45" t="s">
        <v>8</v>
      </c>
      <c r="E4" s="45">
        <v>1</v>
      </c>
      <c r="F4" s="45" t="s">
        <v>9</v>
      </c>
      <c r="G4" s="47">
        <v>15.26</v>
      </c>
      <c r="H4" s="47">
        <f t="shared" ref="H4:H14" si="0">G4*E4</f>
        <v>15.26</v>
      </c>
      <c r="I4" t="s">
        <v>90</v>
      </c>
    </row>
    <row r="5" spans="2:9" x14ac:dyDescent="0.25">
      <c r="B5" s="45"/>
      <c r="C5" s="45" t="s">
        <v>18</v>
      </c>
      <c r="D5" s="45" t="s">
        <v>10</v>
      </c>
      <c r="E5" s="45">
        <v>4</v>
      </c>
      <c r="F5" s="45" t="s">
        <v>12</v>
      </c>
      <c r="G5" s="47">
        <v>6.63</v>
      </c>
      <c r="H5" s="47">
        <f t="shared" si="0"/>
        <v>26.52</v>
      </c>
      <c r="I5" t="s">
        <v>90</v>
      </c>
    </row>
    <row r="6" spans="2:9" x14ac:dyDescent="0.25">
      <c r="B6" s="45"/>
      <c r="C6" s="45" t="s">
        <v>18</v>
      </c>
      <c r="D6" s="45" t="s">
        <v>11</v>
      </c>
      <c r="E6" s="45">
        <v>4</v>
      </c>
      <c r="F6" s="45" t="s">
        <v>13</v>
      </c>
      <c r="G6" s="47">
        <v>5.31</v>
      </c>
      <c r="H6" s="47">
        <f t="shared" si="0"/>
        <v>21.24</v>
      </c>
      <c r="I6" t="s">
        <v>90</v>
      </c>
    </row>
    <row r="7" spans="2:9" x14ac:dyDescent="0.25">
      <c r="B7" s="45"/>
      <c r="C7" s="45" t="s">
        <v>18</v>
      </c>
      <c r="D7" s="45" t="s">
        <v>14</v>
      </c>
      <c r="E7" s="45">
        <v>2</v>
      </c>
      <c r="F7" s="45" t="s">
        <v>15</v>
      </c>
      <c r="G7" s="47">
        <v>8.7899999999999991</v>
      </c>
      <c r="H7" s="47">
        <f t="shared" si="0"/>
        <v>17.579999999999998</v>
      </c>
      <c r="I7" t="s">
        <v>90</v>
      </c>
    </row>
    <row r="8" spans="2:9" x14ac:dyDescent="0.25">
      <c r="B8" s="45"/>
      <c r="C8" s="45" t="s">
        <v>18</v>
      </c>
      <c r="D8" s="45" t="s">
        <v>16</v>
      </c>
      <c r="E8" s="45">
        <v>4</v>
      </c>
      <c r="F8" s="45" t="s">
        <v>17</v>
      </c>
      <c r="G8" s="47">
        <v>5.76</v>
      </c>
      <c r="H8" s="47">
        <f t="shared" si="0"/>
        <v>23.04</v>
      </c>
      <c r="I8" t="s">
        <v>90</v>
      </c>
    </row>
    <row r="9" spans="2:9" x14ac:dyDescent="0.25">
      <c r="B9" s="62"/>
      <c r="C9" s="45" t="s">
        <v>88</v>
      </c>
      <c r="D9" s="63" t="s">
        <v>91</v>
      </c>
      <c r="E9" s="45">
        <v>2</v>
      </c>
      <c r="F9" s="45" t="s">
        <v>87</v>
      </c>
      <c r="G9" s="47">
        <v>5.12</v>
      </c>
      <c r="H9" s="47">
        <f t="shared" si="0"/>
        <v>10.24</v>
      </c>
      <c r="I9" t="s">
        <v>89</v>
      </c>
    </row>
    <row r="10" spans="2:9" x14ac:dyDescent="0.25">
      <c r="B10" s="62"/>
      <c r="C10" s="45" t="s">
        <v>93</v>
      </c>
      <c r="D10" s="64">
        <v>4354635</v>
      </c>
      <c r="E10" s="45">
        <v>1</v>
      </c>
      <c r="F10" s="45" t="s">
        <v>94</v>
      </c>
      <c r="G10" s="47">
        <v>24.2</v>
      </c>
      <c r="H10" s="47">
        <f t="shared" si="0"/>
        <v>24.2</v>
      </c>
      <c r="I10" t="s">
        <v>92</v>
      </c>
    </row>
    <row r="11" spans="2:9" x14ac:dyDescent="0.25">
      <c r="B11" s="45"/>
      <c r="C11" s="45" t="s">
        <v>97</v>
      </c>
      <c r="D11" s="65">
        <v>47768</v>
      </c>
      <c r="E11" s="45">
        <v>2</v>
      </c>
      <c r="F11" s="45" t="s">
        <v>95</v>
      </c>
      <c r="G11" s="47">
        <v>5.59</v>
      </c>
      <c r="H11" s="47">
        <f t="shared" si="0"/>
        <v>11.18</v>
      </c>
      <c r="I11" t="s">
        <v>96</v>
      </c>
    </row>
    <row r="12" spans="2:9" x14ac:dyDescent="0.25">
      <c r="B12" s="45"/>
      <c r="C12" s="45" t="s">
        <v>99</v>
      </c>
      <c r="D12" s="45" t="s">
        <v>100</v>
      </c>
      <c r="E12" s="45">
        <v>1</v>
      </c>
      <c r="F12" s="45" t="s">
        <v>105</v>
      </c>
      <c r="G12" s="47">
        <v>14.95</v>
      </c>
      <c r="H12" s="47">
        <f t="shared" si="0"/>
        <v>14.95</v>
      </c>
      <c r="I12" t="s">
        <v>104</v>
      </c>
    </row>
    <row r="13" spans="2:9" x14ac:dyDescent="0.25">
      <c r="B13" s="45"/>
      <c r="C13" s="45" t="s">
        <v>99</v>
      </c>
      <c r="D13" s="45" t="s">
        <v>100</v>
      </c>
      <c r="E13" s="45">
        <v>1</v>
      </c>
      <c r="F13" s="45" t="s">
        <v>106</v>
      </c>
      <c r="G13" s="47">
        <v>24.95</v>
      </c>
      <c r="H13" s="47">
        <f t="shared" si="0"/>
        <v>24.95</v>
      </c>
      <c r="I13" t="s">
        <v>107</v>
      </c>
    </row>
    <row r="14" spans="2:9" x14ac:dyDescent="0.25">
      <c r="B14" s="45"/>
      <c r="C14" s="45" t="s">
        <v>99</v>
      </c>
      <c r="D14" s="45" t="s">
        <v>100</v>
      </c>
      <c r="E14" s="45">
        <v>4</v>
      </c>
      <c r="F14" s="48" t="s">
        <v>196</v>
      </c>
      <c r="G14" s="47">
        <v>2</v>
      </c>
      <c r="H14" s="47">
        <f t="shared" si="0"/>
        <v>8</v>
      </c>
      <c r="I14" t="s">
        <v>197</v>
      </c>
    </row>
    <row r="15" spans="2:9" x14ac:dyDescent="0.25">
      <c r="B15" s="4" t="s">
        <v>6</v>
      </c>
      <c r="C15" s="4" t="s">
        <v>0</v>
      </c>
      <c r="D15" s="4" t="s">
        <v>1</v>
      </c>
      <c r="E15" s="4" t="s">
        <v>2</v>
      </c>
      <c r="F15" s="4" t="s">
        <v>3</v>
      </c>
      <c r="G15" s="5" t="s">
        <v>4</v>
      </c>
      <c r="H15" s="5" t="s">
        <v>5</v>
      </c>
    </row>
    <row r="16" spans="2:9" x14ac:dyDescent="0.25">
      <c r="B16" t="s">
        <v>23</v>
      </c>
      <c r="E16">
        <v>118</v>
      </c>
      <c r="F16" t="s">
        <v>30</v>
      </c>
    </row>
    <row r="17" spans="5:6" x14ac:dyDescent="0.25">
      <c r="E17">
        <v>106</v>
      </c>
      <c r="F17" t="s">
        <v>41</v>
      </c>
    </row>
    <row r="18" spans="5:6" x14ac:dyDescent="0.25">
      <c r="E18">
        <v>96</v>
      </c>
      <c r="F18" t="s">
        <v>39</v>
      </c>
    </row>
    <row r="19" spans="5:6" x14ac:dyDescent="0.25">
      <c r="E19">
        <v>32</v>
      </c>
      <c r="F19" t="s">
        <v>40</v>
      </c>
    </row>
    <row r="20" spans="5:6" x14ac:dyDescent="0.25">
      <c r="E20">
        <v>23</v>
      </c>
      <c r="F20" t="s">
        <v>38</v>
      </c>
    </row>
    <row r="21" spans="5:6" x14ac:dyDescent="0.25">
      <c r="E21">
        <v>21</v>
      </c>
      <c r="F21" t="s">
        <v>36</v>
      </c>
    </row>
    <row r="22" spans="5:6" x14ac:dyDescent="0.25">
      <c r="E22">
        <v>18</v>
      </c>
      <c r="F22" t="s">
        <v>24</v>
      </c>
    </row>
    <row r="23" spans="5:6" x14ac:dyDescent="0.25">
      <c r="E23">
        <v>13</v>
      </c>
      <c r="F23" t="s">
        <v>26</v>
      </c>
    </row>
    <row r="24" spans="5:6" x14ac:dyDescent="0.25">
      <c r="E24">
        <v>9</v>
      </c>
      <c r="F24" t="s">
        <v>31</v>
      </c>
    </row>
    <row r="25" spans="5:6" x14ac:dyDescent="0.25">
      <c r="E25">
        <v>6</v>
      </c>
      <c r="F25" t="s">
        <v>44</v>
      </c>
    </row>
    <row r="26" spans="5:6" x14ac:dyDescent="0.25">
      <c r="E26">
        <v>6</v>
      </c>
      <c r="F26" s="2" t="s">
        <v>48</v>
      </c>
    </row>
    <row r="27" spans="5:6" x14ac:dyDescent="0.25">
      <c r="E27">
        <v>4</v>
      </c>
      <c r="F27" t="s">
        <v>32</v>
      </c>
    </row>
    <row r="28" spans="5:6" x14ac:dyDescent="0.25">
      <c r="E28">
        <v>4</v>
      </c>
      <c r="F28" t="s">
        <v>33</v>
      </c>
    </row>
    <row r="29" spans="5:6" x14ac:dyDescent="0.25">
      <c r="E29">
        <v>4</v>
      </c>
      <c r="F29" t="s">
        <v>42</v>
      </c>
    </row>
    <row r="30" spans="5:6" x14ac:dyDescent="0.25">
      <c r="E30">
        <v>4</v>
      </c>
      <c r="F30" t="s">
        <v>47</v>
      </c>
    </row>
    <row r="31" spans="5:6" x14ac:dyDescent="0.25">
      <c r="E31">
        <v>3</v>
      </c>
      <c r="F31" t="s">
        <v>25</v>
      </c>
    </row>
    <row r="32" spans="5:6" x14ac:dyDescent="0.25">
      <c r="E32">
        <v>3</v>
      </c>
      <c r="F32" s="2" t="s">
        <v>49</v>
      </c>
    </row>
    <row r="33" spans="2:7" x14ac:dyDescent="0.25">
      <c r="E33">
        <v>2</v>
      </c>
      <c r="F33" t="s">
        <v>28</v>
      </c>
    </row>
    <row r="34" spans="2:7" x14ac:dyDescent="0.25">
      <c r="E34">
        <v>2</v>
      </c>
      <c r="F34" t="s">
        <v>29</v>
      </c>
    </row>
    <row r="35" spans="2:7" x14ac:dyDescent="0.25">
      <c r="E35">
        <v>2</v>
      </c>
      <c r="F35" t="s">
        <v>34</v>
      </c>
    </row>
    <row r="36" spans="2:7" x14ac:dyDescent="0.25">
      <c r="E36">
        <v>2</v>
      </c>
      <c r="F36" t="s">
        <v>37</v>
      </c>
    </row>
    <row r="37" spans="2:7" x14ac:dyDescent="0.25">
      <c r="E37">
        <v>2</v>
      </c>
      <c r="F37" t="s">
        <v>46</v>
      </c>
    </row>
    <row r="38" spans="2:7" x14ac:dyDescent="0.25">
      <c r="E38">
        <v>1</v>
      </c>
      <c r="F38" t="s">
        <v>27</v>
      </c>
    </row>
    <row r="39" spans="2:7" x14ac:dyDescent="0.25">
      <c r="E39">
        <v>1</v>
      </c>
      <c r="F39" t="s">
        <v>35</v>
      </c>
    </row>
    <row r="40" spans="2:7" x14ac:dyDescent="0.25">
      <c r="E40">
        <v>1</v>
      </c>
      <c r="F40" t="s">
        <v>43</v>
      </c>
    </row>
    <row r="41" spans="2:7" x14ac:dyDescent="0.25">
      <c r="E41">
        <v>1</v>
      </c>
      <c r="F41" t="s">
        <v>45</v>
      </c>
    </row>
    <row r="43" spans="2:7" x14ac:dyDescent="0.25">
      <c r="G43"/>
    </row>
    <row r="44" spans="2:7" x14ac:dyDescent="0.25">
      <c r="B44" t="s">
        <v>50</v>
      </c>
      <c r="G44"/>
    </row>
    <row r="45" spans="2:7" x14ac:dyDescent="0.25">
      <c r="E45">
        <v>5</v>
      </c>
      <c r="F45" t="s">
        <v>27</v>
      </c>
    </row>
    <row r="46" spans="2:7" x14ac:dyDescent="0.25">
      <c r="E46">
        <v>2</v>
      </c>
      <c r="F46" t="s">
        <v>51</v>
      </c>
    </row>
    <row r="47" spans="2:7" x14ac:dyDescent="0.25">
      <c r="E47">
        <v>6</v>
      </c>
      <c r="F47" t="s">
        <v>52</v>
      </c>
    </row>
    <row r="48" spans="2:7" x14ac:dyDescent="0.25">
      <c r="E48">
        <v>4</v>
      </c>
      <c r="F48" t="s">
        <v>53</v>
      </c>
    </row>
    <row r="49" spans="5:8" x14ac:dyDescent="0.25">
      <c r="E49">
        <v>13</v>
      </c>
      <c r="F49" t="s">
        <v>36</v>
      </c>
    </row>
    <row r="50" spans="5:8" x14ac:dyDescent="0.25">
      <c r="E50">
        <v>4</v>
      </c>
      <c r="F50" t="s">
        <v>38</v>
      </c>
    </row>
    <row r="51" spans="5:8" x14ac:dyDescent="0.25">
      <c r="E51">
        <v>4</v>
      </c>
      <c r="F51" s="2" t="s">
        <v>54</v>
      </c>
    </row>
    <row r="52" spans="5:8" x14ac:dyDescent="0.25">
      <c r="E52">
        <v>4</v>
      </c>
      <c r="F52" s="2" t="s">
        <v>55</v>
      </c>
    </row>
    <row r="53" spans="5:8" x14ac:dyDescent="0.25">
      <c r="E53">
        <v>1</v>
      </c>
      <c r="F53" t="s">
        <v>56</v>
      </c>
    </row>
    <row r="56" spans="5:8" x14ac:dyDescent="0.25">
      <c r="G56" s="1" t="s">
        <v>57</v>
      </c>
      <c r="H56" s="1">
        <f>SUM(H4:H55)</f>
        <v>197.15999999999997</v>
      </c>
    </row>
  </sheetData>
  <sortState ref="E16:F42">
    <sortCondition descending="1" ref="E16:E42"/>
  </sortState>
  <mergeCells count="1">
    <mergeCell ref="B2:H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2"/>
  <sheetViews>
    <sheetView tabSelected="1" topLeftCell="A3" zoomScale="84" zoomScaleNormal="84" zoomScalePageLayoutView="84" workbookViewId="0">
      <selection activeCell="C11" sqref="C11"/>
    </sheetView>
  </sheetViews>
  <sheetFormatPr defaultColWidth="11" defaultRowHeight="15.75" x14ac:dyDescent="0.25"/>
  <cols>
    <col min="1" max="1" width="5.625" style="167" customWidth="1"/>
    <col min="2" max="2" width="19" bestFit="1" customWidth="1"/>
    <col min="3" max="3" width="29.125" bestFit="1" customWidth="1"/>
    <col min="4" max="4" width="11" customWidth="1"/>
    <col min="5" max="5" width="61.625" customWidth="1"/>
    <col min="6" max="6" width="12.875" style="68" customWidth="1"/>
    <col min="7" max="7" width="12.875" hidden="1" customWidth="1"/>
    <col min="8" max="8" width="12.875" customWidth="1"/>
    <col min="9" max="9" width="10.875" customWidth="1"/>
  </cols>
  <sheetData>
    <row r="1" spans="2:8" hidden="1" x14ac:dyDescent="0.25">
      <c r="F1" s="68" t="s">
        <v>372</v>
      </c>
      <c r="G1">
        <v>6</v>
      </c>
    </row>
    <row r="2" spans="2:8" hidden="1" x14ac:dyDescent="0.25"/>
    <row r="3" spans="2:8" ht="16.5" thickBot="1" x14ac:dyDescent="0.3"/>
    <row r="4" spans="2:8" ht="21" customHeight="1" thickBot="1" x14ac:dyDescent="0.3">
      <c r="B4" s="284" t="s">
        <v>368</v>
      </c>
      <c r="C4" s="285"/>
      <c r="D4" s="285"/>
      <c r="E4" s="285"/>
      <c r="F4" s="285"/>
      <c r="G4" s="285"/>
      <c r="H4" s="285"/>
    </row>
    <row r="5" spans="2:8" ht="16.5" thickBot="1" x14ac:dyDescent="0.3">
      <c r="B5" s="113" t="s">
        <v>0</v>
      </c>
      <c r="C5" s="114" t="s">
        <v>1</v>
      </c>
      <c r="D5" s="114" t="s">
        <v>2</v>
      </c>
      <c r="E5" s="114" t="s">
        <v>3</v>
      </c>
      <c r="F5" s="82" t="s">
        <v>373</v>
      </c>
      <c r="G5" s="82" t="s">
        <v>371</v>
      </c>
      <c r="H5" s="83" t="s">
        <v>374</v>
      </c>
    </row>
    <row r="6" spans="2:8" s="167" customFormat="1" x14ac:dyDescent="0.25">
      <c r="B6" s="201" t="s">
        <v>18</v>
      </c>
      <c r="C6" s="202" t="s">
        <v>8</v>
      </c>
      <c r="D6" s="202">
        <v>100</v>
      </c>
      <c r="E6" s="202" t="s">
        <v>9</v>
      </c>
      <c r="F6" s="203">
        <v>100</v>
      </c>
      <c r="G6" s="204">
        <f t="shared" ref="G6:G15" si="0">$G$1*D6/F6</f>
        <v>6</v>
      </c>
      <c r="H6" s="204">
        <f>ROUNDUP(G6,0)</f>
        <v>6</v>
      </c>
    </row>
    <row r="7" spans="2:8" s="167" customFormat="1" x14ac:dyDescent="0.25">
      <c r="B7" s="205" t="s">
        <v>18</v>
      </c>
      <c r="C7" s="204" t="s">
        <v>10</v>
      </c>
      <c r="D7" s="204">
        <v>4</v>
      </c>
      <c r="E7" s="204" t="s">
        <v>12</v>
      </c>
      <c r="F7" s="203">
        <v>1</v>
      </c>
      <c r="G7" s="204">
        <f t="shared" si="0"/>
        <v>24</v>
      </c>
      <c r="H7" s="204">
        <f t="shared" ref="H7:H15" si="1">ROUNDUP(G7,0)</f>
        <v>24</v>
      </c>
    </row>
    <row r="8" spans="2:8" s="167" customFormat="1" x14ac:dyDescent="0.25">
      <c r="B8" s="205" t="s">
        <v>18</v>
      </c>
      <c r="C8" s="204" t="s">
        <v>11</v>
      </c>
      <c r="D8" s="204">
        <v>4</v>
      </c>
      <c r="E8" s="204" t="s">
        <v>13</v>
      </c>
      <c r="F8" s="203">
        <v>1</v>
      </c>
      <c r="G8" s="204">
        <f t="shared" si="0"/>
        <v>24</v>
      </c>
      <c r="H8" s="204">
        <f t="shared" si="1"/>
        <v>24</v>
      </c>
    </row>
    <row r="9" spans="2:8" s="167" customFormat="1" x14ac:dyDescent="0.25">
      <c r="B9" s="205" t="s">
        <v>18</v>
      </c>
      <c r="C9" s="204" t="s">
        <v>14</v>
      </c>
      <c r="D9" s="204">
        <v>2</v>
      </c>
      <c r="E9" s="204" t="s">
        <v>15</v>
      </c>
      <c r="F9" s="203">
        <v>1</v>
      </c>
      <c r="G9" s="204">
        <f t="shared" si="0"/>
        <v>12</v>
      </c>
      <c r="H9" s="204">
        <f t="shared" si="1"/>
        <v>12</v>
      </c>
    </row>
    <row r="10" spans="2:8" s="167" customFormat="1" x14ac:dyDescent="0.25">
      <c r="B10" s="205" t="s">
        <v>18</v>
      </c>
      <c r="C10" s="204" t="s">
        <v>16</v>
      </c>
      <c r="D10" s="204">
        <v>4</v>
      </c>
      <c r="E10" s="204" t="s">
        <v>17</v>
      </c>
      <c r="F10" s="203">
        <v>1</v>
      </c>
      <c r="G10" s="204">
        <f t="shared" si="0"/>
        <v>24</v>
      </c>
      <c r="H10" s="204">
        <f t="shared" si="1"/>
        <v>24</v>
      </c>
    </row>
    <row r="11" spans="2:8" s="167" customFormat="1" x14ac:dyDescent="0.25">
      <c r="B11" s="279" t="s">
        <v>88</v>
      </c>
      <c r="C11" s="206" t="s">
        <v>424</v>
      </c>
      <c r="D11" s="204">
        <v>1</v>
      </c>
      <c r="E11" s="204" t="s">
        <v>94</v>
      </c>
      <c r="F11" s="203">
        <v>1</v>
      </c>
      <c r="G11" s="204">
        <f t="shared" si="0"/>
        <v>6</v>
      </c>
      <c r="H11" s="204">
        <f t="shared" si="1"/>
        <v>6</v>
      </c>
    </row>
    <row r="12" spans="2:8" s="167" customFormat="1" x14ac:dyDescent="0.25">
      <c r="B12" s="205" t="s">
        <v>88</v>
      </c>
      <c r="C12" s="206" t="s">
        <v>423</v>
      </c>
      <c r="D12" s="204">
        <v>2</v>
      </c>
      <c r="E12" s="204" t="s">
        <v>422</v>
      </c>
      <c r="F12" s="203">
        <v>1</v>
      </c>
      <c r="G12" s="204">
        <f t="shared" si="0"/>
        <v>12</v>
      </c>
      <c r="H12" s="204">
        <f t="shared" si="1"/>
        <v>12</v>
      </c>
    </row>
    <row r="13" spans="2:8" s="167" customFormat="1" x14ac:dyDescent="0.25">
      <c r="B13" s="205" t="s">
        <v>99</v>
      </c>
      <c r="C13" s="204" t="s">
        <v>100</v>
      </c>
      <c r="D13" s="204">
        <v>2</v>
      </c>
      <c r="E13" s="204" t="s">
        <v>105</v>
      </c>
      <c r="F13" s="203">
        <v>2</v>
      </c>
      <c r="G13" s="204">
        <f t="shared" si="0"/>
        <v>6</v>
      </c>
      <c r="H13" s="204">
        <f t="shared" si="1"/>
        <v>6</v>
      </c>
    </row>
    <row r="14" spans="2:8" s="167" customFormat="1" x14ac:dyDescent="0.25">
      <c r="B14" s="205" t="s">
        <v>99</v>
      </c>
      <c r="C14" s="204" t="s">
        <v>100</v>
      </c>
      <c r="D14" s="204">
        <v>1</v>
      </c>
      <c r="E14" s="204" t="s">
        <v>106</v>
      </c>
      <c r="F14" s="203">
        <v>1</v>
      </c>
      <c r="G14" s="204">
        <f t="shared" si="0"/>
        <v>6</v>
      </c>
      <c r="H14" s="204">
        <f t="shared" si="1"/>
        <v>6</v>
      </c>
    </row>
    <row r="15" spans="2:8" s="167" customFormat="1" ht="16.5" thickBot="1" x14ac:dyDescent="0.3">
      <c r="B15" s="207" t="s">
        <v>99</v>
      </c>
      <c r="C15" s="208" t="s">
        <v>100</v>
      </c>
      <c r="D15" s="208">
        <v>4</v>
      </c>
      <c r="E15" s="209" t="s">
        <v>196</v>
      </c>
      <c r="F15" s="203">
        <v>30</v>
      </c>
      <c r="G15" s="210">
        <f t="shared" si="0"/>
        <v>0.8</v>
      </c>
      <c r="H15" s="210">
        <f t="shared" si="1"/>
        <v>1</v>
      </c>
    </row>
    <row r="16" spans="2:8" ht="21.75" thickBot="1" x14ac:dyDescent="0.3">
      <c r="B16" s="286" t="s">
        <v>5</v>
      </c>
      <c r="C16" s="287"/>
      <c r="D16" s="287"/>
      <c r="E16" s="287"/>
      <c r="F16" s="287"/>
      <c r="G16" s="287"/>
      <c r="H16" s="287"/>
    </row>
    <row r="17" spans="2:8" ht="9.9499999999999993" customHeight="1" thickBot="1" x14ac:dyDescent="0.3"/>
    <row r="18" spans="2:8" ht="21.95" customHeight="1" thickBot="1" x14ac:dyDescent="0.3">
      <c r="B18" s="280" t="s">
        <v>369</v>
      </c>
      <c r="C18" s="281"/>
      <c r="D18" s="281"/>
      <c r="E18" s="281"/>
      <c r="F18" s="281"/>
      <c r="G18" s="281"/>
      <c r="H18" s="281"/>
    </row>
    <row r="19" spans="2:8" ht="16.5" thickBot="1" x14ac:dyDescent="0.3">
      <c r="B19" s="77" t="s">
        <v>0</v>
      </c>
      <c r="C19" s="77" t="s">
        <v>1</v>
      </c>
      <c r="D19" s="77" t="s">
        <v>2</v>
      </c>
      <c r="E19" s="77" t="s">
        <v>3</v>
      </c>
      <c r="F19" s="79" t="s">
        <v>373</v>
      </c>
      <c r="G19" s="79" t="s">
        <v>371</v>
      </c>
      <c r="H19" s="80" t="s">
        <v>374</v>
      </c>
    </row>
    <row r="20" spans="2:8" s="261" customFormat="1" x14ac:dyDescent="0.25">
      <c r="B20" s="263" t="s">
        <v>352</v>
      </c>
      <c r="C20" s="264" t="s">
        <v>294</v>
      </c>
      <c r="D20" s="265">
        <v>86</v>
      </c>
      <c r="E20" s="264" t="s">
        <v>293</v>
      </c>
      <c r="F20" s="260">
        <v>100</v>
      </c>
      <c r="G20" s="81">
        <f t="shared" ref="G20:G60" si="2">$G$1*D20/F20</f>
        <v>5.16</v>
      </c>
      <c r="H20" s="81">
        <f>ROUNDUP(G20,0)</f>
        <v>6</v>
      </c>
    </row>
    <row r="21" spans="2:8" s="261" customFormat="1" x14ac:dyDescent="0.25">
      <c r="B21" s="257" t="s">
        <v>352</v>
      </c>
      <c r="C21" s="258" t="s">
        <v>286</v>
      </c>
      <c r="D21" s="259">
        <v>84</v>
      </c>
      <c r="E21" s="258" t="s">
        <v>285</v>
      </c>
      <c r="F21" s="260">
        <v>100</v>
      </c>
      <c r="G21" s="81">
        <f t="shared" si="2"/>
        <v>5.04</v>
      </c>
      <c r="H21" s="81">
        <f t="shared" ref="H21:H60" si="3">ROUNDUP(G21,0)</f>
        <v>6</v>
      </c>
    </row>
    <row r="22" spans="2:8" s="261" customFormat="1" x14ac:dyDescent="0.25">
      <c r="B22" s="257" t="s">
        <v>352</v>
      </c>
      <c r="C22" s="258" t="s">
        <v>274</v>
      </c>
      <c r="D22" s="259">
        <v>73</v>
      </c>
      <c r="E22" s="258" t="s">
        <v>273</v>
      </c>
      <c r="F22" s="260">
        <v>100</v>
      </c>
      <c r="G22" s="81">
        <f t="shared" si="2"/>
        <v>4.38</v>
      </c>
      <c r="H22" s="81">
        <f t="shared" si="3"/>
        <v>5</v>
      </c>
    </row>
    <row r="23" spans="2:8" s="261" customFormat="1" x14ac:dyDescent="0.25">
      <c r="B23" s="257" t="s">
        <v>352</v>
      </c>
      <c r="C23" s="258" t="s">
        <v>315</v>
      </c>
      <c r="D23" s="259">
        <v>42</v>
      </c>
      <c r="E23" s="258" t="s">
        <v>314</v>
      </c>
      <c r="F23" s="260">
        <v>100</v>
      </c>
      <c r="G23" s="81">
        <f t="shared" si="2"/>
        <v>2.52</v>
      </c>
      <c r="H23" s="81">
        <f t="shared" si="3"/>
        <v>3</v>
      </c>
    </row>
    <row r="24" spans="2:8" s="261" customFormat="1" x14ac:dyDescent="0.25">
      <c r="B24" s="257" t="s">
        <v>352</v>
      </c>
      <c r="C24" s="258" t="s">
        <v>290</v>
      </c>
      <c r="D24" s="259">
        <v>30</v>
      </c>
      <c r="E24" s="258" t="s">
        <v>289</v>
      </c>
      <c r="F24" s="260">
        <v>100</v>
      </c>
      <c r="G24" s="81">
        <f t="shared" si="2"/>
        <v>1.8</v>
      </c>
      <c r="H24" s="81">
        <f t="shared" si="3"/>
        <v>2</v>
      </c>
    </row>
    <row r="25" spans="2:8" s="261" customFormat="1" x14ac:dyDescent="0.25">
      <c r="B25" s="257" t="s">
        <v>352</v>
      </c>
      <c r="C25" s="258" t="s">
        <v>296</v>
      </c>
      <c r="D25" s="259">
        <v>28</v>
      </c>
      <c r="E25" s="258" t="s">
        <v>295</v>
      </c>
      <c r="F25" s="260">
        <v>100</v>
      </c>
      <c r="G25" s="81">
        <f t="shared" si="2"/>
        <v>1.68</v>
      </c>
      <c r="H25" s="81">
        <f t="shared" si="3"/>
        <v>2</v>
      </c>
    </row>
    <row r="26" spans="2:8" s="261" customFormat="1" x14ac:dyDescent="0.25">
      <c r="B26" s="257" t="s">
        <v>352</v>
      </c>
      <c r="C26" s="258" t="s">
        <v>288</v>
      </c>
      <c r="D26" s="259">
        <v>22</v>
      </c>
      <c r="E26" s="258" t="s">
        <v>287</v>
      </c>
      <c r="F26" s="260">
        <v>100</v>
      </c>
      <c r="G26" s="81">
        <f t="shared" si="2"/>
        <v>1.32</v>
      </c>
      <c r="H26" s="81">
        <f t="shared" si="3"/>
        <v>2</v>
      </c>
    </row>
    <row r="27" spans="2:8" s="261" customFormat="1" x14ac:dyDescent="0.25">
      <c r="B27" s="257" t="s">
        <v>352</v>
      </c>
      <c r="C27" s="258" t="s">
        <v>307</v>
      </c>
      <c r="D27" s="259">
        <v>22</v>
      </c>
      <c r="E27" s="258" t="s">
        <v>306</v>
      </c>
      <c r="F27" s="260">
        <v>100</v>
      </c>
      <c r="G27" s="81">
        <f t="shared" si="2"/>
        <v>1.32</v>
      </c>
      <c r="H27" s="81">
        <f t="shared" si="3"/>
        <v>2</v>
      </c>
    </row>
    <row r="28" spans="2:8" s="261" customFormat="1" x14ac:dyDescent="0.25">
      <c r="B28" s="257" t="s">
        <v>352</v>
      </c>
      <c r="C28" s="258" t="s">
        <v>351</v>
      </c>
      <c r="D28" s="259">
        <v>20</v>
      </c>
      <c r="E28" s="258" t="s">
        <v>350</v>
      </c>
      <c r="F28" s="260">
        <v>100</v>
      </c>
      <c r="G28" s="81">
        <f t="shared" si="2"/>
        <v>1.2</v>
      </c>
      <c r="H28" s="81">
        <f t="shared" si="3"/>
        <v>2</v>
      </c>
    </row>
    <row r="29" spans="2:8" s="261" customFormat="1" x14ac:dyDescent="0.25">
      <c r="B29" s="257" t="s">
        <v>352</v>
      </c>
      <c r="C29" s="258" t="s">
        <v>280</v>
      </c>
      <c r="D29" s="259">
        <v>18</v>
      </c>
      <c r="E29" s="258" t="s">
        <v>279</v>
      </c>
      <c r="F29" s="260">
        <v>100</v>
      </c>
      <c r="G29" s="81">
        <f t="shared" si="2"/>
        <v>1.08</v>
      </c>
      <c r="H29" s="81">
        <f t="shared" si="3"/>
        <v>2</v>
      </c>
    </row>
    <row r="30" spans="2:8" s="261" customFormat="1" x14ac:dyDescent="0.25">
      <c r="B30" s="257" t="s">
        <v>352</v>
      </c>
      <c r="C30" s="258" t="s">
        <v>292</v>
      </c>
      <c r="D30" s="259">
        <v>16</v>
      </c>
      <c r="E30" s="258" t="s">
        <v>291</v>
      </c>
      <c r="F30" s="260">
        <v>100</v>
      </c>
      <c r="G30" s="81">
        <f t="shared" si="2"/>
        <v>0.96</v>
      </c>
      <c r="H30" s="81">
        <f t="shared" si="3"/>
        <v>1</v>
      </c>
    </row>
    <row r="31" spans="2:8" s="261" customFormat="1" x14ac:dyDescent="0.25">
      <c r="B31" s="257" t="s">
        <v>352</v>
      </c>
      <c r="C31" s="258" t="s">
        <v>319</v>
      </c>
      <c r="D31" s="259">
        <v>14</v>
      </c>
      <c r="E31" s="258" t="s">
        <v>318</v>
      </c>
      <c r="F31" s="260">
        <v>100</v>
      </c>
      <c r="G31" s="81">
        <f t="shared" si="2"/>
        <v>0.84</v>
      </c>
      <c r="H31" s="81">
        <f t="shared" si="3"/>
        <v>1</v>
      </c>
    </row>
    <row r="32" spans="2:8" s="261" customFormat="1" x14ac:dyDescent="0.25">
      <c r="B32" s="257" t="s">
        <v>352</v>
      </c>
      <c r="C32" s="258" t="s">
        <v>317</v>
      </c>
      <c r="D32" s="259">
        <v>13</v>
      </c>
      <c r="E32" s="258" t="s">
        <v>316</v>
      </c>
      <c r="F32" s="260">
        <v>100</v>
      </c>
      <c r="G32" s="81">
        <f t="shared" si="2"/>
        <v>0.78</v>
      </c>
      <c r="H32" s="81">
        <f t="shared" si="3"/>
        <v>1</v>
      </c>
    </row>
    <row r="33" spans="2:8" s="261" customFormat="1" x14ac:dyDescent="0.25">
      <c r="B33" s="257" t="s">
        <v>352</v>
      </c>
      <c r="C33" s="258" t="s">
        <v>333</v>
      </c>
      <c r="D33" s="259">
        <v>9</v>
      </c>
      <c r="E33" s="258" t="s">
        <v>332</v>
      </c>
      <c r="F33" s="260">
        <v>100</v>
      </c>
      <c r="G33" s="81">
        <f t="shared" si="2"/>
        <v>0.54</v>
      </c>
      <c r="H33" s="81">
        <f t="shared" si="3"/>
        <v>1</v>
      </c>
    </row>
    <row r="34" spans="2:8" s="261" customFormat="1" x14ac:dyDescent="0.25">
      <c r="B34" s="257" t="s">
        <v>352</v>
      </c>
      <c r="C34" s="258" t="s">
        <v>339</v>
      </c>
      <c r="D34" s="259">
        <v>9</v>
      </c>
      <c r="E34" s="258" t="s">
        <v>338</v>
      </c>
      <c r="F34" s="260">
        <v>100</v>
      </c>
      <c r="G34" s="81">
        <f t="shared" si="2"/>
        <v>0.54</v>
      </c>
      <c r="H34" s="81">
        <f t="shared" si="3"/>
        <v>1</v>
      </c>
    </row>
    <row r="35" spans="2:8" s="261" customFormat="1" ht="16.5" thickBot="1" x14ac:dyDescent="0.3">
      <c r="B35" s="257" t="s">
        <v>352</v>
      </c>
      <c r="C35" s="258" t="s">
        <v>298</v>
      </c>
      <c r="D35" s="259">
        <v>7</v>
      </c>
      <c r="E35" s="258" t="s">
        <v>297</v>
      </c>
      <c r="F35" s="260">
        <v>100</v>
      </c>
      <c r="G35" s="81">
        <f t="shared" si="2"/>
        <v>0.42</v>
      </c>
      <c r="H35" s="81">
        <f t="shared" si="3"/>
        <v>1</v>
      </c>
    </row>
    <row r="36" spans="2:8" s="261" customFormat="1" ht="17.25" thickTop="1" thickBot="1" x14ac:dyDescent="0.3">
      <c r="B36" s="257" t="s">
        <v>352</v>
      </c>
      <c r="C36" s="258" t="s">
        <v>335</v>
      </c>
      <c r="D36" s="259">
        <v>7</v>
      </c>
      <c r="E36" s="258" t="s">
        <v>334</v>
      </c>
      <c r="F36" s="262">
        <v>50</v>
      </c>
      <c r="G36" s="81">
        <f t="shared" si="2"/>
        <v>0.84</v>
      </c>
      <c r="H36" s="81">
        <f t="shared" si="3"/>
        <v>1</v>
      </c>
    </row>
    <row r="37" spans="2:8" s="261" customFormat="1" ht="16.5" thickTop="1" x14ac:dyDescent="0.25">
      <c r="B37" s="257" t="s">
        <v>352</v>
      </c>
      <c r="C37" s="258" t="s">
        <v>313</v>
      </c>
      <c r="D37" s="259">
        <v>6</v>
      </c>
      <c r="E37" s="258" t="s">
        <v>312</v>
      </c>
      <c r="F37" s="260">
        <v>100</v>
      </c>
      <c r="G37" s="81">
        <f t="shared" si="2"/>
        <v>0.36</v>
      </c>
      <c r="H37" s="81">
        <f t="shared" si="3"/>
        <v>1</v>
      </c>
    </row>
    <row r="38" spans="2:8" s="261" customFormat="1" x14ac:dyDescent="0.25">
      <c r="B38" s="257" t="s">
        <v>352</v>
      </c>
      <c r="C38" s="258" t="s">
        <v>343</v>
      </c>
      <c r="D38" s="259">
        <v>6</v>
      </c>
      <c r="E38" s="258" t="s">
        <v>427</v>
      </c>
      <c r="F38" s="260">
        <v>100</v>
      </c>
      <c r="G38" s="81">
        <f t="shared" si="2"/>
        <v>0.36</v>
      </c>
      <c r="H38" s="81">
        <f t="shared" si="3"/>
        <v>1</v>
      </c>
    </row>
    <row r="39" spans="2:8" s="261" customFormat="1" x14ac:dyDescent="0.25">
      <c r="B39" s="257" t="s">
        <v>352</v>
      </c>
      <c r="C39" s="258" t="s">
        <v>347</v>
      </c>
      <c r="D39" s="259">
        <v>6</v>
      </c>
      <c r="E39" s="258" t="s">
        <v>426</v>
      </c>
      <c r="F39" s="260">
        <v>100</v>
      </c>
      <c r="G39" s="81">
        <f t="shared" si="2"/>
        <v>0.36</v>
      </c>
      <c r="H39" s="81">
        <f t="shared" si="3"/>
        <v>1</v>
      </c>
    </row>
    <row r="40" spans="2:8" s="261" customFormat="1" x14ac:dyDescent="0.25">
      <c r="B40" s="257" t="s">
        <v>352</v>
      </c>
      <c r="C40" s="258" t="s">
        <v>349</v>
      </c>
      <c r="D40" s="259">
        <v>6</v>
      </c>
      <c r="E40" s="258" t="s">
        <v>425</v>
      </c>
      <c r="F40" s="260">
        <v>100</v>
      </c>
      <c r="G40" s="81">
        <f t="shared" si="2"/>
        <v>0.36</v>
      </c>
      <c r="H40" s="81">
        <f t="shared" si="3"/>
        <v>1</v>
      </c>
    </row>
    <row r="41" spans="2:8" s="261" customFormat="1" x14ac:dyDescent="0.25">
      <c r="B41" s="257" t="s">
        <v>352</v>
      </c>
      <c r="C41" s="258" t="s">
        <v>282</v>
      </c>
      <c r="D41" s="259">
        <v>5</v>
      </c>
      <c r="E41" s="258" t="s">
        <v>281</v>
      </c>
      <c r="F41" s="260">
        <v>100</v>
      </c>
      <c r="G41" s="81">
        <f t="shared" si="2"/>
        <v>0.3</v>
      </c>
      <c r="H41" s="81">
        <f t="shared" si="3"/>
        <v>1</v>
      </c>
    </row>
    <row r="42" spans="2:8" s="167" customFormat="1" x14ac:dyDescent="0.25">
      <c r="B42" s="215" t="s">
        <v>352</v>
      </c>
      <c r="C42" s="216" t="s">
        <v>331</v>
      </c>
      <c r="D42" s="217">
        <v>5</v>
      </c>
      <c r="E42" s="216" t="s">
        <v>330</v>
      </c>
      <c r="F42" s="214">
        <v>100</v>
      </c>
      <c r="G42" s="204">
        <f t="shared" si="2"/>
        <v>0.3</v>
      </c>
      <c r="H42" s="204">
        <f t="shared" si="3"/>
        <v>1</v>
      </c>
    </row>
    <row r="43" spans="2:8" s="261" customFormat="1" ht="16.5" thickBot="1" x14ac:dyDescent="0.3">
      <c r="B43" s="257" t="s">
        <v>352</v>
      </c>
      <c r="C43" s="258" t="s">
        <v>278</v>
      </c>
      <c r="D43" s="259">
        <v>4</v>
      </c>
      <c r="E43" s="258" t="s">
        <v>277</v>
      </c>
      <c r="F43" s="260">
        <v>1</v>
      </c>
      <c r="G43" s="81">
        <f t="shared" si="2"/>
        <v>24</v>
      </c>
      <c r="H43" s="81">
        <f t="shared" si="3"/>
        <v>24</v>
      </c>
    </row>
    <row r="44" spans="2:8" s="261" customFormat="1" ht="17.25" thickTop="1" thickBot="1" x14ac:dyDescent="0.3">
      <c r="B44" s="257" t="s">
        <v>352</v>
      </c>
      <c r="C44" s="258" t="s">
        <v>300</v>
      </c>
      <c r="D44" s="259">
        <v>4</v>
      </c>
      <c r="E44" s="258" t="s">
        <v>299</v>
      </c>
      <c r="F44" s="262">
        <v>10</v>
      </c>
      <c r="G44" s="81">
        <f t="shared" si="2"/>
        <v>2.4</v>
      </c>
      <c r="H44" s="81">
        <f t="shared" si="3"/>
        <v>3</v>
      </c>
    </row>
    <row r="45" spans="2:8" s="261" customFormat="1" ht="16.5" thickTop="1" x14ac:dyDescent="0.25">
      <c r="B45" s="257" t="s">
        <v>352</v>
      </c>
      <c r="C45" s="258" t="s">
        <v>357</v>
      </c>
      <c r="D45" s="259">
        <v>4</v>
      </c>
      <c r="E45" s="258" t="s">
        <v>358</v>
      </c>
      <c r="F45" s="260">
        <v>100</v>
      </c>
      <c r="G45" s="81">
        <f t="shared" si="2"/>
        <v>0.24</v>
      </c>
      <c r="H45" s="81">
        <f t="shared" si="3"/>
        <v>1</v>
      </c>
    </row>
    <row r="46" spans="2:8" s="261" customFormat="1" x14ac:dyDescent="0.25">
      <c r="B46" s="257" t="s">
        <v>352</v>
      </c>
      <c r="C46" s="258" t="s">
        <v>309</v>
      </c>
      <c r="D46" s="259">
        <v>4</v>
      </c>
      <c r="E46" s="258" t="s">
        <v>308</v>
      </c>
      <c r="F46" s="260">
        <v>100</v>
      </c>
      <c r="G46" s="81">
        <f t="shared" si="2"/>
        <v>0.24</v>
      </c>
      <c r="H46" s="81">
        <f t="shared" si="3"/>
        <v>1</v>
      </c>
    </row>
    <row r="47" spans="2:8" s="261" customFormat="1" x14ac:dyDescent="0.25">
      <c r="B47" s="257" t="s">
        <v>352</v>
      </c>
      <c r="C47" s="258" t="s">
        <v>329</v>
      </c>
      <c r="D47" s="259">
        <v>4</v>
      </c>
      <c r="E47" s="258" t="s">
        <v>328</v>
      </c>
      <c r="F47" s="260">
        <v>100</v>
      </c>
      <c r="G47" s="81">
        <f t="shared" si="2"/>
        <v>0.24</v>
      </c>
      <c r="H47" s="81">
        <f t="shared" si="3"/>
        <v>1</v>
      </c>
    </row>
    <row r="48" spans="2:8" s="261" customFormat="1" x14ac:dyDescent="0.25">
      <c r="B48" s="257" t="s">
        <v>352</v>
      </c>
      <c r="C48" s="258" t="s">
        <v>341</v>
      </c>
      <c r="D48" s="259">
        <v>4</v>
      </c>
      <c r="E48" s="258" t="s">
        <v>340</v>
      </c>
      <c r="F48" s="260">
        <v>100</v>
      </c>
      <c r="G48" s="81">
        <f t="shared" si="2"/>
        <v>0.24</v>
      </c>
      <c r="H48" s="81">
        <f t="shared" si="3"/>
        <v>1</v>
      </c>
    </row>
    <row r="49" spans="2:8" s="261" customFormat="1" ht="16.5" thickBot="1" x14ac:dyDescent="0.3">
      <c r="B49" s="257" t="s">
        <v>352</v>
      </c>
      <c r="C49" s="258" t="s">
        <v>284</v>
      </c>
      <c r="D49" s="259">
        <v>3</v>
      </c>
      <c r="E49" s="258" t="s">
        <v>283</v>
      </c>
      <c r="F49" s="260">
        <v>100</v>
      </c>
      <c r="G49" s="81">
        <f t="shared" si="2"/>
        <v>0.18</v>
      </c>
      <c r="H49" s="81">
        <f t="shared" si="3"/>
        <v>1</v>
      </c>
    </row>
    <row r="50" spans="2:8" s="261" customFormat="1" ht="17.25" thickTop="1" thickBot="1" x14ac:dyDescent="0.3">
      <c r="B50" s="257" t="s">
        <v>352</v>
      </c>
      <c r="C50" s="258" t="s">
        <v>304</v>
      </c>
      <c r="D50" s="259">
        <v>3</v>
      </c>
      <c r="E50" s="258" t="s">
        <v>303</v>
      </c>
      <c r="F50" s="262">
        <v>50</v>
      </c>
      <c r="G50" s="81">
        <f t="shared" si="2"/>
        <v>0.36</v>
      </c>
      <c r="H50" s="81">
        <f t="shared" si="3"/>
        <v>1</v>
      </c>
    </row>
    <row r="51" spans="2:8" s="261" customFormat="1" ht="16.5" thickTop="1" x14ac:dyDescent="0.25">
      <c r="B51" s="257" t="s">
        <v>352</v>
      </c>
      <c r="C51" s="258" t="s">
        <v>276</v>
      </c>
      <c r="D51" s="259">
        <v>2</v>
      </c>
      <c r="E51" s="258" t="s">
        <v>275</v>
      </c>
      <c r="F51" s="260">
        <v>100</v>
      </c>
      <c r="G51" s="81">
        <f t="shared" si="2"/>
        <v>0.12</v>
      </c>
      <c r="H51" s="81">
        <f t="shared" si="3"/>
        <v>1</v>
      </c>
    </row>
    <row r="52" spans="2:8" s="261" customFormat="1" ht="16.5" thickBot="1" x14ac:dyDescent="0.3">
      <c r="B52" s="257" t="s">
        <v>352</v>
      </c>
      <c r="C52" s="258" t="s">
        <v>91</v>
      </c>
      <c r="D52" s="259">
        <v>2</v>
      </c>
      <c r="E52" s="258" t="s">
        <v>305</v>
      </c>
      <c r="F52" s="260">
        <v>1</v>
      </c>
      <c r="G52" s="81">
        <f t="shared" si="2"/>
        <v>12</v>
      </c>
      <c r="H52" s="81">
        <f t="shared" si="3"/>
        <v>12</v>
      </c>
    </row>
    <row r="53" spans="2:8" s="261" customFormat="1" ht="17.25" thickTop="1" thickBot="1" x14ac:dyDescent="0.3">
      <c r="B53" s="257" t="s">
        <v>352</v>
      </c>
      <c r="C53" s="258" t="s">
        <v>323</v>
      </c>
      <c r="D53" s="259">
        <v>2</v>
      </c>
      <c r="E53" s="258" t="s">
        <v>322</v>
      </c>
      <c r="F53" s="262">
        <v>25</v>
      </c>
      <c r="G53" s="81">
        <f t="shared" si="2"/>
        <v>0.48</v>
      </c>
      <c r="H53" s="81">
        <f t="shared" si="3"/>
        <v>1</v>
      </c>
    </row>
    <row r="54" spans="2:8" s="261" customFormat="1" ht="17.25" thickTop="1" thickBot="1" x14ac:dyDescent="0.3">
      <c r="B54" s="257" t="s">
        <v>352</v>
      </c>
      <c r="C54" s="258" t="s">
        <v>325</v>
      </c>
      <c r="D54" s="259">
        <v>2</v>
      </c>
      <c r="E54" s="258" t="s">
        <v>324</v>
      </c>
      <c r="F54" s="260">
        <v>100</v>
      </c>
      <c r="G54" s="81">
        <f t="shared" si="2"/>
        <v>0.12</v>
      </c>
      <c r="H54" s="81">
        <f t="shared" si="3"/>
        <v>1</v>
      </c>
    </row>
    <row r="55" spans="2:8" s="261" customFormat="1" ht="17.25" thickTop="1" thickBot="1" x14ac:dyDescent="0.3">
      <c r="B55" s="257" t="s">
        <v>352</v>
      </c>
      <c r="C55" s="258" t="s">
        <v>302</v>
      </c>
      <c r="D55" s="259">
        <v>1</v>
      </c>
      <c r="E55" s="258" t="s">
        <v>301</v>
      </c>
      <c r="F55" s="262">
        <v>50</v>
      </c>
      <c r="G55" s="81">
        <f t="shared" si="2"/>
        <v>0.12</v>
      </c>
      <c r="H55" s="81">
        <f t="shared" si="3"/>
        <v>1</v>
      </c>
    </row>
    <row r="56" spans="2:8" s="261" customFormat="1" ht="17.25" thickTop="1" thickBot="1" x14ac:dyDescent="0.3">
      <c r="B56" s="257" t="s">
        <v>352</v>
      </c>
      <c r="C56" s="258" t="s">
        <v>311</v>
      </c>
      <c r="D56" s="259">
        <v>1</v>
      </c>
      <c r="E56" s="258" t="s">
        <v>310</v>
      </c>
      <c r="F56" s="262">
        <v>50</v>
      </c>
      <c r="G56" s="81">
        <f t="shared" si="2"/>
        <v>0.12</v>
      </c>
      <c r="H56" s="81">
        <f t="shared" si="3"/>
        <v>1</v>
      </c>
    </row>
    <row r="57" spans="2:8" s="261" customFormat="1" ht="17.25" thickTop="1" thickBot="1" x14ac:dyDescent="0.3">
      <c r="B57" s="257" t="s">
        <v>352</v>
      </c>
      <c r="C57" s="258" t="s">
        <v>321</v>
      </c>
      <c r="D57" s="259">
        <v>1</v>
      </c>
      <c r="E57" s="258" t="s">
        <v>320</v>
      </c>
      <c r="F57" s="262">
        <v>25</v>
      </c>
      <c r="G57" s="81">
        <f t="shared" si="2"/>
        <v>0.24</v>
      </c>
      <c r="H57" s="81">
        <f t="shared" si="3"/>
        <v>1</v>
      </c>
    </row>
    <row r="58" spans="2:8" s="261" customFormat="1" ht="16.5" thickTop="1" x14ac:dyDescent="0.25">
      <c r="B58" s="257" t="s">
        <v>352</v>
      </c>
      <c r="C58" s="258" t="s">
        <v>327</v>
      </c>
      <c r="D58" s="259">
        <v>1</v>
      </c>
      <c r="E58" s="258" t="s">
        <v>326</v>
      </c>
      <c r="F58" s="260">
        <v>100</v>
      </c>
      <c r="G58" s="81">
        <f t="shared" si="2"/>
        <v>0.06</v>
      </c>
      <c r="H58" s="81">
        <f t="shared" si="3"/>
        <v>1</v>
      </c>
    </row>
    <row r="59" spans="2:8" s="261" customFormat="1" ht="16.5" thickBot="1" x14ac:dyDescent="0.3">
      <c r="B59" s="257" t="s">
        <v>352</v>
      </c>
      <c r="C59" s="258" t="s">
        <v>337</v>
      </c>
      <c r="D59" s="259">
        <v>1</v>
      </c>
      <c r="E59" s="258" t="s">
        <v>428</v>
      </c>
      <c r="F59" s="260">
        <v>100</v>
      </c>
      <c r="G59" s="81">
        <f t="shared" si="2"/>
        <v>0.06</v>
      </c>
      <c r="H59" s="81">
        <f t="shared" si="3"/>
        <v>1</v>
      </c>
    </row>
    <row r="60" spans="2:8" s="261" customFormat="1" ht="17.25" thickTop="1" thickBot="1" x14ac:dyDescent="0.3">
      <c r="B60" s="257" t="s">
        <v>352</v>
      </c>
      <c r="C60" s="258" t="s">
        <v>345</v>
      </c>
      <c r="D60" s="259">
        <v>1</v>
      </c>
      <c r="E60" s="258" t="s">
        <v>429</v>
      </c>
      <c r="F60" s="262">
        <v>25</v>
      </c>
      <c r="G60" s="81">
        <f t="shared" si="2"/>
        <v>0.24</v>
      </c>
      <c r="H60" s="81">
        <f t="shared" si="3"/>
        <v>1</v>
      </c>
    </row>
    <row r="61" spans="2:8" s="261" customFormat="1" ht="17.25" thickTop="1" thickBot="1" x14ac:dyDescent="0.3">
      <c r="B61" s="257" t="s">
        <v>352</v>
      </c>
      <c r="C61" s="258" t="s">
        <v>398</v>
      </c>
      <c r="D61" s="259">
        <v>2</v>
      </c>
      <c r="E61" s="258" t="s">
        <v>397</v>
      </c>
      <c r="F61" s="262">
        <v>25</v>
      </c>
      <c r="G61" s="81" t="s">
        <v>407</v>
      </c>
      <c r="H61" s="81">
        <v>2</v>
      </c>
    </row>
    <row r="62" spans="2:8" s="261" customFormat="1" ht="17.25" thickTop="1" thickBot="1" x14ac:dyDescent="0.3">
      <c r="B62" s="257" t="s">
        <v>352</v>
      </c>
      <c r="C62" s="258" t="s">
        <v>399</v>
      </c>
      <c r="D62" s="259">
        <v>2</v>
      </c>
      <c r="E62" s="258" t="s">
        <v>402</v>
      </c>
      <c r="F62" s="262">
        <v>25</v>
      </c>
      <c r="G62" s="81" t="s">
        <v>407</v>
      </c>
      <c r="H62" s="81">
        <v>2</v>
      </c>
    </row>
    <row r="63" spans="2:8" s="261" customFormat="1" ht="17.25" thickTop="1" thickBot="1" x14ac:dyDescent="0.3">
      <c r="B63" s="257" t="s">
        <v>352</v>
      </c>
      <c r="C63" s="258" t="s">
        <v>400</v>
      </c>
      <c r="D63" s="259">
        <v>2</v>
      </c>
      <c r="E63" s="258" t="s">
        <v>403</v>
      </c>
      <c r="F63" s="262">
        <v>25</v>
      </c>
      <c r="G63" s="81" t="s">
        <v>407</v>
      </c>
      <c r="H63" s="81">
        <v>2</v>
      </c>
    </row>
    <row r="64" spans="2:8" s="261" customFormat="1" ht="17.25" thickTop="1" thickBot="1" x14ac:dyDescent="0.3">
      <c r="B64" s="257" t="s">
        <v>352</v>
      </c>
      <c r="C64" s="258" t="s">
        <v>406</v>
      </c>
      <c r="D64" s="259">
        <v>2</v>
      </c>
      <c r="E64" s="258" t="s">
        <v>404</v>
      </c>
      <c r="F64" s="262">
        <v>25</v>
      </c>
      <c r="G64" s="81" t="s">
        <v>407</v>
      </c>
      <c r="H64" s="81">
        <v>2</v>
      </c>
    </row>
    <row r="65" spans="2:10" s="261" customFormat="1" ht="17.25" thickTop="1" thickBot="1" x14ac:dyDescent="0.3">
      <c r="B65" s="257" t="s">
        <v>352</v>
      </c>
      <c r="C65" s="258" t="s">
        <v>401</v>
      </c>
      <c r="D65" s="259">
        <v>2</v>
      </c>
      <c r="E65" s="258" t="s">
        <v>405</v>
      </c>
      <c r="F65" s="262">
        <v>25</v>
      </c>
      <c r="G65" s="81" t="s">
        <v>407</v>
      </c>
      <c r="H65" s="81">
        <v>2</v>
      </c>
    </row>
    <row r="66" spans="2:10" s="167" customFormat="1" ht="17.25" thickTop="1" thickBot="1" x14ac:dyDescent="0.3">
      <c r="B66" s="215" t="s">
        <v>352</v>
      </c>
      <c r="C66" s="219" t="s">
        <v>408</v>
      </c>
      <c r="D66" s="217">
        <v>3</v>
      </c>
      <c r="E66" s="216" t="s">
        <v>409</v>
      </c>
      <c r="F66" s="218">
        <v>26</v>
      </c>
      <c r="G66" s="204" t="s">
        <v>407</v>
      </c>
      <c r="H66" s="204">
        <v>1</v>
      </c>
    </row>
    <row r="67" spans="2:10" ht="22.5" thickTop="1" thickBot="1" x14ac:dyDescent="0.3">
      <c r="B67" s="280" t="s">
        <v>5</v>
      </c>
      <c r="C67" s="281"/>
      <c r="D67" s="281"/>
      <c r="E67" s="281"/>
      <c r="F67" s="281"/>
      <c r="G67" s="281"/>
      <c r="H67" s="281"/>
      <c r="I67" s="167"/>
      <c r="J67" s="167"/>
    </row>
    <row r="68" spans="2:10" ht="12" customHeight="1" thickBot="1" x14ac:dyDescent="0.3"/>
    <row r="69" spans="2:10" ht="21" customHeight="1" thickBot="1" x14ac:dyDescent="0.3">
      <c r="B69" s="280" t="s">
        <v>363</v>
      </c>
      <c r="C69" s="281"/>
      <c r="D69" s="281"/>
      <c r="E69" s="281"/>
      <c r="F69" s="281"/>
      <c r="G69" s="281"/>
      <c r="H69" s="281"/>
    </row>
    <row r="70" spans="2:10" ht="16.5" thickBot="1" x14ac:dyDescent="0.3">
      <c r="B70" s="91" t="s">
        <v>0</v>
      </c>
      <c r="C70" s="77" t="s">
        <v>1</v>
      </c>
      <c r="D70" s="77" t="s">
        <v>2</v>
      </c>
      <c r="E70" s="77" t="s">
        <v>3</v>
      </c>
      <c r="F70" s="77" t="s">
        <v>373</v>
      </c>
      <c r="G70" s="77" t="s">
        <v>371</v>
      </c>
      <c r="H70" s="92" t="s">
        <v>374</v>
      </c>
    </row>
    <row r="71" spans="2:10" s="167" customFormat="1" ht="31.5" x14ac:dyDescent="0.25">
      <c r="B71" s="201" t="s">
        <v>99</v>
      </c>
      <c r="C71" s="202" t="s">
        <v>100</v>
      </c>
      <c r="D71" s="202">
        <v>1</v>
      </c>
      <c r="E71" s="220" t="s">
        <v>101</v>
      </c>
      <c r="F71" s="221">
        <v>1</v>
      </c>
      <c r="G71" s="204">
        <f t="shared" ref="G71:G79" si="4">$G$1*D71/F71</f>
        <v>6</v>
      </c>
      <c r="H71" s="204">
        <f t="shared" ref="H71:H80" si="5">ROUNDUP(G71,0)</f>
        <v>6</v>
      </c>
    </row>
    <row r="72" spans="2:10" s="167" customFormat="1" x14ac:dyDescent="0.25">
      <c r="B72" s="205" t="s">
        <v>99</v>
      </c>
      <c r="C72" s="204" t="s">
        <v>100</v>
      </c>
      <c r="D72" s="204">
        <v>1</v>
      </c>
      <c r="E72" s="222" t="s">
        <v>417</v>
      </c>
      <c r="F72" s="203">
        <v>1</v>
      </c>
      <c r="G72" s="204">
        <f t="shared" si="4"/>
        <v>6</v>
      </c>
      <c r="H72" s="204">
        <f t="shared" si="5"/>
        <v>6</v>
      </c>
    </row>
    <row r="73" spans="2:10" s="167" customFormat="1" x14ac:dyDescent="0.25">
      <c r="B73" s="205" t="s">
        <v>99</v>
      </c>
      <c r="C73" s="204" t="s">
        <v>100</v>
      </c>
      <c r="D73" s="204">
        <v>1</v>
      </c>
      <c r="E73" s="204" t="s">
        <v>108</v>
      </c>
      <c r="F73" s="203">
        <v>1</v>
      </c>
      <c r="G73" s="204">
        <f t="shared" si="4"/>
        <v>6</v>
      </c>
      <c r="H73" s="204">
        <f t="shared" si="5"/>
        <v>6</v>
      </c>
    </row>
    <row r="74" spans="2:10" s="167" customFormat="1" x14ac:dyDescent="0.25">
      <c r="B74" s="205" t="s">
        <v>99</v>
      </c>
      <c r="C74" s="204" t="s">
        <v>100</v>
      </c>
      <c r="D74" s="204">
        <v>1</v>
      </c>
      <c r="E74" s="204" t="s">
        <v>110</v>
      </c>
      <c r="F74" s="203">
        <v>1</v>
      </c>
      <c r="G74" s="204">
        <f t="shared" si="4"/>
        <v>6</v>
      </c>
      <c r="H74" s="204">
        <f t="shared" si="5"/>
        <v>6</v>
      </c>
    </row>
    <row r="75" spans="2:10" s="167" customFormat="1" x14ac:dyDescent="0.25">
      <c r="B75" s="205" t="s">
        <v>99</v>
      </c>
      <c r="C75" s="204" t="s">
        <v>100</v>
      </c>
      <c r="D75" s="204">
        <v>1</v>
      </c>
      <c r="E75" s="204" t="s">
        <v>112</v>
      </c>
      <c r="F75" s="203">
        <v>1</v>
      </c>
      <c r="G75" s="204">
        <f t="shared" si="4"/>
        <v>6</v>
      </c>
      <c r="H75" s="204">
        <f t="shared" si="5"/>
        <v>6</v>
      </c>
    </row>
    <row r="76" spans="2:10" s="167" customFormat="1" x14ac:dyDescent="0.25">
      <c r="B76" s="205" t="s">
        <v>99</v>
      </c>
      <c r="C76" s="204" t="s">
        <v>100</v>
      </c>
      <c r="D76" s="204">
        <v>1</v>
      </c>
      <c r="E76" s="204" t="s">
        <v>114</v>
      </c>
      <c r="F76" s="203">
        <v>1</v>
      </c>
      <c r="G76" s="204">
        <f t="shared" si="4"/>
        <v>6</v>
      </c>
      <c r="H76" s="204">
        <f t="shared" si="5"/>
        <v>6</v>
      </c>
    </row>
    <row r="77" spans="2:10" s="167" customFormat="1" x14ac:dyDescent="0.25">
      <c r="B77" s="205" t="s">
        <v>99</v>
      </c>
      <c r="C77" s="204" t="s">
        <v>100</v>
      </c>
      <c r="D77" s="204">
        <v>1</v>
      </c>
      <c r="E77" s="223" t="s">
        <v>116</v>
      </c>
      <c r="F77" s="203">
        <v>1</v>
      </c>
      <c r="G77" s="204">
        <f t="shared" si="4"/>
        <v>6</v>
      </c>
      <c r="H77" s="204">
        <f t="shared" si="5"/>
        <v>6</v>
      </c>
    </row>
    <row r="78" spans="2:10" s="167" customFormat="1" x14ac:dyDescent="0.25">
      <c r="B78" s="205" t="s">
        <v>99</v>
      </c>
      <c r="C78" s="204" t="s">
        <v>100</v>
      </c>
      <c r="D78" s="204">
        <v>1</v>
      </c>
      <c r="E78" s="223" t="s">
        <v>118</v>
      </c>
      <c r="F78" s="203">
        <v>1</v>
      </c>
      <c r="G78" s="204">
        <f t="shared" si="4"/>
        <v>6</v>
      </c>
      <c r="H78" s="204">
        <f t="shared" si="5"/>
        <v>6</v>
      </c>
    </row>
    <row r="79" spans="2:10" s="167" customFormat="1" x14ac:dyDescent="0.25">
      <c r="B79" s="205" t="s">
        <v>125</v>
      </c>
      <c r="C79" s="224" t="s">
        <v>208</v>
      </c>
      <c r="D79" s="204">
        <v>1</v>
      </c>
      <c r="E79" s="222" t="s">
        <v>207</v>
      </c>
      <c r="F79" s="203">
        <v>1</v>
      </c>
      <c r="G79" s="204">
        <f t="shared" si="4"/>
        <v>6</v>
      </c>
      <c r="H79" s="204">
        <f t="shared" si="5"/>
        <v>6</v>
      </c>
    </row>
    <row r="80" spans="2:10" s="167" customFormat="1" ht="16.5" thickBot="1" x14ac:dyDescent="0.3">
      <c r="B80" s="205" t="s">
        <v>99</v>
      </c>
      <c r="C80" s="204"/>
      <c r="D80" s="204">
        <v>1</v>
      </c>
      <c r="E80" s="222" t="s">
        <v>252</v>
      </c>
      <c r="F80" s="203">
        <v>1</v>
      </c>
      <c r="G80" s="204">
        <v>1</v>
      </c>
      <c r="H80" s="204">
        <f t="shared" si="5"/>
        <v>1</v>
      </c>
    </row>
    <row r="81" spans="2:8" ht="21.75" thickBot="1" x14ac:dyDescent="0.3">
      <c r="B81" s="280" t="s">
        <v>5</v>
      </c>
      <c r="C81" s="281"/>
      <c r="D81" s="281"/>
      <c r="E81" s="281"/>
      <c r="F81" s="281"/>
      <c r="G81" s="281"/>
      <c r="H81" s="283"/>
    </row>
    <row r="82" spans="2:8" ht="16.5" thickBot="1" x14ac:dyDescent="0.3"/>
    <row r="83" spans="2:8" ht="21" customHeight="1" thickBot="1" x14ac:dyDescent="0.3">
      <c r="B83" s="280" t="s">
        <v>198</v>
      </c>
      <c r="C83" s="281"/>
      <c r="D83" s="281"/>
      <c r="E83" s="281"/>
      <c r="F83" s="281"/>
      <c r="G83" s="281"/>
      <c r="H83" s="281"/>
    </row>
    <row r="84" spans="2:8" ht="19.5" thickBot="1" x14ac:dyDescent="0.35">
      <c r="B84" s="105" t="s">
        <v>0</v>
      </c>
      <c r="C84" s="106" t="s">
        <v>120</v>
      </c>
      <c r="D84" s="106" t="s">
        <v>2</v>
      </c>
      <c r="E84" s="107" t="s">
        <v>3</v>
      </c>
      <c r="F84" s="82" t="s">
        <v>373</v>
      </c>
      <c r="G84" s="82" t="s">
        <v>371</v>
      </c>
      <c r="H84" s="83" t="s">
        <v>374</v>
      </c>
    </row>
    <row r="85" spans="2:8" s="167" customFormat="1" x14ac:dyDescent="0.25">
      <c r="B85" s="225" t="s">
        <v>122</v>
      </c>
      <c r="C85" s="226" t="s">
        <v>123</v>
      </c>
      <c r="D85" s="226">
        <v>1.5</v>
      </c>
      <c r="E85" s="227" t="s">
        <v>124</v>
      </c>
      <c r="F85" s="203">
        <v>1</v>
      </c>
      <c r="G85" s="204">
        <f t="shared" ref="G85:G129" si="6">$G$1*D85/F85</f>
        <v>9</v>
      </c>
      <c r="H85" s="204">
        <f t="shared" ref="H85:H131" si="7">ROUNDUP(G85,0)</f>
        <v>9</v>
      </c>
    </row>
    <row r="86" spans="2:8" s="167" customFormat="1" x14ac:dyDescent="0.25">
      <c r="B86" s="228" t="s">
        <v>125</v>
      </c>
      <c r="C86" s="229" t="s">
        <v>126</v>
      </c>
      <c r="D86" s="229">
        <v>4</v>
      </c>
      <c r="E86" s="230" t="s">
        <v>127</v>
      </c>
      <c r="F86" s="203">
        <v>1</v>
      </c>
      <c r="G86" s="204">
        <f t="shared" si="6"/>
        <v>24</v>
      </c>
      <c r="H86" s="204">
        <f t="shared" si="7"/>
        <v>24</v>
      </c>
    </row>
    <row r="87" spans="2:8" s="167" customFormat="1" x14ac:dyDescent="0.25">
      <c r="B87" s="228" t="s">
        <v>125</v>
      </c>
      <c r="C87" s="229" t="s">
        <v>128</v>
      </c>
      <c r="D87" s="229">
        <v>1</v>
      </c>
      <c r="E87" s="230" t="s">
        <v>129</v>
      </c>
      <c r="F87" s="203">
        <v>1</v>
      </c>
      <c r="G87" s="204">
        <f t="shared" si="6"/>
        <v>6</v>
      </c>
      <c r="H87" s="204">
        <f t="shared" si="7"/>
        <v>6</v>
      </c>
    </row>
    <row r="88" spans="2:8" s="167" customFormat="1" x14ac:dyDescent="0.25">
      <c r="B88" s="228" t="s">
        <v>125</v>
      </c>
      <c r="C88" s="229" t="s">
        <v>130</v>
      </c>
      <c r="D88" s="229">
        <v>4</v>
      </c>
      <c r="E88" s="230" t="s">
        <v>131</v>
      </c>
      <c r="F88" s="203">
        <v>1</v>
      </c>
      <c r="G88" s="204">
        <f t="shared" si="6"/>
        <v>24</v>
      </c>
      <c r="H88" s="204">
        <f t="shared" si="7"/>
        <v>24</v>
      </c>
    </row>
    <row r="89" spans="2:8" s="167" customFormat="1" x14ac:dyDescent="0.25">
      <c r="B89" s="228" t="s">
        <v>125</v>
      </c>
      <c r="C89" s="229" t="s">
        <v>132</v>
      </c>
      <c r="D89" s="229">
        <v>1</v>
      </c>
      <c r="E89" s="230" t="s">
        <v>133</v>
      </c>
      <c r="F89" s="203">
        <v>1</v>
      </c>
      <c r="G89" s="204">
        <f t="shared" si="6"/>
        <v>6</v>
      </c>
      <c r="H89" s="204">
        <f t="shared" si="7"/>
        <v>6</v>
      </c>
    </row>
    <row r="90" spans="2:8" s="167" customFormat="1" x14ac:dyDescent="0.25">
      <c r="B90" s="228" t="s">
        <v>125</v>
      </c>
      <c r="C90" s="229" t="s">
        <v>134</v>
      </c>
      <c r="D90" s="229">
        <v>1</v>
      </c>
      <c r="E90" s="230" t="s">
        <v>135</v>
      </c>
      <c r="F90" s="203">
        <v>1</v>
      </c>
      <c r="G90" s="204">
        <f t="shared" si="6"/>
        <v>6</v>
      </c>
      <c r="H90" s="204">
        <f t="shared" si="7"/>
        <v>6</v>
      </c>
    </row>
    <row r="91" spans="2:8" s="167" customFormat="1" x14ac:dyDescent="0.25">
      <c r="B91" s="228" t="s">
        <v>125</v>
      </c>
      <c r="C91" s="229" t="s">
        <v>136</v>
      </c>
      <c r="D91" s="229">
        <v>1</v>
      </c>
      <c r="E91" s="230" t="s">
        <v>137</v>
      </c>
      <c r="F91" s="203">
        <v>1</v>
      </c>
      <c r="G91" s="204">
        <f t="shared" si="6"/>
        <v>6</v>
      </c>
      <c r="H91" s="204">
        <f t="shared" si="7"/>
        <v>6</v>
      </c>
    </row>
    <row r="92" spans="2:8" s="167" customFormat="1" x14ac:dyDescent="0.25">
      <c r="B92" s="228" t="s">
        <v>125</v>
      </c>
      <c r="C92" s="231" t="s">
        <v>225</v>
      </c>
      <c r="D92" s="229">
        <v>4</v>
      </c>
      <c r="E92" s="232" t="s">
        <v>224</v>
      </c>
      <c r="F92" s="203">
        <v>1</v>
      </c>
      <c r="G92" s="204">
        <f t="shared" si="6"/>
        <v>24</v>
      </c>
      <c r="H92" s="204">
        <f t="shared" si="7"/>
        <v>24</v>
      </c>
    </row>
    <row r="93" spans="2:8" s="167" customFormat="1" x14ac:dyDescent="0.25">
      <c r="B93" s="228" t="s">
        <v>125</v>
      </c>
      <c r="C93" s="231" t="s">
        <v>226</v>
      </c>
      <c r="D93" s="229">
        <v>12</v>
      </c>
      <c r="E93" s="232" t="s">
        <v>233</v>
      </c>
      <c r="F93" s="203">
        <v>1</v>
      </c>
      <c r="G93" s="204">
        <f t="shared" si="6"/>
        <v>72</v>
      </c>
      <c r="H93" s="204">
        <f t="shared" si="7"/>
        <v>72</v>
      </c>
    </row>
    <row r="94" spans="2:8" s="167" customFormat="1" x14ac:dyDescent="0.25">
      <c r="B94" s="228" t="s">
        <v>125</v>
      </c>
      <c r="C94" s="231" t="s">
        <v>223</v>
      </c>
      <c r="D94" s="229">
        <v>4</v>
      </c>
      <c r="E94" s="232" t="s">
        <v>228</v>
      </c>
      <c r="F94" s="203">
        <v>1</v>
      </c>
      <c r="G94" s="204">
        <f t="shared" si="6"/>
        <v>24</v>
      </c>
      <c r="H94" s="204">
        <f t="shared" si="7"/>
        <v>24</v>
      </c>
    </row>
    <row r="95" spans="2:8" s="167" customFormat="1" x14ac:dyDescent="0.25">
      <c r="B95" s="228" t="s">
        <v>125</v>
      </c>
      <c r="C95" s="231" t="s">
        <v>229</v>
      </c>
      <c r="D95" s="229">
        <v>12</v>
      </c>
      <c r="E95" s="232" t="s">
        <v>234</v>
      </c>
      <c r="F95" s="203">
        <v>1</v>
      </c>
      <c r="G95" s="204">
        <f t="shared" si="6"/>
        <v>72</v>
      </c>
      <c r="H95" s="204">
        <f t="shared" si="7"/>
        <v>72</v>
      </c>
    </row>
    <row r="96" spans="2:8" s="167" customFormat="1" x14ac:dyDescent="0.25">
      <c r="B96" s="228" t="s">
        <v>125</v>
      </c>
      <c r="C96" s="231" t="s">
        <v>231</v>
      </c>
      <c r="D96" s="229">
        <v>4</v>
      </c>
      <c r="E96" s="232" t="s">
        <v>232</v>
      </c>
      <c r="F96" s="203">
        <v>1</v>
      </c>
      <c r="G96" s="204">
        <f t="shared" si="6"/>
        <v>24</v>
      </c>
      <c r="H96" s="204">
        <f t="shared" si="7"/>
        <v>24</v>
      </c>
    </row>
    <row r="97" spans="2:8" s="167" customFormat="1" x14ac:dyDescent="0.25">
      <c r="B97" s="228" t="s">
        <v>125</v>
      </c>
      <c r="C97" s="231" t="s">
        <v>235</v>
      </c>
      <c r="D97" s="229">
        <v>8</v>
      </c>
      <c r="E97" s="232" t="s">
        <v>236</v>
      </c>
      <c r="F97" s="203">
        <v>1</v>
      </c>
      <c r="G97" s="204">
        <f t="shared" si="6"/>
        <v>48</v>
      </c>
      <c r="H97" s="204">
        <f t="shared" si="7"/>
        <v>48</v>
      </c>
    </row>
    <row r="98" spans="2:8" s="167" customFormat="1" x14ac:dyDescent="0.25">
      <c r="B98" s="228" t="s">
        <v>125</v>
      </c>
      <c r="C98" s="231" t="s">
        <v>238</v>
      </c>
      <c r="D98" s="229">
        <v>4</v>
      </c>
      <c r="E98" s="232" t="s">
        <v>240</v>
      </c>
      <c r="F98" s="203">
        <v>1</v>
      </c>
      <c r="G98" s="204">
        <f t="shared" si="6"/>
        <v>24</v>
      </c>
      <c r="H98" s="204">
        <f t="shared" si="7"/>
        <v>24</v>
      </c>
    </row>
    <row r="99" spans="2:8" s="167" customFormat="1" x14ac:dyDescent="0.25">
      <c r="B99" s="228" t="s">
        <v>125</v>
      </c>
      <c r="C99" s="231" t="s">
        <v>241</v>
      </c>
      <c r="D99" s="229">
        <v>8</v>
      </c>
      <c r="E99" s="232" t="s">
        <v>239</v>
      </c>
      <c r="F99" s="203">
        <v>1</v>
      </c>
      <c r="G99" s="204">
        <f t="shared" si="6"/>
        <v>48</v>
      </c>
      <c r="H99" s="204">
        <f t="shared" si="7"/>
        <v>48</v>
      </c>
    </row>
    <row r="100" spans="2:8" s="167" customFormat="1" x14ac:dyDescent="0.25">
      <c r="B100" s="228" t="s">
        <v>140</v>
      </c>
      <c r="C100" s="229" t="s">
        <v>141</v>
      </c>
      <c r="D100" s="229">
        <v>1</v>
      </c>
      <c r="E100" s="230" t="s">
        <v>142</v>
      </c>
      <c r="F100" s="203">
        <v>1</v>
      </c>
      <c r="G100" s="204">
        <f t="shared" si="6"/>
        <v>6</v>
      </c>
      <c r="H100" s="204">
        <f t="shared" si="7"/>
        <v>6</v>
      </c>
    </row>
    <row r="101" spans="2:8" s="167" customFormat="1" x14ac:dyDescent="0.25">
      <c r="B101" s="228" t="s">
        <v>140</v>
      </c>
      <c r="C101" s="229" t="s">
        <v>145</v>
      </c>
      <c r="D101" s="229">
        <v>1</v>
      </c>
      <c r="E101" s="230" t="s">
        <v>146</v>
      </c>
      <c r="F101" s="203">
        <v>1</v>
      </c>
      <c r="G101" s="204">
        <f t="shared" si="6"/>
        <v>6</v>
      </c>
      <c r="H101" s="204">
        <f t="shared" si="7"/>
        <v>6</v>
      </c>
    </row>
    <row r="102" spans="2:8" s="261" customFormat="1" x14ac:dyDescent="0.25">
      <c r="B102" s="266" t="s">
        <v>149</v>
      </c>
      <c r="C102" s="267" t="s">
        <v>150</v>
      </c>
      <c r="D102" s="267">
        <v>1</v>
      </c>
      <c r="E102" s="268" t="s">
        <v>151</v>
      </c>
      <c r="F102" s="269">
        <v>1</v>
      </c>
      <c r="G102" s="81">
        <f t="shared" si="6"/>
        <v>6</v>
      </c>
      <c r="H102" s="81">
        <f t="shared" si="7"/>
        <v>6</v>
      </c>
    </row>
    <row r="103" spans="2:8" s="167" customFormat="1" x14ac:dyDescent="0.25">
      <c r="B103" s="228" t="s">
        <v>149</v>
      </c>
      <c r="C103" s="229" t="s">
        <v>152</v>
      </c>
      <c r="D103" s="229">
        <v>2</v>
      </c>
      <c r="E103" s="230" t="s">
        <v>153</v>
      </c>
      <c r="F103" s="203">
        <v>1</v>
      </c>
      <c r="G103" s="204">
        <f t="shared" si="6"/>
        <v>12</v>
      </c>
      <c r="H103" s="204">
        <f t="shared" si="7"/>
        <v>12</v>
      </c>
    </row>
    <row r="104" spans="2:8" s="261" customFormat="1" x14ac:dyDescent="0.25">
      <c r="B104" s="266" t="s">
        <v>149</v>
      </c>
      <c r="C104" s="267" t="s">
        <v>154</v>
      </c>
      <c r="D104" s="267">
        <v>1</v>
      </c>
      <c r="E104" s="268" t="s">
        <v>155</v>
      </c>
      <c r="F104" s="269">
        <v>1</v>
      </c>
      <c r="G104" s="81">
        <f t="shared" si="6"/>
        <v>6</v>
      </c>
      <c r="H104" s="81">
        <f t="shared" si="7"/>
        <v>6</v>
      </c>
    </row>
    <row r="105" spans="2:8" s="261" customFormat="1" x14ac:dyDescent="0.25">
      <c r="B105" s="266" t="s">
        <v>149</v>
      </c>
      <c r="C105" s="267" t="s">
        <v>156</v>
      </c>
      <c r="D105" s="267">
        <v>3</v>
      </c>
      <c r="E105" s="268" t="s">
        <v>157</v>
      </c>
      <c r="F105" s="269">
        <v>1</v>
      </c>
      <c r="G105" s="81">
        <f t="shared" si="6"/>
        <v>18</v>
      </c>
      <c r="H105" s="81">
        <f t="shared" si="7"/>
        <v>18</v>
      </c>
    </row>
    <row r="106" spans="2:8" s="261" customFormat="1" x14ac:dyDescent="0.25">
      <c r="B106" s="266" t="s">
        <v>149</v>
      </c>
      <c r="C106" s="267" t="s">
        <v>158</v>
      </c>
      <c r="D106" s="267">
        <v>1</v>
      </c>
      <c r="E106" s="268" t="s">
        <v>159</v>
      </c>
      <c r="F106" s="269">
        <v>1</v>
      </c>
      <c r="G106" s="81">
        <f t="shared" si="6"/>
        <v>6</v>
      </c>
      <c r="H106" s="81">
        <f t="shared" si="7"/>
        <v>6</v>
      </c>
    </row>
    <row r="107" spans="2:8" s="261" customFormat="1" x14ac:dyDescent="0.25">
      <c r="B107" s="266" t="s">
        <v>149</v>
      </c>
      <c r="C107" s="267" t="s">
        <v>160</v>
      </c>
      <c r="D107" s="267">
        <v>1</v>
      </c>
      <c r="E107" s="268" t="s">
        <v>161</v>
      </c>
      <c r="F107" s="269">
        <v>1</v>
      </c>
      <c r="G107" s="81">
        <f t="shared" si="6"/>
        <v>6</v>
      </c>
      <c r="H107" s="81">
        <f t="shared" si="7"/>
        <v>6</v>
      </c>
    </row>
    <row r="108" spans="2:8" s="261" customFormat="1" x14ac:dyDescent="0.25">
      <c r="B108" s="266" t="s">
        <v>149</v>
      </c>
      <c r="C108" s="267" t="s">
        <v>162</v>
      </c>
      <c r="D108" s="267">
        <v>1</v>
      </c>
      <c r="E108" s="268" t="s">
        <v>163</v>
      </c>
      <c r="F108" s="269">
        <v>1</v>
      </c>
      <c r="G108" s="81">
        <f t="shared" si="6"/>
        <v>6</v>
      </c>
      <c r="H108" s="81">
        <f t="shared" si="7"/>
        <v>6</v>
      </c>
    </row>
    <row r="109" spans="2:8" s="261" customFormat="1" x14ac:dyDescent="0.25">
      <c r="B109" s="266" t="s">
        <v>149</v>
      </c>
      <c r="C109" s="267" t="s">
        <v>164</v>
      </c>
      <c r="D109" s="267">
        <v>1</v>
      </c>
      <c r="E109" s="268" t="s">
        <v>165</v>
      </c>
      <c r="F109" s="269">
        <v>1</v>
      </c>
      <c r="G109" s="81">
        <f t="shared" si="6"/>
        <v>6</v>
      </c>
      <c r="H109" s="81">
        <f t="shared" si="7"/>
        <v>6</v>
      </c>
    </row>
    <row r="110" spans="2:8" s="261" customFormat="1" ht="31.5" x14ac:dyDescent="0.25">
      <c r="B110" s="266" t="s">
        <v>149</v>
      </c>
      <c r="C110" s="277" t="s">
        <v>410</v>
      </c>
      <c r="D110" s="267">
        <v>1</v>
      </c>
      <c r="E110" s="278" t="s">
        <v>411</v>
      </c>
      <c r="F110" s="269">
        <v>1</v>
      </c>
      <c r="G110" s="81">
        <f t="shared" si="6"/>
        <v>6</v>
      </c>
      <c r="H110" s="81">
        <f t="shared" si="7"/>
        <v>6</v>
      </c>
    </row>
    <row r="111" spans="2:8" s="261" customFormat="1" ht="31.5" x14ac:dyDescent="0.25">
      <c r="B111" s="266" t="s">
        <v>149</v>
      </c>
      <c r="C111" s="267" t="s">
        <v>168</v>
      </c>
      <c r="D111" s="267">
        <v>1</v>
      </c>
      <c r="E111" s="268" t="s">
        <v>169</v>
      </c>
      <c r="F111" s="269">
        <v>1</v>
      </c>
      <c r="G111" s="81">
        <f t="shared" si="6"/>
        <v>6</v>
      </c>
      <c r="H111" s="81">
        <f t="shared" si="7"/>
        <v>6</v>
      </c>
    </row>
    <row r="112" spans="2:8" s="167" customFormat="1" x14ac:dyDescent="0.25">
      <c r="B112" s="228" t="s">
        <v>170</v>
      </c>
      <c r="C112" s="229">
        <v>585442</v>
      </c>
      <c r="D112" s="229">
        <v>1</v>
      </c>
      <c r="E112" s="230" t="s">
        <v>171</v>
      </c>
      <c r="F112" s="203">
        <v>1</v>
      </c>
      <c r="G112" s="204">
        <f t="shared" si="6"/>
        <v>6</v>
      </c>
      <c r="H112" s="204">
        <f t="shared" si="7"/>
        <v>6</v>
      </c>
    </row>
    <row r="113" spans="2:8" s="261" customFormat="1" x14ac:dyDescent="0.25">
      <c r="B113" s="266" t="s">
        <v>170</v>
      </c>
      <c r="C113" s="267">
        <v>555152</v>
      </c>
      <c r="D113" s="267">
        <v>1</v>
      </c>
      <c r="E113" s="268" t="s">
        <v>172</v>
      </c>
      <c r="F113" s="269">
        <v>1</v>
      </c>
      <c r="G113" s="81">
        <f t="shared" si="6"/>
        <v>6</v>
      </c>
      <c r="H113" s="81">
        <f t="shared" si="7"/>
        <v>6</v>
      </c>
    </row>
    <row r="114" spans="2:8" s="261" customFormat="1" x14ac:dyDescent="0.25">
      <c r="B114" s="266" t="s">
        <v>170</v>
      </c>
      <c r="C114" s="267">
        <v>625176</v>
      </c>
      <c r="D114" s="267">
        <v>1</v>
      </c>
      <c r="E114" s="268" t="s">
        <v>173</v>
      </c>
      <c r="F114" s="269">
        <v>1</v>
      </c>
      <c r="G114" s="81">
        <f t="shared" si="6"/>
        <v>6</v>
      </c>
      <c r="H114" s="81">
        <f t="shared" si="7"/>
        <v>6</v>
      </c>
    </row>
    <row r="115" spans="2:8" s="261" customFormat="1" x14ac:dyDescent="0.25">
      <c r="B115" s="266" t="s">
        <v>170</v>
      </c>
      <c r="C115" s="267">
        <v>634136</v>
      </c>
      <c r="D115" s="267">
        <v>1</v>
      </c>
      <c r="E115" s="268" t="s">
        <v>174</v>
      </c>
      <c r="F115" s="269">
        <v>1</v>
      </c>
      <c r="G115" s="81">
        <f t="shared" si="6"/>
        <v>6</v>
      </c>
      <c r="H115" s="81">
        <f t="shared" si="7"/>
        <v>6</v>
      </c>
    </row>
    <row r="116" spans="2:8" s="261" customFormat="1" x14ac:dyDescent="0.25">
      <c r="B116" s="266" t="s">
        <v>170</v>
      </c>
      <c r="C116" s="267">
        <v>634138</v>
      </c>
      <c r="D116" s="267">
        <v>1</v>
      </c>
      <c r="E116" s="268" t="s">
        <v>175</v>
      </c>
      <c r="F116" s="269">
        <v>1</v>
      </c>
      <c r="G116" s="81">
        <f t="shared" si="6"/>
        <v>6</v>
      </c>
      <c r="H116" s="81">
        <f t="shared" si="7"/>
        <v>6</v>
      </c>
    </row>
    <row r="117" spans="2:8" s="261" customFormat="1" x14ac:dyDescent="0.25">
      <c r="B117" s="266" t="s">
        <v>170</v>
      </c>
      <c r="C117" s="267">
        <v>633138</v>
      </c>
      <c r="D117" s="267">
        <v>2</v>
      </c>
      <c r="E117" s="268" t="s">
        <v>176</v>
      </c>
      <c r="F117" s="269">
        <v>1</v>
      </c>
      <c r="G117" s="81">
        <f t="shared" si="6"/>
        <v>12</v>
      </c>
      <c r="H117" s="81">
        <f t="shared" si="7"/>
        <v>12</v>
      </c>
    </row>
    <row r="118" spans="2:8" s="261" customFormat="1" x14ac:dyDescent="0.25">
      <c r="B118" s="266" t="s">
        <v>170</v>
      </c>
      <c r="C118" s="267">
        <v>535206</v>
      </c>
      <c r="D118" s="267">
        <v>2</v>
      </c>
      <c r="E118" s="268" t="s">
        <v>177</v>
      </c>
      <c r="F118" s="269">
        <v>1</v>
      </c>
      <c r="G118" s="81">
        <f t="shared" si="6"/>
        <v>12</v>
      </c>
      <c r="H118" s="81">
        <f t="shared" si="7"/>
        <v>12</v>
      </c>
    </row>
    <row r="119" spans="2:8" s="261" customFormat="1" x14ac:dyDescent="0.25">
      <c r="B119" s="266" t="s">
        <v>170</v>
      </c>
      <c r="C119" s="267">
        <v>545424</v>
      </c>
      <c r="D119" s="267">
        <v>1</v>
      </c>
      <c r="E119" s="268" t="s">
        <v>178</v>
      </c>
      <c r="F119" s="269">
        <v>1</v>
      </c>
      <c r="G119" s="81">
        <f t="shared" si="6"/>
        <v>6</v>
      </c>
      <c r="H119" s="81">
        <f t="shared" si="7"/>
        <v>6</v>
      </c>
    </row>
    <row r="120" spans="2:8" s="261" customFormat="1" x14ac:dyDescent="0.25">
      <c r="B120" s="266" t="s">
        <v>170</v>
      </c>
      <c r="C120" s="267">
        <v>585656</v>
      </c>
      <c r="D120" s="267">
        <v>1</v>
      </c>
      <c r="E120" s="268" t="s">
        <v>179</v>
      </c>
      <c r="F120" s="269">
        <v>1</v>
      </c>
      <c r="G120" s="81">
        <f t="shared" si="6"/>
        <v>6</v>
      </c>
      <c r="H120" s="81">
        <f t="shared" si="7"/>
        <v>6</v>
      </c>
    </row>
    <row r="121" spans="2:8" s="261" customFormat="1" x14ac:dyDescent="0.25">
      <c r="B121" s="266" t="s">
        <v>170</v>
      </c>
      <c r="C121" s="267">
        <v>585600</v>
      </c>
      <c r="D121" s="267">
        <v>1</v>
      </c>
      <c r="E121" s="268" t="s">
        <v>180</v>
      </c>
      <c r="F121" s="269">
        <v>1</v>
      </c>
      <c r="G121" s="81">
        <f t="shared" si="6"/>
        <v>6</v>
      </c>
      <c r="H121" s="81">
        <f t="shared" si="7"/>
        <v>6</v>
      </c>
    </row>
    <row r="122" spans="2:8" s="167" customFormat="1" x14ac:dyDescent="0.25">
      <c r="B122" s="228" t="s">
        <v>170</v>
      </c>
      <c r="C122" s="229">
        <v>585416</v>
      </c>
      <c r="D122" s="229">
        <v>1</v>
      </c>
      <c r="E122" s="230" t="s">
        <v>181</v>
      </c>
      <c r="F122" s="203">
        <v>1</v>
      </c>
      <c r="G122" s="204">
        <f t="shared" si="6"/>
        <v>6</v>
      </c>
      <c r="H122" s="204">
        <f t="shared" si="7"/>
        <v>6</v>
      </c>
    </row>
    <row r="123" spans="2:8" s="167" customFormat="1" x14ac:dyDescent="0.25">
      <c r="B123" s="228" t="s">
        <v>170</v>
      </c>
      <c r="C123" s="229">
        <v>615410</v>
      </c>
      <c r="D123" s="229">
        <v>1</v>
      </c>
      <c r="E123" s="230" t="s">
        <v>182</v>
      </c>
      <c r="F123" s="203">
        <v>1</v>
      </c>
      <c r="G123" s="204">
        <f t="shared" si="6"/>
        <v>6</v>
      </c>
      <c r="H123" s="204">
        <f t="shared" si="7"/>
        <v>6</v>
      </c>
    </row>
    <row r="124" spans="2:8" s="261" customFormat="1" x14ac:dyDescent="0.25">
      <c r="B124" s="266" t="s">
        <v>170</v>
      </c>
      <c r="C124" s="267">
        <v>585434</v>
      </c>
      <c r="D124" s="267">
        <v>2</v>
      </c>
      <c r="E124" s="268" t="s">
        <v>183</v>
      </c>
      <c r="F124" s="269">
        <v>1</v>
      </c>
      <c r="G124" s="81">
        <f t="shared" si="6"/>
        <v>12</v>
      </c>
      <c r="H124" s="81">
        <f t="shared" si="7"/>
        <v>12</v>
      </c>
    </row>
    <row r="125" spans="2:8" s="261" customFormat="1" x14ac:dyDescent="0.25">
      <c r="B125" s="266" t="s">
        <v>170</v>
      </c>
      <c r="C125" s="267">
        <v>585612</v>
      </c>
      <c r="D125" s="267">
        <v>1</v>
      </c>
      <c r="E125" s="268" t="s">
        <v>184</v>
      </c>
      <c r="F125" s="269">
        <v>1</v>
      </c>
      <c r="G125" s="81">
        <f t="shared" si="6"/>
        <v>6</v>
      </c>
      <c r="H125" s="81">
        <f t="shared" si="7"/>
        <v>6</v>
      </c>
    </row>
    <row r="126" spans="2:8" s="167" customFormat="1" x14ac:dyDescent="0.25">
      <c r="B126" s="228" t="s">
        <v>170</v>
      </c>
      <c r="C126" s="229">
        <v>585404</v>
      </c>
      <c r="D126" s="229">
        <v>1</v>
      </c>
      <c r="E126" s="230" t="s">
        <v>185</v>
      </c>
      <c r="F126" s="203">
        <v>1</v>
      </c>
      <c r="G126" s="204">
        <f t="shared" si="6"/>
        <v>6</v>
      </c>
      <c r="H126" s="204">
        <f t="shared" si="7"/>
        <v>6</v>
      </c>
    </row>
    <row r="127" spans="2:8" s="261" customFormat="1" x14ac:dyDescent="0.25">
      <c r="B127" s="266" t="s">
        <v>170</v>
      </c>
      <c r="C127" s="267">
        <v>585490</v>
      </c>
      <c r="D127" s="267">
        <v>1</v>
      </c>
      <c r="E127" s="268" t="s">
        <v>186</v>
      </c>
      <c r="F127" s="269">
        <v>1</v>
      </c>
      <c r="G127" s="81">
        <f t="shared" si="6"/>
        <v>6</v>
      </c>
      <c r="H127" s="81">
        <f t="shared" si="7"/>
        <v>6</v>
      </c>
    </row>
    <row r="128" spans="2:8" s="261" customFormat="1" x14ac:dyDescent="0.25">
      <c r="B128" s="266" t="s">
        <v>170</v>
      </c>
      <c r="C128" s="267">
        <v>585400</v>
      </c>
      <c r="D128" s="267">
        <v>1</v>
      </c>
      <c r="E128" s="268" t="s">
        <v>187</v>
      </c>
      <c r="F128" s="269">
        <v>1</v>
      </c>
      <c r="G128" s="81">
        <f t="shared" si="6"/>
        <v>6</v>
      </c>
      <c r="H128" s="81">
        <f t="shared" si="7"/>
        <v>6</v>
      </c>
    </row>
    <row r="129" spans="2:15" s="261" customFormat="1" x14ac:dyDescent="0.25">
      <c r="B129" s="266" t="s">
        <v>170</v>
      </c>
      <c r="C129" s="267">
        <v>545360</v>
      </c>
      <c r="D129" s="267">
        <v>1</v>
      </c>
      <c r="E129" s="268" t="s">
        <v>188</v>
      </c>
      <c r="F129" s="269">
        <v>1</v>
      </c>
      <c r="G129" s="81">
        <f t="shared" si="6"/>
        <v>6</v>
      </c>
      <c r="H129" s="81">
        <f t="shared" si="7"/>
        <v>6</v>
      </c>
    </row>
    <row r="130" spans="2:15" s="167" customFormat="1" x14ac:dyDescent="0.25">
      <c r="B130" s="228" t="s">
        <v>170</v>
      </c>
      <c r="C130" s="229">
        <v>632146</v>
      </c>
      <c r="D130" s="229">
        <v>1</v>
      </c>
      <c r="E130" s="230" t="s">
        <v>189</v>
      </c>
      <c r="F130" s="203">
        <v>1</v>
      </c>
      <c r="G130" s="204">
        <v>2</v>
      </c>
      <c r="H130" s="204">
        <f t="shared" si="7"/>
        <v>2</v>
      </c>
    </row>
    <row r="131" spans="2:15" s="261" customFormat="1" ht="16.5" thickBot="1" x14ac:dyDescent="0.3">
      <c r="B131" s="270" t="s">
        <v>170</v>
      </c>
      <c r="C131" s="271" t="s">
        <v>190</v>
      </c>
      <c r="D131" s="271">
        <v>4</v>
      </c>
      <c r="E131" s="272" t="s">
        <v>191</v>
      </c>
      <c r="F131" s="273">
        <v>1</v>
      </c>
      <c r="G131" s="274">
        <f>$G$1*D131/F131</f>
        <v>24</v>
      </c>
      <c r="H131" s="274">
        <f t="shared" si="7"/>
        <v>24</v>
      </c>
      <c r="I131" s="275" t="s">
        <v>392</v>
      </c>
      <c r="J131" s="275" t="s">
        <v>393</v>
      </c>
      <c r="K131" s="275">
        <v>6.99</v>
      </c>
      <c r="L131" s="275" t="s">
        <v>394</v>
      </c>
      <c r="M131" s="275" t="e">
        <f>#REF!+K131</f>
        <v>#REF!</v>
      </c>
      <c r="N131" s="275" t="s">
        <v>395</v>
      </c>
      <c r="O131" s="276" t="s">
        <v>396</v>
      </c>
    </row>
    <row r="132" spans="2:15" ht="21.75" thickBot="1" x14ac:dyDescent="0.3">
      <c r="B132" s="280" t="s">
        <v>5</v>
      </c>
      <c r="C132" s="281"/>
      <c r="D132" s="281"/>
      <c r="E132" s="281"/>
      <c r="F132" s="281"/>
      <c r="G132" s="281"/>
      <c r="H132" s="282"/>
    </row>
    <row r="133" spans="2:15" ht="16.5" thickBot="1" x14ac:dyDescent="0.3"/>
    <row r="134" spans="2:15" ht="21" customHeight="1" thickBot="1" x14ac:dyDescent="0.3">
      <c r="B134" s="280" t="s">
        <v>364</v>
      </c>
      <c r="C134" s="281"/>
      <c r="D134" s="281"/>
      <c r="E134" s="281"/>
      <c r="F134" s="281"/>
      <c r="G134" s="281"/>
      <c r="H134" s="281"/>
    </row>
    <row r="135" spans="2:15" ht="18.75" x14ac:dyDescent="0.3">
      <c r="B135" s="99" t="s">
        <v>0</v>
      </c>
      <c r="C135" s="100" t="s">
        <v>120</v>
      </c>
      <c r="D135" s="100" t="s">
        <v>2</v>
      </c>
      <c r="E135" s="101" t="s">
        <v>3</v>
      </c>
      <c r="F135" s="79" t="s">
        <v>373</v>
      </c>
      <c r="G135" s="79" t="s">
        <v>371</v>
      </c>
      <c r="H135" s="80" t="s">
        <v>374</v>
      </c>
    </row>
    <row r="136" spans="2:15" s="167" customFormat="1" x14ac:dyDescent="0.25">
      <c r="B136" s="228" t="s">
        <v>125</v>
      </c>
      <c r="C136" s="229" t="s">
        <v>126</v>
      </c>
      <c r="D136" s="229">
        <v>2</v>
      </c>
      <c r="E136" s="230" t="s">
        <v>127</v>
      </c>
      <c r="F136" s="239">
        <v>1</v>
      </c>
      <c r="G136" s="204">
        <f t="shared" ref="G136:G141" si="8">$G$1*D136/F136</f>
        <v>12</v>
      </c>
      <c r="H136" s="204">
        <f t="shared" ref="H136:H142" si="9">ROUNDUP(G136,0)</f>
        <v>12</v>
      </c>
    </row>
    <row r="137" spans="2:15" s="167" customFormat="1" x14ac:dyDescent="0.25">
      <c r="B137" s="228" t="s">
        <v>125</v>
      </c>
      <c r="C137" s="229" t="s">
        <v>132</v>
      </c>
      <c r="D137" s="229">
        <v>1</v>
      </c>
      <c r="E137" s="230" t="s">
        <v>133</v>
      </c>
      <c r="F137" s="240">
        <v>1</v>
      </c>
      <c r="G137" s="204">
        <f t="shared" si="8"/>
        <v>6</v>
      </c>
      <c r="H137" s="204">
        <f t="shared" si="9"/>
        <v>6</v>
      </c>
    </row>
    <row r="138" spans="2:15" s="167" customFormat="1" x14ac:dyDescent="0.25">
      <c r="B138" s="241" t="s">
        <v>125</v>
      </c>
      <c r="C138" s="242" t="s">
        <v>419</v>
      </c>
      <c r="D138" s="243">
        <v>1</v>
      </c>
      <c r="E138" s="244" t="s">
        <v>204</v>
      </c>
      <c r="F138" s="240">
        <v>1</v>
      </c>
      <c r="G138" s="204">
        <f t="shared" si="8"/>
        <v>6</v>
      </c>
      <c r="H138" s="204">
        <f t="shared" si="9"/>
        <v>6</v>
      </c>
    </row>
    <row r="139" spans="2:15" s="167" customFormat="1" x14ac:dyDescent="0.25">
      <c r="B139" s="241" t="s">
        <v>125</v>
      </c>
      <c r="C139" s="242" t="s">
        <v>420</v>
      </c>
      <c r="D139" s="243">
        <v>1</v>
      </c>
      <c r="E139" s="244" t="s">
        <v>421</v>
      </c>
      <c r="F139" s="240">
        <v>1</v>
      </c>
      <c r="G139" s="204">
        <f t="shared" si="8"/>
        <v>6</v>
      </c>
      <c r="H139" s="204">
        <f t="shared" si="9"/>
        <v>6</v>
      </c>
    </row>
    <row r="140" spans="2:15" s="167" customFormat="1" x14ac:dyDescent="0.25">
      <c r="B140" s="241" t="s">
        <v>125</v>
      </c>
      <c r="C140" s="242" t="s">
        <v>272</v>
      </c>
      <c r="D140" s="243">
        <v>1</v>
      </c>
      <c r="E140" s="244" t="s">
        <v>203</v>
      </c>
      <c r="F140" s="240">
        <v>1</v>
      </c>
      <c r="G140" s="204">
        <f t="shared" si="8"/>
        <v>6</v>
      </c>
      <c r="H140" s="204">
        <f t="shared" si="9"/>
        <v>6</v>
      </c>
    </row>
    <row r="141" spans="2:15" s="167" customFormat="1" x14ac:dyDescent="0.25">
      <c r="B141" s="241" t="s">
        <v>99</v>
      </c>
      <c r="C141" s="242" t="s">
        <v>100</v>
      </c>
      <c r="D141" s="243">
        <v>1</v>
      </c>
      <c r="E141" s="244" t="s">
        <v>413</v>
      </c>
      <c r="F141" s="240">
        <v>1</v>
      </c>
      <c r="G141" s="204">
        <f t="shared" si="8"/>
        <v>6</v>
      </c>
      <c r="H141" s="204">
        <f t="shared" si="9"/>
        <v>6</v>
      </c>
    </row>
    <row r="142" spans="2:15" s="167" customFormat="1" ht="16.5" thickBot="1" x14ac:dyDescent="0.3">
      <c r="B142" s="241" t="s">
        <v>99</v>
      </c>
      <c r="C142" s="242" t="s">
        <v>100</v>
      </c>
      <c r="D142" s="243">
        <v>1</v>
      </c>
      <c r="E142" s="244" t="s">
        <v>415</v>
      </c>
      <c r="F142" s="240">
        <v>1</v>
      </c>
      <c r="G142" s="210">
        <v>1</v>
      </c>
      <c r="H142" s="210">
        <f t="shared" si="9"/>
        <v>1</v>
      </c>
    </row>
    <row r="143" spans="2:15" ht="21.75" thickBot="1" x14ac:dyDescent="0.3">
      <c r="B143" s="280" t="s">
        <v>5</v>
      </c>
      <c r="C143" s="281"/>
      <c r="D143" s="281"/>
      <c r="E143" s="281"/>
      <c r="F143" s="281"/>
      <c r="G143" s="281"/>
      <c r="H143" s="281"/>
    </row>
    <row r="144" spans="2:15" ht="16.5" thickBot="1" x14ac:dyDescent="0.3"/>
    <row r="145" spans="2:8" ht="21" customHeight="1" thickBot="1" x14ac:dyDescent="0.3">
      <c r="B145" s="280" t="s">
        <v>365</v>
      </c>
      <c r="C145" s="281"/>
      <c r="D145" s="281"/>
      <c r="E145" s="281"/>
      <c r="F145" s="281"/>
      <c r="G145" s="281"/>
      <c r="H145" s="281"/>
    </row>
    <row r="146" spans="2:8" ht="18.75" x14ac:dyDescent="0.3">
      <c r="B146" s="99" t="s">
        <v>0</v>
      </c>
      <c r="C146" s="100" t="s">
        <v>120</v>
      </c>
      <c r="D146" s="100" t="s">
        <v>2</v>
      </c>
      <c r="E146" s="101" t="s">
        <v>3</v>
      </c>
      <c r="F146" s="79" t="s">
        <v>373</v>
      </c>
      <c r="G146" s="79" t="s">
        <v>371</v>
      </c>
      <c r="H146" s="80" t="s">
        <v>374</v>
      </c>
    </row>
    <row r="147" spans="2:8" s="167" customFormat="1" x14ac:dyDescent="0.25">
      <c r="B147" s="245" t="s">
        <v>140</v>
      </c>
      <c r="C147" s="231" t="s">
        <v>205</v>
      </c>
      <c r="D147" s="229">
        <v>1</v>
      </c>
      <c r="E147" s="232" t="s">
        <v>206</v>
      </c>
      <c r="F147" s="239">
        <v>1</v>
      </c>
      <c r="G147" s="204">
        <v>1</v>
      </c>
      <c r="H147" s="204">
        <f t="shared" ref="H147:H156" si="10">ROUNDUP(G147,0)</f>
        <v>1</v>
      </c>
    </row>
    <row r="148" spans="2:8" s="167" customFormat="1" x14ac:dyDescent="0.25">
      <c r="B148" s="245" t="s">
        <v>125</v>
      </c>
      <c r="C148" s="231" t="s">
        <v>213</v>
      </c>
      <c r="D148" s="229">
        <v>1</v>
      </c>
      <c r="E148" s="232" t="s">
        <v>212</v>
      </c>
      <c r="F148" s="214">
        <v>1</v>
      </c>
      <c r="G148" s="204">
        <v>0</v>
      </c>
      <c r="H148" s="204">
        <f t="shared" si="10"/>
        <v>0</v>
      </c>
    </row>
    <row r="149" spans="2:8" s="167" customFormat="1" x14ac:dyDescent="0.25">
      <c r="B149" s="245" t="s">
        <v>125</v>
      </c>
      <c r="C149" s="231" t="s">
        <v>214</v>
      </c>
      <c r="D149" s="229">
        <v>1</v>
      </c>
      <c r="E149" s="232" t="s">
        <v>210</v>
      </c>
      <c r="F149" s="214">
        <v>1</v>
      </c>
      <c r="G149" s="204">
        <v>1</v>
      </c>
      <c r="H149" s="204">
        <f t="shared" si="10"/>
        <v>1</v>
      </c>
    </row>
    <row r="150" spans="2:8" s="167" customFormat="1" x14ac:dyDescent="0.25">
      <c r="B150" s="245" t="s">
        <v>125</v>
      </c>
      <c r="C150" s="231" t="s">
        <v>215</v>
      </c>
      <c r="D150" s="243">
        <v>1</v>
      </c>
      <c r="E150" s="232" t="s">
        <v>211</v>
      </c>
      <c r="F150" s="214">
        <v>1</v>
      </c>
      <c r="G150" s="204">
        <v>1</v>
      </c>
      <c r="H150" s="204">
        <f t="shared" si="10"/>
        <v>1</v>
      </c>
    </row>
    <row r="151" spans="2:8" s="167" customFormat="1" x14ac:dyDescent="0.25">
      <c r="B151" s="246" t="s">
        <v>125</v>
      </c>
      <c r="C151" s="242" t="s">
        <v>268</v>
      </c>
      <c r="D151" s="243">
        <v>1</v>
      </c>
      <c r="E151" s="244" t="s">
        <v>269</v>
      </c>
      <c r="F151" s="214">
        <v>1</v>
      </c>
      <c r="G151" s="204">
        <v>1</v>
      </c>
      <c r="H151" s="204">
        <f t="shared" si="10"/>
        <v>1</v>
      </c>
    </row>
    <row r="152" spans="2:8" s="167" customFormat="1" x14ac:dyDescent="0.25">
      <c r="B152" s="246" t="s">
        <v>99</v>
      </c>
      <c r="C152" s="242"/>
      <c r="D152" s="243">
        <v>1</v>
      </c>
      <c r="E152" s="244" t="s">
        <v>192</v>
      </c>
      <c r="F152" s="214">
        <v>1</v>
      </c>
      <c r="G152" s="204">
        <v>1</v>
      </c>
      <c r="H152" s="204">
        <f t="shared" si="10"/>
        <v>1</v>
      </c>
    </row>
    <row r="153" spans="2:8" s="167" customFormat="1" x14ac:dyDescent="0.25">
      <c r="B153" s="191" t="s">
        <v>99</v>
      </c>
      <c r="C153" s="192"/>
      <c r="D153" s="192">
        <v>1</v>
      </c>
      <c r="E153" s="193" t="s">
        <v>193</v>
      </c>
      <c r="F153" s="196">
        <v>1</v>
      </c>
      <c r="G153" s="197">
        <v>0</v>
      </c>
      <c r="H153" s="197">
        <f t="shared" si="10"/>
        <v>0</v>
      </c>
    </row>
    <row r="154" spans="2:8" s="167" customFormat="1" x14ac:dyDescent="0.25">
      <c r="B154" s="246" t="s">
        <v>99</v>
      </c>
      <c r="C154" s="242"/>
      <c r="D154" s="243">
        <v>1</v>
      </c>
      <c r="E154" s="244" t="s">
        <v>194</v>
      </c>
      <c r="F154" s="214">
        <v>1</v>
      </c>
      <c r="G154" s="204">
        <v>1</v>
      </c>
      <c r="H154" s="204">
        <f t="shared" si="10"/>
        <v>1</v>
      </c>
    </row>
    <row r="155" spans="2:8" s="167" customFormat="1" x14ac:dyDescent="0.25">
      <c r="B155" s="247"/>
      <c r="C155" s="242"/>
      <c r="D155" s="243"/>
      <c r="E155" s="244"/>
      <c r="F155" s="240">
        <v>1</v>
      </c>
      <c r="G155" s="204">
        <f>$G$1*D155/F155</f>
        <v>0</v>
      </c>
      <c r="H155" s="204">
        <f t="shared" si="10"/>
        <v>0</v>
      </c>
    </row>
    <row r="156" spans="2:8" s="167" customFormat="1" ht="16.5" thickBot="1" x14ac:dyDescent="0.3">
      <c r="B156" s="248"/>
      <c r="C156" s="243"/>
      <c r="D156" s="243"/>
      <c r="E156" s="249"/>
      <c r="F156" s="240">
        <v>1</v>
      </c>
      <c r="G156" s="204">
        <f>$G$1*D156/F156</f>
        <v>0</v>
      </c>
      <c r="H156" s="210">
        <f t="shared" si="10"/>
        <v>0</v>
      </c>
    </row>
    <row r="157" spans="2:8" ht="21.75" thickBot="1" x14ac:dyDescent="0.3">
      <c r="B157" s="280" t="s">
        <v>5</v>
      </c>
      <c r="C157" s="281"/>
      <c r="D157" s="281"/>
      <c r="E157" s="281"/>
      <c r="F157" s="281"/>
      <c r="G157" s="281"/>
      <c r="H157" s="282"/>
    </row>
    <row r="158" spans="2:8" ht="16.5" thickBot="1" x14ac:dyDescent="0.3"/>
    <row r="159" spans="2:8" ht="21.75" thickBot="1" x14ac:dyDescent="0.3">
      <c r="B159" s="280" t="s">
        <v>366</v>
      </c>
      <c r="C159" s="281"/>
      <c r="D159" s="281"/>
      <c r="E159" s="281"/>
      <c r="F159" s="281"/>
      <c r="G159" s="281"/>
      <c r="H159" s="281"/>
    </row>
    <row r="160" spans="2:8" ht="18.75" x14ac:dyDescent="0.3">
      <c r="B160" s="99" t="s">
        <v>0</v>
      </c>
      <c r="C160" s="100" t="s">
        <v>120</v>
      </c>
      <c r="D160" s="100" t="s">
        <v>2</v>
      </c>
      <c r="E160" s="101" t="s">
        <v>3</v>
      </c>
      <c r="F160" s="79" t="s">
        <v>373</v>
      </c>
      <c r="G160" s="79" t="s">
        <v>371</v>
      </c>
      <c r="H160" s="80" t="s">
        <v>374</v>
      </c>
    </row>
    <row r="161" spans="2:8" s="167" customFormat="1" x14ac:dyDescent="0.25">
      <c r="B161" s="250" t="s">
        <v>99</v>
      </c>
      <c r="C161" s="231" t="s">
        <v>100</v>
      </c>
      <c r="D161" s="229">
        <v>1</v>
      </c>
      <c r="E161" s="232" t="s">
        <v>256</v>
      </c>
      <c r="F161" s="239">
        <v>1</v>
      </c>
      <c r="G161" s="204">
        <v>4</v>
      </c>
      <c r="H161" s="204">
        <f t="shared" ref="H161:H189" si="11">ROUNDUP(G161,0)</f>
        <v>4</v>
      </c>
    </row>
    <row r="162" spans="2:8" s="167" customFormat="1" x14ac:dyDescent="0.25">
      <c r="B162" s="250" t="s">
        <v>99</v>
      </c>
      <c r="C162" s="231" t="s">
        <v>100</v>
      </c>
      <c r="D162" s="229">
        <v>1</v>
      </c>
      <c r="E162" s="232" t="s">
        <v>257</v>
      </c>
      <c r="F162" s="251">
        <v>1</v>
      </c>
      <c r="G162" s="204">
        <v>4</v>
      </c>
      <c r="H162" s="204">
        <f t="shared" si="11"/>
        <v>4</v>
      </c>
    </row>
    <row r="163" spans="2:8" s="167" customFormat="1" x14ac:dyDescent="0.25">
      <c r="B163" s="250" t="s">
        <v>99</v>
      </c>
      <c r="C163" s="231" t="s">
        <v>100</v>
      </c>
      <c r="D163" s="229">
        <v>1</v>
      </c>
      <c r="E163" s="232" t="s">
        <v>259</v>
      </c>
      <c r="F163" s="251">
        <v>1</v>
      </c>
      <c r="G163" s="204">
        <v>4</v>
      </c>
      <c r="H163" s="204">
        <f t="shared" si="11"/>
        <v>4</v>
      </c>
    </row>
    <row r="164" spans="2:8" s="167" customFormat="1" x14ac:dyDescent="0.25">
      <c r="B164" s="250" t="s">
        <v>99</v>
      </c>
      <c r="C164" s="231" t="s">
        <v>100</v>
      </c>
      <c r="D164" s="229">
        <v>1</v>
      </c>
      <c r="E164" s="232" t="s">
        <v>261</v>
      </c>
      <c r="F164" s="251">
        <v>1</v>
      </c>
      <c r="G164" s="204">
        <v>4</v>
      </c>
      <c r="H164" s="204">
        <f t="shared" si="11"/>
        <v>4</v>
      </c>
    </row>
    <row r="165" spans="2:8" s="167" customFormat="1" x14ac:dyDescent="0.25">
      <c r="B165" s="228" t="s">
        <v>149</v>
      </c>
      <c r="C165" s="231" t="s">
        <v>216</v>
      </c>
      <c r="D165" s="229">
        <v>1</v>
      </c>
      <c r="E165" s="232" t="s">
        <v>222</v>
      </c>
      <c r="F165" s="251">
        <v>1</v>
      </c>
      <c r="G165" s="204">
        <v>4</v>
      </c>
      <c r="H165" s="204">
        <f t="shared" si="11"/>
        <v>4</v>
      </c>
    </row>
    <row r="166" spans="2:8" s="167" customFormat="1" x14ac:dyDescent="0.25">
      <c r="B166" s="228" t="s">
        <v>149</v>
      </c>
      <c r="C166" s="231" t="s">
        <v>217</v>
      </c>
      <c r="D166" s="229">
        <v>1</v>
      </c>
      <c r="E166" s="232" t="s">
        <v>222</v>
      </c>
      <c r="F166" s="251">
        <v>1</v>
      </c>
      <c r="G166" s="204">
        <v>4</v>
      </c>
      <c r="H166" s="204">
        <f t="shared" si="11"/>
        <v>4</v>
      </c>
    </row>
    <row r="167" spans="2:8" s="167" customFormat="1" x14ac:dyDescent="0.25">
      <c r="B167" s="228" t="s">
        <v>149</v>
      </c>
      <c r="C167" s="231" t="s">
        <v>218</v>
      </c>
      <c r="D167" s="229">
        <v>1</v>
      </c>
      <c r="E167" s="232" t="s">
        <v>222</v>
      </c>
      <c r="F167" s="251">
        <v>1</v>
      </c>
      <c r="G167" s="204">
        <v>4</v>
      </c>
      <c r="H167" s="204">
        <f t="shared" si="11"/>
        <v>4</v>
      </c>
    </row>
    <row r="168" spans="2:8" s="167" customFormat="1" x14ac:dyDescent="0.25">
      <c r="B168" s="228" t="s">
        <v>149</v>
      </c>
      <c r="C168" s="231" t="s">
        <v>219</v>
      </c>
      <c r="D168" s="229">
        <v>1</v>
      </c>
      <c r="E168" s="232" t="s">
        <v>222</v>
      </c>
      <c r="F168" s="251">
        <v>1</v>
      </c>
      <c r="G168" s="204">
        <v>4</v>
      </c>
      <c r="H168" s="204">
        <f t="shared" si="11"/>
        <v>4</v>
      </c>
    </row>
    <row r="169" spans="2:8" s="167" customFormat="1" x14ac:dyDescent="0.25">
      <c r="B169" s="228" t="s">
        <v>149</v>
      </c>
      <c r="C169" s="231" t="s">
        <v>220</v>
      </c>
      <c r="D169" s="229">
        <v>1</v>
      </c>
      <c r="E169" s="232" t="s">
        <v>222</v>
      </c>
      <c r="F169" s="251">
        <v>1</v>
      </c>
      <c r="G169" s="204">
        <v>4</v>
      </c>
      <c r="H169" s="204">
        <f t="shared" si="11"/>
        <v>4</v>
      </c>
    </row>
    <row r="170" spans="2:8" s="167" customFormat="1" x14ac:dyDescent="0.25">
      <c r="B170" s="228" t="s">
        <v>149</v>
      </c>
      <c r="C170" s="231" t="s">
        <v>221</v>
      </c>
      <c r="D170" s="229">
        <v>1</v>
      </c>
      <c r="E170" s="232" t="s">
        <v>222</v>
      </c>
      <c r="F170" s="251">
        <v>1</v>
      </c>
      <c r="G170" s="204">
        <v>4</v>
      </c>
      <c r="H170" s="204">
        <f t="shared" si="11"/>
        <v>4</v>
      </c>
    </row>
    <row r="171" spans="2:8" s="167" customFormat="1" x14ac:dyDescent="0.25">
      <c r="B171" s="252" t="s">
        <v>125</v>
      </c>
      <c r="C171" s="253" t="s">
        <v>138</v>
      </c>
      <c r="D171" s="253">
        <v>1</v>
      </c>
      <c r="E171" s="254" t="s">
        <v>139</v>
      </c>
      <c r="F171" s="251">
        <v>1</v>
      </c>
      <c r="G171" s="204">
        <v>0</v>
      </c>
      <c r="H171" s="204">
        <f t="shared" si="11"/>
        <v>0</v>
      </c>
    </row>
    <row r="172" spans="2:8" s="167" customFormat="1" x14ac:dyDescent="0.25">
      <c r="B172" s="228" t="s">
        <v>99</v>
      </c>
      <c r="C172" s="231" t="s">
        <v>100</v>
      </c>
      <c r="D172" s="229">
        <v>1</v>
      </c>
      <c r="E172" s="232" t="s">
        <v>388</v>
      </c>
      <c r="F172" s="251">
        <v>1</v>
      </c>
      <c r="G172" s="204">
        <v>4</v>
      </c>
      <c r="H172" s="204">
        <f t="shared" si="11"/>
        <v>4</v>
      </c>
    </row>
    <row r="173" spans="2:8" s="167" customFormat="1" x14ac:dyDescent="0.25">
      <c r="B173" s="250" t="s">
        <v>99</v>
      </c>
      <c r="C173" s="231"/>
      <c r="D173" s="229">
        <v>1</v>
      </c>
      <c r="E173" s="232" t="s">
        <v>389</v>
      </c>
      <c r="F173" s="251">
        <v>1</v>
      </c>
      <c r="G173" s="204">
        <v>2</v>
      </c>
      <c r="H173" s="204">
        <f t="shared" si="11"/>
        <v>2</v>
      </c>
    </row>
    <row r="174" spans="2:8" s="167" customFormat="1" x14ac:dyDescent="0.25">
      <c r="B174" s="241" t="s">
        <v>140</v>
      </c>
      <c r="C174" s="242" t="s">
        <v>418</v>
      </c>
      <c r="D174" s="243">
        <v>1</v>
      </c>
      <c r="E174" s="244" t="s">
        <v>244</v>
      </c>
      <c r="F174" s="214">
        <v>1</v>
      </c>
      <c r="G174" s="204">
        <v>2</v>
      </c>
      <c r="H174" s="204">
        <f t="shared" si="11"/>
        <v>2</v>
      </c>
    </row>
    <row r="175" spans="2:8" s="167" customFormat="1" x14ac:dyDescent="0.25">
      <c r="B175" s="241" t="s">
        <v>99</v>
      </c>
      <c r="C175" s="242" t="s">
        <v>100</v>
      </c>
      <c r="D175" s="243">
        <v>1</v>
      </c>
      <c r="E175" s="244" t="s">
        <v>245</v>
      </c>
      <c r="F175" s="214">
        <v>1</v>
      </c>
      <c r="G175" s="204">
        <v>4</v>
      </c>
      <c r="H175" s="204">
        <f t="shared" si="11"/>
        <v>4</v>
      </c>
    </row>
    <row r="176" spans="2:8" s="167" customFormat="1" x14ac:dyDescent="0.25">
      <c r="B176" s="241" t="s">
        <v>99</v>
      </c>
      <c r="C176" s="242" t="s">
        <v>100</v>
      </c>
      <c r="D176" s="243">
        <v>1</v>
      </c>
      <c r="E176" s="244" t="s">
        <v>247</v>
      </c>
      <c r="F176" s="214">
        <v>1</v>
      </c>
      <c r="G176" s="204">
        <v>4</v>
      </c>
      <c r="H176" s="204">
        <f t="shared" si="11"/>
        <v>4</v>
      </c>
    </row>
    <row r="177" spans="2:8" s="167" customFormat="1" x14ac:dyDescent="0.25">
      <c r="B177" s="255"/>
      <c r="C177" s="256"/>
      <c r="D177" s="256"/>
      <c r="E177" s="167" t="s">
        <v>377</v>
      </c>
      <c r="F177" s="251"/>
      <c r="G177" s="204"/>
      <c r="H177" s="204"/>
    </row>
    <row r="178" spans="2:8" s="167" customFormat="1" x14ac:dyDescent="0.25">
      <c r="B178" s="255"/>
      <c r="C178" s="256"/>
      <c r="D178" s="256"/>
      <c r="E178" s="167" t="s">
        <v>378</v>
      </c>
      <c r="F178" s="251"/>
      <c r="G178" s="204"/>
      <c r="H178" s="204"/>
    </row>
    <row r="179" spans="2:8" s="167" customFormat="1" x14ac:dyDescent="0.25">
      <c r="B179" s="255"/>
      <c r="C179" s="256"/>
      <c r="D179" s="256"/>
      <c r="E179" s="167" t="s">
        <v>379</v>
      </c>
      <c r="F179" s="251"/>
      <c r="G179" s="204"/>
      <c r="H179" s="204"/>
    </row>
    <row r="180" spans="2:8" s="167" customFormat="1" x14ac:dyDescent="0.25">
      <c r="B180" s="255"/>
      <c r="C180" s="256"/>
      <c r="D180" s="256"/>
      <c r="E180" s="167" t="s">
        <v>380</v>
      </c>
      <c r="F180" s="251"/>
      <c r="G180" s="204"/>
      <c r="H180" s="204"/>
    </row>
    <row r="181" spans="2:8" s="167" customFormat="1" x14ac:dyDescent="0.25">
      <c r="B181" s="255"/>
      <c r="C181" s="256"/>
      <c r="D181" s="256"/>
      <c r="E181" s="167" t="s">
        <v>381</v>
      </c>
      <c r="F181" s="251"/>
      <c r="G181" s="204"/>
      <c r="H181" s="204"/>
    </row>
    <row r="182" spans="2:8" s="167" customFormat="1" x14ac:dyDescent="0.25">
      <c r="B182" s="255"/>
      <c r="C182" s="256"/>
      <c r="D182" s="256"/>
      <c r="E182" s="167" t="s">
        <v>382</v>
      </c>
      <c r="F182" s="251"/>
      <c r="G182" s="204"/>
      <c r="H182" s="204"/>
    </row>
    <row r="183" spans="2:8" s="167" customFormat="1" x14ac:dyDescent="0.25">
      <c r="B183" s="255"/>
      <c r="C183" s="256"/>
      <c r="D183" s="256"/>
      <c r="E183" s="167" t="s">
        <v>383</v>
      </c>
      <c r="F183" s="251"/>
      <c r="G183" s="204"/>
      <c r="H183" s="204"/>
    </row>
    <row r="184" spans="2:8" s="167" customFormat="1" x14ac:dyDescent="0.25">
      <c r="B184" s="255"/>
      <c r="C184" s="256"/>
      <c r="D184" s="256"/>
      <c r="E184" s="167" t="s">
        <v>384</v>
      </c>
      <c r="F184" s="251"/>
      <c r="G184" s="204"/>
      <c r="H184" s="204"/>
    </row>
    <row r="185" spans="2:8" s="167" customFormat="1" x14ac:dyDescent="0.25">
      <c r="B185" s="255"/>
      <c r="C185" s="256"/>
      <c r="D185" s="256"/>
      <c r="E185" s="167" t="s">
        <v>385</v>
      </c>
      <c r="F185" s="251"/>
      <c r="G185" s="204"/>
      <c r="H185" s="204"/>
    </row>
    <row r="186" spans="2:8" s="167" customFormat="1" x14ac:dyDescent="0.25">
      <c r="B186" s="247"/>
      <c r="C186" s="242"/>
      <c r="D186" s="242">
        <v>4</v>
      </c>
      <c r="E186" s="167" t="s">
        <v>386</v>
      </c>
      <c r="F186" s="251">
        <v>1</v>
      </c>
      <c r="G186" s="204">
        <v>4</v>
      </c>
      <c r="H186" s="204">
        <f t="shared" si="11"/>
        <v>4</v>
      </c>
    </row>
    <row r="187" spans="2:8" s="167" customFormat="1" x14ac:dyDescent="0.25">
      <c r="B187" s="247"/>
      <c r="C187" s="242"/>
      <c r="D187" s="242">
        <v>4</v>
      </c>
      <c r="E187" s="167" t="s">
        <v>263</v>
      </c>
      <c r="F187" s="251">
        <v>1</v>
      </c>
      <c r="G187" s="204">
        <v>4</v>
      </c>
      <c r="H187" s="204">
        <f t="shared" si="11"/>
        <v>4</v>
      </c>
    </row>
    <row r="188" spans="2:8" s="167" customFormat="1" x14ac:dyDescent="0.25">
      <c r="B188" s="250" t="s">
        <v>99</v>
      </c>
      <c r="C188" s="231" t="s">
        <v>100</v>
      </c>
      <c r="D188" s="229">
        <v>1</v>
      </c>
      <c r="E188" s="244" t="s">
        <v>264</v>
      </c>
      <c r="F188" s="251">
        <v>1</v>
      </c>
      <c r="G188" s="204">
        <v>4</v>
      </c>
      <c r="H188" s="204">
        <f t="shared" si="11"/>
        <v>4</v>
      </c>
    </row>
    <row r="189" spans="2:8" s="167" customFormat="1" ht="16.5" thickBot="1" x14ac:dyDescent="0.3">
      <c r="B189" s="241" t="s">
        <v>99</v>
      </c>
      <c r="C189" s="242" t="s">
        <v>100</v>
      </c>
      <c r="D189" s="242">
        <v>1</v>
      </c>
      <c r="E189" s="244" t="s">
        <v>266</v>
      </c>
      <c r="F189" s="251">
        <v>1</v>
      </c>
      <c r="G189" s="204">
        <v>2</v>
      </c>
      <c r="H189" s="210">
        <f t="shared" si="11"/>
        <v>2</v>
      </c>
    </row>
    <row r="190" spans="2:8" ht="21.75" thickBot="1" x14ac:dyDescent="0.3">
      <c r="B190" s="280" t="s">
        <v>5</v>
      </c>
      <c r="C190" s="281"/>
      <c r="D190" s="281"/>
      <c r="E190" s="281"/>
      <c r="F190" s="281"/>
      <c r="G190" s="281"/>
      <c r="H190" s="282"/>
    </row>
    <row r="191" spans="2:8" ht="12" customHeight="1" thickBot="1" x14ac:dyDescent="0.3"/>
    <row r="192" spans="2:8" ht="21.95" customHeight="1" thickBot="1" x14ac:dyDescent="0.3">
      <c r="B192" s="280" t="s">
        <v>376</v>
      </c>
      <c r="C192" s="281"/>
      <c r="D192" s="281"/>
      <c r="E192" s="281"/>
      <c r="F192" s="281"/>
      <c r="G192" s="281"/>
      <c r="H192" s="281"/>
    </row>
  </sheetData>
  <mergeCells count="15">
    <mergeCell ref="B81:H81"/>
    <mergeCell ref="B4:H4"/>
    <mergeCell ref="B16:H16"/>
    <mergeCell ref="B18:H18"/>
    <mergeCell ref="B67:H67"/>
    <mergeCell ref="B69:H69"/>
    <mergeCell ref="B159:H159"/>
    <mergeCell ref="B190:H190"/>
    <mergeCell ref="B192:H192"/>
    <mergeCell ref="B83:H83"/>
    <mergeCell ref="B132:H132"/>
    <mergeCell ref="B134:H134"/>
    <mergeCell ref="B143:H143"/>
    <mergeCell ref="B145:H145"/>
    <mergeCell ref="B157:H157"/>
  </mergeCells>
  <phoneticPr fontId="18" type="noConversion"/>
  <hyperlinks>
    <hyperlink ref="O131" r:id="rId1"/>
  </hyperlinks>
  <pageMargins left="0.25" right="0.25" top="0.25" bottom="0.25" header="0.5" footer="0.5"/>
  <pageSetup scale="80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topLeftCell="A7" zoomScale="84" zoomScaleNormal="84" zoomScalePageLayoutView="84" workbookViewId="0">
      <selection activeCell="E33" sqref="E33"/>
    </sheetView>
  </sheetViews>
  <sheetFormatPr defaultColWidth="11" defaultRowHeight="15.75" x14ac:dyDescent="0.25"/>
  <cols>
    <col min="1" max="1" width="5.625" style="167" customWidth="1"/>
    <col min="2" max="2" width="19" bestFit="1" customWidth="1"/>
    <col min="3" max="3" width="29.125" bestFit="1" customWidth="1"/>
    <col min="5" max="5" width="61.625" customWidth="1"/>
    <col min="6" max="6" width="14.625" style="1" customWidth="1"/>
    <col min="7" max="7" width="11" style="1" customWidth="1"/>
    <col min="8" max="8" width="12.875" style="68" customWidth="1"/>
    <col min="9" max="11" width="12.875" customWidth="1"/>
    <col min="12" max="12" width="22.125" customWidth="1"/>
    <col min="14" max="14" width="10.875" customWidth="1"/>
  </cols>
  <sheetData>
    <row r="1" spans="2:12" x14ac:dyDescent="0.25">
      <c r="H1" s="68" t="s">
        <v>372</v>
      </c>
      <c r="I1">
        <v>6</v>
      </c>
    </row>
    <row r="3" spans="2:12" ht="16.5" thickBot="1" x14ac:dyDescent="0.3"/>
    <row r="4" spans="2:12" ht="21" customHeight="1" thickBot="1" x14ac:dyDescent="0.3">
      <c r="B4" s="284" t="s">
        <v>368</v>
      </c>
      <c r="C4" s="285"/>
      <c r="D4" s="285"/>
      <c r="E4" s="285"/>
      <c r="F4" s="285"/>
      <c r="G4" s="285"/>
      <c r="H4" s="285"/>
      <c r="I4" s="285"/>
      <c r="J4" s="285"/>
      <c r="K4" s="288"/>
    </row>
    <row r="5" spans="2:12" ht="16.5" thickBot="1" x14ac:dyDescent="0.3">
      <c r="B5" s="113" t="s">
        <v>0</v>
      </c>
      <c r="C5" s="114" t="s">
        <v>1</v>
      </c>
      <c r="D5" s="114" t="s">
        <v>2</v>
      </c>
      <c r="E5" s="114" t="s">
        <v>3</v>
      </c>
      <c r="F5" s="115" t="s">
        <v>375</v>
      </c>
      <c r="G5" s="115" t="s">
        <v>5</v>
      </c>
      <c r="H5" s="82" t="s">
        <v>373</v>
      </c>
      <c r="I5" s="82" t="s">
        <v>371</v>
      </c>
      <c r="J5" s="83" t="s">
        <v>374</v>
      </c>
      <c r="K5" s="84" t="s">
        <v>5</v>
      </c>
      <c r="L5" s="4" t="s">
        <v>86</v>
      </c>
    </row>
    <row r="6" spans="2:12" x14ac:dyDescent="0.25">
      <c r="B6" s="141" t="s">
        <v>18</v>
      </c>
      <c r="C6" s="142" t="s">
        <v>8</v>
      </c>
      <c r="D6" s="142">
        <v>100</v>
      </c>
      <c r="E6" s="142" t="s">
        <v>9</v>
      </c>
      <c r="F6" s="143">
        <v>15.26</v>
      </c>
      <c r="G6" s="144">
        <f>F6</f>
        <v>15.26</v>
      </c>
      <c r="H6" s="127">
        <v>100</v>
      </c>
      <c r="I6" s="128">
        <f t="shared" ref="I6:I15" si="0">$I$1*D6/H6</f>
        <v>6</v>
      </c>
      <c r="J6" s="128">
        <f>ROUNDUP(I6,0)</f>
        <v>6</v>
      </c>
      <c r="K6" s="129">
        <f t="shared" ref="K6:K15" si="1">F6*J6</f>
        <v>91.56</v>
      </c>
      <c r="L6" s="2" t="s">
        <v>90</v>
      </c>
    </row>
    <row r="7" spans="2:12" x14ac:dyDescent="0.25">
      <c r="B7" s="145" t="s">
        <v>18</v>
      </c>
      <c r="C7" s="128" t="s">
        <v>10</v>
      </c>
      <c r="D7" s="128">
        <v>4</v>
      </c>
      <c r="E7" s="128" t="s">
        <v>12</v>
      </c>
      <c r="F7" s="146">
        <v>6.63</v>
      </c>
      <c r="G7" s="147">
        <f t="shared" ref="G7:G14" si="2">F7*D7</f>
        <v>26.52</v>
      </c>
      <c r="H7" s="127">
        <v>1</v>
      </c>
      <c r="I7" s="128">
        <f t="shared" si="0"/>
        <v>24</v>
      </c>
      <c r="J7" s="128">
        <f t="shared" ref="J7:J15" si="3">ROUNDUP(I7,0)</f>
        <v>24</v>
      </c>
      <c r="K7" s="129">
        <f t="shared" si="1"/>
        <v>159.12</v>
      </c>
      <c r="L7" s="2" t="s">
        <v>90</v>
      </c>
    </row>
    <row r="8" spans="2:12" x14ac:dyDescent="0.25">
      <c r="B8" s="145" t="s">
        <v>18</v>
      </c>
      <c r="C8" s="128" t="s">
        <v>11</v>
      </c>
      <c r="D8" s="128">
        <v>4</v>
      </c>
      <c r="E8" s="128" t="s">
        <v>13</v>
      </c>
      <c r="F8" s="146">
        <v>5.31</v>
      </c>
      <c r="G8" s="147">
        <f t="shared" si="2"/>
        <v>21.24</v>
      </c>
      <c r="H8" s="127">
        <v>1</v>
      </c>
      <c r="I8" s="128">
        <f t="shared" si="0"/>
        <v>24</v>
      </c>
      <c r="J8" s="128">
        <f t="shared" si="3"/>
        <v>24</v>
      </c>
      <c r="K8" s="129">
        <f t="shared" si="1"/>
        <v>127.44</v>
      </c>
      <c r="L8" s="2" t="s">
        <v>90</v>
      </c>
    </row>
    <row r="9" spans="2:12" x14ac:dyDescent="0.25">
      <c r="B9" s="145" t="s">
        <v>18</v>
      </c>
      <c r="C9" s="128" t="s">
        <v>14</v>
      </c>
      <c r="D9" s="128">
        <v>2</v>
      </c>
      <c r="E9" s="128" t="s">
        <v>15</v>
      </c>
      <c r="F9" s="146">
        <v>8.7899999999999991</v>
      </c>
      <c r="G9" s="147">
        <f t="shared" si="2"/>
        <v>17.579999999999998</v>
      </c>
      <c r="H9" s="127">
        <v>1</v>
      </c>
      <c r="I9" s="128">
        <f t="shared" si="0"/>
        <v>12</v>
      </c>
      <c r="J9" s="128">
        <f t="shared" si="3"/>
        <v>12</v>
      </c>
      <c r="K9" s="129">
        <f t="shared" si="1"/>
        <v>105.47999999999999</v>
      </c>
      <c r="L9" s="2" t="s">
        <v>90</v>
      </c>
    </row>
    <row r="10" spans="2:12" x14ac:dyDescent="0.25">
      <c r="B10" s="145" t="s">
        <v>18</v>
      </c>
      <c r="C10" s="128" t="s">
        <v>16</v>
      </c>
      <c r="D10" s="128">
        <v>4</v>
      </c>
      <c r="E10" s="128" t="s">
        <v>17</v>
      </c>
      <c r="F10" s="146">
        <v>5.76</v>
      </c>
      <c r="G10" s="147">
        <f t="shared" si="2"/>
        <v>23.04</v>
      </c>
      <c r="H10" s="127">
        <v>1</v>
      </c>
      <c r="I10" s="128">
        <f t="shared" si="0"/>
        <v>24</v>
      </c>
      <c r="J10" s="128">
        <f t="shared" si="3"/>
        <v>24</v>
      </c>
      <c r="K10" s="129">
        <f t="shared" si="1"/>
        <v>138.24</v>
      </c>
      <c r="L10" s="2" t="s">
        <v>90</v>
      </c>
    </row>
    <row r="11" spans="2:12" x14ac:dyDescent="0.25">
      <c r="B11" s="145" t="s">
        <v>88</v>
      </c>
      <c r="C11" s="199" t="s">
        <v>424</v>
      </c>
      <c r="D11" s="128">
        <v>1</v>
      </c>
      <c r="E11" s="128" t="s">
        <v>94</v>
      </c>
      <c r="F11" s="146">
        <v>13.66</v>
      </c>
      <c r="G11" s="147">
        <f t="shared" si="2"/>
        <v>13.66</v>
      </c>
      <c r="H11" s="127">
        <v>1</v>
      </c>
      <c r="I11" s="128">
        <f t="shared" si="0"/>
        <v>6</v>
      </c>
      <c r="J11" s="128">
        <f t="shared" si="3"/>
        <v>6</v>
      </c>
      <c r="K11" s="129">
        <f t="shared" si="1"/>
        <v>81.960000000000008</v>
      </c>
      <c r="L11" t="s">
        <v>92</v>
      </c>
    </row>
    <row r="12" spans="2:12" x14ac:dyDescent="0.25">
      <c r="B12" s="145" t="s">
        <v>88</v>
      </c>
      <c r="C12" s="199" t="s">
        <v>423</v>
      </c>
      <c r="D12" s="128">
        <v>2</v>
      </c>
      <c r="E12" s="128" t="s">
        <v>422</v>
      </c>
      <c r="F12" s="146">
        <v>5.7</v>
      </c>
      <c r="G12" s="147">
        <f t="shared" si="2"/>
        <v>11.4</v>
      </c>
      <c r="H12" s="127">
        <v>1</v>
      </c>
      <c r="I12" s="128">
        <f t="shared" si="0"/>
        <v>12</v>
      </c>
      <c r="J12" s="128">
        <f t="shared" si="3"/>
        <v>12</v>
      </c>
      <c r="K12" s="129">
        <f t="shared" si="1"/>
        <v>68.400000000000006</v>
      </c>
      <c r="L12" t="s">
        <v>96</v>
      </c>
    </row>
    <row r="13" spans="2:12" x14ac:dyDescent="0.25">
      <c r="B13" s="145" t="s">
        <v>99</v>
      </c>
      <c r="C13" s="128" t="s">
        <v>100</v>
      </c>
      <c r="D13" s="128">
        <v>2</v>
      </c>
      <c r="E13" s="128" t="s">
        <v>105</v>
      </c>
      <c r="F13" s="146">
        <v>14.95</v>
      </c>
      <c r="G13" s="147">
        <f>F13</f>
        <v>14.95</v>
      </c>
      <c r="H13" s="127">
        <v>2</v>
      </c>
      <c r="I13" s="128">
        <f t="shared" si="0"/>
        <v>6</v>
      </c>
      <c r="J13" s="128">
        <f t="shared" si="3"/>
        <v>6</v>
      </c>
      <c r="K13" s="129">
        <f t="shared" si="1"/>
        <v>89.699999999999989</v>
      </c>
      <c r="L13" s="2" t="s">
        <v>104</v>
      </c>
    </row>
    <row r="14" spans="2:12" x14ac:dyDescent="0.25">
      <c r="B14" s="145" t="s">
        <v>99</v>
      </c>
      <c r="C14" s="128" t="s">
        <v>100</v>
      </c>
      <c r="D14" s="128">
        <v>1</v>
      </c>
      <c r="E14" s="128" t="s">
        <v>106</v>
      </c>
      <c r="F14" s="146">
        <v>24.95</v>
      </c>
      <c r="G14" s="147">
        <f t="shared" si="2"/>
        <v>24.95</v>
      </c>
      <c r="H14" s="127">
        <v>1</v>
      </c>
      <c r="I14" s="128">
        <f t="shared" si="0"/>
        <v>6</v>
      </c>
      <c r="J14" s="128">
        <f t="shared" si="3"/>
        <v>6</v>
      </c>
      <c r="K14" s="129">
        <f t="shared" si="1"/>
        <v>149.69999999999999</v>
      </c>
      <c r="L14" s="2" t="s">
        <v>107</v>
      </c>
    </row>
    <row r="15" spans="2:12" ht="16.5" thickBot="1" x14ac:dyDescent="0.3">
      <c r="B15" s="170" t="s">
        <v>99</v>
      </c>
      <c r="C15" s="136" t="s">
        <v>100</v>
      </c>
      <c r="D15" s="136">
        <v>4</v>
      </c>
      <c r="E15" s="171" t="s">
        <v>196</v>
      </c>
      <c r="F15" s="172">
        <v>17.07</v>
      </c>
      <c r="G15" s="173">
        <f>F15</f>
        <v>17.07</v>
      </c>
      <c r="H15" s="127">
        <v>30</v>
      </c>
      <c r="I15" s="174">
        <f t="shared" si="0"/>
        <v>0.8</v>
      </c>
      <c r="J15" s="174">
        <f t="shared" si="3"/>
        <v>1</v>
      </c>
      <c r="K15" s="175">
        <f t="shared" si="1"/>
        <v>17.07</v>
      </c>
      <c r="L15" t="s">
        <v>197</v>
      </c>
    </row>
    <row r="16" spans="2:12" ht="21.75" thickBot="1" x14ac:dyDescent="0.3">
      <c r="B16" s="286" t="s">
        <v>5</v>
      </c>
      <c r="C16" s="287"/>
      <c r="D16" s="287"/>
      <c r="E16" s="287"/>
      <c r="F16" s="287"/>
      <c r="G16" s="287"/>
      <c r="H16" s="287"/>
      <c r="I16" s="287"/>
      <c r="J16" s="287"/>
      <c r="K16" s="88">
        <f>SUM(K6:K15)</f>
        <v>1028.67</v>
      </c>
    </row>
    <row r="17" spans="2:12" ht="9.9499999999999993" customHeight="1" thickBot="1" x14ac:dyDescent="0.3">
      <c r="F17" s="70"/>
    </row>
    <row r="18" spans="2:12" ht="21.95" customHeight="1" thickBot="1" x14ac:dyDescent="0.3">
      <c r="B18" s="280" t="s">
        <v>369</v>
      </c>
      <c r="C18" s="281"/>
      <c r="D18" s="281"/>
      <c r="E18" s="281"/>
      <c r="F18" s="281"/>
      <c r="G18" s="281"/>
      <c r="H18" s="281"/>
      <c r="I18" s="281"/>
      <c r="J18" s="281"/>
      <c r="K18" s="283"/>
    </row>
    <row r="19" spans="2:12" ht="16.5" thickBot="1" x14ac:dyDescent="0.3">
      <c r="B19" s="77" t="s">
        <v>0</v>
      </c>
      <c r="C19" s="77" t="s">
        <v>1</v>
      </c>
      <c r="D19" s="77" t="s">
        <v>2</v>
      </c>
      <c r="E19" s="77" t="s">
        <v>3</v>
      </c>
      <c r="F19" s="92" t="s">
        <v>375</v>
      </c>
      <c r="G19" s="92" t="s">
        <v>5</v>
      </c>
      <c r="H19" s="79" t="s">
        <v>373</v>
      </c>
      <c r="I19" s="79" t="s">
        <v>371</v>
      </c>
      <c r="J19" s="80" t="s">
        <v>374</v>
      </c>
      <c r="K19" s="89" t="s">
        <v>5</v>
      </c>
      <c r="L19" s="4" t="s">
        <v>86</v>
      </c>
    </row>
    <row r="20" spans="2:12" x14ac:dyDescent="0.25">
      <c r="B20" s="157" t="s">
        <v>352</v>
      </c>
      <c r="C20" s="158" t="s">
        <v>294</v>
      </c>
      <c r="D20" s="159">
        <v>86</v>
      </c>
      <c r="E20" s="158" t="s">
        <v>293</v>
      </c>
      <c r="F20" s="160">
        <v>9.5500000000000007</v>
      </c>
      <c r="G20" s="144">
        <f>F20</f>
        <v>9.5500000000000007</v>
      </c>
      <c r="H20" s="155">
        <v>100</v>
      </c>
      <c r="I20" s="128">
        <f>$I$1*D20/H20</f>
        <v>5.16</v>
      </c>
      <c r="J20" s="128">
        <f>ROUNDUP(I20,0)</f>
        <v>6</v>
      </c>
      <c r="K20" s="129">
        <f>F20*J20</f>
        <v>57.300000000000004</v>
      </c>
      <c r="L20" s="2"/>
    </row>
    <row r="21" spans="2:12" x14ac:dyDescent="0.25">
      <c r="B21" s="161" t="s">
        <v>352</v>
      </c>
      <c r="C21" s="162" t="s">
        <v>286</v>
      </c>
      <c r="D21" s="163">
        <v>84</v>
      </c>
      <c r="E21" s="162" t="s">
        <v>285</v>
      </c>
      <c r="F21" s="164">
        <v>2.19</v>
      </c>
      <c r="G21" s="147">
        <f>F21</f>
        <v>2.19</v>
      </c>
      <c r="H21" s="155">
        <v>100</v>
      </c>
      <c r="I21" s="128">
        <f t="shared" ref="I21:I60" si="4">$I$1*D21/H21</f>
        <v>5.04</v>
      </c>
      <c r="J21" s="128">
        <f t="shared" ref="J21:J60" si="5">ROUNDUP(I21,0)</f>
        <v>6</v>
      </c>
      <c r="K21" s="129">
        <f t="shared" ref="K21:K60" si="6">F21*J21</f>
        <v>13.14</v>
      </c>
      <c r="L21" s="2"/>
    </row>
    <row r="22" spans="2:12" x14ac:dyDescent="0.25">
      <c r="B22" s="161" t="s">
        <v>352</v>
      </c>
      <c r="C22" s="162" t="s">
        <v>274</v>
      </c>
      <c r="D22" s="163">
        <v>73</v>
      </c>
      <c r="E22" s="162" t="s">
        <v>273</v>
      </c>
      <c r="F22" s="164">
        <v>1.61</v>
      </c>
      <c r="G22" s="147">
        <f>F22</f>
        <v>1.61</v>
      </c>
      <c r="H22" s="155">
        <v>100</v>
      </c>
      <c r="I22" s="128">
        <f t="shared" si="4"/>
        <v>4.38</v>
      </c>
      <c r="J22" s="128">
        <f t="shared" si="5"/>
        <v>5</v>
      </c>
      <c r="K22" s="129">
        <f t="shared" si="6"/>
        <v>8.0500000000000007</v>
      </c>
      <c r="L22" s="2"/>
    </row>
    <row r="23" spans="2:12" x14ac:dyDescent="0.25">
      <c r="B23" s="161" t="s">
        <v>352</v>
      </c>
      <c r="C23" s="162" t="s">
        <v>315</v>
      </c>
      <c r="D23" s="163">
        <v>42</v>
      </c>
      <c r="E23" s="162" t="s">
        <v>314</v>
      </c>
      <c r="F23" s="164">
        <v>3.27</v>
      </c>
      <c r="G23" s="147">
        <f t="shared" ref="G23:G65" si="7">F23</f>
        <v>3.27</v>
      </c>
      <c r="H23" s="155">
        <v>100</v>
      </c>
      <c r="I23" s="128">
        <f t="shared" si="4"/>
        <v>2.52</v>
      </c>
      <c r="J23" s="128">
        <f t="shared" si="5"/>
        <v>3</v>
      </c>
      <c r="K23" s="129">
        <f t="shared" si="6"/>
        <v>9.81</v>
      </c>
      <c r="L23" s="2"/>
    </row>
    <row r="24" spans="2:12" x14ac:dyDescent="0.25">
      <c r="B24" s="161" t="s">
        <v>352</v>
      </c>
      <c r="C24" s="162" t="s">
        <v>290</v>
      </c>
      <c r="D24" s="163">
        <v>30</v>
      </c>
      <c r="E24" s="162" t="s">
        <v>289</v>
      </c>
      <c r="F24" s="164">
        <v>6.81</v>
      </c>
      <c r="G24" s="147">
        <f t="shared" si="7"/>
        <v>6.81</v>
      </c>
      <c r="H24" s="155">
        <v>100</v>
      </c>
      <c r="I24" s="128">
        <f t="shared" si="4"/>
        <v>1.8</v>
      </c>
      <c r="J24" s="128">
        <f t="shared" si="5"/>
        <v>2</v>
      </c>
      <c r="K24" s="129">
        <f t="shared" si="6"/>
        <v>13.62</v>
      </c>
      <c r="L24" s="2"/>
    </row>
    <row r="25" spans="2:12" x14ac:dyDescent="0.25">
      <c r="B25" s="161" t="s">
        <v>352</v>
      </c>
      <c r="C25" s="162" t="s">
        <v>296</v>
      </c>
      <c r="D25" s="163">
        <v>28</v>
      </c>
      <c r="E25" s="162" t="s">
        <v>295</v>
      </c>
      <c r="F25" s="164">
        <v>11.7</v>
      </c>
      <c r="G25" s="147">
        <f t="shared" si="7"/>
        <v>11.7</v>
      </c>
      <c r="H25" s="155">
        <v>100</v>
      </c>
      <c r="I25" s="128">
        <f t="shared" si="4"/>
        <v>1.68</v>
      </c>
      <c r="J25" s="128">
        <f t="shared" si="5"/>
        <v>2</v>
      </c>
      <c r="K25" s="129">
        <f t="shared" si="6"/>
        <v>23.4</v>
      </c>
      <c r="L25" s="2"/>
    </row>
    <row r="26" spans="2:12" x14ac:dyDescent="0.25">
      <c r="B26" s="161" t="s">
        <v>352</v>
      </c>
      <c r="C26" s="162" t="s">
        <v>288</v>
      </c>
      <c r="D26" s="163">
        <v>22</v>
      </c>
      <c r="E26" s="162" t="s">
        <v>287</v>
      </c>
      <c r="F26" s="164">
        <v>3.23</v>
      </c>
      <c r="G26" s="147">
        <f t="shared" si="7"/>
        <v>3.23</v>
      </c>
      <c r="H26" s="155">
        <v>100</v>
      </c>
      <c r="I26" s="128">
        <f t="shared" si="4"/>
        <v>1.32</v>
      </c>
      <c r="J26" s="128">
        <f t="shared" si="5"/>
        <v>2</v>
      </c>
      <c r="K26" s="129">
        <f t="shared" si="6"/>
        <v>6.46</v>
      </c>
      <c r="L26" s="2"/>
    </row>
    <row r="27" spans="2:12" x14ac:dyDescent="0.25">
      <c r="B27" s="161" t="s">
        <v>352</v>
      </c>
      <c r="C27" s="162" t="s">
        <v>307</v>
      </c>
      <c r="D27" s="163">
        <v>22</v>
      </c>
      <c r="E27" s="162" t="s">
        <v>306</v>
      </c>
      <c r="F27" s="164">
        <v>8.1999999999999993</v>
      </c>
      <c r="G27" s="147">
        <f t="shared" si="7"/>
        <v>8.1999999999999993</v>
      </c>
      <c r="H27" s="155">
        <v>100</v>
      </c>
      <c r="I27" s="128">
        <f t="shared" si="4"/>
        <v>1.32</v>
      </c>
      <c r="J27" s="128">
        <f t="shared" si="5"/>
        <v>2</v>
      </c>
      <c r="K27" s="129">
        <f t="shared" si="6"/>
        <v>16.399999999999999</v>
      </c>
      <c r="L27" s="2"/>
    </row>
    <row r="28" spans="2:12" x14ac:dyDescent="0.25">
      <c r="B28" s="161" t="s">
        <v>352</v>
      </c>
      <c r="C28" s="162" t="s">
        <v>351</v>
      </c>
      <c r="D28" s="163">
        <v>20</v>
      </c>
      <c r="E28" s="162" t="s">
        <v>350</v>
      </c>
      <c r="F28" s="164">
        <v>12.3</v>
      </c>
      <c r="G28" s="147">
        <f t="shared" si="7"/>
        <v>12.3</v>
      </c>
      <c r="H28" s="155">
        <v>100</v>
      </c>
      <c r="I28" s="128">
        <f t="shared" si="4"/>
        <v>1.2</v>
      </c>
      <c r="J28" s="128">
        <f t="shared" si="5"/>
        <v>2</v>
      </c>
      <c r="K28" s="129">
        <f t="shared" si="6"/>
        <v>24.6</v>
      </c>
      <c r="L28" s="2"/>
    </row>
    <row r="29" spans="2:12" x14ac:dyDescent="0.25">
      <c r="B29" s="161" t="s">
        <v>352</v>
      </c>
      <c r="C29" s="162" t="s">
        <v>280</v>
      </c>
      <c r="D29" s="163">
        <v>18</v>
      </c>
      <c r="E29" s="162" t="s">
        <v>279</v>
      </c>
      <c r="F29" s="164">
        <v>2.08</v>
      </c>
      <c r="G29" s="147">
        <f t="shared" si="7"/>
        <v>2.08</v>
      </c>
      <c r="H29" s="155">
        <v>100</v>
      </c>
      <c r="I29" s="128">
        <f t="shared" si="4"/>
        <v>1.08</v>
      </c>
      <c r="J29" s="128">
        <f t="shared" si="5"/>
        <v>2</v>
      </c>
      <c r="K29" s="129">
        <f t="shared" si="6"/>
        <v>4.16</v>
      </c>
      <c r="L29" s="2"/>
    </row>
    <row r="30" spans="2:12" x14ac:dyDescent="0.25">
      <c r="B30" s="161" t="s">
        <v>352</v>
      </c>
      <c r="C30" s="162" t="s">
        <v>292</v>
      </c>
      <c r="D30" s="163">
        <v>16</v>
      </c>
      <c r="E30" s="162" t="s">
        <v>291</v>
      </c>
      <c r="F30" s="164">
        <v>7.75</v>
      </c>
      <c r="G30" s="147">
        <f t="shared" si="7"/>
        <v>7.75</v>
      </c>
      <c r="H30" s="155">
        <v>100</v>
      </c>
      <c r="I30" s="128">
        <f t="shared" si="4"/>
        <v>0.96</v>
      </c>
      <c r="J30" s="128">
        <f t="shared" si="5"/>
        <v>1</v>
      </c>
      <c r="K30" s="129">
        <f t="shared" si="6"/>
        <v>7.75</v>
      </c>
      <c r="L30" s="2"/>
    </row>
    <row r="31" spans="2:12" x14ac:dyDescent="0.25">
      <c r="B31" s="161" t="s">
        <v>352</v>
      </c>
      <c r="C31" s="162" t="s">
        <v>319</v>
      </c>
      <c r="D31" s="163">
        <v>14</v>
      </c>
      <c r="E31" s="162" t="s">
        <v>318</v>
      </c>
      <c r="F31" s="164">
        <v>9.6999999999999993</v>
      </c>
      <c r="G31" s="147">
        <f t="shared" si="7"/>
        <v>9.6999999999999993</v>
      </c>
      <c r="H31" s="155">
        <v>100</v>
      </c>
      <c r="I31" s="128">
        <f t="shared" si="4"/>
        <v>0.84</v>
      </c>
      <c r="J31" s="128">
        <f t="shared" si="5"/>
        <v>1</v>
      </c>
      <c r="K31" s="129">
        <f t="shared" si="6"/>
        <v>9.6999999999999993</v>
      </c>
      <c r="L31" s="2"/>
    </row>
    <row r="32" spans="2:12" x14ac:dyDescent="0.25">
      <c r="B32" s="161" t="s">
        <v>352</v>
      </c>
      <c r="C32" s="162" t="s">
        <v>317</v>
      </c>
      <c r="D32" s="163">
        <v>13</v>
      </c>
      <c r="E32" s="162" t="s">
        <v>316</v>
      </c>
      <c r="F32" s="164">
        <v>1.96</v>
      </c>
      <c r="G32" s="147">
        <f t="shared" si="7"/>
        <v>1.96</v>
      </c>
      <c r="H32" s="155">
        <v>100</v>
      </c>
      <c r="I32" s="128">
        <f t="shared" si="4"/>
        <v>0.78</v>
      </c>
      <c r="J32" s="128">
        <f t="shared" si="5"/>
        <v>1</v>
      </c>
      <c r="K32" s="129">
        <f t="shared" si="6"/>
        <v>1.96</v>
      </c>
      <c r="L32" s="2"/>
    </row>
    <row r="33" spans="2:12" x14ac:dyDescent="0.25">
      <c r="B33" s="161" t="s">
        <v>352</v>
      </c>
      <c r="C33" s="162" t="s">
        <v>333</v>
      </c>
      <c r="D33" s="163">
        <v>9</v>
      </c>
      <c r="E33" s="162" t="s">
        <v>332</v>
      </c>
      <c r="F33" s="164">
        <v>7.19</v>
      </c>
      <c r="G33" s="147">
        <f t="shared" si="7"/>
        <v>7.19</v>
      </c>
      <c r="H33" s="155">
        <v>100</v>
      </c>
      <c r="I33" s="128">
        <f t="shared" si="4"/>
        <v>0.54</v>
      </c>
      <c r="J33" s="128">
        <f t="shared" si="5"/>
        <v>1</v>
      </c>
      <c r="K33" s="129">
        <f t="shared" si="6"/>
        <v>7.19</v>
      </c>
      <c r="L33" s="2"/>
    </row>
    <row r="34" spans="2:12" x14ac:dyDescent="0.25">
      <c r="B34" s="161" t="s">
        <v>352</v>
      </c>
      <c r="C34" s="162" t="s">
        <v>339</v>
      </c>
      <c r="D34" s="163">
        <v>9</v>
      </c>
      <c r="E34" s="162" t="s">
        <v>338</v>
      </c>
      <c r="F34" s="164">
        <v>1.39</v>
      </c>
      <c r="G34" s="147">
        <f t="shared" si="7"/>
        <v>1.39</v>
      </c>
      <c r="H34" s="155">
        <v>100</v>
      </c>
      <c r="I34" s="128">
        <f t="shared" si="4"/>
        <v>0.54</v>
      </c>
      <c r="J34" s="128">
        <f t="shared" si="5"/>
        <v>1</v>
      </c>
      <c r="K34" s="129">
        <f t="shared" si="6"/>
        <v>1.39</v>
      </c>
      <c r="L34" s="2"/>
    </row>
    <row r="35" spans="2:12" ht="16.5" thickBot="1" x14ac:dyDescent="0.3">
      <c r="B35" s="161" t="s">
        <v>352</v>
      </c>
      <c r="C35" s="162" t="s">
        <v>298</v>
      </c>
      <c r="D35" s="163">
        <v>7</v>
      </c>
      <c r="E35" s="162" t="s">
        <v>297</v>
      </c>
      <c r="F35" s="164">
        <v>8.82</v>
      </c>
      <c r="G35" s="147">
        <f t="shared" si="7"/>
        <v>8.82</v>
      </c>
      <c r="H35" s="155">
        <v>100</v>
      </c>
      <c r="I35" s="128">
        <f t="shared" si="4"/>
        <v>0.42</v>
      </c>
      <c r="J35" s="128">
        <f t="shared" si="5"/>
        <v>1</v>
      </c>
      <c r="K35" s="129">
        <f t="shared" si="6"/>
        <v>8.82</v>
      </c>
      <c r="L35" s="2"/>
    </row>
    <row r="36" spans="2:12" ht="17.25" thickTop="1" thickBot="1" x14ac:dyDescent="0.3">
      <c r="B36" s="161" t="s">
        <v>352</v>
      </c>
      <c r="C36" s="162" t="s">
        <v>335</v>
      </c>
      <c r="D36" s="163">
        <v>7</v>
      </c>
      <c r="E36" s="162" t="s">
        <v>334</v>
      </c>
      <c r="F36" s="164">
        <v>8.36</v>
      </c>
      <c r="G36" s="147">
        <f t="shared" si="7"/>
        <v>8.36</v>
      </c>
      <c r="H36" s="165">
        <v>50</v>
      </c>
      <c r="I36" s="128">
        <f t="shared" si="4"/>
        <v>0.84</v>
      </c>
      <c r="J36" s="128">
        <f t="shared" si="5"/>
        <v>1</v>
      </c>
      <c r="K36" s="129">
        <f t="shared" si="6"/>
        <v>8.36</v>
      </c>
      <c r="L36" s="2"/>
    </row>
    <row r="37" spans="2:12" ht="16.5" thickTop="1" x14ac:dyDescent="0.25">
      <c r="B37" s="161" t="s">
        <v>352</v>
      </c>
      <c r="C37" s="162" t="s">
        <v>313</v>
      </c>
      <c r="D37" s="163">
        <v>6</v>
      </c>
      <c r="E37" s="162" t="s">
        <v>312</v>
      </c>
      <c r="F37" s="164">
        <v>1.04</v>
      </c>
      <c r="G37" s="147">
        <f t="shared" si="7"/>
        <v>1.04</v>
      </c>
      <c r="H37" s="155">
        <v>100</v>
      </c>
      <c r="I37" s="128">
        <f t="shared" si="4"/>
        <v>0.36</v>
      </c>
      <c r="J37" s="128">
        <f t="shared" si="5"/>
        <v>1</v>
      </c>
      <c r="K37" s="129">
        <f t="shared" si="6"/>
        <v>1.04</v>
      </c>
      <c r="L37" s="2"/>
    </row>
    <row r="38" spans="2:12" x14ac:dyDescent="0.25">
      <c r="B38" s="161" t="s">
        <v>352</v>
      </c>
      <c r="C38" s="162" t="s">
        <v>343</v>
      </c>
      <c r="D38" s="163">
        <v>6</v>
      </c>
      <c r="E38" s="216" t="s">
        <v>427</v>
      </c>
      <c r="F38" s="164">
        <v>11.29</v>
      </c>
      <c r="G38" s="147">
        <f t="shared" si="7"/>
        <v>11.29</v>
      </c>
      <c r="H38" s="155">
        <v>100</v>
      </c>
      <c r="I38" s="128">
        <f t="shared" si="4"/>
        <v>0.36</v>
      </c>
      <c r="J38" s="128">
        <f t="shared" si="5"/>
        <v>1</v>
      </c>
      <c r="K38" s="129">
        <f t="shared" si="6"/>
        <v>11.29</v>
      </c>
      <c r="L38" s="2"/>
    </row>
    <row r="39" spans="2:12" x14ac:dyDescent="0.25">
      <c r="B39" s="161" t="s">
        <v>352</v>
      </c>
      <c r="C39" s="162" t="s">
        <v>347</v>
      </c>
      <c r="D39" s="163">
        <v>6</v>
      </c>
      <c r="E39" s="216" t="s">
        <v>426</v>
      </c>
      <c r="F39" s="164">
        <v>1.39</v>
      </c>
      <c r="G39" s="147">
        <f t="shared" si="7"/>
        <v>1.39</v>
      </c>
      <c r="H39" s="155">
        <v>100</v>
      </c>
      <c r="I39" s="128">
        <f t="shared" si="4"/>
        <v>0.36</v>
      </c>
      <c r="J39" s="128">
        <f t="shared" si="5"/>
        <v>1</v>
      </c>
      <c r="K39" s="129">
        <f t="shared" si="6"/>
        <v>1.39</v>
      </c>
      <c r="L39" s="2"/>
    </row>
    <row r="40" spans="2:12" x14ac:dyDescent="0.25">
      <c r="B40" s="161" t="s">
        <v>352</v>
      </c>
      <c r="C40" s="162" t="s">
        <v>349</v>
      </c>
      <c r="D40" s="163">
        <v>6</v>
      </c>
      <c r="E40" s="216" t="s">
        <v>425</v>
      </c>
      <c r="F40" s="164">
        <v>1.43</v>
      </c>
      <c r="G40" s="147">
        <f t="shared" si="7"/>
        <v>1.43</v>
      </c>
      <c r="H40" s="155">
        <v>100</v>
      </c>
      <c r="I40" s="128">
        <f t="shared" si="4"/>
        <v>0.36</v>
      </c>
      <c r="J40" s="128">
        <f t="shared" si="5"/>
        <v>1</v>
      </c>
      <c r="K40" s="129">
        <f t="shared" si="6"/>
        <v>1.43</v>
      </c>
      <c r="L40" s="2"/>
    </row>
    <row r="41" spans="2:12" x14ac:dyDescent="0.25">
      <c r="B41" s="161" t="s">
        <v>352</v>
      </c>
      <c r="C41" s="162" t="s">
        <v>282</v>
      </c>
      <c r="D41" s="163">
        <v>5</v>
      </c>
      <c r="E41" s="162" t="s">
        <v>281</v>
      </c>
      <c r="F41" s="164">
        <v>4.2699999999999996</v>
      </c>
      <c r="G41" s="147">
        <f t="shared" si="7"/>
        <v>4.2699999999999996</v>
      </c>
      <c r="H41" s="155">
        <v>100</v>
      </c>
      <c r="I41" s="128">
        <f t="shared" si="4"/>
        <v>0.3</v>
      </c>
      <c r="J41" s="128">
        <f t="shared" si="5"/>
        <v>1</v>
      </c>
      <c r="K41" s="129">
        <f t="shared" si="6"/>
        <v>4.2699999999999996</v>
      </c>
      <c r="L41" s="2"/>
    </row>
    <row r="42" spans="2:12" x14ac:dyDescent="0.25">
      <c r="B42" s="161" t="s">
        <v>352</v>
      </c>
      <c r="C42" s="162" t="s">
        <v>331</v>
      </c>
      <c r="D42" s="163">
        <v>5</v>
      </c>
      <c r="E42" s="162" t="s">
        <v>330</v>
      </c>
      <c r="F42" s="164">
        <v>2.4300000000000002</v>
      </c>
      <c r="G42" s="147">
        <f t="shared" si="7"/>
        <v>2.4300000000000002</v>
      </c>
      <c r="H42" s="155">
        <v>100</v>
      </c>
      <c r="I42" s="128">
        <f t="shared" si="4"/>
        <v>0.3</v>
      </c>
      <c r="J42" s="128">
        <f t="shared" si="5"/>
        <v>1</v>
      </c>
      <c r="K42" s="129">
        <f t="shared" si="6"/>
        <v>2.4300000000000002</v>
      </c>
      <c r="L42" s="2"/>
    </row>
    <row r="43" spans="2:12" ht="16.5" thickBot="1" x14ac:dyDescent="0.3">
      <c r="B43" s="161" t="s">
        <v>352</v>
      </c>
      <c r="C43" s="162" t="s">
        <v>278</v>
      </c>
      <c r="D43" s="163">
        <v>4</v>
      </c>
      <c r="E43" s="162" t="s">
        <v>277</v>
      </c>
      <c r="F43" s="164">
        <v>1.27</v>
      </c>
      <c r="G43" s="147">
        <f>F43*D43</f>
        <v>5.08</v>
      </c>
      <c r="H43" s="155">
        <v>1</v>
      </c>
      <c r="I43" s="128">
        <f t="shared" si="4"/>
        <v>24</v>
      </c>
      <c r="J43" s="128">
        <f t="shared" si="5"/>
        <v>24</v>
      </c>
      <c r="K43" s="129">
        <f t="shared" si="6"/>
        <v>30.48</v>
      </c>
      <c r="L43" s="2"/>
    </row>
    <row r="44" spans="2:12" ht="17.25" thickTop="1" thickBot="1" x14ac:dyDescent="0.3">
      <c r="B44" s="161" t="s">
        <v>352</v>
      </c>
      <c r="C44" s="162" t="s">
        <v>300</v>
      </c>
      <c r="D44" s="163">
        <v>4</v>
      </c>
      <c r="E44" s="162" t="s">
        <v>299</v>
      </c>
      <c r="F44" s="164">
        <v>4.72</v>
      </c>
      <c r="G44" s="147">
        <f t="shared" si="7"/>
        <v>4.72</v>
      </c>
      <c r="H44" s="165">
        <v>10</v>
      </c>
      <c r="I44" s="128">
        <f t="shared" si="4"/>
        <v>2.4</v>
      </c>
      <c r="J44" s="128">
        <f t="shared" si="5"/>
        <v>3</v>
      </c>
      <c r="K44" s="129">
        <f t="shared" si="6"/>
        <v>14.16</v>
      </c>
      <c r="L44" s="2"/>
    </row>
    <row r="45" spans="2:12" ht="16.5" thickTop="1" x14ac:dyDescent="0.25">
      <c r="B45" s="161" t="s">
        <v>352</v>
      </c>
      <c r="C45" s="162" t="s">
        <v>357</v>
      </c>
      <c r="D45" s="163">
        <v>4</v>
      </c>
      <c r="E45" s="162" t="s">
        <v>358</v>
      </c>
      <c r="F45" s="164">
        <v>7.93</v>
      </c>
      <c r="G45" s="147">
        <f t="shared" si="7"/>
        <v>7.93</v>
      </c>
      <c r="H45" s="155">
        <v>100</v>
      </c>
      <c r="I45" s="128">
        <f t="shared" si="4"/>
        <v>0.24</v>
      </c>
      <c r="J45" s="128">
        <f t="shared" si="5"/>
        <v>1</v>
      </c>
      <c r="K45" s="129">
        <f t="shared" si="6"/>
        <v>7.93</v>
      </c>
      <c r="L45" s="2" t="s">
        <v>359</v>
      </c>
    </row>
    <row r="46" spans="2:12" x14ac:dyDescent="0.25">
      <c r="B46" s="161" t="s">
        <v>352</v>
      </c>
      <c r="C46" s="162" t="s">
        <v>309</v>
      </c>
      <c r="D46" s="163">
        <v>4</v>
      </c>
      <c r="E46" s="162" t="s">
        <v>308</v>
      </c>
      <c r="F46" s="164">
        <v>9.6999999999999993</v>
      </c>
      <c r="G46" s="147">
        <f t="shared" si="7"/>
        <v>9.6999999999999993</v>
      </c>
      <c r="H46" s="155">
        <v>100</v>
      </c>
      <c r="I46" s="128">
        <f t="shared" si="4"/>
        <v>0.24</v>
      </c>
      <c r="J46" s="128">
        <f t="shared" si="5"/>
        <v>1</v>
      </c>
      <c r="K46" s="129">
        <f t="shared" si="6"/>
        <v>9.6999999999999993</v>
      </c>
      <c r="L46" s="2"/>
    </row>
    <row r="47" spans="2:12" x14ac:dyDescent="0.25">
      <c r="B47" s="161" t="s">
        <v>352</v>
      </c>
      <c r="C47" s="162" t="s">
        <v>329</v>
      </c>
      <c r="D47" s="163">
        <v>4</v>
      </c>
      <c r="E47" s="162" t="s">
        <v>328</v>
      </c>
      <c r="F47" s="164">
        <v>11.92</v>
      </c>
      <c r="G47" s="147">
        <f t="shared" si="7"/>
        <v>11.92</v>
      </c>
      <c r="H47" s="155">
        <v>100</v>
      </c>
      <c r="I47" s="128">
        <f t="shared" si="4"/>
        <v>0.24</v>
      </c>
      <c r="J47" s="128">
        <f t="shared" si="5"/>
        <v>1</v>
      </c>
      <c r="K47" s="129">
        <f t="shared" si="6"/>
        <v>11.92</v>
      </c>
      <c r="L47" s="2"/>
    </row>
    <row r="48" spans="2:12" x14ac:dyDescent="0.25">
      <c r="B48" s="161" t="s">
        <v>352</v>
      </c>
      <c r="C48" s="162" t="s">
        <v>341</v>
      </c>
      <c r="D48" s="163">
        <v>4</v>
      </c>
      <c r="E48" s="162" t="s">
        <v>340</v>
      </c>
      <c r="F48" s="164">
        <v>7.97</v>
      </c>
      <c r="G48" s="147">
        <f t="shared" si="7"/>
        <v>7.97</v>
      </c>
      <c r="H48" s="155">
        <v>100</v>
      </c>
      <c r="I48" s="128">
        <f t="shared" si="4"/>
        <v>0.24</v>
      </c>
      <c r="J48" s="128">
        <f t="shared" si="5"/>
        <v>1</v>
      </c>
      <c r="K48" s="129">
        <f t="shared" si="6"/>
        <v>7.97</v>
      </c>
      <c r="L48" s="2"/>
    </row>
    <row r="49" spans="2:12" ht="16.5" thickBot="1" x14ac:dyDescent="0.3">
      <c r="B49" s="161" t="s">
        <v>352</v>
      </c>
      <c r="C49" s="162" t="s">
        <v>284</v>
      </c>
      <c r="D49" s="163">
        <v>3</v>
      </c>
      <c r="E49" s="162" t="s">
        <v>283</v>
      </c>
      <c r="F49" s="164">
        <v>9.77</v>
      </c>
      <c r="G49" s="147">
        <f t="shared" si="7"/>
        <v>9.77</v>
      </c>
      <c r="H49" s="155">
        <v>100</v>
      </c>
      <c r="I49" s="128">
        <f t="shared" si="4"/>
        <v>0.18</v>
      </c>
      <c r="J49" s="128">
        <f t="shared" si="5"/>
        <v>1</v>
      </c>
      <c r="K49" s="129">
        <f t="shared" si="6"/>
        <v>9.77</v>
      </c>
      <c r="L49" s="2"/>
    </row>
    <row r="50" spans="2:12" ht="17.25" thickTop="1" thickBot="1" x14ac:dyDescent="0.3">
      <c r="B50" s="161" t="s">
        <v>352</v>
      </c>
      <c r="C50" s="162" t="s">
        <v>304</v>
      </c>
      <c r="D50" s="163">
        <v>3</v>
      </c>
      <c r="E50" s="162" t="s">
        <v>303</v>
      </c>
      <c r="F50" s="164">
        <v>9.2100000000000009</v>
      </c>
      <c r="G50" s="147">
        <f t="shared" si="7"/>
        <v>9.2100000000000009</v>
      </c>
      <c r="H50" s="165">
        <v>50</v>
      </c>
      <c r="I50" s="128">
        <f t="shared" si="4"/>
        <v>0.36</v>
      </c>
      <c r="J50" s="128">
        <f t="shared" si="5"/>
        <v>1</v>
      </c>
      <c r="K50" s="129">
        <f t="shared" si="6"/>
        <v>9.2100000000000009</v>
      </c>
      <c r="L50" s="2"/>
    </row>
    <row r="51" spans="2:12" ht="16.5" thickTop="1" x14ac:dyDescent="0.25">
      <c r="B51" s="161" t="s">
        <v>352</v>
      </c>
      <c r="C51" s="162" t="s">
        <v>276</v>
      </c>
      <c r="D51" s="163">
        <v>2</v>
      </c>
      <c r="E51" s="162" t="s">
        <v>275</v>
      </c>
      <c r="F51" s="164">
        <v>6.32</v>
      </c>
      <c r="G51" s="147">
        <f t="shared" si="7"/>
        <v>6.32</v>
      </c>
      <c r="H51" s="155">
        <v>100</v>
      </c>
      <c r="I51" s="128">
        <f t="shared" si="4"/>
        <v>0.12</v>
      </c>
      <c r="J51" s="128">
        <f t="shared" si="5"/>
        <v>1</v>
      </c>
      <c r="K51" s="129">
        <f t="shared" si="6"/>
        <v>6.32</v>
      </c>
      <c r="L51" s="2"/>
    </row>
    <row r="52" spans="2:12" ht="16.5" thickBot="1" x14ac:dyDescent="0.3">
      <c r="B52" s="161" t="s">
        <v>352</v>
      </c>
      <c r="C52" s="162" t="s">
        <v>91</v>
      </c>
      <c r="D52" s="163">
        <v>2</v>
      </c>
      <c r="E52" s="162" t="s">
        <v>305</v>
      </c>
      <c r="F52" s="164">
        <v>5.12</v>
      </c>
      <c r="G52" s="147">
        <f>F52*D52</f>
        <v>10.24</v>
      </c>
      <c r="H52" s="155">
        <v>1</v>
      </c>
      <c r="I52" s="128">
        <f t="shared" si="4"/>
        <v>12</v>
      </c>
      <c r="J52" s="128">
        <f t="shared" si="5"/>
        <v>12</v>
      </c>
      <c r="K52" s="129">
        <f t="shared" si="6"/>
        <v>61.44</v>
      </c>
      <c r="L52" s="2"/>
    </row>
    <row r="53" spans="2:12" ht="17.25" thickTop="1" thickBot="1" x14ac:dyDescent="0.3">
      <c r="B53" s="161" t="s">
        <v>352</v>
      </c>
      <c r="C53" s="162" t="s">
        <v>323</v>
      </c>
      <c r="D53" s="163">
        <v>2</v>
      </c>
      <c r="E53" s="162" t="s">
        <v>322</v>
      </c>
      <c r="F53" s="164">
        <v>7.67</v>
      </c>
      <c r="G53" s="147">
        <f t="shared" si="7"/>
        <v>7.67</v>
      </c>
      <c r="H53" s="165">
        <v>25</v>
      </c>
      <c r="I53" s="128">
        <f t="shared" si="4"/>
        <v>0.48</v>
      </c>
      <c r="J53" s="128">
        <f t="shared" si="5"/>
        <v>1</v>
      </c>
      <c r="K53" s="129">
        <f t="shared" si="6"/>
        <v>7.67</v>
      </c>
      <c r="L53" s="2"/>
    </row>
    <row r="54" spans="2:12" ht="17.25" thickTop="1" thickBot="1" x14ac:dyDescent="0.3">
      <c r="B54" s="161" t="s">
        <v>352</v>
      </c>
      <c r="C54" s="162" t="s">
        <v>325</v>
      </c>
      <c r="D54" s="163">
        <v>2</v>
      </c>
      <c r="E54" s="162" t="s">
        <v>324</v>
      </c>
      <c r="F54" s="164">
        <v>3.87</v>
      </c>
      <c r="G54" s="147">
        <f t="shared" si="7"/>
        <v>3.87</v>
      </c>
      <c r="H54" s="155">
        <v>100</v>
      </c>
      <c r="I54" s="128">
        <f t="shared" si="4"/>
        <v>0.12</v>
      </c>
      <c r="J54" s="128">
        <f t="shared" si="5"/>
        <v>1</v>
      </c>
      <c r="K54" s="129">
        <f t="shared" si="6"/>
        <v>3.87</v>
      </c>
      <c r="L54" s="2"/>
    </row>
    <row r="55" spans="2:12" ht="17.25" thickTop="1" thickBot="1" x14ac:dyDescent="0.3">
      <c r="B55" s="161" t="s">
        <v>352</v>
      </c>
      <c r="C55" s="162" t="s">
        <v>302</v>
      </c>
      <c r="D55" s="163">
        <v>1</v>
      </c>
      <c r="E55" s="162" t="s">
        <v>301</v>
      </c>
      <c r="F55" s="164">
        <v>9.19</v>
      </c>
      <c r="G55" s="147">
        <f t="shared" si="7"/>
        <v>9.19</v>
      </c>
      <c r="H55" s="165">
        <v>50</v>
      </c>
      <c r="I55" s="128">
        <f t="shared" si="4"/>
        <v>0.12</v>
      </c>
      <c r="J55" s="128">
        <f t="shared" si="5"/>
        <v>1</v>
      </c>
      <c r="K55" s="129">
        <f t="shared" si="6"/>
        <v>9.19</v>
      </c>
      <c r="L55" s="2"/>
    </row>
    <row r="56" spans="2:12" ht="17.25" thickTop="1" thickBot="1" x14ac:dyDescent="0.3">
      <c r="B56" s="161" t="s">
        <v>352</v>
      </c>
      <c r="C56" s="162" t="s">
        <v>311</v>
      </c>
      <c r="D56" s="163">
        <v>1</v>
      </c>
      <c r="E56" s="162" t="s">
        <v>310</v>
      </c>
      <c r="F56" s="164">
        <v>8.4600000000000009</v>
      </c>
      <c r="G56" s="147">
        <f t="shared" si="7"/>
        <v>8.4600000000000009</v>
      </c>
      <c r="H56" s="165">
        <v>50</v>
      </c>
      <c r="I56" s="128">
        <f t="shared" si="4"/>
        <v>0.12</v>
      </c>
      <c r="J56" s="128">
        <f t="shared" si="5"/>
        <v>1</v>
      </c>
      <c r="K56" s="129">
        <f t="shared" si="6"/>
        <v>8.4600000000000009</v>
      </c>
      <c r="L56" s="2"/>
    </row>
    <row r="57" spans="2:12" ht="17.25" thickTop="1" thickBot="1" x14ac:dyDescent="0.3">
      <c r="B57" s="161" t="s">
        <v>352</v>
      </c>
      <c r="C57" s="162" t="s">
        <v>321</v>
      </c>
      <c r="D57" s="163">
        <v>1</v>
      </c>
      <c r="E57" s="162" t="s">
        <v>320</v>
      </c>
      <c r="F57" s="164">
        <v>8.61</v>
      </c>
      <c r="G57" s="147">
        <f t="shared" si="7"/>
        <v>8.61</v>
      </c>
      <c r="H57" s="165">
        <v>25</v>
      </c>
      <c r="I57" s="128">
        <f t="shared" si="4"/>
        <v>0.24</v>
      </c>
      <c r="J57" s="128">
        <f t="shared" si="5"/>
        <v>1</v>
      </c>
      <c r="K57" s="129">
        <f t="shared" si="6"/>
        <v>8.61</v>
      </c>
      <c r="L57" s="2"/>
    </row>
    <row r="58" spans="2:12" ht="16.5" thickTop="1" x14ac:dyDescent="0.25">
      <c r="B58" s="161" t="s">
        <v>352</v>
      </c>
      <c r="C58" s="162" t="s">
        <v>327</v>
      </c>
      <c r="D58" s="163">
        <v>1</v>
      </c>
      <c r="E58" s="162" t="s">
        <v>326</v>
      </c>
      <c r="F58" s="164">
        <v>4.78</v>
      </c>
      <c r="G58" s="147">
        <f t="shared" si="7"/>
        <v>4.78</v>
      </c>
      <c r="H58" s="155">
        <v>100</v>
      </c>
      <c r="I58" s="128">
        <f t="shared" si="4"/>
        <v>0.06</v>
      </c>
      <c r="J58" s="128">
        <f t="shared" si="5"/>
        <v>1</v>
      </c>
      <c r="K58" s="129">
        <f t="shared" si="6"/>
        <v>4.78</v>
      </c>
      <c r="L58" s="2"/>
    </row>
    <row r="59" spans="2:12" ht="16.5" thickBot="1" x14ac:dyDescent="0.3">
      <c r="B59" s="161" t="s">
        <v>352</v>
      </c>
      <c r="C59" s="162" t="s">
        <v>337</v>
      </c>
      <c r="D59" s="163">
        <v>1</v>
      </c>
      <c r="E59" s="162" t="s">
        <v>336</v>
      </c>
      <c r="F59" s="164">
        <v>3.91</v>
      </c>
      <c r="G59" s="147">
        <f t="shared" si="7"/>
        <v>3.91</v>
      </c>
      <c r="H59" s="155">
        <v>100</v>
      </c>
      <c r="I59" s="128">
        <f t="shared" si="4"/>
        <v>0.06</v>
      </c>
      <c r="J59" s="128">
        <f t="shared" si="5"/>
        <v>1</v>
      </c>
      <c r="K59" s="129">
        <f t="shared" si="6"/>
        <v>3.91</v>
      </c>
      <c r="L59" s="2"/>
    </row>
    <row r="60" spans="2:12" ht="17.25" thickTop="1" thickBot="1" x14ac:dyDescent="0.3">
      <c r="B60" s="161" t="s">
        <v>352</v>
      </c>
      <c r="C60" s="162" t="s">
        <v>345</v>
      </c>
      <c r="D60" s="163">
        <v>1</v>
      </c>
      <c r="E60" s="162" t="s">
        <v>344</v>
      </c>
      <c r="F60" s="164">
        <v>7.92</v>
      </c>
      <c r="G60" s="147">
        <f t="shared" si="7"/>
        <v>7.92</v>
      </c>
      <c r="H60" s="165">
        <v>25</v>
      </c>
      <c r="I60" s="128">
        <f t="shared" si="4"/>
        <v>0.24</v>
      </c>
      <c r="J60" s="128">
        <f t="shared" si="5"/>
        <v>1</v>
      </c>
      <c r="K60" s="129">
        <f t="shared" si="6"/>
        <v>7.92</v>
      </c>
      <c r="L60" s="2"/>
    </row>
    <row r="61" spans="2:12" ht="17.25" thickTop="1" thickBot="1" x14ac:dyDescent="0.3">
      <c r="B61" s="161" t="s">
        <v>352</v>
      </c>
      <c r="C61" s="162" t="s">
        <v>398</v>
      </c>
      <c r="D61" s="163">
        <v>2</v>
      </c>
      <c r="E61" s="162" t="s">
        <v>397</v>
      </c>
      <c r="F61" s="164">
        <v>2.75</v>
      </c>
      <c r="G61" s="147">
        <f t="shared" si="7"/>
        <v>2.75</v>
      </c>
      <c r="H61" s="165">
        <v>25</v>
      </c>
      <c r="I61" s="128" t="s">
        <v>407</v>
      </c>
      <c r="J61" s="128">
        <v>2</v>
      </c>
      <c r="K61" s="129">
        <f t="shared" ref="K61:K65" si="8">F61*J61</f>
        <v>5.5</v>
      </c>
      <c r="L61" s="2"/>
    </row>
    <row r="62" spans="2:12" ht="17.25" thickTop="1" thickBot="1" x14ac:dyDescent="0.3">
      <c r="B62" s="161" t="s">
        <v>352</v>
      </c>
      <c r="C62" s="162" t="s">
        <v>399</v>
      </c>
      <c r="D62" s="163">
        <v>2</v>
      </c>
      <c r="E62" s="162" t="s">
        <v>402</v>
      </c>
      <c r="F62" s="164">
        <v>2.65</v>
      </c>
      <c r="G62" s="147">
        <f t="shared" si="7"/>
        <v>2.65</v>
      </c>
      <c r="H62" s="165">
        <v>25</v>
      </c>
      <c r="I62" s="128" t="s">
        <v>407</v>
      </c>
      <c r="J62" s="128">
        <v>2</v>
      </c>
      <c r="K62" s="129">
        <f t="shared" si="8"/>
        <v>5.3</v>
      </c>
      <c r="L62" s="2"/>
    </row>
    <row r="63" spans="2:12" ht="17.25" thickTop="1" thickBot="1" x14ac:dyDescent="0.3">
      <c r="B63" s="161" t="s">
        <v>352</v>
      </c>
      <c r="C63" s="162" t="s">
        <v>400</v>
      </c>
      <c r="D63" s="163">
        <v>2</v>
      </c>
      <c r="E63" s="162" t="s">
        <v>403</v>
      </c>
      <c r="F63" s="164">
        <v>2.56</v>
      </c>
      <c r="G63" s="147">
        <f t="shared" si="7"/>
        <v>2.56</v>
      </c>
      <c r="H63" s="165">
        <v>25</v>
      </c>
      <c r="I63" s="128" t="s">
        <v>407</v>
      </c>
      <c r="J63" s="128">
        <v>2</v>
      </c>
      <c r="K63" s="129">
        <f t="shared" si="8"/>
        <v>5.12</v>
      </c>
      <c r="L63" s="2"/>
    </row>
    <row r="64" spans="2:12" ht="17.25" thickTop="1" thickBot="1" x14ac:dyDescent="0.3">
      <c r="B64" s="161" t="s">
        <v>352</v>
      </c>
      <c r="C64" s="162" t="s">
        <v>406</v>
      </c>
      <c r="D64" s="163">
        <v>2</v>
      </c>
      <c r="E64" s="162" t="s">
        <v>404</v>
      </c>
      <c r="F64" s="164">
        <v>4.74</v>
      </c>
      <c r="G64" s="147">
        <f t="shared" si="7"/>
        <v>4.74</v>
      </c>
      <c r="H64" s="165">
        <v>25</v>
      </c>
      <c r="I64" s="128" t="s">
        <v>407</v>
      </c>
      <c r="J64" s="128">
        <v>2</v>
      </c>
      <c r="K64" s="129">
        <f t="shared" si="8"/>
        <v>9.48</v>
      </c>
      <c r="L64" s="2"/>
    </row>
    <row r="65" spans="2:15" ht="17.25" thickTop="1" thickBot="1" x14ac:dyDescent="0.3">
      <c r="B65" s="161" t="s">
        <v>352</v>
      </c>
      <c r="C65" s="162" t="s">
        <v>401</v>
      </c>
      <c r="D65" s="163">
        <v>2</v>
      </c>
      <c r="E65" s="162" t="s">
        <v>405</v>
      </c>
      <c r="F65" s="164">
        <v>2.74</v>
      </c>
      <c r="G65" s="147">
        <f t="shared" si="7"/>
        <v>2.74</v>
      </c>
      <c r="H65" s="165">
        <v>25</v>
      </c>
      <c r="I65" s="128" t="s">
        <v>407</v>
      </c>
      <c r="J65" s="128">
        <v>2</v>
      </c>
      <c r="K65" s="129">
        <f t="shared" si="8"/>
        <v>5.48</v>
      </c>
      <c r="L65" s="2"/>
    </row>
    <row r="66" spans="2:15" ht="17.25" thickTop="1" thickBot="1" x14ac:dyDescent="0.3">
      <c r="B66" s="161" t="s">
        <v>352</v>
      </c>
      <c r="C66" s="166" t="s">
        <v>408</v>
      </c>
      <c r="D66" s="163">
        <v>3</v>
      </c>
      <c r="E66" s="162" t="s">
        <v>409</v>
      </c>
      <c r="F66" s="164">
        <v>65.75</v>
      </c>
      <c r="G66" s="147">
        <f t="shared" ref="G66" si="9">F66</f>
        <v>65.75</v>
      </c>
      <c r="H66" s="165">
        <v>26</v>
      </c>
      <c r="I66" s="128" t="s">
        <v>407</v>
      </c>
      <c r="J66" s="128">
        <v>1</v>
      </c>
      <c r="K66" s="129">
        <f t="shared" ref="K66" si="10">F66*J66</f>
        <v>65.75</v>
      </c>
      <c r="L66" s="2"/>
    </row>
    <row r="67" spans="2:15" ht="22.5" thickTop="1" thickBot="1" x14ac:dyDescent="0.3">
      <c r="B67" s="280" t="s">
        <v>5</v>
      </c>
      <c r="C67" s="281"/>
      <c r="D67" s="281"/>
      <c r="E67" s="281"/>
      <c r="F67" s="281"/>
      <c r="G67" s="281"/>
      <c r="H67" s="281"/>
      <c r="I67" s="281"/>
      <c r="J67" s="281"/>
      <c r="K67" s="90">
        <f>SUM(K20:K66)</f>
        <v>563.90000000000009</v>
      </c>
      <c r="L67" s="167"/>
      <c r="M67" s="167"/>
      <c r="N67" s="167"/>
      <c r="O67" s="167"/>
    </row>
    <row r="68" spans="2:15" ht="12" customHeight="1" thickBot="1" x14ac:dyDescent="0.3"/>
    <row r="69" spans="2:15" ht="21" customHeight="1" thickBot="1" x14ac:dyDescent="0.3">
      <c r="B69" s="280" t="s">
        <v>363</v>
      </c>
      <c r="C69" s="281"/>
      <c r="D69" s="281"/>
      <c r="E69" s="281"/>
      <c r="F69" s="281"/>
      <c r="G69" s="281"/>
      <c r="H69" s="281"/>
      <c r="I69" s="281"/>
      <c r="J69" s="281"/>
      <c r="K69" s="283"/>
    </row>
    <row r="70" spans="2:15" ht="16.5" thickBot="1" x14ac:dyDescent="0.3">
      <c r="B70" s="91" t="s">
        <v>0</v>
      </c>
      <c r="C70" s="77" t="s">
        <v>1</v>
      </c>
      <c r="D70" s="77" t="s">
        <v>2</v>
      </c>
      <c r="E70" s="77" t="s">
        <v>3</v>
      </c>
      <c r="F70" s="92" t="s">
        <v>4</v>
      </c>
      <c r="G70" s="93" t="s">
        <v>5</v>
      </c>
      <c r="H70" s="77" t="s">
        <v>373</v>
      </c>
      <c r="I70" s="77" t="s">
        <v>371</v>
      </c>
      <c r="J70" s="92" t="s">
        <v>374</v>
      </c>
      <c r="K70" s="94" t="s">
        <v>5</v>
      </c>
      <c r="L70" s="4" t="s">
        <v>86</v>
      </c>
    </row>
    <row r="71" spans="2:15" ht="31.5" x14ac:dyDescent="0.25">
      <c r="B71" s="141" t="s">
        <v>99</v>
      </c>
      <c r="C71" s="142" t="s">
        <v>100</v>
      </c>
      <c r="D71" s="142">
        <v>1</v>
      </c>
      <c r="E71" s="148" t="s">
        <v>101</v>
      </c>
      <c r="F71" s="143">
        <v>25.27</v>
      </c>
      <c r="G71" s="144">
        <f t="shared" ref="G71:G80" si="11">F71*D71</f>
        <v>25.27</v>
      </c>
      <c r="H71" s="149">
        <v>1</v>
      </c>
      <c r="I71" s="128">
        <f>$I$1*D71/H71</f>
        <v>6</v>
      </c>
      <c r="J71" s="128">
        <f t="shared" ref="J71:J80" si="12">ROUNDUP(I71,0)</f>
        <v>6</v>
      </c>
      <c r="K71" s="129">
        <f>F71*J71</f>
        <v>151.62</v>
      </c>
      <c r="L71" s="150" t="s">
        <v>98</v>
      </c>
    </row>
    <row r="72" spans="2:15" x14ac:dyDescent="0.25">
      <c r="B72" s="145" t="s">
        <v>99</v>
      </c>
      <c r="C72" s="128" t="s">
        <v>100</v>
      </c>
      <c r="D72" s="128">
        <v>1</v>
      </c>
      <c r="E72" s="176" t="s">
        <v>417</v>
      </c>
      <c r="F72" s="146">
        <v>17.989999999999998</v>
      </c>
      <c r="G72" s="147">
        <f t="shared" si="11"/>
        <v>17.989999999999998</v>
      </c>
      <c r="H72" s="127">
        <v>1</v>
      </c>
      <c r="I72" s="128">
        <f t="shared" ref="I72:I79" si="13">$I$1*D72/H72</f>
        <v>6</v>
      </c>
      <c r="J72" s="128">
        <f t="shared" si="12"/>
        <v>6</v>
      </c>
      <c r="K72" s="129">
        <f t="shared" ref="K72:K80" si="14">F72*J72</f>
        <v>107.94</v>
      </c>
      <c r="L72" s="7" t="s">
        <v>103</v>
      </c>
    </row>
    <row r="73" spans="2:15" x14ac:dyDescent="0.25">
      <c r="B73" s="145" t="s">
        <v>99</v>
      </c>
      <c r="C73" s="128" t="s">
        <v>100</v>
      </c>
      <c r="D73" s="128">
        <v>1</v>
      </c>
      <c r="E73" s="128" t="s">
        <v>108</v>
      </c>
      <c r="F73" s="146">
        <v>17.989999999999998</v>
      </c>
      <c r="G73" s="147">
        <f t="shared" si="11"/>
        <v>17.989999999999998</v>
      </c>
      <c r="H73" s="127">
        <v>1</v>
      </c>
      <c r="I73" s="128">
        <f t="shared" si="13"/>
        <v>6</v>
      </c>
      <c r="J73" s="128">
        <f t="shared" si="12"/>
        <v>6</v>
      </c>
      <c r="K73" s="129">
        <f t="shared" si="14"/>
        <v>107.94</v>
      </c>
      <c r="L73" s="2" t="s">
        <v>109</v>
      </c>
    </row>
    <row r="74" spans="2:15" x14ac:dyDescent="0.25">
      <c r="B74" s="145" t="s">
        <v>99</v>
      </c>
      <c r="C74" s="128" t="s">
        <v>100</v>
      </c>
      <c r="D74" s="128">
        <v>1</v>
      </c>
      <c r="E74" s="128" t="s">
        <v>110</v>
      </c>
      <c r="F74" s="146">
        <v>10.09</v>
      </c>
      <c r="G74" s="147">
        <f t="shared" si="11"/>
        <v>10.09</v>
      </c>
      <c r="H74" s="127">
        <v>1</v>
      </c>
      <c r="I74" s="128">
        <f t="shared" si="13"/>
        <v>6</v>
      </c>
      <c r="J74" s="128">
        <f t="shared" si="12"/>
        <v>6</v>
      </c>
      <c r="K74" s="129">
        <f t="shared" si="14"/>
        <v>60.54</v>
      </c>
      <c r="L74" s="2" t="s">
        <v>111</v>
      </c>
    </row>
    <row r="75" spans="2:15" x14ac:dyDescent="0.25">
      <c r="B75" s="145" t="s">
        <v>99</v>
      </c>
      <c r="C75" s="128" t="s">
        <v>100</v>
      </c>
      <c r="D75" s="128">
        <v>1</v>
      </c>
      <c r="E75" s="128" t="s">
        <v>112</v>
      </c>
      <c r="F75" s="146">
        <v>8.49</v>
      </c>
      <c r="G75" s="147">
        <f t="shared" si="11"/>
        <v>8.49</v>
      </c>
      <c r="H75" s="127">
        <v>1</v>
      </c>
      <c r="I75" s="128">
        <f t="shared" si="13"/>
        <v>6</v>
      </c>
      <c r="J75" s="128">
        <f t="shared" si="12"/>
        <v>6</v>
      </c>
      <c r="K75" s="129">
        <f t="shared" si="14"/>
        <v>50.94</v>
      </c>
      <c r="L75" s="2" t="s">
        <v>113</v>
      </c>
    </row>
    <row r="76" spans="2:15" x14ac:dyDescent="0.25">
      <c r="B76" s="145" t="s">
        <v>99</v>
      </c>
      <c r="C76" s="128" t="s">
        <v>100</v>
      </c>
      <c r="D76" s="128">
        <v>1</v>
      </c>
      <c r="E76" s="128" t="s">
        <v>114</v>
      </c>
      <c r="F76" s="146">
        <v>62</v>
      </c>
      <c r="G76" s="147">
        <f t="shared" si="11"/>
        <v>62</v>
      </c>
      <c r="H76" s="127">
        <v>1</v>
      </c>
      <c r="I76" s="128">
        <f t="shared" si="13"/>
        <v>6</v>
      </c>
      <c r="J76" s="128">
        <f t="shared" si="12"/>
        <v>6</v>
      </c>
      <c r="K76" s="129">
        <f t="shared" si="14"/>
        <v>372</v>
      </c>
      <c r="L76" s="2" t="s">
        <v>115</v>
      </c>
    </row>
    <row r="77" spans="2:15" x14ac:dyDescent="0.25">
      <c r="B77" s="145" t="s">
        <v>99</v>
      </c>
      <c r="C77" s="128" t="s">
        <v>100</v>
      </c>
      <c r="D77" s="128">
        <v>1</v>
      </c>
      <c r="E77" s="151" t="s">
        <v>116</v>
      </c>
      <c r="F77" s="146">
        <v>12.99</v>
      </c>
      <c r="G77" s="147">
        <f t="shared" si="11"/>
        <v>12.99</v>
      </c>
      <c r="H77" s="127">
        <v>1</v>
      </c>
      <c r="I77" s="128">
        <f t="shared" si="13"/>
        <v>6</v>
      </c>
      <c r="J77" s="128">
        <f t="shared" si="12"/>
        <v>6</v>
      </c>
      <c r="K77" s="129">
        <f t="shared" si="14"/>
        <v>77.94</v>
      </c>
      <c r="L77" s="2" t="s">
        <v>117</v>
      </c>
    </row>
    <row r="78" spans="2:15" x14ac:dyDescent="0.25">
      <c r="B78" s="145" t="s">
        <v>99</v>
      </c>
      <c r="C78" s="128" t="s">
        <v>100</v>
      </c>
      <c r="D78" s="128">
        <v>1</v>
      </c>
      <c r="E78" s="151" t="s">
        <v>118</v>
      </c>
      <c r="F78" s="146">
        <v>7.59</v>
      </c>
      <c r="G78" s="147">
        <f t="shared" si="11"/>
        <v>7.59</v>
      </c>
      <c r="H78" s="127">
        <v>1</v>
      </c>
      <c r="I78" s="128">
        <f t="shared" si="13"/>
        <v>6</v>
      </c>
      <c r="J78" s="128">
        <f t="shared" si="12"/>
        <v>6</v>
      </c>
      <c r="K78" s="129">
        <f t="shared" si="14"/>
        <v>45.54</v>
      </c>
      <c r="L78" s="2" t="s">
        <v>119</v>
      </c>
    </row>
    <row r="79" spans="2:15" x14ac:dyDescent="0.25">
      <c r="B79" s="145" t="s">
        <v>125</v>
      </c>
      <c r="C79" s="190" t="s">
        <v>208</v>
      </c>
      <c r="D79" s="128">
        <v>1</v>
      </c>
      <c r="E79" s="176" t="s">
        <v>207</v>
      </c>
      <c r="F79" s="146">
        <v>3.87</v>
      </c>
      <c r="G79" s="147">
        <f t="shared" si="11"/>
        <v>3.87</v>
      </c>
      <c r="H79" s="127">
        <v>1</v>
      </c>
      <c r="I79" s="128">
        <f t="shared" si="13"/>
        <v>6</v>
      </c>
      <c r="J79" s="128">
        <f t="shared" si="12"/>
        <v>6</v>
      </c>
      <c r="K79" s="129">
        <f t="shared" si="14"/>
        <v>23.22</v>
      </c>
      <c r="L79" t="s">
        <v>209</v>
      </c>
    </row>
    <row r="80" spans="2:15" ht="16.5" thickBot="1" x14ac:dyDescent="0.3">
      <c r="B80" s="52" t="s">
        <v>99</v>
      </c>
      <c r="C80" s="45"/>
      <c r="D80" s="45">
        <v>1</v>
      </c>
      <c r="E80" s="200" t="s">
        <v>252</v>
      </c>
      <c r="F80" s="47">
        <v>27.2</v>
      </c>
      <c r="G80" s="59">
        <f t="shared" si="11"/>
        <v>27.2</v>
      </c>
      <c r="H80" s="104">
        <v>1</v>
      </c>
      <c r="I80" s="45">
        <v>1</v>
      </c>
      <c r="J80" s="45">
        <f t="shared" si="12"/>
        <v>1</v>
      </c>
      <c r="K80" s="85">
        <f t="shared" si="14"/>
        <v>27.2</v>
      </c>
    </row>
    <row r="81" spans="2:12" ht="21.75" thickBot="1" x14ac:dyDescent="0.3">
      <c r="B81" s="280" t="s">
        <v>5</v>
      </c>
      <c r="C81" s="281"/>
      <c r="D81" s="281"/>
      <c r="E81" s="281"/>
      <c r="F81" s="281"/>
      <c r="G81" s="281"/>
      <c r="H81" s="281"/>
      <c r="I81" s="281"/>
      <c r="J81" s="283"/>
      <c r="K81" s="95">
        <f>SUM(K71:K80)</f>
        <v>1024.8800000000001</v>
      </c>
    </row>
    <row r="82" spans="2:12" ht="16.5" thickBot="1" x14ac:dyDescent="0.3"/>
    <row r="83" spans="2:12" ht="21" customHeight="1" thickBot="1" x14ac:dyDescent="0.3">
      <c r="B83" s="280" t="s">
        <v>198</v>
      </c>
      <c r="C83" s="281"/>
      <c r="D83" s="281"/>
      <c r="E83" s="281"/>
      <c r="F83" s="281"/>
      <c r="G83" s="281"/>
      <c r="H83" s="281"/>
      <c r="I83" s="281"/>
      <c r="J83" s="281"/>
      <c r="K83" s="283"/>
    </row>
    <row r="84" spans="2:12" ht="19.5" thickBot="1" x14ac:dyDescent="0.35">
      <c r="B84" s="105" t="s">
        <v>0</v>
      </c>
      <c r="C84" s="106" t="s">
        <v>120</v>
      </c>
      <c r="D84" s="106" t="s">
        <v>2</v>
      </c>
      <c r="E84" s="107" t="s">
        <v>3</v>
      </c>
      <c r="F84" s="106" t="s">
        <v>121</v>
      </c>
      <c r="G84" s="106" t="s">
        <v>5</v>
      </c>
      <c r="H84" s="82" t="s">
        <v>373</v>
      </c>
      <c r="I84" s="82" t="s">
        <v>371</v>
      </c>
      <c r="J84" s="83" t="s">
        <v>374</v>
      </c>
      <c r="K84" s="84" t="s">
        <v>5</v>
      </c>
    </row>
    <row r="85" spans="2:12" x14ac:dyDescent="0.25">
      <c r="B85" s="108" t="s">
        <v>122</v>
      </c>
      <c r="C85" s="109" t="s">
        <v>123</v>
      </c>
      <c r="D85" s="109">
        <v>1.5</v>
      </c>
      <c r="E85" s="110" t="s">
        <v>124</v>
      </c>
      <c r="F85" s="111">
        <v>1.85</v>
      </c>
      <c r="G85" s="112">
        <f>F85*D85</f>
        <v>2.7750000000000004</v>
      </c>
      <c r="H85" s="104">
        <v>1</v>
      </c>
      <c r="I85" s="45">
        <f t="shared" ref="I85" si="15">$I$1*D85/H85</f>
        <v>9</v>
      </c>
      <c r="J85" s="45">
        <f t="shared" ref="J85" si="16">ROUNDUP(I85,0)</f>
        <v>9</v>
      </c>
      <c r="K85" s="85">
        <f t="shared" ref="K85" si="17">F85*J85</f>
        <v>16.650000000000002</v>
      </c>
    </row>
    <row r="86" spans="2:12" x14ac:dyDescent="0.25">
      <c r="B86" s="122" t="s">
        <v>125</v>
      </c>
      <c r="C86" s="123" t="s">
        <v>126</v>
      </c>
      <c r="D86" s="123">
        <v>4</v>
      </c>
      <c r="E86" s="124" t="s">
        <v>127</v>
      </c>
      <c r="F86" s="125">
        <v>0.89800000000000002</v>
      </c>
      <c r="G86" s="126">
        <f t="shared" ref="G86:G131" si="18">F86*D86</f>
        <v>3.5920000000000001</v>
      </c>
      <c r="H86" s="127">
        <v>1</v>
      </c>
      <c r="I86" s="128">
        <f t="shared" ref="I86:I114" si="19">$I$1*D86/H86</f>
        <v>24</v>
      </c>
      <c r="J86" s="128">
        <f t="shared" ref="J86:J114" si="20">ROUNDUP(I86,0)</f>
        <v>24</v>
      </c>
      <c r="K86" s="129">
        <f t="shared" ref="K86:K114" si="21">F86*J86</f>
        <v>21.552</v>
      </c>
    </row>
    <row r="87" spans="2:12" x14ac:dyDescent="0.25">
      <c r="B87" s="122" t="s">
        <v>125</v>
      </c>
      <c r="C87" s="123" t="s">
        <v>128</v>
      </c>
      <c r="D87" s="123">
        <v>1</v>
      </c>
      <c r="E87" s="124" t="s">
        <v>129</v>
      </c>
      <c r="F87" s="125">
        <v>12.44</v>
      </c>
      <c r="G87" s="126">
        <f t="shared" si="18"/>
        <v>12.44</v>
      </c>
      <c r="H87" s="127">
        <v>1</v>
      </c>
      <c r="I87" s="128">
        <f t="shared" si="19"/>
        <v>6</v>
      </c>
      <c r="J87" s="128">
        <f t="shared" si="20"/>
        <v>6</v>
      </c>
      <c r="K87" s="129">
        <f t="shared" si="21"/>
        <v>74.64</v>
      </c>
    </row>
    <row r="88" spans="2:12" x14ac:dyDescent="0.25">
      <c r="B88" s="122" t="s">
        <v>125</v>
      </c>
      <c r="C88" s="123" t="s">
        <v>130</v>
      </c>
      <c r="D88" s="123">
        <v>4</v>
      </c>
      <c r="E88" s="124" t="s">
        <v>131</v>
      </c>
      <c r="F88" s="125">
        <v>2.6779999999999999</v>
      </c>
      <c r="G88" s="126">
        <f t="shared" si="18"/>
        <v>10.712</v>
      </c>
      <c r="H88" s="127">
        <v>1</v>
      </c>
      <c r="I88" s="128">
        <f t="shared" si="19"/>
        <v>24</v>
      </c>
      <c r="J88" s="128">
        <f t="shared" si="20"/>
        <v>24</v>
      </c>
      <c r="K88" s="129">
        <f t="shared" si="21"/>
        <v>64.271999999999991</v>
      </c>
    </row>
    <row r="89" spans="2:12" x14ac:dyDescent="0.25">
      <c r="B89" s="122" t="s">
        <v>125</v>
      </c>
      <c r="C89" s="123" t="s">
        <v>132</v>
      </c>
      <c r="D89" s="123">
        <v>1</v>
      </c>
      <c r="E89" s="124" t="s">
        <v>133</v>
      </c>
      <c r="F89" s="125">
        <v>21.54</v>
      </c>
      <c r="G89" s="126">
        <f t="shared" si="18"/>
        <v>21.54</v>
      </c>
      <c r="H89" s="127">
        <v>1</v>
      </c>
      <c r="I89" s="128">
        <f t="shared" si="19"/>
        <v>6</v>
      </c>
      <c r="J89" s="128">
        <f t="shared" si="20"/>
        <v>6</v>
      </c>
      <c r="K89" s="129">
        <f t="shared" si="21"/>
        <v>129.24</v>
      </c>
    </row>
    <row r="90" spans="2:12" x14ac:dyDescent="0.25">
      <c r="B90" s="122" t="s">
        <v>125</v>
      </c>
      <c r="C90" s="123" t="s">
        <v>134</v>
      </c>
      <c r="D90" s="123">
        <v>1</v>
      </c>
      <c r="E90" s="124" t="s">
        <v>135</v>
      </c>
      <c r="F90" s="125">
        <v>15.93</v>
      </c>
      <c r="G90" s="126">
        <f t="shared" si="18"/>
        <v>15.93</v>
      </c>
      <c r="H90" s="127">
        <v>1</v>
      </c>
      <c r="I90" s="128">
        <f t="shared" si="19"/>
        <v>6</v>
      </c>
      <c r="J90" s="128">
        <f t="shared" si="20"/>
        <v>6</v>
      </c>
      <c r="K90" s="129">
        <f t="shared" si="21"/>
        <v>95.58</v>
      </c>
    </row>
    <row r="91" spans="2:12" x14ac:dyDescent="0.25">
      <c r="B91" s="122" t="s">
        <v>125</v>
      </c>
      <c r="C91" s="123" t="s">
        <v>136</v>
      </c>
      <c r="D91" s="123">
        <v>1</v>
      </c>
      <c r="E91" s="124" t="s">
        <v>137</v>
      </c>
      <c r="F91" s="125">
        <v>7.31</v>
      </c>
      <c r="G91" s="126">
        <f t="shared" si="18"/>
        <v>7.31</v>
      </c>
      <c r="H91" s="127">
        <v>1</v>
      </c>
      <c r="I91" s="128">
        <f t="shared" si="19"/>
        <v>6</v>
      </c>
      <c r="J91" s="128">
        <f t="shared" si="20"/>
        <v>6</v>
      </c>
      <c r="K91" s="129">
        <f t="shared" si="21"/>
        <v>43.86</v>
      </c>
    </row>
    <row r="92" spans="2:12" x14ac:dyDescent="0.25">
      <c r="B92" s="122" t="s">
        <v>125</v>
      </c>
      <c r="C92" s="153" t="s">
        <v>225</v>
      </c>
      <c r="D92" s="123">
        <v>4</v>
      </c>
      <c r="E92" s="154" t="s">
        <v>224</v>
      </c>
      <c r="F92" s="125">
        <v>0.55500000000000005</v>
      </c>
      <c r="G92" s="126">
        <f t="shared" si="18"/>
        <v>2.2200000000000002</v>
      </c>
      <c r="H92" s="127">
        <v>1</v>
      </c>
      <c r="I92" s="128">
        <f t="shared" si="19"/>
        <v>24</v>
      </c>
      <c r="J92" s="128">
        <f t="shared" si="20"/>
        <v>24</v>
      </c>
      <c r="K92" s="129">
        <f t="shared" si="21"/>
        <v>13.32</v>
      </c>
    </row>
    <row r="93" spans="2:12" x14ac:dyDescent="0.25">
      <c r="B93" s="122" t="s">
        <v>125</v>
      </c>
      <c r="C93" s="153" t="s">
        <v>226</v>
      </c>
      <c r="D93" s="123">
        <v>12</v>
      </c>
      <c r="E93" s="154" t="s">
        <v>233</v>
      </c>
      <c r="F93" s="125">
        <v>0.28599999999999998</v>
      </c>
      <c r="G93" s="126">
        <f t="shared" si="18"/>
        <v>3.4319999999999995</v>
      </c>
      <c r="H93" s="127">
        <v>1</v>
      </c>
      <c r="I93" s="128">
        <f t="shared" si="19"/>
        <v>72</v>
      </c>
      <c r="J93" s="128">
        <f t="shared" si="20"/>
        <v>72</v>
      </c>
      <c r="K93" s="129">
        <f t="shared" si="21"/>
        <v>20.591999999999999</v>
      </c>
      <c r="L93" t="s">
        <v>227</v>
      </c>
    </row>
    <row r="94" spans="2:12" x14ac:dyDescent="0.25">
      <c r="B94" s="122" t="s">
        <v>125</v>
      </c>
      <c r="C94" s="153" t="s">
        <v>223</v>
      </c>
      <c r="D94" s="123">
        <v>4</v>
      </c>
      <c r="E94" s="154" t="s">
        <v>228</v>
      </c>
      <c r="F94" s="125">
        <v>0.186</v>
      </c>
      <c r="G94" s="126">
        <f t="shared" si="18"/>
        <v>0.74399999999999999</v>
      </c>
      <c r="H94" s="127">
        <v>1</v>
      </c>
      <c r="I94" s="128">
        <f t="shared" si="19"/>
        <v>24</v>
      </c>
      <c r="J94" s="128">
        <f t="shared" si="20"/>
        <v>24</v>
      </c>
      <c r="K94" s="129">
        <f t="shared" si="21"/>
        <v>4.4640000000000004</v>
      </c>
    </row>
    <row r="95" spans="2:12" x14ac:dyDescent="0.25">
      <c r="B95" s="122" t="s">
        <v>125</v>
      </c>
      <c r="C95" s="153" t="s">
        <v>229</v>
      </c>
      <c r="D95" s="123">
        <v>12</v>
      </c>
      <c r="E95" s="154" t="s">
        <v>234</v>
      </c>
      <c r="F95" s="125">
        <v>0.11799999999999999</v>
      </c>
      <c r="G95" s="126">
        <f t="shared" si="18"/>
        <v>1.4159999999999999</v>
      </c>
      <c r="H95" s="127">
        <v>1</v>
      </c>
      <c r="I95" s="128">
        <f t="shared" si="19"/>
        <v>72</v>
      </c>
      <c r="J95" s="128">
        <f t="shared" si="20"/>
        <v>72</v>
      </c>
      <c r="K95" s="129">
        <f t="shared" si="21"/>
        <v>8.4959999999999987</v>
      </c>
      <c r="L95" t="s">
        <v>230</v>
      </c>
    </row>
    <row r="96" spans="2:12" x14ac:dyDescent="0.25">
      <c r="B96" s="122" t="s">
        <v>125</v>
      </c>
      <c r="C96" s="153" t="s">
        <v>231</v>
      </c>
      <c r="D96" s="123">
        <v>4</v>
      </c>
      <c r="E96" s="154" t="s">
        <v>232</v>
      </c>
      <c r="F96" s="125">
        <v>0.53100000000000003</v>
      </c>
      <c r="G96" s="126">
        <f t="shared" si="18"/>
        <v>2.1240000000000001</v>
      </c>
      <c r="H96" s="127">
        <v>1</v>
      </c>
      <c r="I96" s="128">
        <f t="shared" si="19"/>
        <v>24</v>
      </c>
      <c r="J96" s="128">
        <f t="shared" si="20"/>
        <v>24</v>
      </c>
      <c r="K96" s="129">
        <f t="shared" si="21"/>
        <v>12.744</v>
      </c>
    </row>
    <row r="97" spans="2:12" x14ac:dyDescent="0.25">
      <c r="B97" s="122" t="s">
        <v>125</v>
      </c>
      <c r="C97" s="153" t="s">
        <v>235</v>
      </c>
      <c r="D97" s="123">
        <v>8</v>
      </c>
      <c r="E97" s="154" t="s">
        <v>236</v>
      </c>
      <c r="F97" s="125">
        <v>0.20119999999999999</v>
      </c>
      <c r="G97" s="126">
        <f t="shared" si="18"/>
        <v>1.6095999999999999</v>
      </c>
      <c r="H97" s="127">
        <v>1</v>
      </c>
      <c r="I97" s="128">
        <f t="shared" si="19"/>
        <v>48</v>
      </c>
      <c r="J97" s="128">
        <f t="shared" si="20"/>
        <v>48</v>
      </c>
      <c r="K97" s="129">
        <f t="shared" si="21"/>
        <v>9.6575999999999986</v>
      </c>
      <c r="L97" t="s">
        <v>237</v>
      </c>
    </row>
    <row r="98" spans="2:12" x14ac:dyDescent="0.25">
      <c r="B98" s="122" t="s">
        <v>125</v>
      </c>
      <c r="C98" s="153" t="s">
        <v>238</v>
      </c>
      <c r="D98" s="123">
        <v>4</v>
      </c>
      <c r="E98" s="154" t="s">
        <v>240</v>
      </c>
      <c r="F98" s="125">
        <v>0.221</v>
      </c>
      <c r="G98" s="126">
        <f t="shared" si="18"/>
        <v>0.88400000000000001</v>
      </c>
      <c r="H98" s="127">
        <v>1</v>
      </c>
      <c r="I98" s="128">
        <f t="shared" si="19"/>
        <v>24</v>
      </c>
      <c r="J98" s="128">
        <f t="shared" si="20"/>
        <v>24</v>
      </c>
      <c r="K98" s="129">
        <f t="shared" si="21"/>
        <v>5.3040000000000003</v>
      </c>
    </row>
    <row r="99" spans="2:12" x14ac:dyDescent="0.25">
      <c r="B99" s="122" t="s">
        <v>125</v>
      </c>
      <c r="C99" s="153" t="s">
        <v>241</v>
      </c>
      <c r="D99" s="123">
        <v>8</v>
      </c>
      <c r="E99" s="154" t="s">
        <v>239</v>
      </c>
      <c r="F99" s="125">
        <v>0.1472</v>
      </c>
      <c r="G99" s="126">
        <f t="shared" si="18"/>
        <v>1.1776</v>
      </c>
      <c r="H99" s="127">
        <v>1</v>
      </c>
      <c r="I99" s="128">
        <f t="shared" si="19"/>
        <v>48</v>
      </c>
      <c r="J99" s="128">
        <f t="shared" si="20"/>
        <v>48</v>
      </c>
      <c r="K99" s="129">
        <f t="shared" si="21"/>
        <v>7.0655999999999999</v>
      </c>
      <c r="L99" t="s">
        <v>242</v>
      </c>
    </row>
    <row r="100" spans="2:12" x14ac:dyDescent="0.25">
      <c r="B100" s="122" t="s">
        <v>140</v>
      </c>
      <c r="C100" s="123" t="s">
        <v>141</v>
      </c>
      <c r="D100" s="123">
        <v>1</v>
      </c>
      <c r="E100" s="124" t="s">
        <v>142</v>
      </c>
      <c r="F100" s="125">
        <v>3.95</v>
      </c>
      <c r="G100" s="126">
        <f t="shared" si="18"/>
        <v>3.95</v>
      </c>
      <c r="H100" s="127">
        <v>1</v>
      </c>
      <c r="I100" s="128">
        <f t="shared" si="19"/>
        <v>6</v>
      </c>
      <c r="J100" s="128">
        <f t="shared" si="20"/>
        <v>6</v>
      </c>
      <c r="K100" s="129">
        <f t="shared" si="21"/>
        <v>23.700000000000003</v>
      </c>
    </row>
    <row r="101" spans="2:12" x14ac:dyDescent="0.25">
      <c r="B101" s="122" t="s">
        <v>140</v>
      </c>
      <c r="C101" s="123" t="s">
        <v>145</v>
      </c>
      <c r="D101" s="123">
        <v>1</v>
      </c>
      <c r="E101" s="124" t="s">
        <v>146</v>
      </c>
      <c r="F101" s="125">
        <v>0.95</v>
      </c>
      <c r="G101" s="126">
        <f t="shared" si="18"/>
        <v>0.95</v>
      </c>
      <c r="H101" s="127">
        <v>1</v>
      </c>
      <c r="I101" s="128">
        <f t="shared" si="19"/>
        <v>6</v>
      </c>
      <c r="J101" s="128">
        <f t="shared" si="20"/>
        <v>6</v>
      </c>
      <c r="K101" s="129">
        <f t="shared" si="21"/>
        <v>5.6999999999999993</v>
      </c>
    </row>
    <row r="102" spans="2:12" x14ac:dyDescent="0.25">
      <c r="B102" s="122" t="s">
        <v>149</v>
      </c>
      <c r="C102" s="123" t="s">
        <v>150</v>
      </c>
      <c r="D102" s="123">
        <v>1</v>
      </c>
      <c r="E102" s="124" t="s">
        <v>151</v>
      </c>
      <c r="F102" s="125">
        <v>2.46</v>
      </c>
      <c r="G102" s="126">
        <f t="shared" si="18"/>
        <v>2.46</v>
      </c>
      <c r="H102" s="127">
        <v>1</v>
      </c>
      <c r="I102" s="128">
        <f t="shared" si="19"/>
        <v>6</v>
      </c>
      <c r="J102" s="128">
        <f t="shared" si="20"/>
        <v>6</v>
      </c>
      <c r="K102" s="129">
        <f t="shared" si="21"/>
        <v>14.76</v>
      </c>
    </row>
    <row r="103" spans="2:12" x14ac:dyDescent="0.25">
      <c r="B103" s="122" t="s">
        <v>149</v>
      </c>
      <c r="C103" s="123" t="s">
        <v>152</v>
      </c>
      <c r="D103" s="123">
        <v>2</v>
      </c>
      <c r="E103" s="124" t="s">
        <v>153</v>
      </c>
      <c r="F103" s="125">
        <v>2.46</v>
      </c>
      <c r="G103" s="126">
        <f t="shared" si="18"/>
        <v>4.92</v>
      </c>
      <c r="H103" s="127">
        <v>1</v>
      </c>
      <c r="I103" s="128">
        <f t="shared" si="19"/>
        <v>12</v>
      </c>
      <c r="J103" s="128">
        <f t="shared" si="20"/>
        <v>12</v>
      </c>
      <c r="K103" s="129">
        <f t="shared" si="21"/>
        <v>29.52</v>
      </c>
    </row>
    <row r="104" spans="2:12" x14ac:dyDescent="0.25">
      <c r="B104" s="122" t="s">
        <v>149</v>
      </c>
      <c r="C104" s="123" t="s">
        <v>154</v>
      </c>
      <c r="D104" s="123">
        <v>1</v>
      </c>
      <c r="E104" s="124" t="s">
        <v>155</v>
      </c>
      <c r="F104" s="125">
        <v>1.1000000000000001</v>
      </c>
      <c r="G104" s="126">
        <f t="shared" si="18"/>
        <v>1.1000000000000001</v>
      </c>
      <c r="H104" s="127">
        <v>1</v>
      </c>
      <c r="I104" s="128">
        <f t="shared" si="19"/>
        <v>6</v>
      </c>
      <c r="J104" s="128">
        <f t="shared" si="20"/>
        <v>6</v>
      </c>
      <c r="K104" s="129">
        <f t="shared" si="21"/>
        <v>6.6000000000000005</v>
      </c>
    </row>
    <row r="105" spans="2:12" x14ac:dyDescent="0.25">
      <c r="B105" s="122" t="s">
        <v>149</v>
      </c>
      <c r="C105" s="123" t="s">
        <v>156</v>
      </c>
      <c r="D105" s="123">
        <v>3</v>
      </c>
      <c r="E105" s="124" t="s">
        <v>157</v>
      </c>
      <c r="F105" s="125">
        <v>1.01</v>
      </c>
      <c r="G105" s="126">
        <f t="shared" si="18"/>
        <v>3.0300000000000002</v>
      </c>
      <c r="H105" s="127">
        <v>1</v>
      </c>
      <c r="I105" s="128">
        <f t="shared" si="19"/>
        <v>18</v>
      </c>
      <c r="J105" s="128">
        <f t="shared" si="20"/>
        <v>18</v>
      </c>
      <c r="K105" s="129">
        <f t="shared" si="21"/>
        <v>18.18</v>
      </c>
    </row>
    <row r="106" spans="2:12" x14ac:dyDescent="0.25">
      <c r="B106" s="122" t="s">
        <v>149</v>
      </c>
      <c r="C106" s="123" t="s">
        <v>158</v>
      </c>
      <c r="D106" s="123">
        <v>1</v>
      </c>
      <c r="E106" s="124" t="s">
        <v>159</v>
      </c>
      <c r="F106" s="125">
        <v>3.56</v>
      </c>
      <c r="G106" s="126">
        <f t="shared" si="18"/>
        <v>3.56</v>
      </c>
      <c r="H106" s="127">
        <v>1</v>
      </c>
      <c r="I106" s="128">
        <f t="shared" si="19"/>
        <v>6</v>
      </c>
      <c r="J106" s="128">
        <f t="shared" si="20"/>
        <v>6</v>
      </c>
      <c r="K106" s="129">
        <f t="shared" si="21"/>
        <v>21.36</v>
      </c>
    </row>
    <row r="107" spans="2:12" x14ac:dyDescent="0.25">
      <c r="B107" s="122" t="s">
        <v>149</v>
      </c>
      <c r="C107" s="123" t="s">
        <v>160</v>
      </c>
      <c r="D107" s="123">
        <v>1</v>
      </c>
      <c r="E107" s="124" t="s">
        <v>161</v>
      </c>
      <c r="F107" s="125">
        <v>5.0999999999999996</v>
      </c>
      <c r="G107" s="126">
        <f t="shared" si="18"/>
        <v>5.0999999999999996</v>
      </c>
      <c r="H107" s="127">
        <v>1</v>
      </c>
      <c r="I107" s="128">
        <f t="shared" si="19"/>
        <v>6</v>
      </c>
      <c r="J107" s="128">
        <f t="shared" si="20"/>
        <v>6</v>
      </c>
      <c r="K107" s="129">
        <f t="shared" si="21"/>
        <v>30.599999999999998</v>
      </c>
    </row>
    <row r="108" spans="2:12" x14ac:dyDescent="0.25">
      <c r="B108" s="122" t="s">
        <v>149</v>
      </c>
      <c r="C108" s="123" t="s">
        <v>162</v>
      </c>
      <c r="D108" s="123">
        <v>1</v>
      </c>
      <c r="E108" s="124" t="s">
        <v>163</v>
      </c>
      <c r="F108" s="125">
        <v>36.909999999999997</v>
      </c>
      <c r="G108" s="126">
        <f t="shared" si="18"/>
        <v>36.909999999999997</v>
      </c>
      <c r="H108" s="127">
        <v>1</v>
      </c>
      <c r="I108" s="128">
        <f t="shared" si="19"/>
        <v>6</v>
      </c>
      <c r="J108" s="128">
        <f t="shared" si="20"/>
        <v>6</v>
      </c>
      <c r="K108" s="129">
        <f t="shared" si="21"/>
        <v>221.45999999999998</v>
      </c>
    </row>
    <row r="109" spans="2:12" x14ac:dyDescent="0.25">
      <c r="B109" s="122" t="s">
        <v>149</v>
      </c>
      <c r="C109" s="123" t="s">
        <v>164</v>
      </c>
      <c r="D109" s="123">
        <v>1</v>
      </c>
      <c r="E109" s="124" t="s">
        <v>165</v>
      </c>
      <c r="F109" s="125">
        <v>18.09</v>
      </c>
      <c r="G109" s="126">
        <f t="shared" si="18"/>
        <v>18.09</v>
      </c>
      <c r="H109" s="127">
        <v>1</v>
      </c>
      <c r="I109" s="128">
        <f t="shared" si="19"/>
        <v>6</v>
      </c>
      <c r="J109" s="128">
        <f t="shared" si="20"/>
        <v>6</v>
      </c>
      <c r="K109" s="129">
        <f t="shared" si="21"/>
        <v>108.53999999999999</v>
      </c>
    </row>
    <row r="110" spans="2:12" ht="31.5" x14ac:dyDescent="0.25">
      <c r="B110" s="122" t="s">
        <v>149</v>
      </c>
      <c r="C110" s="153" t="s">
        <v>410</v>
      </c>
      <c r="D110" s="123">
        <v>1</v>
      </c>
      <c r="E110" s="154" t="s">
        <v>411</v>
      </c>
      <c r="F110" s="125">
        <v>14.6</v>
      </c>
      <c r="G110" s="126">
        <f t="shared" si="18"/>
        <v>14.6</v>
      </c>
      <c r="H110" s="127">
        <v>1</v>
      </c>
      <c r="I110" s="128">
        <f t="shared" si="19"/>
        <v>6</v>
      </c>
      <c r="J110" s="128">
        <f t="shared" si="20"/>
        <v>6</v>
      </c>
      <c r="K110" s="129">
        <f t="shared" si="21"/>
        <v>87.6</v>
      </c>
    </row>
    <row r="111" spans="2:12" ht="31.5" x14ac:dyDescent="0.25">
      <c r="B111" s="122" t="s">
        <v>149</v>
      </c>
      <c r="C111" s="123" t="s">
        <v>168</v>
      </c>
      <c r="D111" s="123">
        <v>1</v>
      </c>
      <c r="E111" s="124" t="s">
        <v>169</v>
      </c>
      <c r="F111" s="125">
        <v>18.57</v>
      </c>
      <c r="G111" s="126">
        <f t="shared" si="18"/>
        <v>18.57</v>
      </c>
      <c r="H111" s="127">
        <v>1</v>
      </c>
      <c r="I111" s="128">
        <f t="shared" si="19"/>
        <v>6</v>
      </c>
      <c r="J111" s="128">
        <f t="shared" si="20"/>
        <v>6</v>
      </c>
      <c r="K111" s="129">
        <f t="shared" si="21"/>
        <v>111.42</v>
      </c>
      <c r="L111" s="97">
        <f>SUM(K102:K111)</f>
        <v>650.04</v>
      </c>
    </row>
    <row r="112" spans="2:12" x14ac:dyDescent="0.25">
      <c r="B112" s="122" t="s">
        <v>170</v>
      </c>
      <c r="C112" s="123">
        <v>585442</v>
      </c>
      <c r="D112" s="123">
        <v>1</v>
      </c>
      <c r="E112" s="124" t="s">
        <v>171</v>
      </c>
      <c r="F112" s="125">
        <v>3.99</v>
      </c>
      <c r="G112" s="126">
        <f t="shared" si="18"/>
        <v>3.99</v>
      </c>
      <c r="H112" s="127">
        <v>1</v>
      </c>
      <c r="I112" s="128">
        <f t="shared" si="19"/>
        <v>6</v>
      </c>
      <c r="J112" s="128">
        <f t="shared" si="20"/>
        <v>6</v>
      </c>
      <c r="K112" s="129">
        <f t="shared" si="21"/>
        <v>23.94</v>
      </c>
    </row>
    <row r="113" spans="2:11" x14ac:dyDescent="0.25">
      <c r="B113" s="122" t="s">
        <v>170</v>
      </c>
      <c r="C113" s="123">
        <v>555152</v>
      </c>
      <c r="D113" s="123">
        <v>1</v>
      </c>
      <c r="E113" s="124" t="s">
        <v>172</v>
      </c>
      <c r="F113" s="125">
        <v>7.49</v>
      </c>
      <c r="G113" s="126">
        <f t="shared" si="18"/>
        <v>7.49</v>
      </c>
      <c r="H113" s="127">
        <v>1</v>
      </c>
      <c r="I113" s="128">
        <f t="shared" si="19"/>
        <v>6</v>
      </c>
      <c r="J113" s="128">
        <f t="shared" si="20"/>
        <v>6</v>
      </c>
      <c r="K113" s="129">
        <f t="shared" si="21"/>
        <v>44.94</v>
      </c>
    </row>
    <row r="114" spans="2:11" x14ac:dyDescent="0.25">
      <c r="B114" s="122" t="s">
        <v>170</v>
      </c>
      <c r="C114" s="123">
        <v>625176</v>
      </c>
      <c r="D114" s="123">
        <v>1</v>
      </c>
      <c r="E114" s="124" t="s">
        <v>173</v>
      </c>
      <c r="F114" s="125">
        <v>4.99</v>
      </c>
      <c r="G114" s="126">
        <f t="shared" si="18"/>
        <v>4.99</v>
      </c>
      <c r="H114" s="127">
        <v>1</v>
      </c>
      <c r="I114" s="128">
        <f t="shared" si="19"/>
        <v>6</v>
      </c>
      <c r="J114" s="128">
        <f t="shared" si="20"/>
        <v>6</v>
      </c>
      <c r="K114" s="129">
        <f t="shared" si="21"/>
        <v>29.94</v>
      </c>
    </row>
    <row r="115" spans="2:11" x14ac:dyDescent="0.25">
      <c r="B115" s="122" t="s">
        <v>170</v>
      </c>
      <c r="C115" s="123">
        <v>634136</v>
      </c>
      <c r="D115" s="123">
        <v>1</v>
      </c>
      <c r="E115" s="124" t="s">
        <v>174</v>
      </c>
      <c r="F115" s="125">
        <v>0.49</v>
      </c>
      <c r="G115" s="126">
        <f t="shared" si="18"/>
        <v>0.49</v>
      </c>
      <c r="H115" s="127">
        <v>1</v>
      </c>
      <c r="I115" s="128">
        <f t="shared" ref="I115:I131" si="22">$I$1*D115/H115</f>
        <v>6</v>
      </c>
      <c r="J115" s="128">
        <f t="shared" ref="J115:J131" si="23">ROUNDUP(I115,0)</f>
        <v>6</v>
      </c>
      <c r="K115" s="129">
        <f t="shared" ref="K115:K131" si="24">F115*J115</f>
        <v>2.94</v>
      </c>
    </row>
    <row r="116" spans="2:11" x14ac:dyDescent="0.25">
      <c r="B116" s="122" t="s">
        <v>170</v>
      </c>
      <c r="C116" s="123">
        <v>634138</v>
      </c>
      <c r="D116" s="123">
        <v>1</v>
      </c>
      <c r="E116" s="124" t="s">
        <v>175</v>
      </c>
      <c r="F116" s="125">
        <v>0.69</v>
      </c>
      <c r="G116" s="126">
        <f t="shared" si="18"/>
        <v>0.69</v>
      </c>
      <c r="H116" s="127">
        <v>1</v>
      </c>
      <c r="I116" s="128">
        <f t="shared" si="22"/>
        <v>6</v>
      </c>
      <c r="J116" s="128">
        <f t="shared" si="23"/>
        <v>6</v>
      </c>
      <c r="K116" s="129">
        <f t="shared" si="24"/>
        <v>4.1399999999999997</v>
      </c>
    </row>
    <row r="117" spans="2:11" x14ac:dyDescent="0.25">
      <c r="B117" s="122" t="s">
        <v>170</v>
      </c>
      <c r="C117" s="123">
        <v>633138</v>
      </c>
      <c r="D117" s="123">
        <v>2</v>
      </c>
      <c r="E117" s="124" t="s">
        <v>176</v>
      </c>
      <c r="F117" s="125">
        <v>1.99</v>
      </c>
      <c r="G117" s="126">
        <f t="shared" si="18"/>
        <v>3.98</v>
      </c>
      <c r="H117" s="127">
        <v>1</v>
      </c>
      <c r="I117" s="128">
        <f t="shared" si="22"/>
        <v>12</v>
      </c>
      <c r="J117" s="128">
        <f t="shared" si="23"/>
        <v>12</v>
      </c>
      <c r="K117" s="129">
        <f t="shared" si="24"/>
        <v>23.88</v>
      </c>
    </row>
    <row r="118" spans="2:11" x14ac:dyDescent="0.25">
      <c r="B118" s="122" t="s">
        <v>170</v>
      </c>
      <c r="C118" s="123">
        <v>535206</v>
      </c>
      <c r="D118" s="123">
        <v>2</v>
      </c>
      <c r="E118" s="124" t="s">
        <v>177</v>
      </c>
      <c r="F118" s="125">
        <v>1.99</v>
      </c>
      <c r="G118" s="126">
        <f t="shared" si="18"/>
        <v>3.98</v>
      </c>
      <c r="H118" s="127">
        <v>1</v>
      </c>
      <c r="I118" s="128">
        <f t="shared" si="22"/>
        <v>12</v>
      </c>
      <c r="J118" s="128">
        <f t="shared" si="23"/>
        <v>12</v>
      </c>
      <c r="K118" s="129">
        <f t="shared" si="24"/>
        <v>23.88</v>
      </c>
    </row>
    <row r="119" spans="2:11" x14ac:dyDescent="0.25">
      <c r="B119" s="122" t="s">
        <v>170</v>
      </c>
      <c r="C119" s="123">
        <v>545424</v>
      </c>
      <c r="D119" s="123">
        <v>1</v>
      </c>
      <c r="E119" s="124" t="s">
        <v>178</v>
      </c>
      <c r="F119" s="125">
        <v>4.99</v>
      </c>
      <c r="G119" s="126">
        <f t="shared" si="18"/>
        <v>4.99</v>
      </c>
      <c r="H119" s="127">
        <v>1</v>
      </c>
      <c r="I119" s="128">
        <f t="shared" si="22"/>
        <v>6</v>
      </c>
      <c r="J119" s="128">
        <f t="shared" si="23"/>
        <v>6</v>
      </c>
      <c r="K119" s="129">
        <f t="shared" si="24"/>
        <v>29.94</v>
      </c>
    </row>
    <row r="120" spans="2:11" x14ac:dyDescent="0.25">
      <c r="B120" s="122" t="s">
        <v>170</v>
      </c>
      <c r="C120" s="123">
        <v>585656</v>
      </c>
      <c r="D120" s="123">
        <v>1</v>
      </c>
      <c r="E120" s="124" t="s">
        <v>179</v>
      </c>
      <c r="F120" s="125">
        <v>1.49</v>
      </c>
      <c r="G120" s="126">
        <f t="shared" si="18"/>
        <v>1.49</v>
      </c>
      <c r="H120" s="127">
        <v>1</v>
      </c>
      <c r="I120" s="128">
        <f t="shared" si="22"/>
        <v>6</v>
      </c>
      <c r="J120" s="128">
        <f t="shared" si="23"/>
        <v>6</v>
      </c>
      <c r="K120" s="129">
        <f t="shared" si="24"/>
        <v>8.94</v>
      </c>
    </row>
    <row r="121" spans="2:11" x14ac:dyDescent="0.25">
      <c r="B121" s="122" t="s">
        <v>170</v>
      </c>
      <c r="C121" s="123">
        <v>585600</v>
      </c>
      <c r="D121" s="123">
        <v>1</v>
      </c>
      <c r="E121" s="124" t="s">
        <v>180</v>
      </c>
      <c r="F121" s="125">
        <v>4.99</v>
      </c>
      <c r="G121" s="126">
        <f t="shared" si="18"/>
        <v>4.99</v>
      </c>
      <c r="H121" s="127">
        <v>1</v>
      </c>
      <c r="I121" s="128">
        <f t="shared" si="22"/>
        <v>6</v>
      </c>
      <c r="J121" s="128">
        <f t="shared" si="23"/>
        <v>6</v>
      </c>
      <c r="K121" s="129">
        <f t="shared" si="24"/>
        <v>29.94</v>
      </c>
    </row>
    <row r="122" spans="2:11" x14ac:dyDescent="0.25">
      <c r="B122" s="122" t="s">
        <v>170</v>
      </c>
      <c r="C122" s="123">
        <v>585416</v>
      </c>
      <c r="D122" s="123">
        <v>1</v>
      </c>
      <c r="E122" s="124" t="s">
        <v>181</v>
      </c>
      <c r="F122" s="125">
        <v>5.49</v>
      </c>
      <c r="G122" s="126">
        <f t="shared" si="18"/>
        <v>5.49</v>
      </c>
      <c r="H122" s="127">
        <v>1</v>
      </c>
      <c r="I122" s="128">
        <f t="shared" si="22"/>
        <v>6</v>
      </c>
      <c r="J122" s="128">
        <f t="shared" si="23"/>
        <v>6</v>
      </c>
      <c r="K122" s="129">
        <f t="shared" si="24"/>
        <v>32.94</v>
      </c>
    </row>
    <row r="123" spans="2:11" x14ac:dyDescent="0.25">
      <c r="B123" s="122" t="s">
        <v>170</v>
      </c>
      <c r="C123" s="123">
        <v>615410</v>
      </c>
      <c r="D123" s="123">
        <v>1</v>
      </c>
      <c r="E123" s="124" t="s">
        <v>182</v>
      </c>
      <c r="F123" s="125">
        <v>5.99</v>
      </c>
      <c r="G123" s="126">
        <f t="shared" si="18"/>
        <v>5.99</v>
      </c>
      <c r="H123" s="127">
        <v>1</v>
      </c>
      <c r="I123" s="128">
        <f t="shared" si="22"/>
        <v>6</v>
      </c>
      <c r="J123" s="128">
        <f t="shared" si="23"/>
        <v>6</v>
      </c>
      <c r="K123" s="129">
        <f t="shared" si="24"/>
        <v>35.94</v>
      </c>
    </row>
    <row r="124" spans="2:11" x14ac:dyDescent="0.25">
      <c r="B124" s="122" t="s">
        <v>170</v>
      </c>
      <c r="C124" s="123">
        <v>585434</v>
      </c>
      <c r="D124" s="123">
        <v>2</v>
      </c>
      <c r="E124" s="124" t="s">
        <v>183</v>
      </c>
      <c r="F124" s="125">
        <v>5.99</v>
      </c>
      <c r="G124" s="126">
        <f t="shared" si="18"/>
        <v>11.98</v>
      </c>
      <c r="H124" s="127">
        <v>1</v>
      </c>
      <c r="I124" s="128">
        <f t="shared" si="22"/>
        <v>12</v>
      </c>
      <c r="J124" s="128">
        <f t="shared" si="23"/>
        <v>12</v>
      </c>
      <c r="K124" s="129">
        <f t="shared" si="24"/>
        <v>71.88</v>
      </c>
    </row>
    <row r="125" spans="2:11" x14ac:dyDescent="0.25">
      <c r="B125" s="122" t="s">
        <v>170</v>
      </c>
      <c r="C125" s="123">
        <v>585612</v>
      </c>
      <c r="D125" s="123">
        <v>1</v>
      </c>
      <c r="E125" s="124" t="s">
        <v>184</v>
      </c>
      <c r="F125" s="125">
        <v>1.49</v>
      </c>
      <c r="G125" s="126">
        <f t="shared" si="18"/>
        <v>1.49</v>
      </c>
      <c r="H125" s="127">
        <v>1</v>
      </c>
      <c r="I125" s="128">
        <f t="shared" si="22"/>
        <v>6</v>
      </c>
      <c r="J125" s="128">
        <f t="shared" si="23"/>
        <v>6</v>
      </c>
      <c r="K125" s="129">
        <f t="shared" si="24"/>
        <v>8.94</v>
      </c>
    </row>
    <row r="126" spans="2:11" x14ac:dyDescent="0.25">
      <c r="B126" s="122" t="s">
        <v>170</v>
      </c>
      <c r="C126" s="123">
        <v>585404</v>
      </c>
      <c r="D126" s="123">
        <v>1</v>
      </c>
      <c r="E126" s="124" t="s">
        <v>185</v>
      </c>
      <c r="F126" s="125">
        <v>2.39</v>
      </c>
      <c r="G126" s="126">
        <f t="shared" si="18"/>
        <v>2.39</v>
      </c>
      <c r="H126" s="127">
        <v>1</v>
      </c>
      <c r="I126" s="128">
        <f t="shared" si="22"/>
        <v>6</v>
      </c>
      <c r="J126" s="128">
        <f t="shared" si="23"/>
        <v>6</v>
      </c>
      <c r="K126" s="129">
        <f t="shared" si="24"/>
        <v>14.34</v>
      </c>
    </row>
    <row r="127" spans="2:11" x14ac:dyDescent="0.25">
      <c r="B127" s="122" t="s">
        <v>170</v>
      </c>
      <c r="C127" s="123">
        <v>585490</v>
      </c>
      <c r="D127" s="123">
        <v>1</v>
      </c>
      <c r="E127" s="124" t="s">
        <v>186</v>
      </c>
      <c r="F127" s="125">
        <v>2.99</v>
      </c>
      <c r="G127" s="126">
        <f t="shared" si="18"/>
        <v>2.99</v>
      </c>
      <c r="H127" s="127">
        <v>1</v>
      </c>
      <c r="I127" s="128">
        <f t="shared" si="22"/>
        <v>6</v>
      </c>
      <c r="J127" s="128">
        <f t="shared" si="23"/>
        <v>6</v>
      </c>
      <c r="K127" s="129">
        <f t="shared" si="24"/>
        <v>17.940000000000001</v>
      </c>
    </row>
    <row r="128" spans="2:11" x14ac:dyDescent="0.25">
      <c r="B128" s="122" t="s">
        <v>170</v>
      </c>
      <c r="C128" s="123">
        <v>585400</v>
      </c>
      <c r="D128" s="123">
        <v>1</v>
      </c>
      <c r="E128" s="124" t="s">
        <v>187</v>
      </c>
      <c r="F128" s="125">
        <v>9.99</v>
      </c>
      <c r="G128" s="126">
        <f t="shared" si="18"/>
        <v>9.99</v>
      </c>
      <c r="H128" s="127">
        <v>1</v>
      </c>
      <c r="I128" s="128">
        <f t="shared" si="22"/>
        <v>6</v>
      </c>
      <c r="J128" s="128">
        <f t="shared" si="23"/>
        <v>6</v>
      </c>
      <c r="K128" s="129">
        <f t="shared" si="24"/>
        <v>59.94</v>
      </c>
    </row>
    <row r="129" spans="2:20" x14ac:dyDescent="0.25">
      <c r="B129" s="122" t="s">
        <v>170</v>
      </c>
      <c r="C129" s="123">
        <v>545360</v>
      </c>
      <c r="D129" s="123">
        <v>1</v>
      </c>
      <c r="E129" s="124" t="s">
        <v>188</v>
      </c>
      <c r="F129" s="125">
        <v>5.99</v>
      </c>
      <c r="G129" s="126">
        <f t="shared" si="18"/>
        <v>5.99</v>
      </c>
      <c r="H129" s="127">
        <v>1</v>
      </c>
      <c r="I129" s="128">
        <f t="shared" si="22"/>
        <v>6</v>
      </c>
      <c r="J129" s="128">
        <f t="shared" si="23"/>
        <v>6</v>
      </c>
      <c r="K129" s="129">
        <f t="shared" si="24"/>
        <v>35.94</v>
      </c>
    </row>
    <row r="130" spans="2:20" x14ac:dyDescent="0.25">
      <c r="B130" s="122" t="s">
        <v>170</v>
      </c>
      <c r="C130" s="123">
        <v>632146</v>
      </c>
      <c r="D130" s="123">
        <v>1</v>
      </c>
      <c r="E130" s="124" t="s">
        <v>189</v>
      </c>
      <c r="F130" s="125">
        <v>39.99</v>
      </c>
      <c r="G130" s="126">
        <f t="shared" si="18"/>
        <v>39.99</v>
      </c>
      <c r="H130" s="127">
        <v>1</v>
      </c>
      <c r="I130" s="128">
        <v>2</v>
      </c>
      <c r="J130" s="128">
        <f t="shared" si="23"/>
        <v>2</v>
      </c>
      <c r="K130" s="129">
        <f t="shared" si="24"/>
        <v>79.98</v>
      </c>
      <c r="L130" t="s">
        <v>195</v>
      </c>
    </row>
    <row r="131" spans="2:20" ht="16.5" thickBot="1" x14ac:dyDescent="0.3">
      <c r="B131" s="130" t="s">
        <v>170</v>
      </c>
      <c r="C131" s="131" t="s">
        <v>190</v>
      </c>
      <c r="D131" s="131">
        <v>4</v>
      </c>
      <c r="E131" s="132" t="s">
        <v>191</v>
      </c>
      <c r="F131" s="133">
        <v>0.45</v>
      </c>
      <c r="G131" s="134">
        <f t="shared" si="18"/>
        <v>1.8</v>
      </c>
      <c r="H131" s="135">
        <v>1</v>
      </c>
      <c r="I131" s="136">
        <f t="shared" si="22"/>
        <v>24</v>
      </c>
      <c r="J131" s="136">
        <f t="shared" si="23"/>
        <v>24</v>
      </c>
      <c r="K131" s="137">
        <f t="shared" si="24"/>
        <v>10.8</v>
      </c>
      <c r="L131" s="128" t="s">
        <v>391</v>
      </c>
      <c r="M131" s="138">
        <f>SUM(K112:K131)</f>
        <v>591.11999999999989</v>
      </c>
      <c r="N131" s="139" t="s">
        <v>392</v>
      </c>
      <c r="O131" s="139" t="s">
        <v>393</v>
      </c>
      <c r="P131" s="139">
        <v>6.99</v>
      </c>
      <c r="Q131" s="139" t="s">
        <v>394</v>
      </c>
      <c r="R131" s="139">
        <f>M131+P131</f>
        <v>598.1099999999999</v>
      </c>
      <c r="S131" s="139" t="s">
        <v>395</v>
      </c>
      <c r="T131" s="140" t="s">
        <v>396</v>
      </c>
    </row>
    <row r="132" spans="2:20" ht="21.75" thickBot="1" x14ac:dyDescent="0.3">
      <c r="B132" s="280" t="s">
        <v>5</v>
      </c>
      <c r="C132" s="281"/>
      <c r="D132" s="281"/>
      <c r="E132" s="281"/>
      <c r="F132" s="281"/>
      <c r="G132" s="281"/>
      <c r="H132" s="281"/>
      <c r="I132" s="281"/>
      <c r="J132" s="282"/>
      <c r="K132" s="96">
        <f>SUM(K85:K131)</f>
        <v>1797.9972000000007</v>
      </c>
    </row>
    <row r="133" spans="2:20" ht="16.5" thickBot="1" x14ac:dyDescent="0.3"/>
    <row r="134" spans="2:20" ht="21" customHeight="1" thickBot="1" x14ac:dyDescent="0.3">
      <c r="B134" s="280" t="s">
        <v>364</v>
      </c>
      <c r="C134" s="281"/>
      <c r="D134" s="281"/>
      <c r="E134" s="281"/>
      <c r="F134" s="281"/>
      <c r="G134" s="281"/>
      <c r="H134" s="281"/>
      <c r="I134" s="281"/>
      <c r="J134" s="281"/>
      <c r="K134" s="283"/>
    </row>
    <row r="135" spans="2:20" ht="18.75" x14ac:dyDescent="0.3">
      <c r="B135" s="99" t="s">
        <v>0</v>
      </c>
      <c r="C135" s="100" t="s">
        <v>120</v>
      </c>
      <c r="D135" s="100" t="s">
        <v>2</v>
      </c>
      <c r="E135" s="101" t="s">
        <v>3</v>
      </c>
      <c r="F135" s="100" t="s">
        <v>121</v>
      </c>
      <c r="G135" s="102" t="s">
        <v>5</v>
      </c>
      <c r="H135" s="79" t="s">
        <v>373</v>
      </c>
      <c r="I135" s="79" t="s">
        <v>371</v>
      </c>
      <c r="J135" s="80" t="s">
        <v>374</v>
      </c>
      <c r="K135" s="89" t="s">
        <v>5</v>
      </c>
    </row>
    <row r="136" spans="2:20" x14ac:dyDescent="0.25">
      <c r="B136" s="122" t="s">
        <v>125</v>
      </c>
      <c r="C136" s="123" t="s">
        <v>126</v>
      </c>
      <c r="D136" s="123">
        <v>2</v>
      </c>
      <c r="E136" s="124" t="s">
        <v>127</v>
      </c>
      <c r="F136" s="125">
        <v>0.89800000000000002</v>
      </c>
      <c r="G136" s="126">
        <f>F136*D136</f>
        <v>1.796</v>
      </c>
      <c r="H136" s="184">
        <v>1</v>
      </c>
      <c r="I136" s="128">
        <f t="shared" ref="I136" si="25">$I$1*D136/H136</f>
        <v>12</v>
      </c>
      <c r="J136" s="128">
        <f t="shared" ref="J136" si="26">ROUNDUP(I136,0)</f>
        <v>12</v>
      </c>
      <c r="K136" s="129">
        <f t="shared" ref="K136" si="27">F136*J136</f>
        <v>10.776</v>
      </c>
    </row>
    <row r="137" spans="2:20" x14ac:dyDescent="0.25">
      <c r="B137" s="122" t="s">
        <v>125</v>
      </c>
      <c r="C137" s="123" t="s">
        <v>132</v>
      </c>
      <c r="D137" s="123">
        <v>1</v>
      </c>
      <c r="E137" s="124" t="s">
        <v>133</v>
      </c>
      <c r="F137" s="125">
        <v>21.54</v>
      </c>
      <c r="G137" s="126">
        <f t="shared" ref="G137:G142" si="28">F137*D137</f>
        <v>21.54</v>
      </c>
      <c r="H137" s="186">
        <v>1</v>
      </c>
      <c r="I137" s="128">
        <f t="shared" ref="I137:I141" si="29">$I$1*D137/H137</f>
        <v>6</v>
      </c>
      <c r="J137" s="128">
        <f t="shared" ref="J137:J142" si="30">ROUNDUP(I137,0)</f>
        <v>6</v>
      </c>
      <c r="K137" s="129">
        <f t="shared" ref="K137:K142" si="31">F137*J137</f>
        <v>129.24</v>
      </c>
    </row>
    <row r="138" spans="2:20" x14ac:dyDescent="0.25">
      <c r="B138" s="179" t="s">
        <v>125</v>
      </c>
      <c r="C138" s="180" t="s">
        <v>419</v>
      </c>
      <c r="D138" s="182">
        <v>1</v>
      </c>
      <c r="E138" s="177" t="s">
        <v>204</v>
      </c>
      <c r="F138" s="183">
        <v>12.84</v>
      </c>
      <c r="G138" s="126">
        <f t="shared" si="28"/>
        <v>12.84</v>
      </c>
      <c r="H138" s="186">
        <v>1</v>
      </c>
      <c r="I138" s="128">
        <f t="shared" si="29"/>
        <v>6</v>
      </c>
      <c r="J138" s="128">
        <f t="shared" si="30"/>
        <v>6</v>
      </c>
      <c r="K138" s="129">
        <f t="shared" si="31"/>
        <v>77.039999999999992</v>
      </c>
    </row>
    <row r="139" spans="2:20" x14ac:dyDescent="0.25">
      <c r="B139" s="179" t="s">
        <v>125</v>
      </c>
      <c r="C139" s="180" t="s">
        <v>420</v>
      </c>
      <c r="D139" s="182">
        <v>1</v>
      </c>
      <c r="E139" s="177" t="s">
        <v>421</v>
      </c>
      <c r="F139" s="183">
        <v>8.64</v>
      </c>
      <c r="G139" s="126">
        <f t="shared" si="28"/>
        <v>8.64</v>
      </c>
      <c r="H139" s="186">
        <v>1</v>
      </c>
      <c r="I139" s="128">
        <f t="shared" si="29"/>
        <v>6</v>
      </c>
      <c r="J139" s="128">
        <f t="shared" si="30"/>
        <v>6</v>
      </c>
      <c r="K139" s="129">
        <f t="shared" si="31"/>
        <v>51.84</v>
      </c>
    </row>
    <row r="140" spans="2:20" x14ac:dyDescent="0.25">
      <c r="B140" s="179" t="s">
        <v>125</v>
      </c>
      <c r="C140" s="180" t="s">
        <v>272</v>
      </c>
      <c r="D140" s="182">
        <v>1</v>
      </c>
      <c r="E140" s="177" t="s">
        <v>203</v>
      </c>
      <c r="F140" s="183">
        <v>5.62</v>
      </c>
      <c r="G140" s="126">
        <f t="shared" si="28"/>
        <v>5.62</v>
      </c>
      <c r="H140" s="186">
        <v>1</v>
      </c>
      <c r="I140" s="128">
        <f t="shared" si="29"/>
        <v>6</v>
      </c>
      <c r="J140" s="128">
        <f t="shared" si="30"/>
        <v>6</v>
      </c>
      <c r="K140" s="129">
        <f t="shared" si="31"/>
        <v>33.72</v>
      </c>
    </row>
    <row r="141" spans="2:20" x14ac:dyDescent="0.25">
      <c r="B141" s="179" t="s">
        <v>99</v>
      </c>
      <c r="C141" s="180" t="s">
        <v>100</v>
      </c>
      <c r="D141" s="182">
        <v>1</v>
      </c>
      <c r="E141" s="177" t="s">
        <v>413</v>
      </c>
      <c r="F141" s="183">
        <v>5.99</v>
      </c>
      <c r="G141" s="126">
        <f t="shared" si="28"/>
        <v>5.99</v>
      </c>
      <c r="H141" s="186">
        <v>1</v>
      </c>
      <c r="I141" s="128">
        <f t="shared" si="29"/>
        <v>6</v>
      </c>
      <c r="J141" s="128">
        <f t="shared" si="30"/>
        <v>6</v>
      </c>
      <c r="K141" s="129">
        <f t="shared" si="31"/>
        <v>35.94</v>
      </c>
      <c r="L141" s="26" t="s">
        <v>412</v>
      </c>
    </row>
    <row r="142" spans="2:20" ht="16.5" thickBot="1" x14ac:dyDescent="0.3">
      <c r="B142" s="179" t="s">
        <v>99</v>
      </c>
      <c r="C142" s="180" t="s">
        <v>100</v>
      </c>
      <c r="D142" s="182">
        <v>1</v>
      </c>
      <c r="E142" s="177" t="s">
        <v>415</v>
      </c>
      <c r="F142" s="183">
        <v>19.989999999999998</v>
      </c>
      <c r="G142" s="181">
        <f t="shared" si="28"/>
        <v>19.989999999999998</v>
      </c>
      <c r="H142" s="186">
        <v>1</v>
      </c>
      <c r="I142" s="174">
        <v>1</v>
      </c>
      <c r="J142" s="174">
        <f t="shared" si="30"/>
        <v>1</v>
      </c>
      <c r="K142" s="175">
        <f t="shared" si="31"/>
        <v>19.989999999999998</v>
      </c>
      <c r="L142" t="s">
        <v>416</v>
      </c>
    </row>
    <row r="143" spans="2:20" ht="21.75" thickBot="1" x14ac:dyDescent="0.3">
      <c r="B143" s="280" t="s">
        <v>5</v>
      </c>
      <c r="C143" s="281"/>
      <c r="D143" s="281"/>
      <c r="E143" s="281"/>
      <c r="F143" s="281"/>
      <c r="G143" s="281"/>
      <c r="H143" s="281"/>
      <c r="I143" s="281"/>
      <c r="J143" s="281"/>
      <c r="K143" s="90">
        <f>SUM(K136:K142)</f>
        <v>358.54599999999999</v>
      </c>
    </row>
    <row r="144" spans="2:20" ht="16.5" thickBot="1" x14ac:dyDescent="0.3"/>
    <row r="145" spans="2:13" ht="21" customHeight="1" thickBot="1" x14ac:dyDescent="0.3">
      <c r="B145" s="280" t="s">
        <v>365</v>
      </c>
      <c r="C145" s="281"/>
      <c r="D145" s="281"/>
      <c r="E145" s="281"/>
      <c r="F145" s="281"/>
      <c r="G145" s="281"/>
      <c r="H145" s="281"/>
      <c r="I145" s="281"/>
      <c r="J145" s="281"/>
      <c r="K145" s="283"/>
    </row>
    <row r="146" spans="2:13" ht="18.75" x14ac:dyDescent="0.3">
      <c r="B146" s="99" t="s">
        <v>0</v>
      </c>
      <c r="C146" s="100" t="s">
        <v>120</v>
      </c>
      <c r="D146" s="100" t="s">
        <v>2</v>
      </c>
      <c r="E146" s="101" t="s">
        <v>3</v>
      </c>
      <c r="F146" s="100" t="s">
        <v>121</v>
      </c>
      <c r="G146" s="102" t="s">
        <v>5</v>
      </c>
      <c r="H146" s="79" t="s">
        <v>373</v>
      </c>
      <c r="I146" s="79" t="s">
        <v>371</v>
      </c>
      <c r="J146" s="80" t="s">
        <v>374</v>
      </c>
      <c r="K146" s="89" t="s">
        <v>5</v>
      </c>
    </row>
    <row r="147" spans="2:13" x14ac:dyDescent="0.25">
      <c r="B147" s="156" t="s">
        <v>140</v>
      </c>
      <c r="C147" s="153" t="s">
        <v>205</v>
      </c>
      <c r="D147" s="123">
        <v>1</v>
      </c>
      <c r="E147" s="154" t="s">
        <v>206</v>
      </c>
      <c r="F147" s="125">
        <v>12.95</v>
      </c>
      <c r="G147" s="126">
        <f>F147*D147</f>
        <v>12.95</v>
      </c>
      <c r="H147" s="184">
        <v>1</v>
      </c>
      <c r="I147" s="128">
        <v>1</v>
      </c>
      <c r="J147" s="128">
        <f t="shared" ref="J147" si="32">ROUNDUP(I147,0)</f>
        <v>1</v>
      </c>
      <c r="K147" s="129">
        <f t="shared" ref="K147" si="33">F147*J147</f>
        <v>12.95</v>
      </c>
      <c r="L147" s="26" t="s">
        <v>195</v>
      </c>
    </row>
    <row r="148" spans="2:13" x14ac:dyDescent="0.25">
      <c r="B148" s="156" t="s">
        <v>125</v>
      </c>
      <c r="C148" s="153" t="s">
        <v>213</v>
      </c>
      <c r="D148" s="123">
        <v>1</v>
      </c>
      <c r="E148" s="154" t="s">
        <v>212</v>
      </c>
      <c r="F148" s="125">
        <v>17.3</v>
      </c>
      <c r="G148" s="126">
        <f t="shared" ref="G148:G156" si="34">F148*D148</f>
        <v>17.3</v>
      </c>
      <c r="H148" s="155">
        <v>1</v>
      </c>
      <c r="I148" s="128">
        <v>0</v>
      </c>
      <c r="J148" s="128">
        <f t="shared" ref="J148:J156" si="35">ROUNDUP(I148,0)</f>
        <v>0</v>
      </c>
      <c r="K148" s="129">
        <f t="shared" ref="K148:K156" si="36">F148*J148</f>
        <v>0</v>
      </c>
      <c r="L148" s="35" t="s">
        <v>262</v>
      </c>
    </row>
    <row r="149" spans="2:13" x14ac:dyDescent="0.25">
      <c r="B149" s="156" t="s">
        <v>125</v>
      </c>
      <c r="C149" s="153" t="s">
        <v>214</v>
      </c>
      <c r="D149" s="123">
        <v>1</v>
      </c>
      <c r="E149" s="154" t="s">
        <v>210</v>
      </c>
      <c r="F149" s="125">
        <v>12.64</v>
      </c>
      <c r="G149" s="126">
        <f t="shared" si="34"/>
        <v>12.64</v>
      </c>
      <c r="H149" s="155">
        <v>1</v>
      </c>
      <c r="I149" s="128">
        <v>1</v>
      </c>
      <c r="J149" s="128">
        <f t="shared" si="35"/>
        <v>1</v>
      </c>
      <c r="K149" s="129">
        <f t="shared" si="36"/>
        <v>12.64</v>
      </c>
      <c r="L149" s="26" t="s">
        <v>195</v>
      </c>
    </row>
    <row r="150" spans="2:13" x14ac:dyDescent="0.25">
      <c r="B150" s="156" t="s">
        <v>125</v>
      </c>
      <c r="C150" s="153" t="s">
        <v>215</v>
      </c>
      <c r="D150" s="182">
        <v>1</v>
      </c>
      <c r="E150" s="154" t="s">
        <v>211</v>
      </c>
      <c r="F150" s="183">
        <v>23.46</v>
      </c>
      <c r="G150" s="126">
        <f t="shared" si="34"/>
        <v>23.46</v>
      </c>
      <c r="H150" s="155">
        <v>1</v>
      </c>
      <c r="I150" s="128">
        <v>1</v>
      </c>
      <c r="J150" s="128">
        <f t="shared" si="35"/>
        <v>1</v>
      </c>
      <c r="K150" s="129">
        <f t="shared" si="36"/>
        <v>23.46</v>
      </c>
      <c r="L150" s="26" t="s">
        <v>195</v>
      </c>
    </row>
    <row r="151" spans="2:13" x14ac:dyDescent="0.25">
      <c r="B151" s="185" t="s">
        <v>125</v>
      </c>
      <c r="C151" s="180" t="s">
        <v>268</v>
      </c>
      <c r="D151" s="182">
        <v>1</v>
      </c>
      <c r="E151" s="177" t="s">
        <v>269</v>
      </c>
      <c r="F151" s="183">
        <v>22.2</v>
      </c>
      <c r="G151" s="126">
        <f t="shared" si="34"/>
        <v>22.2</v>
      </c>
      <c r="H151" s="155">
        <v>1</v>
      </c>
      <c r="I151" s="128">
        <v>1</v>
      </c>
      <c r="J151" s="128">
        <f t="shared" si="35"/>
        <v>1</v>
      </c>
      <c r="K151" s="129">
        <f t="shared" si="36"/>
        <v>22.2</v>
      </c>
      <c r="L151" s="26" t="s">
        <v>195</v>
      </c>
      <c r="M151" s="97">
        <f>SUM(K149:K151,K136:K140,K86:K99,K79)</f>
        <v>894.92320000000029</v>
      </c>
    </row>
    <row r="152" spans="2:13" x14ac:dyDescent="0.25">
      <c r="B152" s="185" t="s">
        <v>99</v>
      </c>
      <c r="C152" s="180"/>
      <c r="D152" s="182">
        <v>1</v>
      </c>
      <c r="E152" s="177" t="s">
        <v>192</v>
      </c>
      <c r="F152" s="183">
        <v>19.989999999999998</v>
      </c>
      <c r="G152" s="126">
        <f t="shared" si="34"/>
        <v>19.989999999999998</v>
      </c>
      <c r="H152" s="155">
        <v>1</v>
      </c>
      <c r="I152" s="128">
        <v>1</v>
      </c>
      <c r="J152" s="128">
        <f t="shared" si="35"/>
        <v>1</v>
      </c>
      <c r="K152" s="129">
        <f t="shared" si="36"/>
        <v>19.989999999999998</v>
      </c>
      <c r="L152" s="26" t="s">
        <v>195</v>
      </c>
    </row>
    <row r="153" spans="2:13" x14ac:dyDescent="0.25">
      <c r="B153" s="191" t="s">
        <v>99</v>
      </c>
      <c r="C153" s="192"/>
      <c r="D153" s="192">
        <v>1</v>
      </c>
      <c r="E153" s="193" t="s">
        <v>193</v>
      </c>
      <c r="F153" s="194">
        <v>29.99</v>
      </c>
      <c r="G153" s="195">
        <f t="shared" si="34"/>
        <v>29.99</v>
      </c>
      <c r="H153" s="196">
        <v>1</v>
      </c>
      <c r="I153" s="197">
        <v>0</v>
      </c>
      <c r="J153" s="197">
        <f t="shared" si="35"/>
        <v>0</v>
      </c>
      <c r="K153" s="198">
        <f t="shared" si="36"/>
        <v>0</v>
      </c>
      <c r="L153" s="35" t="s">
        <v>262</v>
      </c>
    </row>
    <row r="154" spans="2:13" x14ac:dyDescent="0.25">
      <c r="B154" s="185" t="s">
        <v>99</v>
      </c>
      <c r="C154" s="180"/>
      <c r="D154" s="182">
        <v>1</v>
      </c>
      <c r="E154" s="177" t="s">
        <v>194</v>
      </c>
      <c r="F154" s="183">
        <v>17.989999999999998</v>
      </c>
      <c r="G154" s="126">
        <f t="shared" si="34"/>
        <v>17.989999999999998</v>
      </c>
      <c r="H154" s="155">
        <v>1</v>
      </c>
      <c r="I154" s="128">
        <v>1</v>
      </c>
      <c r="J154" s="128">
        <f t="shared" si="35"/>
        <v>1</v>
      </c>
      <c r="K154" s="129">
        <f t="shared" si="36"/>
        <v>17.989999999999998</v>
      </c>
      <c r="L154" s="26" t="s">
        <v>195</v>
      </c>
    </row>
    <row r="155" spans="2:13" x14ac:dyDescent="0.25">
      <c r="B155" s="34"/>
      <c r="C155" s="28"/>
      <c r="D155" s="19"/>
      <c r="E155" s="23"/>
      <c r="F155" s="21"/>
      <c r="G155" s="16">
        <f t="shared" si="34"/>
        <v>0</v>
      </c>
      <c r="H155" s="78">
        <v>1</v>
      </c>
      <c r="I155" s="45">
        <f t="shared" ref="I155:I156" si="37">$I$1*D155/H155</f>
        <v>0</v>
      </c>
      <c r="J155" s="45">
        <f t="shared" si="35"/>
        <v>0</v>
      </c>
      <c r="K155" s="85">
        <f t="shared" si="36"/>
        <v>0</v>
      </c>
    </row>
    <row r="156" spans="2:13" ht="16.5" thickBot="1" x14ac:dyDescent="0.3">
      <c r="B156" s="18"/>
      <c r="C156" s="19"/>
      <c r="D156" s="19"/>
      <c r="E156" s="20"/>
      <c r="F156" s="21"/>
      <c r="G156" s="98">
        <f t="shared" si="34"/>
        <v>0</v>
      </c>
      <c r="H156" s="78">
        <v>1</v>
      </c>
      <c r="I156" s="45">
        <f t="shared" si="37"/>
        <v>0</v>
      </c>
      <c r="J156" s="86">
        <f t="shared" si="35"/>
        <v>0</v>
      </c>
      <c r="K156" s="87">
        <f t="shared" si="36"/>
        <v>0</v>
      </c>
    </row>
    <row r="157" spans="2:13" ht="21.75" thickBot="1" x14ac:dyDescent="0.35">
      <c r="B157" s="280" t="s">
        <v>5</v>
      </c>
      <c r="C157" s="281"/>
      <c r="D157" s="281"/>
      <c r="E157" s="281"/>
      <c r="F157" s="281"/>
      <c r="G157" s="281"/>
      <c r="H157" s="281"/>
      <c r="I157" s="281"/>
      <c r="J157" s="282"/>
      <c r="K157" s="103">
        <f>SUM(K147:K156)</f>
        <v>109.22999999999999</v>
      </c>
    </row>
    <row r="158" spans="2:13" ht="16.5" thickBot="1" x14ac:dyDescent="0.3"/>
    <row r="159" spans="2:13" ht="21.75" thickBot="1" x14ac:dyDescent="0.3">
      <c r="B159" s="280" t="s">
        <v>366</v>
      </c>
      <c r="C159" s="281"/>
      <c r="D159" s="281"/>
      <c r="E159" s="281"/>
      <c r="F159" s="281"/>
      <c r="G159" s="281"/>
      <c r="H159" s="281"/>
      <c r="I159" s="281"/>
      <c r="J159" s="281"/>
      <c r="K159" s="283"/>
    </row>
    <row r="160" spans="2:13" ht="18.75" x14ac:dyDescent="0.3">
      <c r="B160" s="99" t="s">
        <v>0</v>
      </c>
      <c r="C160" s="100" t="s">
        <v>120</v>
      </c>
      <c r="D160" s="100" t="s">
        <v>2</v>
      </c>
      <c r="E160" s="101" t="s">
        <v>3</v>
      </c>
      <c r="F160" s="100" t="s">
        <v>121</v>
      </c>
      <c r="G160" s="102" t="s">
        <v>5</v>
      </c>
      <c r="H160" s="79" t="s">
        <v>373</v>
      </c>
      <c r="I160" s="79" t="s">
        <v>371</v>
      </c>
      <c r="J160" s="80" t="s">
        <v>374</v>
      </c>
      <c r="K160" s="89" t="s">
        <v>5</v>
      </c>
    </row>
    <row r="161" spans="2:13" x14ac:dyDescent="0.25">
      <c r="B161" s="152" t="s">
        <v>99</v>
      </c>
      <c r="C161" s="153" t="s">
        <v>100</v>
      </c>
      <c r="D161" s="123">
        <v>1</v>
      </c>
      <c r="E161" s="154" t="s">
        <v>256</v>
      </c>
      <c r="F161" s="125">
        <v>6.31</v>
      </c>
      <c r="G161" s="126">
        <f>F161*D161</f>
        <v>6.31</v>
      </c>
      <c r="H161" s="184">
        <v>1</v>
      </c>
      <c r="I161" s="128">
        <v>4</v>
      </c>
      <c r="J161" s="128">
        <f t="shared" ref="J161" si="38">ROUNDUP(I161,0)</f>
        <v>4</v>
      </c>
      <c r="K161" s="129">
        <f t="shared" ref="K161" si="39">F161*J161</f>
        <v>25.24</v>
      </c>
      <c r="L161" s="26" t="s">
        <v>255</v>
      </c>
    </row>
    <row r="162" spans="2:13" x14ac:dyDescent="0.25">
      <c r="B162" s="152" t="s">
        <v>99</v>
      </c>
      <c r="C162" s="153" t="s">
        <v>100</v>
      </c>
      <c r="D162" s="123">
        <v>1</v>
      </c>
      <c r="E162" s="154" t="s">
        <v>257</v>
      </c>
      <c r="F162" s="125">
        <v>38.4</v>
      </c>
      <c r="G162" s="126">
        <f t="shared" ref="G162:G189" si="40">F162*D162</f>
        <v>38.4</v>
      </c>
      <c r="H162" s="168">
        <v>1</v>
      </c>
      <c r="I162" s="128">
        <v>4</v>
      </c>
      <c r="J162" s="128">
        <f t="shared" ref="J162:J189" si="41">ROUNDUP(I162,0)</f>
        <v>4</v>
      </c>
      <c r="K162" s="129">
        <f t="shared" ref="K162:K189" si="42">F162*J162</f>
        <v>153.6</v>
      </c>
      <c r="L162" s="26" t="s">
        <v>258</v>
      </c>
    </row>
    <row r="163" spans="2:13" x14ac:dyDescent="0.25">
      <c r="B163" s="152" t="s">
        <v>99</v>
      </c>
      <c r="C163" s="153" t="s">
        <v>100</v>
      </c>
      <c r="D163" s="123">
        <v>1</v>
      </c>
      <c r="E163" s="154" t="s">
        <v>259</v>
      </c>
      <c r="F163" s="125">
        <v>13.29</v>
      </c>
      <c r="G163" s="126">
        <f t="shared" si="40"/>
        <v>13.29</v>
      </c>
      <c r="H163" s="168">
        <v>1</v>
      </c>
      <c r="I163" s="128">
        <v>4</v>
      </c>
      <c r="J163" s="128">
        <f t="shared" si="41"/>
        <v>4</v>
      </c>
      <c r="K163" s="129">
        <f t="shared" si="42"/>
        <v>53.16</v>
      </c>
      <c r="L163" s="26" t="s">
        <v>260</v>
      </c>
    </row>
    <row r="164" spans="2:13" x14ac:dyDescent="0.25">
      <c r="B164" s="152" t="s">
        <v>99</v>
      </c>
      <c r="C164" s="153" t="s">
        <v>100</v>
      </c>
      <c r="D164" s="123">
        <v>1</v>
      </c>
      <c r="E164" s="154" t="s">
        <v>261</v>
      </c>
      <c r="F164" s="183">
        <v>4.37</v>
      </c>
      <c r="G164" s="126">
        <f t="shared" si="40"/>
        <v>4.37</v>
      </c>
      <c r="H164" s="168">
        <v>1</v>
      </c>
      <c r="I164" s="128">
        <v>4</v>
      </c>
      <c r="J164" s="128">
        <f t="shared" si="41"/>
        <v>4</v>
      </c>
      <c r="K164" s="129">
        <f t="shared" si="42"/>
        <v>17.48</v>
      </c>
      <c r="L164" s="35" t="s">
        <v>414</v>
      </c>
    </row>
    <row r="165" spans="2:13" x14ac:dyDescent="0.25">
      <c r="B165" s="122" t="s">
        <v>149</v>
      </c>
      <c r="C165" s="153" t="s">
        <v>216</v>
      </c>
      <c r="D165" s="123">
        <v>1</v>
      </c>
      <c r="E165" s="154" t="s">
        <v>222</v>
      </c>
      <c r="F165" s="125">
        <v>0.57999999999999996</v>
      </c>
      <c r="G165" s="126">
        <f t="shared" si="40"/>
        <v>0.57999999999999996</v>
      </c>
      <c r="H165" s="168">
        <v>1</v>
      </c>
      <c r="I165" s="128">
        <v>4</v>
      </c>
      <c r="J165" s="128">
        <f t="shared" si="41"/>
        <v>4</v>
      </c>
      <c r="K165" s="129">
        <f t="shared" si="42"/>
        <v>2.3199999999999998</v>
      </c>
      <c r="L165" s="2"/>
    </row>
    <row r="166" spans="2:13" x14ac:dyDescent="0.25">
      <c r="B166" s="122" t="s">
        <v>149</v>
      </c>
      <c r="C166" s="153" t="s">
        <v>217</v>
      </c>
      <c r="D166" s="123">
        <v>1</v>
      </c>
      <c r="E166" s="154" t="s">
        <v>222</v>
      </c>
      <c r="F166" s="125">
        <v>0.54</v>
      </c>
      <c r="G166" s="126">
        <f t="shared" si="40"/>
        <v>0.54</v>
      </c>
      <c r="H166" s="168">
        <v>1</v>
      </c>
      <c r="I166" s="128">
        <v>4</v>
      </c>
      <c r="J166" s="128">
        <f t="shared" si="41"/>
        <v>4</v>
      </c>
      <c r="K166" s="129">
        <f t="shared" si="42"/>
        <v>2.16</v>
      </c>
      <c r="L166" s="2"/>
    </row>
    <row r="167" spans="2:13" x14ac:dyDescent="0.25">
      <c r="B167" s="122" t="s">
        <v>149</v>
      </c>
      <c r="C167" s="153" t="s">
        <v>218</v>
      </c>
      <c r="D167" s="123">
        <v>1</v>
      </c>
      <c r="E167" s="154" t="s">
        <v>222</v>
      </c>
      <c r="F167" s="125">
        <v>0.52</v>
      </c>
      <c r="G167" s="126">
        <f t="shared" si="40"/>
        <v>0.52</v>
      </c>
      <c r="H167" s="168">
        <v>1</v>
      </c>
      <c r="I167" s="128">
        <v>4</v>
      </c>
      <c r="J167" s="128">
        <f t="shared" si="41"/>
        <v>4</v>
      </c>
      <c r="K167" s="129">
        <f t="shared" si="42"/>
        <v>2.08</v>
      </c>
      <c r="L167" s="2"/>
    </row>
    <row r="168" spans="2:13" x14ac:dyDescent="0.25">
      <c r="B168" s="122" t="s">
        <v>149</v>
      </c>
      <c r="C168" s="153" t="s">
        <v>219</v>
      </c>
      <c r="D168" s="123">
        <v>1</v>
      </c>
      <c r="E168" s="154" t="s">
        <v>222</v>
      </c>
      <c r="F168" s="125">
        <v>0.52</v>
      </c>
      <c r="G168" s="126">
        <f t="shared" si="40"/>
        <v>0.52</v>
      </c>
      <c r="H168" s="168">
        <v>1</v>
      </c>
      <c r="I168" s="128">
        <v>4</v>
      </c>
      <c r="J168" s="128">
        <f t="shared" si="41"/>
        <v>4</v>
      </c>
      <c r="K168" s="129">
        <f t="shared" si="42"/>
        <v>2.08</v>
      </c>
      <c r="L168" s="2"/>
    </row>
    <row r="169" spans="2:13" x14ac:dyDescent="0.25">
      <c r="B169" s="122" t="s">
        <v>149</v>
      </c>
      <c r="C169" s="153" t="s">
        <v>220</v>
      </c>
      <c r="D169" s="123">
        <v>1</v>
      </c>
      <c r="E169" s="154" t="s">
        <v>222</v>
      </c>
      <c r="F169" s="125">
        <v>0.61</v>
      </c>
      <c r="G169" s="126">
        <f t="shared" si="40"/>
        <v>0.61</v>
      </c>
      <c r="H169" s="168">
        <v>1</v>
      </c>
      <c r="I169" s="128">
        <v>4</v>
      </c>
      <c r="J169" s="128">
        <f t="shared" si="41"/>
        <v>4</v>
      </c>
      <c r="K169" s="129">
        <f t="shared" si="42"/>
        <v>2.44</v>
      </c>
      <c r="L169" s="2"/>
    </row>
    <row r="170" spans="2:13" x14ac:dyDescent="0.25">
      <c r="B170" s="122" t="s">
        <v>149</v>
      </c>
      <c r="C170" s="153" t="s">
        <v>221</v>
      </c>
      <c r="D170" s="123">
        <v>1</v>
      </c>
      <c r="E170" s="154" t="s">
        <v>222</v>
      </c>
      <c r="F170" s="125">
        <v>0.98</v>
      </c>
      <c r="G170" s="126">
        <f t="shared" si="40"/>
        <v>0.98</v>
      </c>
      <c r="H170" s="168">
        <v>1</v>
      </c>
      <c r="I170" s="128">
        <v>4</v>
      </c>
      <c r="J170" s="128">
        <f t="shared" si="41"/>
        <v>4</v>
      </c>
      <c r="K170" s="129">
        <f t="shared" si="42"/>
        <v>3.92</v>
      </c>
      <c r="L170" s="169">
        <f>SUM(K165:K170)</f>
        <v>15</v>
      </c>
      <c r="M170" s="1">
        <f>L170+L111</f>
        <v>665.04</v>
      </c>
    </row>
    <row r="171" spans="2:13" x14ac:dyDescent="0.25">
      <c r="B171" s="121" t="s">
        <v>125</v>
      </c>
      <c r="C171" s="37" t="s">
        <v>138</v>
      </c>
      <c r="D171" s="37">
        <v>1</v>
      </c>
      <c r="E171" s="38" t="s">
        <v>139</v>
      </c>
      <c r="F171" s="39">
        <v>49.61</v>
      </c>
      <c r="G171" s="16">
        <f t="shared" si="40"/>
        <v>49.61</v>
      </c>
      <c r="H171" s="116">
        <v>1</v>
      </c>
      <c r="I171" s="81">
        <v>0</v>
      </c>
      <c r="J171" s="45">
        <f t="shared" si="41"/>
        <v>0</v>
      </c>
      <c r="K171" s="85">
        <f t="shared" si="42"/>
        <v>0</v>
      </c>
      <c r="L171" s="35" t="s">
        <v>262</v>
      </c>
    </row>
    <row r="172" spans="2:13" x14ac:dyDescent="0.25">
      <c r="B172" s="122" t="s">
        <v>99</v>
      </c>
      <c r="C172" s="153" t="s">
        <v>100</v>
      </c>
      <c r="D172" s="123">
        <v>1</v>
      </c>
      <c r="E172" s="154" t="s">
        <v>388</v>
      </c>
      <c r="F172" s="125">
        <v>39.99</v>
      </c>
      <c r="G172" s="126">
        <f t="shared" ref="G172" si="43">F172*D172</f>
        <v>39.99</v>
      </c>
      <c r="H172" s="168">
        <v>1</v>
      </c>
      <c r="I172" s="128">
        <v>4</v>
      </c>
      <c r="J172" s="128">
        <f t="shared" ref="J172" si="44">ROUNDUP(I172,0)</f>
        <v>4</v>
      </c>
      <c r="K172" s="129">
        <f t="shared" ref="K172" si="45">F172*J172</f>
        <v>159.96</v>
      </c>
      <c r="L172" s="35" t="s">
        <v>387</v>
      </c>
    </row>
    <row r="173" spans="2:13" x14ac:dyDescent="0.25">
      <c r="B173" s="152" t="s">
        <v>99</v>
      </c>
      <c r="C173" s="153"/>
      <c r="D173" s="123">
        <v>1</v>
      </c>
      <c r="E173" s="154" t="s">
        <v>389</v>
      </c>
      <c r="F173" s="125">
        <v>19.95</v>
      </c>
      <c r="G173" s="126">
        <f t="shared" ref="G173:G176" si="46">F173*D173</f>
        <v>19.95</v>
      </c>
      <c r="H173" s="168">
        <v>1</v>
      </c>
      <c r="I173" s="128">
        <v>2</v>
      </c>
      <c r="J173" s="128">
        <f t="shared" ref="J173:J176" si="47">ROUNDUP(I173,0)</f>
        <v>2</v>
      </c>
      <c r="K173" s="129">
        <f t="shared" ref="K173:K176" si="48">F173*J173</f>
        <v>39.9</v>
      </c>
      <c r="L173" s="35" t="s">
        <v>390</v>
      </c>
    </row>
    <row r="174" spans="2:13" x14ac:dyDescent="0.25">
      <c r="B174" s="179" t="s">
        <v>140</v>
      </c>
      <c r="C174" s="180" t="s">
        <v>418</v>
      </c>
      <c r="D174" s="182">
        <v>1</v>
      </c>
      <c r="E174" s="177" t="s">
        <v>244</v>
      </c>
      <c r="F174" s="183">
        <v>114.95</v>
      </c>
      <c r="G174" s="126">
        <f t="shared" si="46"/>
        <v>114.95</v>
      </c>
      <c r="H174" s="155">
        <v>1</v>
      </c>
      <c r="I174" s="128">
        <v>2</v>
      </c>
      <c r="J174" s="128">
        <f t="shared" si="47"/>
        <v>2</v>
      </c>
      <c r="K174" s="129">
        <f t="shared" si="48"/>
        <v>229.9</v>
      </c>
      <c r="L174" s="26" t="s">
        <v>249</v>
      </c>
    </row>
    <row r="175" spans="2:13" x14ac:dyDescent="0.25">
      <c r="B175" s="179" t="s">
        <v>99</v>
      </c>
      <c r="C175" s="180" t="s">
        <v>100</v>
      </c>
      <c r="D175" s="182">
        <v>1</v>
      </c>
      <c r="E175" s="177" t="s">
        <v>245</v>
      </c>
      <c r="F175" s="183">
        <v>8.94</v>
      </c>
      <c r="G175" s="126">
        <f t="shared" si="46"/>
        <v>8.94</v>
      </c>
      <c r="H175" s="155">
        <v>1</v>
      </c>
      <c r="I175" s="128">
        <v>4</v>
      </c>
      <c r="J175" s="128">
        <f t="shared" si="47"/>
        <v>4</v>
      </c>
      <c r="K175" s="129">
        <f t="shared" si="48"/>
        <v>35.76</v>
      </c>
      <c r="L175" s="26" t="s">
        <v>246</v>
      </c>
    </row>
    <row r="176" spans="2:13" x14ac:dyDescent="0.25">
      <c r="B176" s="179" t="s">
        <v>99</v>
      </c>
      <c r="C176" s="180" t="s">
        <v>100</v>
      </c>
      <c r="D176" s="182">
        <v>1</v>
      </c>
      <c r="E176" s="177" t="s">
        <v>247</v>
      </c>
      <c r="F176" s="183">
        <v>7.95</v>
      </c>
      <c r="G176" s="126">
        <f t="shared" si="46"/>
        <v>7.95</v>
      </c>
      <c r="H176" s="155">
        <v>1</v>
      </c>
      <c r="I176" s="128">
        <v>4</v>
      </c>
      <c r="J176" s="128">
        <f t="shared" si="47"/>
        <v>4</v>
      </c>
      <c r="K176" s="129">
        <f t="shared" si="48"/>
        <v>31.8</v>
      </c>
      <c r="L176" s="26" t="s">
        <v>248</v>
      </c>
    </row>
    <row r="177" spans="2:12" x14ac:dyDescent="0.25">
      <c r="B177" s="117"/>
      <c r="C177" s="118"/>
      <c r="D177" s="118"/>
      <c r="E177" s="120" t="s">
        <v>377</v>
      </c>
      <c r="F177" s="119"/>
      <c r="G177" s="16"/>
      <c r="H177" s="116"/>
      <c r="I177" s="81"/>
      <c r="J177" s="45"/>
      <c r="K177" s="85"/>
      <c r="L177" s="35"/>
    </row>
    <row r="178" spans="2:12" x14ac:dyDescent="0.25">
      <c r="B178" s="117"/>
      <c r="C178" s="118"/>
      <c r="D178" s="118"/>
      <c r="E178" s="120" t="s">
        <v>378</v>
      </c>
      <c r="F178" s="119"/>
      <c r="G178" s="16"/>
      <c r="H178" s="116"/>
      <c r="I178" s="81"/>
      <c r="J178" s="45"/>
      <c r="K178" s="85"/>
      <c r="L178" s="35"/>
    </row>
    <row r="179" spans="2:12" x14ac:dyDescent="0.25">
      <c r="B179" s="117"/>
      <c r="C179" s="118"/>
      <c r="D179" s="118"/>
      <c r="E179" s="120" t="s">
        <v>379</v>
      </c>
      <c r="F179" s="119"/>
      <c r="G179" s="16"/>
      <c r="H179" s="116"/>
      <c r="I179" s="81"/>
      <c r="J179" s="45"/>
      <c r="K179" s="85"/>
      <c r="L179" s="35"/>
    </row>
    <row r="180" spans="2:12" x14ac:dyDescent="0.25">
      <c r="B180" s="117"/>
      <c r="C180" s="118"/>
      <c r="D180" s="118"/>
      <c r="E180" s="120" t="s">
        <v>380</v>
      </c>
      <c r="F180" s="119"/>
      <c r="G180" s="16"/>
      <c r="H180" s="116"/>
      <c r="I180" s="81"/>
      <c r="J180" s="45"/>
      <c r="K180" s="85"/>
      <c r="L180" s="35"/>
    </row>
    <row r="181" spans="2:12" x14ac:dyDescent="0.25">
      <c r="B181" s="117"/>
      <c r="C181" s="118"/>
      <c r="D181" s="118"/>
      <c r="E181" s="120" t="s">
        <v>381</v>
      </c>
      <c r="F181" s="119"/>
      <c r="G181" s="16"/>
      <c r="H181" s="116"/>
      <c r="I181" s="81"/>
      <c r="J181" s="45"/>
      <c r="K181" s="85"/>
      <c r="L181" s="35"/>
    </row>
    <row r="182" spans="2:12" x14ac:dyDescent="0.25">
      <c r="B182" s="117"/>
      <c r="C182" s="118"/>
      <c r="D182" s="118"/>
      <c r="E182" s="120" t="s">
        <v>382</v>
      </c>
      <c r="F182" s="119"/>
      <c r="G182" s="16"/>
      <c r="H182" s="116"/>
      <c r="I182" s="81"/>
      <c r="J182" s="45"/>
      <c r="K182" s="85"/>
      <c r="L182" s="35"/>
    </row>
    <row r="183" spans="2:12" x14ac:dyDescent="0.25">
      <c r="B183" s="117"/>
      <c r="C183" s="118"/>
      <c r="D183" s="118"/>
      <c r="E183" s="120" t="s">
        <v>383</v>
      </c>
      <c r="F183" s="119"/>
      <c r="G183" s="16"/>
      <c r="H183" s="116"/>
      <c r="I183" s="81"/>
      <c r="J183" s="45"/>
      <c r="K183" s="85"/>
      <c r="L183" s="35"/>
    </row>
    <row r="184" spans="2:12" x14ac:dyDescent="0.25">
      <c r="B184" s="117"/>
      <c r="C184" s="118"/>
      <c r="D184" s="118"/>
      <c r="E184" s="120" t="s">
        <v>384</v>
      </c>
      <c r="F184" s="119"/>
      <c r="G184" s="16"/>
      <c r="H184" s="116"/>
      <c r="I184" s="81"/>
      <c r="J184" s="45"/>
      <c r="K184" s="85"/>
      <c r="L184" s="35"/>
    </row>
    <row r="185" spans="2:12" x14ac:dyDescent="0.25">
      <c r="B185" s="117"/>
      <c r="C185" s="118"/>
      <c r="D185" s="118"/>
      <c r="E185" s="120" t="s">
        <v>385</v>
      </c>
      <c r="F185" s="119"/>
      <c r="G185" s="16"/>
      <c r="H185" s="116"/>
      <c r="I185" s="81"/>
      <c r="J185" s="45"/>
      <c r="K185" s="85"/>
      <c r="L185" s="35"/>
    </row>
    <row r="186" spans="2:12" x14ac:dyDescent="0.25">
      <c r="B186" s="34"/>
      <c r="C186" s="28"/>
      <c r="D186" s="28">
        <v>4</v>
      </c>
      <c r="E186" s="120" t="s">
        <v>386</v>
      </c>
      <c r="F186" s="41"/>
      <c r="G186" s="16">
        <f t="shared" si="40"/>
        <v>0</v>
      </c>
      <c r="H186" s="116">
        <v>1</v>
      </c>
      <c r="I186" s="45">
        <v>4</v>
      </c>
      <c r="J186" s="45">
        <f t="shared" si="41"/>
        <v>4</v>
      </c>
      <c r="K186" s="85">
        <f t="shared" si="42"/>
        <v>0</v>
      </c>
      <c r="L186" s="35"/>
    </row>
    <row r="187" spans="2:12" x14ac:dyDescent="0.25">
      <c r="B187" s="34"/>
      <c r="C187" s="28"/>
      <c r="D187" s="28">
        <v>4</v>
      </c>
      <c r="E187" s="120" t="s">
        <v>263</v>
      </c>
      <c r="F187" s="41"/>
      <c r="G187" s="16">
        <f t="shared" si="40"/>
        <v>0</v>
      </c>
      <c r="H187" s="116">
        <v>1</v>
      </c>
      <c r="I187" s="45">
        <v>4</v>
      </c>
      <c r="J187" s="45">
        <f t="shared" si="41"/>
        <v>4</v>
      </c>
      <c r="K187" s="85">
        <f t="shared" si="42"/>
        <v>0</v>
      </c>
      <c r="L187" s="35"/>
    </row>
    <row r="188" spans="2:12" x14ac:dyDescent="0.25">
      <c r="B188" s="152" t="s">
        <v>99</v>
      </c>
      <c r="C188" s="153" t="s">
        <v>100</v>
      </c>
      <c r="D188" s="123">
        <v>1</v>
      </c>
      <c r="E188" s="177" t="s">
        <v>264</v>
      </c>
      <c r="F188" s="178">
        <v>6.57</v>
      </c>
      <c r="G188" s="126">
        <f t="shared" si="40"/>
        <v>6.57</v>
      </c>
      <c r="H188" s="168">
        <v>1</v>
      </c>
      <c r="I188" s="128">
        <v>4</v>
      </c>
      <c r="J188" s="128">
        <f t="shared" si="41"/>
        <v>4</v>
      </c>
      <c r="K188" s="129">
        <f t="shared" si="42"/>
        <v>26.28</v>
      </c>
      <c r="L188" s="35" t="s">
        <v>265</v>
      </c>
    </row>
    <row r="189" spans="2:12" ht="16.5" thickBot="1" x14ac:dyDescent="0.3">
      <c r="B189" s="179" t="s">
        <v>99</v>
      </c>
      <c r="C189" s="180" t="s">
        <v>100</v>
      </c>
      <c r="D189" s="180">
        <v>1</v>
      </c>
      <c r="E189" s="177" t="s">
        <v>266</v>
      </c>
      <c r="F189" s="178">
        <v>22</v>
      </c>
      <c r="G189" s="181">
        <f t="shared" si="40"/>
        <v>22</v>
      </c>
      <c r="H189" s="168">
        <v>1</v>
      </c>
      <c r="I189" s="128">
        <v>2</v>
      </c>
      <c r="J189" s="174">
        <f t="shared" si="41"/>
        <v>2</v>
      </c>
      <c r="K189" s="175">
        <f t="shared" si="42"/>
        <v>44</v>
      </c>
      <c r="L189" s="35" t="s">
        <v>267</v>
      </c>
    </row>
    <row r="190" spans="2:12" ht="21.75" thickBot="1" x14ac:dyDescent="0.35">
      <c r="B190" s="280" t="s">
        <v>5</v>
      </c>
      <c r="C190" s="281"/>
      <c r="D190" s="281"/>
      <c r="E190" s="281"/>
      <c r="F190" s="281"/>
      <c r="G190" s="281"/>
      <c r="H190" s="281"/>
      <c r="I190" s="281"/>
      <c r="J190" s="282"/>
      <c r="K190" s="103">
        <f>SUM(K161:K189)</f>
        <v>832.07999999999981</v>
      </c>
      <c r="L190" s="97">
        <f>SUM(K188:K189,K176,K175,K173,K172,K164,K163,K162,K161,K154,K153,K142,K141,K72,K15)</f>
        <v>786.11000000000024</v>
      </c>
    </row>
    <row r="191" spans="2:12" ht="12" customHeight="1" thickBot="1" x14ac:dyDescent="0.3"/>
    <row r="192" spans="2:12" ht="21.95" customHeight="1" thickBot="1" x14ac:dyDescent="0.35">
      <c r="B192" s="280" t="s">
        <v>376</v>
      </c>
      <c r="C192" s="281"/>
      <c r="D192" s="281"/>
      <c r="E192" s="281"/>
      <c r="F192" s="281"/>
      <c r="G192" s="281"/>
      <c r="H192" s="281"/>
      <c r="I192" s="281"/>
      <c r="J192" s="281"/>
      <c r="K192" s="103">
        <f>SUM(K16,K67,K81,K132,K143,K157,K190)</f>
        <v>5715.3032000000003</v>
      </c>
    </row>
    <row r="195" spans="11:12" x14ac:dyDescent="0.25">
      <c r="L195" s="97"/>
    </row>
    <row r="196" spans="11:12" x14ac:dyDescent="0.25">
      <c r="L196" s="97">
        <f>SUM(K174,K147,K101,K100)</f>
        <v>272.25</v>
      </c>
    </row>
    <row r="199" spans="11:12" x14ac:dyDescent="0.25">
      <c r="K199" s="70"/>
    </row>
  </sheetData>
  <mergeCells count="15">
    <mergeCell ref="B192:J192"/>
    <mergeCell ref="B159:K159"/>
    <mergeCell ref="B132:J132"/>
    <mergeCell ref="B143:J143"/>
    <mergeCell ref="B157:J157"/>
    <mergeCell ref="B145:K145"/>
    <mergeCell ref="B190:J190"/>
    <mergeCell ref="B81:J81"/>
    <mergeCell ref="B83:K83"/>
    <mergeCell ref="B134:K134"/>
    <mergeCell ref="B4:K4"/>
    <mergeCell ref="B16:J16"/>
    <mergeCell ref="B18:K18"/>
    <mergeCell ref="B67:J67"/>
    <mergeCell ref="B69:K69"/>
  </mergeCells>
  <hyperlinks>
    <hyperlink ref="T131" r:id="rId1"/>
  </hyperlink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30" sqref="B30"/>
    </sheetView>
  </sheetViews>
  <sheetFormatPr defaultColWidth="11" defaultRowHeight="15.75" x14ac:dyDescent="0.25"/>
  <cols>
    <col min="1" max="1" width="13.625" bestFit="1" customWidth="1"/>
    <col min="3" max="3" width="58.625" customWidth="1"/>
  </cols>
  <sheetData>
    <row r="1" spans="1:3" ht="18.75" x14ac:dyDescent="0.3">
      <c r="A1" s="106" t="s">
        <v>120</v>
      </c>
      <c r="B1" s="106" t="s">
        <v>2</v>
      </c>
      <c r="C1" s="107" t="s">
        <v>3</v>
      </c>
    </row>
    <row r="2" spans="1:3" ht="15.95" customHeight="1" x14ac:dyDescent="0.25">
      <c r="A2" s="50" t="s">
        <v>208</v>
      </c>
      <c r="B2" s="45">
        <v>6</v>
      </c>
      <c r="C2" s="49" t="s">
        <v>207</v>
      </c>
    </row>
    <row r="3" spans="1:3" ht="15.95" customHeight="1" x14ac:dyDescent="0.25">
      <c r="A3" s="13" t="s">
        <v>126</v>
      </c>
      <c r="B3">
        <v>24</v>
      </c>
      <c r="C3" s="14" t="s">
        <v>127</v>
      </c>
    </row>
    <row r="4" spans="1:3" ht="15.95" customHeight="1" x14ac:dyDescent="0.25">
      <c r="A4" s="13" t="s">
        <v>128</v>
      </c>
      <c r="B4">
        <v>6</v>
      </c>
      <c r="C4" s="14" t="s">
        <v>129</v>
      </c>
    </row>
    <row r="5" spans="1:3" ht="15.95" customHeight="1" x14ac:dyDescent="0.25">
      <c r="A5" s="13" t="s">
        <v>130</v>
      </c>
      <c r="B5">
        <v>24</v>
      </c>
      <c r="C5" s="14" t="s">
        <v>131</v>
      </c>
    </row>
    <row r="6" spans="1:3" ht="15.95" customHeight="1" x14ac:dyDescent="0.25">
      <c r="A6" s="13" t="s">
        <v>132</v>
      </c>
      <c r="B6">
        <v>6</v>
      </c>
      <c r="C6" s="14" t="s">
        <v>133</v>
      </c>
    </row>
    <row r="7" spans="1:3" ht="15.95" customHeight="1" x14ac:dyDescent="0.25">
      <c r="A7" s="13" t="s">
        <v>134</v>
      </c>
      <c r="B7">
        <v>6</v>
      </c>
      <c r="C7" s="14" t="s">
        <v>135</v>
      </c>
    </row>
    <row r="8" spans="1:3" ht="15.95" customHeight="1" x14ac:dyDescent="0.25">
      <c r="A8" s="13" t="s">
        <v>136</v>
      </c>
      <c r="B8">
        <v>6</v>
      </c>
      <c r="C8" s="14" t="s">
        <v>137</v>
      </c>
    </row>
    <row r="9" spans="1:3" ht="15.95" customHeight="1" x14ac:dyDescent="0.25">
      <c r="A9" s="13" t="s">
        <v>138</v>
      </c>
      <c r="B9">
        <v>6</v>
      </c>
      <c r="C9" s="14" t="s">
        <v>139</v>
      </c>
    </row>
    <row r="10" spans="1:3" ht="15.95" customHeight="1" x14ac:dyDescent="0.25">
      <c r="A10" s="30" t="s">
        <v>225</v>
      </c>
      <c r="B10">
        <v>24</v>
      </c>
      <c r="C10" s="31" t="s">
        <v>224</v>
      </c>
    </row>
    <row r="11" spans="1:3" ht="15.95" customHeight="1" x14ac:dyDescent="0.25">
      <c r="A11" s="30" t="s">
        <v>226</v>
      </c>
      <c r="B11">
        <v>72</v>
      </c>
      <c r="C11" s="31" t="s">
        <v>233</v>
      </c>
    </row>
    <row r="12" spans="1:3" ht="15.95" customHeight="1" x14ac:dyDescent="0.25">
      <c r="A12" s="30" t="s">
        <v>223</v>
      </c>
      <c r="B12">
        <v>24</v>
      </c>
      <c r="C12" s="31" t="s">
        <v>228</v>
      </c>
    </row>
    <row r="13" spans="1:3" ht="15.95" customHeight="1" x14ac:dyDescent="0.25">
      <c r="A13" s="30" t="s">
        <v>229</v>
      </c>
      <c r="B13">
        <v>72</v>
      </c>
      <c r="C13" s="31" t="s">
        <v>234</v>
      </c>
    </row>
    <row r="14" spans="1:3" ht="15.95" customHeight="1" x14ac:dyDescent="0.25">
      <c r="A14" s="30" t="s">
        <v>231</v>
      </c>
      <c r="B14">
        <v>24</v>
      </c>
      <c r="C14" s="31" t="s">
        <v>232</v>
      </c>
    </row>
    <row r="15" spans="1:3" ht="15.95" customHeight="1" x14ac:dyDescent="0.25">
      <c r="A15" s="30" t="s">
        <v>235</v>
      </c>
      <c r="B15">
        <v>48</v>
      </c>
      <c r="C15" s="31" t="s">
        <v>236</v>
      </c>
    </row>
    <row r="16" spans="1:3" ht="15.95" customHeight="1" x14ac:dyDescent="0.25">
      <c r="A16" s="30" t="s">
        <v>238</v>
      </c>
      <c r="B16">
        <v>24</v>
      </c>
      <c r="C16" s="31" t="s">
        <v>240</v>
      </c>
    </row>
    <row r="17" spans="1:3" ht="15.95" customHeight="1" x14ac:dyDescent="0.25">
      <c r="A17" s="30" t="s">
        <v>241</v>
      </c>
      <c r="B17">
        <v>48</v>
      </c>
      <c r="C17" s="31" t="s">
        <v>239</v>
      </c>
    </row>
    <row r="18" spans="1:3" x14ac:dyDescent="0.25">
      <c r="A18" s="13" t="s">
        <v>126</v>
      </c>
      <c r="B18">
        <v>12</v>
      </c>
      <c r="C18" s="14" t="s">
        <v>127</v>
      </c>
    </row>
    <row r="19" spans="1:3" x14ac:dyDescent="0.25">
      <c r="A19" s="13" t="s">
        <v>132</v>
      </c>
      <c r="B19">
        <v>6</v>
      </c>
      <c r="C19" s="14" t="s">
        <v>133</v>
      </c>
    </row>
    <row r="20" spans="1:3" x14ac:dyDescent="0.25">
      <c r="A20" s="28" t="s">
        <v>419</v>
      </c>
      <c r="B20">
        <v>6</v>
      </c>
      <c r="C20" s="23" t="s">
        <v>204</v>
      </c>
    </row>
    <row r="21" spans="1:3" x14ac:dyDescent="0.25">
      <c r="A21" s="28" t="s">
        <v>271</v>
      </c>
      <c r="B21">
        <v>6</v>
      </c>
      <c r="C21" s="23" t="s">
        <v>202</v>
      </c>
    </row>
    <row r="22" spans="1:3" x14ac:dyDescent="0.25">
      <c r="A22" s="28" t="s">
        <v>272</v>
      </c>
      <c r="B22">
        <v>6</v>
      </c>
      <c r="C22" s="23" t="s">
        <v>203</v>
      </c>
    </row>
    <row r="23" spans="1:3" x14ac:dyDescent="0.25">
      <c r="A23" s="30" t="s">
        <v>214</v>
      </c>
      <c r="B23">
        <v>1</v>
      </c>
      <c r="C23" s="187" t="s">
        <v>210</v>
      </c>
    </row>
    <row r="24" spans="1:3" x14ac:dyDescent="0.25">
      <c r="A24" s="30" t="s">
        <v>215</v>
      </c>
      <c r="B24">
        <v>1</v>
      </c>
      <c r="C24" s="188" t="s">
        <v>211</v>
      </c>
    </row>
    <row r="25" spans="1:3" x14ac:dyDescent="0.25">
      <c r="A25" s="28" t="s">
        <v>268</v>
      </c>
      <c r="B25">
        <v>1</v>
      </c>
      <c r="C25" s="189" t="s">
        <v>269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3"/>
  <sheetViews>
    <sheetView workbookViewId="0">
      <selection activeCell="H6" sqref="H6"/>
    </sheetView>
  </sheetViews>
  <sheetFormatPr defaultColWidth="11" defaultRowHeight="15.75" x14ac:dyDescent="0.25"/>
  <cols>
    <col min="1" max="1" width="3.5" customWidth="1"/>
    <col min="2" max="2" width="19" bestFit="1" customWidth="1"/>
    <col min="3" max="3" width="29.125" bestFit="1" customWidth="1"/>
    <col min="5" max="5" width="61.625" customWidth="1"/>
    <col min="6" max="6" width="14.625" style="1" customWidth="1"/>
    <col min="7" max="7" width="11" style="1"/>
    <col min="8" max="8" width="12.875" customWidth="1"/>
    <col min="11" max="11" width="10.875" customWidth="1"/>
  </cols>
  <sheetData>
    <row r="2" spans="2:9" ht="21" x14ac:dyDescent="0.25">
      <c r="B2" s="294" t="s">
        <v>368</v>
      </c>
      <c r="C2" s="294"/>
      <c r="D2" s="294"/>
      <c r="E2" s="294"/>
      <c r="F2" s="294"/>
      <c r="G2" s="294"/>
    </row>
    <row r="3" spans="2:9" x14ac:dyDescent="0.25">
      <c r="B3" s="43" t="s">
        <v>0</v>
      </c>
      <c r="C3" s="43" t="s">
        <v>1</v>
      </c>
      <c r="D3" s="43" t="s">
        <v>2</v>
      </c>
      <c r="E3" s="43" t="s">
        <v>3</v>
      </c>
      <c r="F3" s="44" t="s">
        <v>4</v>
      </c>
      <c r="G3" s="44" t="s">
        <v>5</v>
      </c>
      <c r="I3" s="4" t="s">
        <v>86</v>
      </c>
    </row>
    <row r="4" spans="2:9" x14ac:dyDescent="0.25">
      <c r="B4" s="45" t="s">
        <v>18</v>
      </c>
      <c r="C4" s="45" t="s">
        <v>8</v>
      </c>
      <c r="D4" s="45">
        <v>100</v>
      </c>
      <c r="E4" s="45" t="s">
        <v>9</v>
      </c>
      <c r="F4" s="47">
        <v>15.26</v>
      </c>
      <c r="G4" s="47">
        <f>F4</f>
        <v>15.26</v>
      </c>
      <c r="H4" t="s">
        <v>353</v>
      </c>
      <c r="I4" t="s">
        <v>90</v>
      </c>
    </row>
    <row r="5" spans="2:9" x14ac:dyDescent="0.25">
      <c r="B5" s="45" t="s">
        <v>18</v>
      </c>
      <c r="C5" s="45" t="s">
        <v>10</v>
      </c>
      <c r="D5" s="45">
        <v>4</v>
      </c>
      <c r="E5" s="45" t="s">
        <v>12</v>
      </c>
      <c r="F5" s="47">
        <v>6.63</v>
      </c>
      <c r="G5" s="47">
        <f t="shared" ref="G5:G13" si="0">F5*D5</f>
        <v>26.52</v>
      </c>
      <c r="I5" t="s">
        <v>90</v>
      </c>
    </row>
    <row r="6" spans="2:9" x14ac:dyDescent="0.25">
      <c r="B6" s="45" t="s">
        <v>18</v>
      </c>
      <c r="C6" s="45" t="s">
        <v>11</v>
      </c>
      <c r="D6" s="45">
        <v>4</v>
      </c>
      <c r="E6" s="45" t="s">
        <v>13</v>
      </c>
      <c r="F6" s="47">
        <v>5.31</v>
      </c>
      <c r="G6" s="47">
        <f t="shared" si="0"/>
        <v>21.24</v>
      </c>
      <c r="I6" t="s">
        <v>90</v>
      </c>
    </row>
    <row r="7" spans="2:9" x14ac:dyDescent="0.25">
      <c r="B7" s="45" t="s">
        <v>18</v>
      </c>
      <c r="C7" s="45" t="s">
        <v>14</v>
      </c>
      <c r="D7" s="45">
        <v>2</v>
      </c>
      <c r="E7" s="45" t="s">
        <v>15</v>
      </c>
      <c r="F7" s="47">
        <v>8.7899999999999991</v>
      </c>
      <c r="G7" s="47">
        <f t="shared" si="0"/>
        <v>17.579999999999998</v>
      </c>
      <c r="I7" t="s">
        <v>90</v>
      </c>
    </row>
    <row r="8" spans="2:9" x14ac:dyDescent="0.25">
      <c r="B8" s="45" t="s">
        <v>18</v>
      </c>
      <c r="C8" s="45" t="s">
        <v>16</v>
      </c>
      <c r="D8" s="45">
        <v>4</v>
      </c>
      <c r="E8" s="45" t="s">
        <v>17</v>
      </c>
      <c r="F8" s="47">
        <v>5.76</v>
      </c>
      <c r="G8" s="47">
        <f t="shared" si="0"/>
        <v>23.04</v>
      </c>
      <c r="I8" t="s">
        <v>90</v>
      </c>
    </row>
    <row r="9" spans="2:9" x14ac:dyDescent="0.25">
      <c r="B9" s="45" t="s">
        <v>93</v>
      </c>
      <c r="C9" s="64">
        <v>4354635</v>
      </c>
      <c r="D9" s="45">
        <v>1</v>
      </c>
      <c r="E9" s="45" t="s">
        <v>94</v>
      </c>
      <c r="F9" s="47">
        <v>24.2</v>
      </c>
      <c r="G9" s="47">
        <f t="shared" si="0"/>
        <v>24.2</v>
      </c>
      <c r="I9" t="s">
        <v>92</v>
      </c>
    </row>
    <row r="10" spans="2:9" x14ac:dyDescent="0.25">
      <c r="B10" s="45" t="s">
        <v>97</v>
      </c>
      <c r="C10" s="64">
        <v>47768</v>
      </c>
      <c r="D10" s="45">
        <v>2</v>
      </c>
      <c r="E10" s="45" t="s">
        <v>361</v>
      </c>
      <c r="F10" s="47">
        <v>5.59</v>
      </c>
      <c r="G10" s="47">
        <f t="shared" si="0"/>
        <v>11.18</v>
      </c>
      <c r="I10" t="s">
        <v>96</v>
      </c>
    </row>
    <row r="11" spans="2:9" x14ac:dyDescent="0.25">
      <c r="B11" s="45" t="s">
        <v>99</v>
      </c>
      <c r="C11" s="45" t="s">
        <v>100</v>
      </c>
      <c r="D11" s="45">
        <v>1</v>
      </c>
      <c r="E11" s="45" t="s">
        <v>105</v>
      </c>
      <c r="F11" s="47">
        <v>14.95</v>
      </c>
      <c r="G11" s="47">
        <f t="shared" si="0"/>
        <v>14.95</v>
      </c>
      <c r="I11" t="s">
        <v>104</v>
      </c>
    </row>
    <row r="12" spans="2:9" ht="16.5" thickBot="1" x14ac:dyDescent="0.3">
      <c r="B12" s="45" t="s">
        <v>99</v>
      </c>
      <c r="C12" s="45" t="s">
        <v>100</v>
      </c>
      <c r="D12" s="45">
        <v>1</v>
      </c>
      <c r="E12" s="45" t="s">
        <v>106</v>
      </c>
      <c r="F12" s="47">
        <v>24.95</v>
      </c>
      <c r="G12" s="47">
        <f t="shared" si="0"/>
        <v>24.95</v>
      </c>
      <c r="I12" t="s">
        <v>107</v>
      </c>
    </row>
    <row r="13" spans="2:9" ht="17.25" thickTop="1" thickBot="1" x14ac:dyDescent="0.3">
      <c r="B13" s="45" t="s">
        <v>99</v>
      </c>
      <c r="C13" s="45" t="s">
        <v>100</v>
      </c>
      <c r="D13" s="45">
        <v>4</v>
      </c>
      <c r="E13" s="48" t="s">
        <v>196</v>
      </c>
      <c r="F13" s="47">
        <v>2</v>
      </c>
      <c r="G13" s="47">
        <f t="shared" si="0"/>
        <v>8</v>
      </c>
      <c r="H13" s="71" t="s">
        <v>367</v>
      </c>
      <c r="I13" t="s">
        <v>197</v>
      </c>
    </row>
    <row r="14" spans="2:9" ht="22.5" thickTop="1" thickBot="1" x14ac:dyDescent="0.3">
      <c r="B14" s="280" t="s">
        <v>5</v>
      </c>
      <c r="C14" s="281"/>
      <c r="D14" s="281"/>
      <c r="E14" s="281"/>
      <c r="F14" s="281"/>
      <c r="G14" s="61">
        <f>SUM(G4:G13)</f>
        <v>186.91999999999996</v>
      </c>
    </row>
    <row r="15" spans="2:9" ht="9.9499999999999993" customHeight="1" x14ac:dyDescent="0.25">
      <c r="F15" s="70"/>
    </row>
    <row r="16" spans="2:9" ht="21" x14ac:dyDescent="0.25">
      <c r="B16" s="294" t="s">
        <v>369</v>
      </c>
      <c r="C16" s="294"/>
      <c r="D16" s="294"/>
      <c r="E16" s="294"/>
      <c r="F16" s="294"/>
      <c r="G16" s="294"/>
    </row>
    <row r="17" spans="2:9" x14ac:dyDescent="0.25">
      <c r="B17" s="43" t="s">
        <v>0</v>
      </c>
      <c r="C17" s="43" t="s">
        <v>1</v>
      </c>
      <c r="D17" s="43" t="s">
        <v>2</v>
      </c>
      <c r="E17" s="43" t="s">
        <v>3</v>
      </c>
      <c r="F17" s="44" t="s">
        <v>4</v>
      </c>
      <c r="G17" s="44" t="s">
        <v>5</v>
      </c>
      <c r="I17" s="4" t="s">
        <v>86</v>
      </c>
    </row>
    <row r="18" spans="2:9" x14ac:dyDescent="0.25">
      <c r="B18" s="72" t="s">
        <v>352</v>
      </c>
      <c r="C18" s="72" t="s">
        <v>294</v>
      </c>
      <c r="D18" s="73">
        <v>86</v>
      </c>
      <c r="E18" s="72" t="s">
        <v>293</v>
      </c>
      <c r="F18" s="74">
        <v>9.5500000000000007</v>
      </c>
      <c r="G18" s="75">
        <f>F18</f>
        <v>9.5500000000000007</v>
      </c>
      <c r="H18" t="s">
        <v>353</v>
      </c>
    </row>
    <row r="19" spans="2:9" x14ac:dyDescent="0.25">
      <c r="B19" s="66" t="s">
        <v>352</v>
      </c>
      <c r="C19" s="66" t="s">
        <v>286</v>
      </c>
      <c r="D19" s="67">
        <v>84</v>
      </c>
      <c r="E19" s="66" t="s">
        <v>285</v>
      </c>
      <c r="F19" s="69">
        <v>2.19</v>
      </c>
      <c r="G19" s="47">
        <f>F19</f>
        <v>2.19</v>
      </c>
      <c r="H19" t="s">
        <v>353</v>
      </c>
    </row>
    <row r="20" spans="2:9" x14ac:dyDescent="0.25">
      <c r="B20" s="66" t="s">
        <v>352</v>
      </c>
      <c r="C20" s="66" t="s">
        <v>274</v>
      </c>
      <c r="D20" s="67">
        <v>73</v>
      </c>
      <c r="E20" s="66" t="s">
        <v>273</v>
      </c>
      <c r="F20" s="69">
        <v>1.61</v>
      </c>
      <c r="G20" s="47">
        <f>F20</f>
        <v>1.61</v>
      </c>
      <c r="H20" t="s">
        <v>353</v>
      </c>
    </row>
    <row r="21" spans="2:9" x14ac:dyDescent="0.25">
      <c r="B21" s="66" t="s">
        <v>352</v>
      </c>
      <c r="C21" s="66" t="s">
        <v>315</v>
      </c>
      <c r="D21" s="67">
        <v>42</v>
      </c>
      <c r="E21" s="66" t="s">
        <v>314</v>
      </c>
      <c r="F21" s="69">
        <v>3.27</v>
      </c>
      <c r="G21" s="47">
        <f t="shared" ref="G21:G58" si="1">F21</f>
        <v>3.27</v>
      </c>
      <c r="H21" t="s">
        <v>353</v>
      </c>
    </row>
    <row r="22" spans="2:9" x14ac:dyDescent="0.25">
      <c r="B22" s="66" t="s">
        <v>352</v>
      </c>
      <c r="C22" s="66" t="s">
        <v>290</v>
      </c>
      <c r="D22" s="67">
        <v>30</v>
      </c>
      <c r="E22" s="66" t="s">
        <v>289</v>
      </c>
      <c r="F22" s="69">
        <v>6.81</v>
      </c>
      <c r="G22" s="47">
        <f t="shared" si="1"/>
        <v>6.81</v>
      </c>
      <c r="H22" t="s">
        <v>353</v>
      </c>
    </row>
    <row r="23" spans="2:9" x14ac:dyDescent="0.25">
      <c r="B23" s="66" t="s">
        <v>352</v>
      </c>
      <c r="C23" s="66" t="s">
        <v>296</v>
      </c>
      <c r="D23" s="67">
        <v>28</v>
      </c>
      <c r="E23" s="66" t="s">
        <v>295</v>
      </c>
      <c r="F23" s="69">
        <v>11.7</v>
      </c>
      <c r="G23" s="47">
        <f t="shared" si="1"/>
        <v>11.7</v>
      </c>
      <c r="H23" t="s">
        <v>353</v>
      </c>
    </row>
    <row r="24" spans="2:9" x14ac:dyDescent="0.25">
      <c r="B24" s="66" t="s">
        <v>352</v>
      </c>
      <c r="C24" s="66" t="s">
        <v>288</v>
      </c>
      <c r="D24" s="67">
        <v>22</v>
      </c>
      <c r="E24" s="66" t="s">
        <v>287</v>
      </c>
      <c r="F24" s="69">
        <v>3.23</v>
      </c>
      <c r="G24" s="47">
        <f t="shared" si="1"/>
        <v>3.23</v>
      </c>
      <c r="H24" t="s">
        <v>353</v>
      </c>
    </row>
    <row r="25" spans="2:9" x14ac:dyDescent="0.25">
      <c r="B25" s="66" t="s">
        <v>352</v>
      </c>
      <c r="C25" s="66" t="s">
        <v>307</v>
      </c>
      <c r="D25" s="67">
        <v>22</v>
      </c>
      <c r="E25" s="66" t="s">
        <v>306</v>
      </c>
      <c r="F25" s="69">
        <v>8.1999999999999993</v>
      </c>
      <c r="G25" s="47">
        <f t="shared" si="1"/>
        <v>8.1999999999999993</v>
      </c>
      <c r="H25" t="s">
        <v>353</v>
      </c>
    </row>
    <row r="26" spans="2:9" x14ac:dyDescent="0.25">
      <c r="B26" s="66" t="s">
        <v>352</v>
      </c>
      <c r="C26" s="66" t="s">
        <v>351</v>
      </c>
      <c r="D26" s="67">
        <v>20</v>
      </c>
      <c r="E26" s="66" t="s">
        <v>350</v>
      </c>
      <c r="F26" s="69">
        <v>12.3</v>
      </c>
      <c r="G26" s="47">
        <f t="shared" si="1"/>
        <v>12.3</v>
      </c>
      <c r="H26" t="s">
        <v>353</v>
      </c>
    </row>
    <row r="27" spans="2:9" x14ac:dyDescent="0.25">
      <c r="B27" s="66" t="s">
        <v>352</v>
      </c>
      <c r="C27" s="66" t="s">
        <v>280</v>
      </c>
      <c r="D27" s="67">
        <v>18</v>
      </c>
      <c r="E27" s="66" t="s">
        <v>279</v>
      </c>
      <c r="F27" s="69">
        <v>2.08</v>
      </c>
      <c r="G27" s="47">
        <f t="shared" si="1"/>
        <v>2.08</v>
      </c>
      <c r="H27" t="s">
        <v>353</v>
      </c>
    </row>
    <row r="28" spans="2:9" x14ac:dyDescent="0.25">
      <c r="B28" s="66" t="s">
        <v>352</v>
      </c>
      <c r="C28" s="66" t="s">
        <v>292</v>
      </c>
      <c r="D28" s="67">
        <v>16</v>
      </c>
      <c r="E28" s="66" t="s">
        <v>291</v>
      </c>
      <c r="F28" s="69">
        <v>7.75</v>
      </c>
      <c r="G28" s="47">
        <f t="shared" si="1"/>
        <v>7.75</v>
      </c>
      <c r="H28" t="s">
        <v>353</v>
      </c>
    </row>
    <row r="29" spans="2:9" x14ac:dyDescent="0.25">
      <c r="B29" s="66" t="s">
        <v>352</v>
      </c>
      <c r="C29" s="66" t="s">
        <v>319</v>
      </c>
      <c r="D29" s="67">
        <v>14</v>
      </c>
      <c r="E29" s="66" t="s">
        <v>318</v>
      </c>
      <c r="F29" s="69">
        <v>9.6999999999999993</v>
      </c>
      <c r="G29" s="47">
        <f t="shared" si="1"/>
        <v>9.6999999999999993</v>
      </c>
      <c r="H29" t="s">
        <v>353</v>
      </c>
    </row>
    <row r="30" spans="2:9" x14ac:dyDescent="0.25">
      <c r="B30" s="66" t="s">
        <v>352</v>
      </c>
      <c r="C30" s="66" t="s">
        <v>317</v>
      </c>
      <c r="D30" s="67">
        <v>13</v>
      </c>
      <c r="E30" s="66" t="s">
        <v>316</v>
      </c>
      <c r="F30" s="69">
        <v>1.96</v>
      </c>
      <c r="G30" s="47">
        <f t="shared" si="1"/>
        <v>1.96</v>
      </c>
      <c r="H30" t="s">
        <v>353</v>
      </c>
    </row>
    <row r="31" spans="2:9" x14ac:dyDescent="0.25">
      <c r="B31" s="66" t="s">
        <v>352</v>
      </c>
      <c r="C31" s="66" t="s">
        <v>333</v>
      </c>
      <c r="D31" s="67">
        <v>9</v>
      </c>
      <c r="E31" s="66" t="s">
        <v>332</v>
      </c>
      <c r="F31" s="69">
        <v>7.19</v>
      </c>
      <c r="G31" s="47">
        <f t="shared" si="1"/>
        <v>7.19</v>
      </c>
      <c r="H31" t="s">
        <v>353</v>
      </c>
    </row>
    <row r="32" spans="2:9" x14ac:dyDescent="0.25">
      <c r="B32" s="66" t="s">
        <v>352</v>
      </c>
      <c r="C32" s="66" t="s">
        <v>339</v>
      </c>
      <c r="D32" s="67">
        <v>9</v>
      </c>
      <c r="E32" s="66" t="s">
        <v>338</v>
      </c>
      <c r="F32" s="69">
        <v>1.39</v>
      </c>
      <c r="G32" s="47">
        <f t="shared" si="1"/>
        <v>1.39</v>
      </c>
      <c r="H32" t="s">
        <v>353</v>
      </c>
    </row>
    <row r="33" spans="2:9" ht="16.5" thickBot="1" x14ac:dyDescent="0.3">
      <c r="B33" s="66" t="s">
        <v>352</v>
      </c>
      <c r="C33" s="66" t="s">
        <v>298</v>
      </c>
      <c r="D33" s="67">
        <v>7</v>
      </c>
      <c r="E33" s="66" t="s">
        <v>297</v>
      </c>
      <c r="F33" s="69">
        <v>8.82</v>
      </c>
      <c r="G33" s="47">
        <f t="shared" si="1"/>
        <v>8.82</v>
      </c>
      <c r="H33" t="s">
        <v>353</v>
      </c>
    </row>
    <row r="34" spans="2:9" ht="17.25" thickTop="1" thickBot="1" x14ac:dyDescent="0.3">
      <c r="B34" s="66" t="s">
        <v>352</v>
      </c>
      <c r="C34" s="66" t="s">
        <v>335</v>
      </c>
      <c r="D34" s="67">
        <v>7</v>
      </c>
      <c r="E34" s="66" t="s">
        <v>334</v>
      </c>
      <c r="F34" s="69">
        <v>8.36</v>
      </c>
      <c r="G34" s="47">
        <f t="shared" si="1"/>
        <v>8.36</v>
      </c>
      <c r="H34" s="71" t="s">
        <v>354</v>
      </c>
    </row>
    <row r="35" spans="2:9" ht="16.5" thickTop="1" x14ac:dyDescent="0.25">
      <c r="B35" s="66" t="s">
        <v>352</v>
      </c>
      <c r="C35" s="66" t="s">
        <v>313</v>
      </c>
      <c r="D35" s="67">
        <v>6</v>
      </c>
      <c r="E35" s="66" t="s">
        <v>312</v>
      </c>
      <c r="F35" s="69">
        <v>1.04</v>
      </c>
      <c r="G35" s="47">
        <f t="shared" si="1"/>
        <v>1.04</v>
      </c>
      <c r="H35" t="s">
        <v>353</v>
      </c>
    </row>
    <row r="36" spans="2:9" x14ac:dyDescent="0.25">
      <c r="B36" s="66" t="s">
        <v>352</v>
      </c>
      <c r="C36" s="66" t="s">
        <v>343</v>
      </c>
      <c r="D36" s="67">
        <v>6</v>
      </c>
      <c r="E36" s="66" t="s">
        <v>342</v>
      </c>
      <c r="F36" s="69">
        <v>11.29</v>
      </c>
      <c r="G36" s="47">
        <f t="shared" si="1"/>
        <v>11.29</v>
      </c>
      <c r="H36" t="s">
        <v>353</v>
      </c>
    </row>
    <row r="37" spans="2:9" x14ac:dyDescent="0.25">
      <c r="B37" s="66" t="s">
        <v>352</v>
      </c>
      <c r="C37" s="66" t="s">
        <v>347</v>
      </c>
      <c r="D37" s="67">
        <v>6</v>
      </c>
      <c r="E37" s="66" t="s">
        <v>346</v>
      </c>
      <c r="F37" s="69">
        <v>1.39</v>
      </c>
      <c r="G37" s="47">
        <f t="shared" si="1"/>
        <v>1.39</v>
      </c>
      <c r="H37" t="s">
        <v>353</v>
      </c>
    </row>
    <row r="38" spans="2:9" x14ac:dyDescent="0.25">
      <c r="B38" s="66" t="s">
        <v>352</v>
      </c>
      <c r="C38" s="66" t="s">
        <v>349</v>
      </c>
      <c r="D38" s="67">
        <v>6</v>
      </c>
      <c r="E38" s="66" t="s">
        <v>348</v>
      </c>
      <c r="F38" s="69">
        <v>1.43</v>
      </c>
      <c r="G38" s="47">
        <f t="shared" si="1"/>
        <v>1.43</v>
      </c>
      <c r="H38" t="s">
        <v>353</v>
      </c>
    </row>
    <row r="39" spans="2:9" x14ac:dyDescent="0.25">
      <c r="B39" s="66" t="s">
        <v>352</v>
      </c>
      <c r="C39" s="66" t="s">
        <v>282</v>
      </c>
      <c r="D39" s="67">
        <v>5</v>
      </c>
      <c r="E39" s="66" t="s">
        <v>281</v>
      </c>
      <c r="F39" s="69">
        <v>4.2699999999999996</v>
      </c>
      <c r="G39" s="47">
        <f t="shared" si="1"/>
        <v>4.2699999999999996</v>
      </c>
      <c r="H39" t="s">
        <v>353</v>
      </c>
    </row>
    <row r="40" spans="2:9" x14ac:dyDescent="0.25">
      <c r="B40" s="66" t="s">
        <v>352</v>
      </c>
      <c r="C40" s="66" t="s">
        <v>331</v>
      </c>
      <c r="D40" s="67">
        <v>5</v>
      </c>
      <c r="E40" s="66" t="s">
        <v>330</v>
      </c>
      <c r="F40" s="69">
        <v>2.4300000000000002</v>
      </c>
      <c r="G40" s="47">
        <f t="shared" si="1"/>
        <v>2.4300000000000002</v>
      </c>
      <c r="H40" t="s">
        <v>353</v>
      </c>
    </row>
    <row r="41" spans="2:9" ht="16.5" thickBot="1" x14ac:dyDescent="0.3">
      <c r="B41" s="66" t="s">
        <v>352</v>
      </c>
      <c r="C41" s="66" t="s">
        <v>278</v>
      </c>
      <c r="D41" s="67">
        <v>4</v>
      </c>
      <c r="E41" s="66" t="s">
        <v>277</v>
      </c>
      <c r="F41" s="69">
        <v>1.49</v>
      </c>
      <c r="G41" s="47">
        <f>F41*D41</f>
        <v>5.96</v>
      </c>
      <c r="H41" t="s">
        <v>355</v>
      </c>
    </row>
    <row r="42" spans="2:9" ht="17.25" thickTop="1" thickBot="1" x14ac:dyDescent="0.3">
      <c r="B42" s="66" t="s">
        <v>352</v>
      </c>
      <c r="C42" s="66" t="s">
        <v>300</v>
      </c>
      <c r="D42" s="67">
        <v>4</v>
      </c>
      <c r="E42" s="66" t="s">
        <v>299</v>
      </c>
      <c r="F42" s="69">
        <v>4.72</v>
      </c>
      <c r="G42" s="47">
        <f t="shared" si="1"/>
        <v>4.72</v>
      </c>
      <c r="H42" s="71" t="s">
        <v>356</v>
      </c>
    </row>
    <row r="43" spans="2:9" ht="16.5" thickTop="1" x14ac:dyDescent="0.25">
      <c r="B43" s="66" t="s">
        <v>352</v>
      </c>
      <c r="C43" s="66" t="s">
        <v>357</v>
      </c>
      <c r="D43" s="67">
        <v>4</v>
      </c>
      <c r="E43" s="66" t="s">
        <v>358</v>
      </c>
      <c r="F43" s="69">
        <v>7.93</v>
      </c>
      <c r="G43" s="47">
        <f t="shared" si="1"/>
        <v>7.93</v>
      </c>
      <c r="H43" t="s">
        <v>353</v>
      </c>
      <c r="I43" t="s">
        <v>359</v>
      </c>
    </row>
    <row r="44" spans="2:9" x14ac:dyDescent="0.25">
      <c r="B44" s="66" t="s">
        <v>352</v>
      </c>
      <c r="C44" s="66" t="s">
        <v>309</v>
      </c>
      <c r="D44" s="67">
        <v>4</v>
      </c>
      <c r="E44" s="66" t="s">
        <v>308</v>
      </c>
      <c r="F44" s="69">
        <v>9.6999999999999993</v>
      </c>
      <c r="G44" s="47">
        <f t="shared" si="1"/>
        <v>9.6999999999999993</v>
      </c>
      <c r="H44" t="s">
        <v>353</v>
      </c>
    </row>
    <row r="45" spans="2:9" x14ac:dyDescent="0.25">
      <c r="B45" s="66" t="s">
        <v>352</v>
      </c>
      <c r="C45" s="66" t="s">
        <v>329</v>
      </c>
      <c r="D45" s="67">
        <v>4</v>
      </c>
      <c r="E45" s="66" t="s">
        <v>328</v>
      </c>
      <c r="F45" s="69">
        <v>11.92</v>
      </c>
      <c r="G45" s="47">
        <f t="shared" si="1"/>
        <v>11.92</v>
      </c>
      <c r="H45" t="s">
        <v>353</v>
      </c>
    </row>
    <row r="46" spans="2:9" x14ac:dyDescent="0.25">
      <c r="B46" s="66" t="s">
        <v>352</v>
      </c>
      <c r="C46" s="66" t="s">
        <v>341</v>
      </c>
      <c r="D46" s="67">
        <v>4</v>
      </c>
      <c r="E46" s="66" t="s">
        <v>340</v>
      </c>
      <c r="F46" s="69">
        <v>7.97</v>
      </c>
      <c r="G46" s="47">
        <f t="shared" si="1"/>
        <v>7.97</v>
      </c>
      <c r="H46" t="s">
        <v>353</v>
      </c>
    </row>
    <row r="47" spans="2:9" ht="16.5" thickBot="1" x14ac:dyDescent="0.3">
      <c r="B47" s="66" t="s">
        <v>352</v>
      </c>
      <c r="C47" s="66" t="s">
        <v>284</v>
      </c>
      <c r="D47" s="67">
        <v>3</v>
      </c>
      <c r="E47" s="66" t="s">
        <v>283</v>
      </c>
      <c r="F47" s="69">
        <v>9.77</v>
      </c>
      <c r="G47" s="47">
        <f t="shared" si="1"/>
        <v>9.77</v>
      </c>
      <c r="H47" t="s">
        <v>353</v>
      </c>
    </row>
    <row r="48" spans="2:9" ht="17.25" thickTop="1" thickBot="1" x14ac:dyDescent="0.3">
      <c r="B48" s="66" t="s">
        <v>352</v>
      </c>
      <c r="C48" s="66" t="s">
        <v>304</v>
      </c>
      <c r="D48" s="67">
        <v>3</v>
      </c>
      <c r="E48" s="66" t="s">
        <v>303</v>
      </c>
      <c r="F48" s="69">
        <v>9.2100000000000009</v>
      </c>
      <c r="G48" s="47">
        <f t="shared" si="1"/>
        <v>9.2100000000000009</v>
      </c>
      <c r="H48" s="71" t="s">
        <v>354</v>
      </c>
    </row>
    <row r="49" spans="2:8" ht="16.5" thickTop="1" x14ac:dyDescent="0.25">
      <c r="B49" s="66" t="s">
        <v>352</v>
      </c>
      <c r="C49" s="66" t="s">
        <v>276</v>
      </c>
      <c r="D49" s="67">
        <v>2</v>
      </c>
      <c r="E49" s="66" t="s">
        <v>275</v>
      </c>
      <c r="F49" s="69">
        <v>6.32</v>
      </c>
      <c r="G49" s="47">
        <f t="shared" si="1"/>
        <v>6.32</v>
      </c>
      <c r="H49" t="s">
        <v>353</v>
      </c>
    </row>
    <row r="50" spans="2:8" ht="16.5" thickBot="1" x14ac:dyDescent="0.3">
      <c r="B50" s="66" t="s">
        <v>352</v>
      </c>
      <c r="C50" s="66" t="s">
        <v>91</v>
      </c>
      <c r="D50" s="67">
        <v>2</v>
      </c>
      <c r="E50" s="66" t="s">
        <v>305</v>
      </c>
      <c r="F50" s="69">
        <v>5.12</v>
      </c>
      <c r="G50" s="47">
        <f>F50*D50</f>
        <v>10.24</v>
      </c>
      <c r="H50" t="s">
        <v>355</v>
      </c>
    </row>
    <row r="51" spans="2:8" ht="17.25" thickTop="1" thickBot="1" x14ac:dyDescent="0.3">
      <c r="B51" s="66" t="s">
        <v>352</v>
      </c>
      <c r="C51" s="66" t="s">
        <v>323</v>
      </c>
      <c r="D51" s="67">
        <v>2</v>
      </c>
      <c r="E51" s="66" t="s">
        <v>322</v>
      </c>
      <c r="F51" s="69">
        <v>6.25</v>
      </c>
      <c r="G51" s="47">
        <f t="shared" si="1"/>
        <v>6.25</v>
      </c>
      <c r="H51" s="71" t="s">
        <v>360</v>
      </c>
    </row>
    <row r="52" spans="2:8" ht="17.25" thickTop="1" thickBot="1" x14ac:dyDescent="0.3">
      <c r="B52" s="66" t="s">
        <v>352</v>
      </c>
      <c r="C52" s="66" t="s">
        <v>325</v>
      </c>
      <c r="D52" s="67">
        <v>2</v>
      </c>
      <c r="E52" s="66" t="s">
        <v>324</v>
      </c>
      <c r="F52" s="69">
        <v>3.87</v>
      </c>
      <c r="G52" s="47">
        <f t="shared" si="1"/>
        <v>3.87</v>
      </c>
      <c r="H52" t="s">
        <v>353</v>
      </c>
    </row>
    <row r="53" spans="2:8" ht="17.25" thickTop="1" thickBot="1" x14ac:dyDescent="0.3">
      <c r="B53" s="66" t="s">
        <v>352</v>
      </c>
      <c r="C53" s="66" t="s">
        <v>302</v>
      </c>
      <c r="D53" s="67">
        <v>1</v>
      </c>
      <c r="E53" s="66" t="s">
        <v>301</v>
      </c>
      <c r="F53" s="69">
        <v>9.19</v>
      </c>
      <c r="G53" s="47">
        <f t="shared" si="1"/>
        <v>9.19</v>
      </c>
      <c r="H53" s="71" t="s">
        <v>354</v>
      </c>
    </row>
    <row r="54" spans="2:8" ht="17.25" thickTop="1" thickBot="1" x14ac:dyDescent="0.3">
      <c r="B54" s="66" t="s">
        <v>352</v>
      </c>
      <c r="C54" s="66" t="s">
        <v>311</v>
      </c>
      <c r="D54" s="67">
        <v>1</v>
      </c>
      <c r="E54" s="66" t="s">
        <v>310</v>
      </c>
      <c r="F54" s="69">
        <v>8.4600000000000009</v>
      </c>
      <c r="G54" s="47">
        <f t="shared" si="1"/>
        <v>8.4600000000000009</v>
      </c>
      <c r="H54" s="71" t="s">
        <v>354</v>
      </c>
    </row>
    <row r="55" spans="2:8" ht="17.25" thickTop="1" thickBot="1" x14ac:dyDescent="0.3">
      <c r="B55" s="66" t="s">
        <v>352</v>
      </c>
      <c r="C55" s="66" t="s">
        <v>321</v>
      </c>
      <c r="D55" s="67">
        <v>1</v>
      </c>
      <c r="E55" s="66" t="s">
        <v>320</v>
      </c>
      <c r="F55" s="69">
        <v>8.61</v>
      </c>
      <c r="G55" s="47">
        <f t="shared" si="1"/>
        <v>8.61</v>
      </c>
      <c r="H55" s="71" t="s">
        <v>360</v>
      </c>
    </row>
    <row r="56" spans="2:8" ht="16.5" thickTop="1" x14ac:dyDescent="0.25">
      <c r="B56" s="66" t="s">
        <v>352</v>
      </c>
      <c r="C56" s="66" t="s">
        <v>327</v>
      </c>
      <c r="D56" s="67">
        <v>1</v>
      </c>
      <c r="E56" s="66" t="s">
        <v>326</v>
      </c>
      <c r="F56" s="69">
        <v>4.78</v>
      </c>
      <c r="G56" s="47">
        <f t="shared" si="1"/>
        <v>4.78</v>
      </c>
      <c r="H56" t="s">
        <v>353</v>
      </c>
    </row>
    <row r="57" spans="2:8" ht="16.5" thickBot="1" x14ac:dyDescent="0.3">
      <c r="B57" s="66" t="s">
        <v>352</v>
      </c>
      <c r="C57" s="66" t="s">
        <v>337</v>
      </c>
      <c r="D57" s="67">
        <v>1</v>
      </c>
      <c r="E57" s="66" t="s">
        <v>336</v>
      </c>
      <c r="F57" s="69">
        <v>3.91</v>
      </c>
      <c r="G57" s="47">
        <f t="shared" si="1"/>
        <v>3.91</v>
      </c>
      <c r="H57" t="s">
        <v>353</v>
      </c>
    </row>
    <row r="58" spans="2:8" ht="17.25" thickTop="1" thickBot="1" x14ac:dyDescent="0.3">
      <c r="B58" s="66" t="s">
        <v>352</v>
      </c>
      <c r="C58" s="66" t="s">
        <v>345</v>
      </c>
      <c r="D58" s="67">
        <v>1</v>
      </c>
      <c r="E58" s="66" t="s">
        <v>344</v>
      </c>
      <c r="F58" s="69">
        <v>7.92</v>
      </c>
      <c r="G58" s="47">
        <f t="shared" si="1"/>
        <v>7.92</v>
      </c>
      <c r="H58" s="71" t="s">
        <v>360</v>
      </c>
    </row>
    <row r="59" spans="2:8" ht="22.5" thickTop="1" thickBot="1" x14ac:dyDescent="0.3">
      <c r="B59" s="280" t="s">
        <v>5</v>
      </c>
      <c r="C59" s="281"/>
      <c r="D59" s="281"/>
      <c r="E59" s="281"/>
      <c r="F59" s="281"/>
      <c r="G59" s="61">
        <f>SUM(G18:G58)</f>
        <v>264.69</v>
      </c>
    </row>
    <row r="60" spans="2:8" ht="12" customHeight="1" thickBot="1" x14ac:dyDescent="0.3"/>
    <row r="61" spans="2:8" ht="21" x14ac:dyDescent="0.25">
      <c r="B61" s="289" t="s">
        <v>363</v>
      </c>
      <c r="C61" s="290"/>
      <c r="D61" s="290"/>
      <c r="E61" s="290"/>
      <c r="F61" s="290"/>
      <c r="G61" s="291"/>
      <c r="H61" s="57"/>
    </row>
    <row r="62" spans="2:8" x14ac:dyDescent="0.25">
      <c r="B62" s="51" t="s">
        <v>0</v>
      </c>
      <c r="C62" s="43" t="s">
        <v>1</v>
      </c>
      <c r="D62" s="43" t="s">
        <v>2</v>
      </c>
      <c r="E62" s="43" t="s">
        <v>3</v>
      </c>
      <c r="F62" s="44" t="s">
        <v>4</v>
      </c>
      <c r="G62" s="58" t="s">
        <v>5</v>
      </c>
      <c r="H62" s="4" t="s">
        <v>86</v>
      </c>
    </row>
    <row r="63" spans="2:8" ht="31.5" x14ac:dyDescent="0.25">
      <c r="B63" s="52" t="s">
        <v>99</v>
      </c>
      <c r="C63" s="45" t="s">
        <v>100</v>
      </c>
      <c r="D63" s="45">
        <v>1</v>
      </c>
      <c r="E63" s="46" t="s">
        <v>101</v>
      </c>
      <c r="F63" s="47">
        <v>25.27</v>
      </c>
      <c r="G63" s="59">
        <f t="shared" ref="G63:G71" si="2">F63*D63</f>
        <v>25.27</v>
      </c>
      <c r="H63" s="7" t="s">
        <v>98</v>
      </c>
    </row>
    <row r="64" spans="2:8" x14ac:dyDescent="0.25">
      <c r="B64" s="52" t="s">
        <v>99</v>
      </c>
      <c r="C64" s="45" t="s">
        <v>100</v>
      </c>
      <c r="D64" s="45">
        <v>1</v>
      </c>
      <c r="E64" s="49" t="s">
        <v>102</v>
      </c>
      <c r="F64" s="47">
        <v>12.99</v>
      </c>
      <c r="G64" s="59">
        <f t="shared" si="2"/>
        <v>12.99</v>
      </c>
      <c r="H64" s="7" t="s">
        <v>103</v>
      </c>
    </row>
    <row r="65" spans="2:8" x14ac:dyDescent="0.25">
      <c r="B65" s="52" t="s">
        <v>99</v>
      </c>
      <c r="C65" s="45" t="s">
        <v>100</v>
      </c>
      <c r="D65" s="45">
        <v>1</v>
      </c>
      <c r="E65" s="45" t="s">
        <v>108</v>
      </c>
      <c r="F65" s="47">
        <v>17.989999999999998</v>
      </c>
      <c r="G65" s="59">
        <f t="shared" si="2"/>
        <v>17.989999999999998</v>
      </c>
      <c r="H65" t="s">
        <v>109</v>
      </c>
    </row>
    <row r="66" spans="2:8" x14ac:dyDescent="0.25">
      <c r="B66" s="52" t="s">
        <v>99</v>
      </c>
      <c r="C66" s="45" t="s">
        <v>100</v>
      </c>
      <c r="D66" s="45">
        <v>1</v>
      </c>
      <c r="E66" s="45" t="s">
        <v>110</v>
      </c>
      <c r="F66" s="47">
        <v>10.09</v>
      </c>
      <c r="G66" s="59">
        <f t="shared" si="2"/>
        <v>10.09</v>
      </c>
      <c r="H66" t="s">
        <v>111</v>
      </c>
    </row>
    <row r="67" spans="2:8" x14ac:dyDescent="0.25">
      <c r="B67" s="52" t="s">
        <v>99</v>
      </c>
      <c r="C67" s="45" t="s">
        <v>100</v>
      </c>
      <c r="D67" s="45">
        <v>1</v>
      </c>
      <c r="E67" s="45" t="s">
        <v>112</v>
      </c>
      <c r="F67" s="47">
        <v>8.49</v>
      </c>
      <c r="G67" s="59">
        <f t="shared" si="2"/>
        <v>8.49</v>
      </c>
      <c r="H67" t="s">
        <v>113</v>
      </c>
    </row>
    <row r="68" spans="2:8" x14ac:dyDescent="0.25">
      <c r="B68" s="52" t="s">
        <v>99</v>
      </c>
      <c r="C68" s="45" t="s">
        <v>100</v>
      </c>
      <c r="D68" s="45">
        <v>1</v>
      </c>
      <c r="E68" s="45" t="s">
        <v>114</v>
      </c>
      <c r="F68" s="47">
        <v>62</v>
      </c>
      <c r="G68" s="59">
        <f t="shared" si="2"/>
        <v>62</v>
      </c>
      <c r="H68" t="s">
        <v>115</v>
      </c>
    </row>
    <row r="69" spans="2:8" x14ac:dyDescent="0.25">
      <c r="B69" s="52" t="s">
        <v>99</v>
      </c>
      <c r="C69" s="45" t="s">
        <v>100</v>
      </c>
      <c r="D69" s="45">
        <v>1</v>
      </c>
      <c r="E69" s="46" t="s">
        <v>116</v>
      </c>
      <c r="F69" s="47">
        <v>12.99</v>
      </c>
      <c r="G69" s="59">
        <f t="shared" si="2"/>
        <v>12.99</v>
      </c>
      <c r="H69" t="s">
        <v>117</v>
      </c>
    </row>
    <row r="70" spans="2:8" x14ac:dyDescent="0.25">
      <c r="B70" s="52" t="s">
        <v>99</v>
      </c>
      <c r="C70" s="45" t="s">
        <v>100</v>
      </c>
      <c r="D70" s="45">
        <v>1</v>
      </c>
      <c r="E70" s="46" t="s">
        <v>118</v>
      </c>
      <c r="F70" s="47">
        <v>7.59</v>
      </c>
      <c r="G70" s="59">
        <f t="shared" si="2"/>
        <v>7.59</v>
      </c>
      <c r="H70" t="s">
        <v>119</v>
      </c>
    </row>
    <row r="71" spans="2:8" x14ac:dyDescent="0.25">
      <c r="B71" s="52" t="s">
        <v>125</v>
      </c>
      <c r="C71" s="50" t="s">
        <v>208</v>
      </c>
      <c r="D71" s="45">
        <v>1</v>
      </c>
      <c r="E71" s="49" t="s">
        <v>207</v>
      </c>
      <c r="F71" s="47">
        <v>4.29</v>
      </c>
      <c r="G71" s="59">
        <f t="shared" si="2"/>
        <v>4.29</v>
      </c>
      <c r="H71" t="s">
        <v>209</v>
      </c>
    </row>
    <row r="72" spans="2:8" x14ac:dyDescent="0.25">
      <c r="B72" s="52"/>
      <c r="C72" s="45"/>
      <c r="D72" s="45"/>
      <c r="E72" s="49" t="s">
        <v>251</v>
      </c>
      <c r="F72" s="47"/>
      <c r="G72" s="59"/>
    </row>
    <row r="73" spans="2:8" x14ac:dyDescent="0.25">
      <c r="B73" s="52"/>
      <c r="C73" s="45"/>
      <c r="D73" s="45"/>
      <c r="E73" s="49" t="s">
        <v>252</v>
      </c>
      <c r="F73" s="47"/>
      <c r="G73" s="59"/>
    </row>
    <row r="74" spans="2:8" x14ac:dyDescent="0.25">
      <c r="B74" s="52"/>
      <c r="C74" s="45"/>
      <c r="D74" s="45"/>
      <c r="E74" s="49" t="s">
        <v>253</v>
      </c>
      <c r="F74" s="47"/>
      <c r="G74" s="59"/>
    </row>
    <row r="75" spans="2:8" ht="16.5" thickBot="1" x14ac:dyDescent="0.3">
      <c r="B75" s="53"/>
      <c r="C75" s="54"/>
      <c r="D75" s="54"/>
      <c r="E75" s="55" t="s">
        <v>254</v>
      </c>
      <c r="F75" s="56"/>
      <c r="G75" s="60"/>
    </row>
    <row r="76" spans="2:8" ht="21.75" thickBot="1" x14ac:dyDescent="0.3">
      <c r="B76" s="280"/>
      <c r="C76" s="281"/>
      <c r="D76" s="281"/>
      <c r="E76" s="281"/>
      <c r="F76" s="281"/>
      <c r="G76" s="61">
        <f>SUM(G63:G75)</f>
        <v>161.69999999999999</v>
      </c>
    </row>
    <row r="77" spans="2:8" ht="16.5" thickBot="1" x14ac:dyDescent="0.3"/>
    <row r="78" spans="2:8" ht="21" x14ac:dyDescent="0.25">
      <c r="B78" s="289" t="s">
        <v>198</v>
      </c>
      <c r="C78" s="290"/>
      <c r="D78" s="290"/>
      <c r="E78" s="290"/>
      <c r="F78" s="290"/>
      <c r="G78" s="291"/>
    </row>
    <row r="79" spans="2:8" ht="18.75" x14ac:dyDescent="0.3">
      <c r="B79" s="8" t="s">
        <v>0</v>
      </c>
      <c r="C79" s="9" t="s">
        <v>2</v>
      </c>
      <c r="D79" s="9" t="s">
        <v>120</v>
      </c>
      <c r="E79" s="10" t="s">
        <v>3</v>
      </c>
      <c r="F79" s="9" t="s">
        <v>121</v>
      </c>
      <c r="G79" s="11" t="s">
        <v>5</v>
      </c>
      <c r="H79" s="33" t="s">
        <v>243</v>
      </c>
    </row>
    <row r="80" spans="2:8" x14ac:dyDescent="0.25">
      <c r="B80" s="12" t="s">
        <v>122</v>
      </c>
      <c r="C80" s="13">
        <v>1.5</v>
      </c>
      <c r="D80" s="13" t="s">
        <v>123</v>
      </c>
      <c r="E80" s="14" t="s">
        <v>124</v>
      </c>
      <c r="F80" s="15">
        <v>1.85</v>
      </c>
      <c r="G80" s="16">
        <f t="shared" ref="G80:G129" si="3">F80*C80</f>
        <v>2.7750000000000004</v>
      </c>
    </row>
    <row r="81" spans="2:8" x14ac:dyDescent="0.25">
      <c r="B81" s="12" t="s">
        <v>125</v>
      </c>
      <c r="C81" s="13">
        <v>4</v>
      </c>
      <c r="D81" s="13" t="s">
        <v>126</v>
      </c>
      <c r="E81" s="14" t="s">
        <v>127</v>
      </c>
      <c r="F81" s="15">
        <v>1.07</v>
      </c>
      <c r="G81" s="16">
        <f t="shared" si="3"/>
        <v>4.28</v>
      </c>
    </row>
    <row r="82" spans="2:8" x14ac:dyDescent="0.25">
      <c r="B82" s="12" t="s">
        <v>125</v>
      </c>
      <c r="C82" s="13">
        <v>1</v>
      </c>
      <c r="D82" s="13" t="s">
        <v>128</v>
      </c>
      <c r="E82" s="14" t="s">
        <v>129</v>
      </c>
      <c r="F82" s="15">
        <v>12.44</v>
      </c>
      <c r="G82" s="16">
        <f t="shared" si="3"/>
        <v>12.44</v>
      </c>
    </row>
    <row r="83" spans="2:8" x14ac:dyDescent="0.25">
      <c r="B83" s="12" t="s">
        <v>125</v>
      </c>
      <c r="C83" s="13">
        <v>4</v>
      </c>
      <c r="D83" s="13" t="s">
        <v>130</v>
      </c>
      <c r="E83" s="14" t="s">
        <v>131</v>
      </c>
      <c r="F83" s="15">
        <v>2.68</v>
      </c>
      <c r="G83" s="16">
        <f t="shared" si="3"/>
        <v>10.72</v>
      </c>
    </row>
    <row r="84" spans="2:8" x14ac:dyDescent="0.25">
      <c r="B84" s="12" t="s">
        <v>125</v>
      </c>
      <c r="C84" s="13">
        <v>1</v>
      </c>
      <c r="D84" s="13" t="s">
        <v>132</v>
      </c>
      <c r="E84" s="14" t="s">
        <v>133</v>
      </c>
      <c r="F84" s="15">
        <v>21.54</v>
      </c>
      <c r="G84" s="16">
        <f t="shared" si="3"/>
        <v>21.54</v>
      </c>
    </row>
    <row r="85" spans="2:8" x14ac:dyDescent="0.25">
      <c r="B85" s="12" t="s">
        <v>125</v>
      </c>
      <c r="C85" s="13">
        <v>1</v>
      </c>
      <c r="D85" s="13" t="s">
        <v>134</v>
      </c>
      <c r="E85" s="14" t="s">
        <v>135</v>
      </c>
      <c r="F85" s="15">
        <v>14.74</v>
      </c>
      <c r="G85" s="16">
        <f t="shared" si="3"/>
        <v>14.74</v>
      </c>
    </row>
    <row r="86" spans="2:8" x14ac:dyDescent="0.25">
      <c r="B86" s="12" t="s">
        <v>125</v>
      </c>
      <c r="C86" s="13">
        <v>1</v>
      </c>
      <c r="D86" s="13" t="s">
        <v>136</v>
      </c>
      <c r="E86" s="14" t="s">
        <v>137</v>
      </c>
      <c r="F86" s="15">
        <v>7.31</v>
      </c>
      <c r="G86" s="16">
        <f t="shared" si="3"/>
        <v>7.31</v>
      </c>
    </row>
    <row r="87" spans="2:8" x14ac:dyDescent="0.25">
      <c r="B87" s="12" t="s">
        <v>125</v>
      </c>
      <c r="C87" s="13">
        <v>1</v>
      </c>
      <c r="D87" s="13" t="s">
        <v>138</v>
      </c>
      <c r="E87" s="14" t="s">
        <v>139</v>
      </c>
      <c r="F87" s="15">
        <v>49.61</v>
      </c>
      <c r="G87" s="16">
        <f t="shared" si="3"/>
        <v>49.61</v>
      </c>
    </row>
    <row r="88" spans="2:8" x14ac:dyDescent="0.25">
      <c r="B88" s="12" t="s">
        <v>125</v>
      </c>
      <c r="C88" s="13">
        <v>4</v>
      </c>
      <c r="D88" s="30" t="s">
        <v>225</v>
      </c>
      <c r="E88" s="31" t="s">
        <v>224</v>
      </c>
      <c r="F88" s="15">
        <v>0.66</v>
      </c>
      <c r="G88" s="16">
        <f t="shared" si="3"/>
        <v>2.64</v>
      </c>
    </row>
    <row r="89" spans="2:8" x14ac:dyDescent="0.25">
      <c r="B89" s="12" t="s">
        <v>125</v>
      </c>
      <c r="C89" s="13">
        <v>12</v>
      </c>
      <c r="D89" s="30" t="s">
        <v>226</v>
      </c>
      <c r="E89" s="31" t="s">
        <v>233</v>
      </c>
      <c r="F89" s="15">
        <v>0.46</v>
      </c>
      <c r="G89" s="16">
        <f t="shared" si="3"/>
        <v>5.5200000000000005</v>
      </c>
      <c r="H89" t="s">
        <v>227</v>
      </c>
    </row>
    <row r="90" spans="2:8" x14ac:dyDescent="0.25">
      <c r="B90" s="12" t="s">
        <v>125</v>
      </c>
      <c r="C90" s="13">
        <v>4</v>
      </c>
      <c r="D90" s="30" t="s">
        <v>223</v>
      </c>
      <c r="E90" s="31" t="s">
        <v>228</v>
      </c>
      <c r="F90" s="15">
        <v>0.22</v>
      </c>
      <c r="G90" s="16">
        <f t="shared" si="3"/>
        <v>0.88</v>
      </c>
    </row>
    <row r="91" spans="2:8" x14ac:dyDescent="0.25">
      <c r="B91" s="12" t="s">
        <v>125</v>
      </c>
      <c r="C91" s="13">
        <v>12</v>
      </c>
      <c r="D91" s="30" t="s">
        <v>229</v>
      </c>
      <c r="E91" s="31" t="s">
        <v>234</v>
      </c>
      <c r="F91" s="15">
        <v>0.19</v>
      </c>
      <c r="G91" s="16">
        <f t="shared" si="3"/>
        <v>2.2800000000000002</v>
      </c>
      <c r="H91" t="s">
        <v>230</v>
      </c>
    </row>
    <row r="92" spans="2:8" x14ac:dyDescent="0.25">
      <c r="B92" s="12" t="s">
        <v>125</v>
      </c>
      <c r="C92" s="13">
        <v>4</v>
      </c>
      <c r="D92" s="30" t="s">
        <v>231</v>
      </c>
      <c r="E92" s="31" t="s">
        <v>232</v>
      </c>
      <c r="F92" s="15">
        <v>0.63</v>
      </c>
      <c r="G92" s="16">
        <f t="shared" si="3"/>
        <v>2.52</v>
      </c>
    </row>
    <row r="93" spans="2:8" x14ac:dyDescent="0.25">
      <c r="B93" s="12" t="s">
        <v>125</v>
      </c>
      <c r="C93" s="13">
        <v>8</v>
      </c>
      <c r="D93" s="30" t="s">
        <v>235</v>
      </c>
      <c r="E93" s="31" t="s">
        <v>236</v>
      </c>
      <c r="F93" s="15">
        <v>0.28000000000000003</v>
      </c>
      <c r="G93" s="16">
        <f t="shared" si="3"/>
        <v>2.2400000000000002</v>
      </c>
      <c r="H93" t="s">
        <v>237</v>
      </c>
    </row>
    <row r="94" spans="2:8" x14ac:dyDescent="0.25">
      <c r="B94" s="12" t="s">
        <v>125</v>
      </c>
      <c r="C94" s="13">
        <v>4</v>
      </c>
      <c r="D94" s="30" t="s">
        <v>238</v>
      </c>
      <c r="E94" s="31" t="s">
        <v>240</v>
      </c>
      <c r="F94" s="15">
        <v>0.26</v>
      </c>
      <c r="G94" s="16">
        <f t="shared" si="3"/>
        <v>1.04</v>
      </c>
    </row>
    <row r="95" spans="2:8" x14ac:dyDescent="0.25">
      <c r="B95" s="12" t="s">
        <v>125</v>
      </c>
      <c r="C95" s="13">
        <v>8</v>
      </c>
      <c r="D95" s="30" t="s">
        <v>241</v>
      </c>
      <c r="E95" s="31" t="s">
        <v>239</v>
      </c>
      <c r="F95" s="15">
        <v>0.2</v>
      </c>
      <c r="G95" s="16">
        <f t="shared" si="3"/>
        <v>1.6</v>
      </c>
      <c r="H95" t="s">
        <v>242</v>
      </c>
    </row>
    <row r="96" spans="2:8" x14ac:dyDescent="0.25">
      <c r="B96" s="12" t="s">
        <v>140</v>
      </c>
      <c r="C96" s="13">
        <v>1</v>
      </c>
      <c r="D96" s="13" t="s">
        <v>141</v>
      </c>
      <c r="E96" s="14" t="s">
        <v>142</v>
      </c>
      <c r="F96" s="15">
        <v>3.95</v>
      </c>
      <c r="G96" s="16">
        <f t="shared" si="3"/>
        <v>3.95</v>
      </c>
    </row>
    <row r="97" spans="2:7" x14ac:dyDescent="0.25">
      <c r="B97" s="12" t="s">
        <v>140</v>
      </c>
      <c r="C97" s="13">
        <v>5</v>
      </c>
      <c r="D97" s="13" t="s">
        <v>143</v>
      </c>
      <c r="E97" s="14" t="s">
        <v>144</v>
      </c>
      <c r="F97" s="15">
        <v>1.5</v>
      </c>
      <c r="G97" s="16">
        <f t="shared" si="3"/>
        <v>7.5</v>
      </c>
    </row>
    <row r="98" spans="2:7" x14ac:dyDescent="0.25">
      <c r="B98" s="12" t="s">
        <v>140</v>
      </c>
      <c r="C98" s="13">
        <v>1</v>
      </c>
      <c r="D98" s="13" t="s">
        <v>145</v>
      </c>
      <c r="E98" s="14" t="s">
        <v>146</v>
      </c>
      <c r="F98" s="15">
        <v>0.95</v>
      </c>
      <c r="G98" s="16">
        <f t="shared" si="3"/>
        <v>0.95</v>
      </c>
    </row>
    <row r="99" spans="2:7" x14ac:dyDescent="0.25">
      <c r="B99" s="12" t="s">
        <v>140</v>
      </c>
      <c r="C99" s="13">
        <v>5</v>
      </c>
      <c r="D99" s="13" t="s">
        <v>147</v>
      </c>
      <c r="E99" s="14" t="s">
        <v>148</v>
      </c>
      <c r="F99" s="15">
        <v>1.5</v>
      </c>
      <c r="G99" s="16">
        <f t="shared" si="3"/>
        <v>7.5</v>
      </c>
    </row>
    <row r="100" spans="2:7" x14ac:dyDescent="0.25">
      <c r="B100" s="12" t="s">
        <v>149</v>
      </c>
      <c r="C100" s="13">
        <v>1</v>
      </c>
      <c r="D100" s="13" t="s">
        <v>150</v>
      </c>
      <c r="E100" s="14" t="s">
        <v>151</v>
      </c>
      <c r="F100" s="15">
        <v>2.46</v>
      </c>
      <c r="G100" s="16">
        <f t="shared" si="3"/>
        <v>2.46</v>
      </c>
    </row>
    <row r="101" spans="2:7" x14ac:dyDescent="0.25">
      <c r="B101" s="12" t="s">
        <v>149</v>
      </c>
      <c r="C101" s="13">
        <v>2</v>
      </c>
      <c r="D101" s="13" t="s">
        <v>152</v>
      </c>
      <c r="E101" s="14" t="s">
        <v>153</v>
      </c>
      <c r="F101" s="15">
        <v>2.46</v>
      </c>
      <c r="G101" s="16">
        <f t="shared" si="3"/>
        <v>4.92</v>
      </c>
    </row>
    <row r="102" spans="2:7" x14ac:dyDescent="0.25">
      <c r="B102" s="12" t="s">
        <v>149</v>
      </c>
      <c r="C102" s="13">
        <v>1</v>
      </c>
      <c r="D102" s="13" t="s">
        <v>154</v>
      </c>
      <c r="E102" s="14" t="s">
        <v>155</v>
      </c>
      <c r="F102" s="15">
        <v>1.1000000000000001</v>
      </c>
      <c r="G102" s="16">
        <f t="shared" si="3"/>
        <v>1.1000000000000001</v>
      </c>
    </row>
    <row r="103" spans="2:7" x14ac:dyDescent="0.25">
      <c r="B103" s="12" t="s">
        <v>149</v>
      </c>
      <c r="C103" s="13">
        <v>3</v>
      </c>
      <c r="D103" s="13" t="s">
        <v>156</v>
      </c>
      <c r="E103" s="14" t="s">
        <v>157</v>
      </c>
      <c r="F103" s="15">
        <v>1.01</v>
      </c>
      <c r="G103" s="16">
        <f t="shared" si="3"/>
        <v>3.0300000000000002</v>
      </c>
    </row>
    <row r="104" spans="2:7" x14ac:dyDescent="0.25">
      <c r="B104" s="12" t="s">
        <v>149</v>
      </c>
      <c r="C104" s="13">
        <v>1</v>
      </c>
      <c r="D104" s="13" t="s">
        <v>158</v>
      </c>
      <c r="E104" s="14" t="s">
        <v>159</v>
      </c>
      <c r="F104" s="15">
        <v>3.56</v>
      </c>
      <c r="G104" s="16">
        <f t="shared" si="3"/>
        <v>3.56</v>
      </c>
    </row>
    <row r="105" spans="2:7" x14ac:dyDescent="0.25">
      <c r="B105" s="12" t="s">
        <v>149</v>
      </c>
      <c r="C105" s="13">
        <v>1</v>
      </c>
      <c r="D105" s="13" t="s">
        <v>160</v>
      </c>
      <c r="E105" s="14" t="s">
        <v>161</v>
      </c>
      <c r="F105" s="15">
        <v>5.0999999999999996</v>
      </c>
      <c r="G105" s="16">
        <f t="shared" si="3"/>
        <v>5.0999999999999996</v>
      </c>
    </row>
    <row r="106" spans="2:7" x14ac:dyDescent="0.25">
      <c r="B106" s="12" t="s">
        <v>149</v>
      </c>
      <c r="C106" s="13">
        <v>1</v>
      </c>
      <c r="D106" s="13" t="s">
        <v>162</v>
      </c>
      <c r="E106" s="14" t="s">
        <v>163</v>
      </c>
      <c r="F106" s="15">
        <v>36.909999999999997</v>
      </c>
      <c r="G106" s="16">
        <f t="shared" si="3"/>
        <v>36.909999999999997</v>
      </c>
    </row>
    <row r="107" spans="2:7" x14ac:dyDescent="0.25">
      <c r="B107" s="12" t="s">
        <v>149</v>
      </c>
      <c r="C107" s="13">
        <v>1</v>
      </c>
      <c r="D107" s="13" t="s">
        <v>164</v>
      </c>
      <c r="E107" s="14" t="s">
        <v>165</v>
      </c>
      <c r="F107" s="15">
        <v>18.09</v>
      </c>
      <c r="G107" s="16">
        <f t="shared" si="3"/>
        <v>18.09</v>
      </c>
    </row>
    <row r="108" spans="2:7" ht="31.5" x14ac:dyDescent="0.25">
      <c r="B108" s="12" t="s">
        <v>149</v>
      </c>
      <c r="C108" s="13">
        <v>1</v>
      </c>
      <c r="D108" s="13" t="s">
        <v>166</v>
      </c>
      <c r="E108" s="14" t="s">
        <v>167</v>
      </c>
      <c r="F108" s="15">
        <v>13.11</v>
      </c>
      <c r="G108" s="16">
        <f t="shared" si="3"/>
        <v>13.11</v>
      </c>
    </row>
    <row r="109" spans="2:7" ht="31.5" x14ac:dyDescent="0.25">
      <c r="B109" s="12" t="s">
        <v>149</v>
      </c>
      <c r="C109" s="13">
        <v>1</v>
      </c>
      <c r="D109" s="13" t="s">
        <v>168</v>
      </c>
      <c r="E109" s="14" t="s">
        <v>169</v>
      </c>
      <c r="F109" s="15">
        <v>18.57</v>
      </c>
      <c r="G109" s="16">
        <f t="shared" si="3"/>
        <v>18.57</v>
      </c>
    </row>
    <row r="110" spans="2:7" x14ac:dyDescent="0.25">
      <c r="B110" s="12" t="s">
        <v>170</v>
      </c>
      <c r="C110" s="13">
        <v>1</v>
      </c>
      <c r="D110" s="13">
        <v>585442</v>
      </c>
      <c r="E110" s="14" t="s">
        <v>171</v>
      </c>
      <c r="F110" s="15">
        <v>3.99</v>
      </c>
      <c r="G110" s="16">
        <f t="shared" si="3"/>
        <v>3.99</v>
      </c>
    </row>
    <row r="111" spans="2:7" x14ac:dyDescent="0.25">
      <c r="B111" s="12" t="s">
        <v>170</v>
      </c>
      <c r="C111" s="13">
        <v>1</v>
      </c>
      <c r="D111" s="13">
        <v>555152</v>
      </c>
      <c r="E111" s="14" t="s">
        <v>172</v>
      </c>
      <c r="F111" s="15">
        <v>7.49</v>
      </c>
      <c r="G111" s="16">
        <f t="shared" si="3"/>
        <v>7.49</v>
      </c>
    </row>
    <row r="112" spans="2:7" x14ac:dyDescent="0.25">
      <c r="B112" s="12" t="s">
        <v>170</v>
      </c>
      <c r="C112" s="13">
        <v>1</v>
      </c>
      <c r="D112" s="13">
        <v>625176</v>
      </c>
      <c r="E112" s="14" t="s">
        <v>173</v>
      </c>
      <c r="F112" s="15">
        <v>4.99</v>
      </c>
      <c r="G112" s="16">
        <f t="shared" si="3"/>
        <v>4.99</v>
      </c>
    </row>
    <row r="113" spans="2:8" x14ac:dyDescent="0.25">
      <c r="B113" s="12" t="s">
        <v>170</v>
      </c>
      <c r="C113" s="13">
        <v>1</v>
      </c>
      <c r="D113" s="13">
        <v>634136</v>
      </c>
      <c r="E113" s="14" t="s">
        <v>174</v>
      </c>
      <c r="F113" s="15">
        <v>0.49</v>
      </c>
      <c r="G113" s="16">
        <f t="shared" si="3"/>
        <v>0.49</v>
      </c>
    </row>
    <row r="114" spans="2:8" x14ac:dyDescent="0.25">
      <c r="B114" s="12" t="s">
        <v>170</v>
      </c>
      <c r="C114" s="13">
        <v>1</v>
      </c>
      <c r="D114" s="13">
        <v>634138</v>
      </c>
      <c r="E114" s="14" t="s">
        <v>175</v>
      </c>
      <c r="F114" s="15">
        <v>0.69</v>
      </c>
      <c r="G114" s="16">
        <f t="shared" si="3"/>
        <v>0.69</v>
      </c>
    </row>
    <row r="115" spans="2:8" x14ac:dyDescent="0.25">
      <c r="B115" s="12" t="s">
        <v>170</v>
      </c>
      <c r="C115" s="13">
        <v>2</v>
      </c>
      <c r="D115" s="13">
        <v>633138</v>
      </c>
      <c r="E115" s="14" t="s">
        <v>176</v>
      </c>
      <c r="F115" s="15">
        <v>1.99</v>
      </c>
      <c r="G115" s="16">
        <f t="shared" si="3"/>
        <v>3.98</v>
      </c>
    </row>
    <row r="116" spans="2:8" x14ac:dyDescent="0.25">
      <c r="B116" s="12" t="s">
        <v>170</v>
      </c>
      <c r="C116" s="13">
        <v>2</v>
      </c>
      <c r="D116" s="13">
        <v>535206</v>
      </c>
      <c r="E116" s="14" t="s">
        <v>177</v>
      </c>
      <c r="F116" s="15">
        <v>1.99</v>
      </c>
      <c r="G116" s="16">
        <f t="shared" si="3"/>
        <v>3.98</v>
      </c>
    </row>
    <row r="117" spans="2:8" x14ac:dyDescent="0.25">
      <c r="B117" s="12" t="s">
        <v>170</v>
      </c>
      <c r="C117" s="13">
        <v>1</v>
      </c>
      <c r="D117" s="13">
        <v>545424</v>
      </c>
      <c r="E117" s="14" t="s">
        <v>178</v>
      </c>
      <c r="F117" s="15">
        <v>4.99</v>
      </c>
      <c r="G117" s="16">
        <f t="shared" si="3"/>
        <v>4.99</v>
      </c>
    </row>
    <row r="118" spans="2:8" x14ac:dyDescent="0.25">
      <c r="B118" s="12" t="s">
        <v>170</v>
      </c>
      <c r="C118" s="13">
        <v>1</v>
      </c>
      <c r="D118" s="13">
        <v>585656</v>
      </c>
      <c r="E118" s="14" t="s">
        <v>179</v>
      </c>
      <c r="F118" s="15">
        <v>1.49</v>
      </c>
      <c r="G118" s="16">
        <f t="shared" si="3"/>
        <v>1.49</v>
      </c>
    </row>
    <row r="119" spans="2:8" x14ac:dyDescent="0.25">
      <c r="B119" s="12" t="s">
        <v>170</v>
      </c>
      <c r="C119" s="13">
        <v>1</v>
      </c>
      <c r="D119" s="13">
        <v>585600</v>
      </c>
      <c r="E119" s="14" t="s">
        <v>180</v>
      </c>
      <c r="F119" s="15">
        <v>4.99</v>
      </c>
      <c r="G119" s="16">
        <f t="shared" si="3"/>
        <v>4.99</v>
      </c>
    </row>
    <row r="120" spans="2:8" x14ac:dyDescent="0.25">
      <c r="B120" s="12" t="s">
        <v>170</v>
      </c>
      <c r="C120" s="13">
        <v>1</v>
      </c>
      <c r="D120" s="13">
        <v>585416</v>
      </c>
      <c r="E120" s="14" t="s">
        <v>181</v>
      </c>
      <c r="F120" s="15">
        <v>5.49</v>
      </c>
      <c r="G120" s="16">
        <f t="shared" si="3"/>
        <v>5.49</v>
      </c>
    </row>
    <row r="121" spans="2:8" x14ac:dyDescent="0.25">
      <c r="B121" s="12" t="s">
        <v>170</v>
      </c>
      <c r="C121" s="13">
        <v>1</v>
      </c>
      <c r="D121" s="13">
        <v>615410</v>
      </c>
      <c r="E121" s="14" t="s">
        <v>182</v>
      </c>
      <c r="F121" s="15">
        <v>5.99</v>
      </c>
      <c r="G121" s="16">
        <f t="shared" si="3"/>
        <v>5.99</v>
      </c>
    </row>
    <row r="122" spans="2:8" x14ac:dyDescent="0.25">
      <c r="B122" s="12" t="s">
        <v>170</v>
      </c>
      <c r="C122" s="13">
        <v>2</v>
      </c>
      <c r="D122" s="13">
        <v>585434</v>
      </c>
      <c r="E122" s="14" t="s">
        <v>183</v>
      </c>
      <c r="F122" s="15">
        <v>5.99</v>
      </c>
      <c r="G122" s="16">
        <f t="shared" si="3"/>
        <v>11.98</v>
      </c>
    </row>
    <row r="123" spans="2:8" x14ac:dyDescent="0.25">
      <c r="B123" s="12" t="s">
        <v>170</v>
      </c>
      <c r="C123" s="13">
        <v>1</v>
      </c>
      <c r="D123" s="13">
        <v>585612</v>
      </c>
      <c r="E123" s="14" t="s">
        <v>184</v>
      </c>
      <c r="F123" s="15">
        <v>1.49</v>
      </c>
      <c r="G123" s="16">
        <f t="shared" si="3"/>
        <v>1.49</v>
      </c>
    </row>
    <row r="124" spans="2:8" x14ac:dyDescent="0.25">
      <c r="B124" s="12" t="s">
        <v>170</v>
      </c>
      <c r="C124" s="13">
        <v>1</v>
      </c>
      <c r="D124" s="13">
        <v>585404</v>
      </c>
      <c r="E124" s="14" t="s">
        <v>185</v>
      </c>
      <c r="F124" s="15">
        <v>2.39</v>
      </c>
      <c r="G124" s="16">
        <f t="shared" si="3"/>
        <v>2.39</v>
      </c>
    </row>
    <row r="125" spans="2:8" x14ac:dyDescent="0.25">
      <c r="B125" s="12" t="s">
        <v>170</v>
      </c>
      <c r="C125" s="13">
        <v>1</v>
      </c>
      <c r="D125" s="13">
        <v>585490</v>
      </c>
      <c r="E125" s="14" t="s">
        <v>186</v>
      </c>
      <c r="F125" s="15">
        <v>2.99</v>
      </c>
      <c r="G125" s="16">
        <f t="shared" si="3"/>
        <v>2.99</v>
      </c>
    </row>
    <row r="126" spans="2:8" x14ac:dyDescent="0.25">
      <c r="B126" s="12" t="s">
        <v>170</v>
      </c>
      <c r="C126" s="13">
        <v>1</v>
      </c>
      <c r="D126" s="13">
        <v>585400</v>
      </c>
      <c r="E126" s="14" t="s">
        <v>187</v>
      </c>
      <c r="F126" s="15">
        <v>9.99</v>
      </c>
      <c r="G126" s="16">
        <f t="shared" si="3"/>
        <v>9.99</v>
      </c>
    </row>
    <row r="127" spans="2:8" x14ac:dyDescent="0.25">
      <c r="B127" s="12" t="s">
        <v>170</v>
      </c>
      <c r="C127" s="13">
        <v>1</v>
      </c>
      <c r="D127" s="13">
        <v>545360</v>
      </c>
      <c r="E127" s="14" t="s">
        <v>188</v>
      </c>
      <c r="F127" s="15">
        <v>5.99</v>
      </c>
      <c r="G127" s="16">
        <f t="shared" si="3"/>
        <v>5.99</v>
      </c>
    </row>
    <row r="128" spans="2:8" x14ac:dyDescent="0.25">
      <c r="B128" s="12" t="s">
        <v>170</v>
      </c>
      <c r="C128" s="13">
        <v>1</v>
      </c>
      <c r="D128" s="13">
        <v>632146</v>
      </c>
      <c r="E128" s="14" t="s">
        <v>189</v>
      </c>
      <c r="F128" s="15">
        <v>39.99</v>
      </c>
      <c r="G128" s="16">
        <f t="shared" si="3"/>
        <v>39.99</v>
      </c>
      <c r="H128" t="s">
        <v>195</v>
      </c>
    </row>
    <row r="129" spans="2:8" x14ac:dyDescent="0.25">
      <c r="B129" s="12" t="s">
        <v>170</v>
      </c>
      <c r="C129" s="13">
        <v>4</v>
      </c>
      <c r="D129" s="13" t="s">
        <v>190</v>
      </c>
      <c r="E129" s="14" t="s">
        <v>191</v>
      </c>
      <c r="F129" s="15">
        <v>0.45</v>
      </c>
      <c r="G129" s="16">
        <f t="shared" si="3"/>
        <v>1.8</v>
      </c>
    </row>
    <row r="130" spans="2:8" ht="21.75" thickBot="1" x14ac:dyDescent="0.35">
      <c r="B130" s="292" t="s">
        <v>5</v>
      </c>
      <c r="C130" s="293"/>
      <c r="D130" s="293"/>
      <c r="E130" s="293"/>
      <c r="F130" s="293"/>
      <c r="G130" s="17">
        <f>SUM(G80:G129)</f>
        <v>394.06500000000017</v>
      </c>
    </row>
    <row r="131" spans="2:8" ht="16.5" thickBot="1" x14ac:dyDescent="0.3"/>
    <row r="132" spans="2:8" ht="21" x14ac:dyDescent="0.25">
      <c r="B132" s="289" t="s">
        <v>364</v>
      </c>
      <c r="C132" s="290"/>
      <c r="D132" s="290"/>
      <c r="E132" s="290"/>
      <c r="F132" s="290"/>
      <c r="G132" s="291"/>
      <c r="H132" s="24"/>
    </row>
    <row r="133" spans="2:8" ht="18.75" x14ac:dyDescent="0.3">
      <c r="B133" s="8" t="s">
        <v>0</v>
      </c>
      <c r="C133" s="9" t="s">
        <v>2</v>
      </c>
      <c r="D133" s="9" t="s">
        <v>120</v>
      </c>
      <c r="E133" s="10" t="s">
        <v>3</v>
      </c>
      <c r="F133" s="9" t="s">
        <v>121</v>
      </c>
      <c r="G133" s="11" t="s">
        <v>5</v>
      </c>
      <c r="H133" s="25"/>
    </row>
    <row r="134" spans="2:8" x14ac:dyDescent="0.25">
      <c r="B134" s="12" t="s">
        <v>125</v>
      </c>
      <c r="C134" s="13">
        <v>2</v>
      </c>
      <c r="D134" s="13" t="s">
        <v>126</v>
      </c>
      <c r="E134" s="14" t="s">
        <v>127</v>
      </c>
      <c r="F134" s="15">
        <v>1.07</v>
      </c>
      <c r="G134" s="16">
        <f t="shared" ref="G134:G140" si="4">F134*C134</f>
        <v>2.14</v>
      </c>
      <c r="H134" s="26"/>
    </row>
    <row r="135" spans="2:8" x14ac:dyDescent="0.25">
      <c r="B135" s="12" t="s">
        <v>125</v>
      </c>
      <c r="C135" s="13">
        <v>1</v>
      </c>
      <c r="D135" s="13" t="s">
        <v>132</v>
      </c>
      <c r="E135" s="14" t="s">
        <v>133</v>
      </c>
      <c r="F135" s="15">
        <v>21.54</v>
      </c>
      <c r="G135" s="16">
        <f t="shared" si="4"/>
        <v>21.54</v>
      </c>
      <c r="H135" s="26"/>
    </row>
    <row r="136" spans="2:8" x14ac:dyDescent="0.25">
      <c r="B136" s="22" t="s">
        <v>125</v>
      </c>
      <c r="C136" s="19">
        <v>1</v>
      </c>
      <c r="D136" s="28" t="s">
        <v>270</v>
      </c>
      <c r="E136" s="23" t="s">
        <v>204</v>
      </c>
      <c r="F136" s="21">
        <v>14.26</v>
      </c>
      <c r="G136" s="16">
        <f t="shared" si="4"/>
        <v>14.26</v>
      </c>
      <c r="H136" s="26"/>
    </row>
    <row r="137" spans="2:8" x14ac:dyDescent="0.25">
      <c r="B137" s="22" t="s">
        <v>125</v>
      </c>
      <c r="C137" s="19">
        <v>1</v>
      </c>
      <c r="D137" s="28" t="s">
        <v>271</v>
      </c>
      <c r="E137" s="23" t="s">
        <v>202</v>
      </c>
      <c r="F137" s="21">
        <v>13.97</v>
      </c>
      <c r="G137" s="16">
        <f t="shared" si="4"/>
        <v>13.97</v>
      </c>
      <c r="H137" s="26"/>
    </row>
    <row r="138" spans="2:8" x14ac:dyDescent="0.25">
      <c r="B138" s="22" t="s">
        <v>125</v>
      </c>
      <c r="C138" s="19">
        <v>1</v>
      </c>
      <c r="D138" s="28" t="s">
        <v>272</v>
      </c>
      <c r="E138" s="23" t="s">
        <v>203</v>
      </c>
      <c r="F138" s="21">
        <v>6.24</v>
      </c>
      <c r="G138" s="16">
        <f t="shared" si="4"/>
        <v>6.24</v>
      </c>
      <c r="H138" s="26"/>
    </row>
    <row r="139" spans="2:8" x14ac:dyDescent="0.25">
      <c r="B139" s="22" t="s">
        <v>140</v>
      </c>
      <c r="C139" s="19">
        <v>1</v>
      </c>
      <c r="D139" s="19"/>
      <c r="E139" s="23" t="s">
        <v>199</v>
      </c>
      <c r="F139" s="21">
        <v>11.95</v>
      </c>
      <c r="G139" s="16">
        <f t="shared" si="4"/>
        <v>11.95</v>
      </c>
      <c r="H139" s="26" t="s">
        <v>201</v>
      </c>
    </row>
    <row r="140" spans="2:8" x14ac:dyDescent="0.25">
      <c r="B140" s="22" t="s">
        <v>99</v>
      </c>
      <c r="C140" s="19">
        <v>1</v>
      </c>
      <c r="D140" s="28" t="s">
        <v>100</v>
      </c>
      <c r="E140" s="23" t="s">
        <v>250</v>
      </c>
      <c r="F140" s="21">
        <v>5.74</v>
      </c>
      <c r="G140" s="16">
        <f t="shared" si="4"/>
        <v>5.74</v>
      </c>
    </row>
    <row r="141" spans="2:8" ht="21.75" thickBot="1" x14ac:dyDescent="0.35">
      <c r="B141" s="292" t="s">
        <v>5</v>
      </c>
      <c r="C141" s="293"/>
      <c r="D141" s="293"/>
      <c r="E141" s="293"/>
      <c r="F141" s="293"/>
      <c r="G141" s="17">
        <f>SUM(G134:G140)</f>
        <v>75.839999999999989</v>
      </c>
    </row>
    <row r="142" spans="2:8" ht="16.5" thickBot="1" x14ac:dyDescent="0.3"/>
    <row r="143" spans="2:8" ht="21" x14ac:dyDescent="0.25">
      <c r="B143" s="289" t="s">
        <v>365</v>
      </c>
      <c r="C143" s="290"/>
      <c r="D143" s="290"/>
      <c r="E143" s="290"/>
      <c r="F143" s="290"/>
      <c r="G143" s="291"/>
      <c r="H143" s="24"/>
    </row>
    <row r="144" spans="2:8" ht="18.75" x14ac:dyDescent="0.3">
      <c r="B144" s="8" t="s">
        <v>0</v>
      </c>
      <c r="C144" s="9" t="s">
        <v>2</v>
      </c>
      <c r="D144" s="9" t="s">
        <v>120</v>
      </c>
      <c r="E144" s="10" t="s">
        <v>3</v>
      </c>
      <c r="F144" s="9" t="s">
        <v>121</v>
      </c>
      <c r="G144" s="11" t="s">
        <v>5</v>
      </c>
      <c r="H144" s="25"/>
    </row>
    <row r="145" spans="2:8" x14ac:dyDescent="0.25">
      <c r="B145" s="32" t="s">
        <v>140</v>
      </c>
      <c r="C145" s="13">
        <v>1</v>
      </c>
      <c r="D145" s="30" t="s">
        <v>205</v>
      </c>
      <c r="E145" s="31" t="s">
        <v>206</v>
      </c>
      <c r="F145" s="15">
        <v>12.95</v>
      </c>
      <c r="G145" s="16">
        <f>F145*C145</f>
        <v>12.95</v>
      </c>
      <c r="H145" s="26" t="s">
        <v>195</v>
      </c>
    </row>
    <row r="146" spans="2:8" x14ac:dyDescent="0.25">
      <c r="B146" s="29" t="s">
        <v>125</v>
      </c>
      <c r="C146" s="13">
        <v>1</v>
      </c>
      <c r="D146" s="30" t="s">
        <v>213</v>
      </c>
      <c r="E146" s="31" t="s">
        <v>212</v>
      </c>
      <c r="F146" s="15">
        <v>17.3</v>
      </c>
      <c r="G146" s="16">
        <f t="shared" ref="G146:G157" si="5">F146*C146</f>
        <v>17.3</v>
      </c>
      <c r="H146" s="26" t="s">
        <v>195</v>
      </c>
    </row>
    <row r="147" spans="2:8" x14ac:dyDescent="0.25">
      <c r="B147" s="32" t="s">
        <v>125</v>
      </c>
      <c r="C147" s="13">
        <v>1</v>
      </c>
      <c r="D147" s="30" t="s">
        <v>214</v>
      </c>
      <c r="E147" s="31" t="s">
        <v>210</v>
      </c>
      <c r="F147" s="15">
        <v>14.04</v>
      </c>
      <c r="G147" s="16">
        <f t="shared" si="5"/>
        <v>14.04</v>
      </c>
      <c r="H147" s="26" t="s">
        <v>195</v>
      </c>
    </row>
    <row r="148" spans="2:8" x14ac:dyDescent="0.25">
      <c r="B148" s="32" t="s">
        <v>125</v>
      </c>
      <c r="C148" s="19">
        <v>1</v>
      </c>
      <c r="D148" s="30" t="s">
        <v>215</v>
      </c>
      <c r="E148" s="31" t="s">
        <v>211</v>
      </c>
      <c r="F148" s="21">
        <v>26.06</v>
      </c>
      <c r="G148" s="16">
        <f t="shared" si="5"/>
        <v>26.06</v>
      </c>
      <c r="H148" s="26" t="s">
        <v>195</v>
      </c>
    </row>
    <row r="149" spans="2:8" x14ac:dyDescent="0.25">
      <c r="B149" s="34" t="s">
        <v>125</v>
      </c>
      <c r="C149" s="19">
        <v>1</v>
      </c>
      <c r="D149" s="28" t="s">
        <v>268</v>
      </c>
      <c r="E149" s="23" t="s">
        <v>269</v>
      </c>
      <c r="F149" s="21">
        <v>24.66</v>
      </c>
      <c r="G149" s="16">
        <f t="shared" si="5"/>
        <v>24.66</v>
      </c>
      <c r="H149" s="26" t="s">
        <v>195</v>
      </c>
    </row>
    <row r="150" spans="2:8" x14ac:dyDescent="0.25">
      <c r="B150" s="34" t="s">
        <v>140</v>
      </c>
      <c r="C150" s="19">
        <v>1</v>
      </c>
      <c r="D150" s="28">
        <v>1</v>
      </c>
      <c r="E150" s="23" t="s">
        <v>244</v>
      </c>
      <c r="F150" s="21">
        <v>114.95</v>
      </c>
      <c r="G150" s="16">
        <f t="shared" si="5"/>
        <v>114.95</v>
      </c>
      <c r="H150" s="26" t="s">
        <v>249</v>
      </c>
    </row>
    <row r="151" spans="2:8" x14ac:dyDescent="0.25">
      <c r="B151" s="34" t="s">
        <v>99</v>
      </c>
      <c r="C151" s="19">
        <v>3</v>
      </c>
      <c r="D151" s="28" t="s">
        <v>100</v>
      </c>
      <c r="E151" s="23" t="s">
        <v>245</v>
      </c>
      <c r="F151" s="21">
        <v>8.94</v>
      </c>
      <c r="G151" s="16">
        <f t="shared" si="5"/>
        <v>26.82</v>
      </c>
      <c r="H151" s="26" t="s">
        <v>246</v>
      </c>
    </row>
    <row r="152" spans="2:8" x14ac:dyDescent="0.25">
      <c r="B152" s="34" t="s">
        <v>99</v>
      </c>
      <c r="C152" s="19">
        <v>3</v>
      </c>
      <c r="D152" s="28" t="s">
        <v>100</v>
      </c>
      <c r="E152" s="23" t="s">
        <v>247</v>
      </c>
      <c r="F152" s="21">
        <v>7.95</v>
      </c>
      <c r="G152" s="16">
        <f t="shared" si="5"/>
        <v>23.85</v>
      </c>
      <c r="H152" s="26" t="s">
        <v>248</v>
      </c>
    </row>
    <row r="153" spans="2:8" x14ac:dyDescent="0.25">
      <c r="B153" s="34" t="s">
        <v>99</v>
      </c>
      <c r="C153" s="19">
        <v>1</v>
      </c>
      <c r="D153" s="28"/>
      <c r="E153" s="23" t="s">
        <v>192</v>
      </c>
      <c r="F153" s="21">
        <v>19.989999999999998</v>
      </c>
      <c r="G153" s="16">
        <f t="shared" si="5"/>
        <v>19.989999999999998</v>
      </c>
      <c r="H153" s="26" t="s">
        <v>195</v>
      </c>
    </row>
    <row r="154" spans="2:8" x14ac:dyDescent="0.25">
      <c r="B154" s="34" t="s">
        <v>99</v>
      </c>
      <c r="C154" s="19">
        <v>1</v>
      </c>
      <c r="D154" s="28"/>
      <c r="E154" s="23" t="s">
        <v>193</v>
      </c>
      <c r="F154" s="21">
        <v>29.99</v>
      </c>
      <c r="G154" s="16">
        <f t="shared" si="5"/>
        <v>29.99</v>
      </c>
      <c r="H154" s="26" t="s">
        <v>195</v>
      </c>
    </row>
    <row r="155" spans="2:8" x14ac:dyDescent="0.25">
      <c r="B155" s="34" t="s">
        <v>99</v>
      </c>
      <c r="C155" s="19">
        <v>1</v>
      </c>
      <c r="D155" s="28"/>
      <c r="E155" s="23" t="s">
        <v>194</v>
      </c>
      <c r="F155" s="21">
        <v>13.99</v>
      </c>
      <c r="G155" s="16">
        <f t="shared" si="5"/>
        <v>13.99</v>
      </c>
      <c r="H155" s="26" t="s">
        <v>195</v>
      </c>
    </row>
    <row r="156" spans="2:8" x14ac:dyDescent="0.25">
      <c r="B156" s="34"/>
      <c r="C156" s="19"/>
      <c r="D156" s="28"/>
      <c r="E156" s="23"/>
      <c r="F156" s="21"/>
      <c r="G156" s="16">
        <f t="shared" si="5"/>
        <v>0</v>
      </c>
      <c r="H156" s="26"/>
    </row>
    <row r="157" spans="2:8" x14ac:dyDescent="0.25">
      <c r="B157" s="18"/>
      <c r="C157" s="19"/>
      <c r="D157" s="19"/>
      <c r="E157" s="20"/>
      <c r="F157" s="21"/>
      <c r="G157" s="16">
        <f t="shared" si="5"/>
        <v>0</v>
      </c>
      <c r="H157" s="26"/>
    </row>
    <row r="158" spans="2:8" ht="21.75" thickBot="1" x14ac:dyDescent="0.35">
      <c r="B158" s="292" t="s">
        <v>5</v>
      </c>
      <c r="C158" s="293"/>
      <c r="D158" s="293"/>
      <c r="E158" s="293"/>
      <c r="F158" s="293"/>
      <c r="G158" s="17">
        <f>SUM(G145:G157)</f>
        <v>324.60000000000002</v>
      </c>
      <c r="H158" s="27"/>
    </row>
    <row r="159" spans="2:8" ht="16.5" thickBot="1" x14ac:dyDescent="0.3"/>
    <row r="160" spans="2:8" ht="21" x14ac:dyDescent="0.25">
      <c r="B160" s="289" t="s">
        <v>366</v>
      </c>
      <c r="C160" s="290"/>
      <c r="D160" s="290"/>
      <c r="E160" s="290"/>
      <c r="F160" s="290"/>
      <c r="G160" s="291"/>
      <c r="H160" s="24"/>
    </row>
    <row r="161" spans="2:8" ht="18.75" x14ac:dyDescent="0.3">
      <c r="B161" s="8" t="s">
        <v>0</v>
      </c>
      <c r="C161" s="9" t="s">
        <v>2</v>
      </c>
      <c r="D161" s="9" t="s">
        <v>120</v>
      </c>
      <c r="E161" s="10" t="s">
        <v>3</v>
      </c>
      <c r="F161" s="9" t="s">
        <v>121</v>
      </c>
      <c r="G161" s="11" t="s">
        <v>5</v>
      </c>
      <c r="H161" s="25"/>
    </row>
    <row r="162" spans="2:8" x14ac:dyDescent="0.25">
      <c r="B162" s="29" t="s">
        <v>99</v>
      </c>
      <c r="C162" s="13">
        <v>1</v>
      </c>
      <c r="D162" s="30" t="s">
        <v>100</v>
      </c>
      <c r="E162" s="31" t="s">
        <v>256</v>
      </c>
      <c r="F162" s="15">
        <v>6.31</v>
      </c>
      <c r="G162" s="16">
        <f>F162*C162</f>
        <v>6.31</v>
      </c>
      <c r="H162" s="26" t="s">
        <v>255</v>
      </c>
    </row>
    <row r="163" spans="2:8" x14ac:dyDescent="0.25">
      <c r="B163" s="29" t="s">
        <v>99</v>
      </c>
      <c r="C163" s="13">
        <v>1</v>
      </c>
      <c r="D163" s="30" t="s">
        <v>100</v>
      </c>
      <c r="E163" s="31" t="s">
        <v>257</v>
      </c>
      <c r="F163" s="15">
        <v>38.4</v>
      </c>
      <c r="G163" s="16">
        <f t="shared" ref="G163:G180" si="6">F163*C163</f>
        <v>38.4</v>
      </c>
      <c r="H163" s="26" t="s">
        <v>258</v>
      </c>
    </row>
    <row r="164" spans="2:8" x14ac:dyDescent="0.25">
      <c r="B164" s="29" t="s">
        <v>99</v>
      </c>
      <c r="C164" s="13">
        <v>1</v>
      </c>
      <c r="D164" s="30" t="s">
        <v>100</v>
      </c>
      <c r="E164" s="31" t="s">
        <v>259</v>
      </c>
      <c r="F164" s="15">
        <v>13.29</v>
      </c>
      <c r="G164" s="16">
        <f t="shared" si="6"/>
        <v>13.29</v>
      </c>
      <c r="H164" s="26" t="s">
        <v>260</v>
      </c>
    </row>
    <row r="165" spans="2:8" x14ac:dyDescent="0.25">
      <c r="B165" s="29" t="s">
        <v>99</v>
      </c>
      <c r="C165" s="13">
        <v>1</v>
      </c>
      <c r="D165" s="30" t="s">
        <v>100</v>
      </c>
      <c r="E165" s="31" t="s">
        <v>261</v>
      </c>
      <c r="F165" s="21">
        <v>4.37</v>
      </c>
      <c r="G165" s="16">
        <f t="shared" si="6"/>
        <v>4.37</v>
      </c>
      <c r="H165" s="35"/>
    </row>
    <row r="166" spans="2:8" x14ac:dyDescent="0.25">
      <c r="B166" s="12" t="s">
        <v>149</v>
      </c>
      <c r="C166" s="13">
        <v>1</v>
      </c>
      <c r="D166" s="30" t="s">
        <v>216</v>
      </c>
      <c r="E166" s="31" t="s">
        <v>222</v>
      </c>
      <c r="F166" s="15"/>
      <c r="G166" s="16"/>
      <c r="H166" t="s">
        <v>195</v>
      </c>
    </row>
    <row r="167" spans="2:8" x14ac:dyDescent="0.25">
      <c r="B167" s="12" t="s">
        <v>149</v>
      </c>
      <c r="C167" s="13">
        <v>1</v>
      </c>
      <c r="D167" s="30" t="s">
        <v>217</v>
      </c>
      <c r="E167" s="31" t="s">
        <v>222</v>
      </c>
      <c r="F167" s="15"/>
      <c r="G167" s="16"/>
      <c r="H167" t="s">
        <v>195</v>
      </c>
    </row>
    <row r="168" spans="2:8" x14ac:dyDescent="0.25">
      <c r="B168" s="12" t="s">
        <v>149</v>
      </c>
      <c r="C168" s="13">
        <v>1</v>
      </c>
      <c r="D168" s="30" t="s">
        <v>218</v>
      </c>
      <c r="E168" s="31" t="s">
        <v>222</v>
      </c>
      <c r="F168" s="15"/>
      <c r="G168" s="16"/>
      <c r="H168" t="s">
        <v>195</v>
      </c>
    </row>
    <row r="169" spans="2:8" x14ac:dyDescent="0.25">
      <c r="B169" s="12" t="s">
        <v>149</v>
      </c>
      <c r="C169" s="13">
        <v>1</v>
      </c>
      <c r="D169" s="30" t="s">
        <v>219</v>
      </c>
      <c r="E169" s="31" t="s">
        <v>222</v>
      </c>
      <c r="F169" s="15"/>
      <c r="G169" s="16"/>
      <c r="H169" t="s">
        <v>195</v>
      </c>
    </row>
    <row r="170" spans="2:8" x14ac:dyDescent="0.25">
      <c r="B170" s="12" t="s">
        <v>149</v>
      </c>
      <c r="C170" s="13">
        <v>1</v>
      </c>
      <c r="D170" s="30" t="s">
        <v>220</v>
      </c>
      <c r="E170" s="31" t="s">
        <v>222</v>
      </c>
      <c r="F170" s="15"/>
      <c r="G170" s="16"/>
      <c r="H170" t="s">
        <v>195</v>
      </c>
    </row>
    <row r="171" spans="2:8" x14ac:dyDescent="0.25">
      <c r="B171" s="12" t="s">
        <v>149</v>
      </c>
      <c r="C171" s="13">
        <v>1</v>
      </c>
      <c r="D171" s="30" t="s">
        <v>221</v>
      </c>
      <c r="E171" s="31" t="s">
        <v>222</v>
      </c>
      <c r="F171" s="15"/>
      <c r="G171" s="16"/>
      <c r="H171" t="s">
        <v>195</v>
      </c>
    </row>
    <row r="172" spans="2:8" x14ac:dyDescent="0.25">
      <c r="B172" s="36" t="s">
        <v>125</v>
      </c>
      <c r="C172" s="37">
        <v>1</v>
      </c>
      <c r="D172" s="37" t="s">
        <v>138</v>
      </c>
      <c r="E172" s="38" t="s">
        <v>139</v>
      </c>
      <c r="F172" s="39">
        <v>49.61</v>
      </c>
      <c r="G172" s="40">
        <f>F172*C172</f>
        <v>49.61</v>
      </c>
      <c r="H172" s="35" t="s">
        <v>262</v>
      </c>
    </row>
    <row r="173" spans="2:8" x14ac:dyDescent="0.25">
      <c r="B173" s="34"/>
      <c r="C173" s="28"/>
      <c r="D173" s="28"/>
      <c r="E173" s="23" t="s">
        <v>362</v>
      </c>
      <c r="F173" s="41"/>
      <c r="G173" s="42"/>
      <c r="H173" s="35"/>
    </row>
    <row r="174" spans="2:8" x14ac:dyDescent="0.25">
      <c r="B174" s="34"/>
      <c r="C174" s="28"/>
      <c r="D174" s="28"/>
      <c r="E174" s="23" t="s">
        <v>263</v>
      </c>
      <c r="F174" s="41"/>
      <c r="G174" s="42"/>
      <c r="H174" s="35"/>
    </row>
    <row r="175" spans="2:8" x14ac:dyDescent="0.25">
      <c r="B175" s="29" t="s">
        <v>99</v>
      </c>
      <c r="C175" s="13">
        <v>1</v>
      </c>
      <c r="D175" s="30" t="s">
        <v>100</v>
      </c>
      <c r="E175" s="23" t="s">
        <v>264</v>
      </c>
      <c r="F175" s="41">
        <v>6.57</v>
      </c>
      <c r="G175" s="16">
        <f t="shared" si="6"/>
        <v>6.57</v>
      </c>
      <c r="H175" s="35" t="s">
        <v>265</v>
      </c>
    </row>
    <row r="176" spans="2:8" x14ac:dyDescent="0.25">
      <c r="B176" s="22" t="s">
        <v>99</v>
      </c>
      <c r="C176" s="28">
        <v>1</v>
      </c>
      <c r="D176" s="28" t="s">
        <v>100</v>
      </c>
      <c r="E176" s="23" t="s">
        <v>266</v>
      </c>
      <c r="F176" s="41">
        <v>22</v>
      </c>
      <c r="G176" s="16">
        <f t="shared" si="6"/>
        <v>22</v>
      </c>
      <c r="H176" s="35" t="s">
        <v>267</v>
      </c>
    </row>
    <row r="177" spans="2:8" x14ac:dyDescent="0.25">
      <c r="B177" s="22"/>
      <c r="C177" s="28"/>
      <c r="D177" s="28"/>
      <c r="E177" s="23"/>
      <c r="F177" s="41"/>
      <c r="G177" s="42">
        <f t="shared" si="6"/>
        <v>0</v>
      </c>
      <c r="H177" s="26"/>
    </row>
    <row r="178" spans="2:8" x14ac:dyDescent="0.25">
      <c r="B178" s="22"/>
      <c r="C178" s="28"/>
      <c r="D178" s="28"/>
      <c r="E178" s="23"/>
      <c r="F178" s="41"/>
      <c r="G178" s="42">
        <f t="shared" si="6"/>
        <v>0</v>
      </c>
      <c r="H178" s="26"/>
    </row>
    <row r="179" spans="2:8" x14ac:dyDescent="0.25">
      <c r="B179" s="22"/>
      <c r="C179" s="28"/>
      <c r="D179" s="28"/>
      <c r="E179" s="23"/>
      <c r="F179" s="41"/>
      <c r="G179" s="42">
        <f t="shared" si="6"/>
        <v>0</v>
      </c>
      <c r="H179" s="26"/>
    </row>
    <row r="180" spans="2:8" x14ac:dyDescent="0.25">
      <c r="B180" s="22"/>
      <c r="C180" s="28"/>
      <c r="D180" s="28"/>
      <c r="E180" s="23"/>
      <c r="F180" s="41"/>
      <c r="G180" s="42">
        <f t="shared" si="6"/>
        <v>0</v>
      </c>
      <c r="H180" s="26"/>
    </row>
    <row r="181" spans="2:8" ht="21.75" thickBot="1" x14ac:dyDescent="0.35">
      <c r="B181" s="292" t="s">
        <v>5</v>
      </c>
      <c r="C181" s="293"/>
      <c r="D181" s="293"/>
      <c r="E181" s="293"/>
      <c r="F181" s="293"/>
      <c r="G181" s="17">
        <f>SUM(G162:G180)</f>
        <v>140.54999999999998</v>
      </c>
      <c r="H181" s="27"/>
    </row>
    <row r="182" spans="2:8" ht="16.5" thickBot="1" x14ac:dyDescent="0.3"/>
    <row r="183" spans="2:8" ht="21.75" thickBot="1" x14ac:dyDescent="0.3">
      <c r="B183" s="286" t="s">
        <v>370</v>
      </c>
      <c r="C183" s="287"/>
      <c r="D183" s="287"/>
      <c r="E183" s="287"/>
      <c r="F183" s="287"/>
      <c r="G183" s="76">
        <f>SUM(G14,G59,G76,G130,G141,G158,G181)</f>
        <v>1548.365</v>
      </c>
    </row>
  </sheetData>
  <mergeCells count="15">
    <mergeCell ref="B141:F141"/>
    <mergeCell ref="B2:G2"/>
    <mergeCell ref="B14:F14"/>
    <mergeCell ref="B16:G16"/>
    <mergeCell ref="B59:F59"/>
    <mergeCell ref="B61:G61"/>
    <mergeCell ref="B76:F76"/>
    <mergeCell ref="B78:G78"/>
    <mergeCell ref="B130:F130"/>
    <mergeCell ref="B132:G132"/>
    <mergeCell ref="B143:G143"/>
    <mergeCell ref="B158:F158"/>
    <mergeCell ref="B160:G160"/>
    <mergeCell ref="B181:F181"/>
    <mergeCell ref="B183:F183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C30" sqref="C30"/>
    </sheetView>
  </sheetViews>
  <sheetFormatPr defaultColWidth="11" defaultRowHeight="15.75" x14ac:dyDescent="0.25"/>
  <cols>
    <col min="1" max="1" width="3.5" customWidth="1"/>
    <col min="2" max="2" width="19" bestFit="1" customWidth="1"/>
    <col min="3" max="3" width="29.125" bestFit="1" customWidth="1"/>
    <col min="5" max="5" width="61.625" customWidth="1"/>
    <col min="6" max="6" width="14.625" style="1" customWidth="1"/>
    <col min="7" max="7" width="11" style="1"/>
    <col min="8" max="8" width="12.875" customWidth="1"/>
    <col min="11" max="11" width="10.875" customWidth="1"/>
  </cols>
  <sheetData>
    <row r="2" spans="2:9" ht="21" x14ac:dyDescent="0.25">
      <c r="B2" s="294" t="s">
        <v>368</v>
      </c>
      <c r="C2" s="294"/>
      <c r="D2" s="294"/>
      <c r="E2" s="294"/>
      <c r="F2" s="294"/>
      <c r="G2" s="294"/>
    </row>
    <row r="3" spans="2:9" x14ac:dyDescent="0.25">
      <c r="B3" s="43" t="s">
        <v>0</v>
      </c>
      <c r="C3" s="43" t="s">
        <v>1</v>
      </c>
      <c r="D3" s="43" t="s">
        <v>2</v>
      </c>
      <c r="E3" s="43" t="s">
        <v>3</v>
      </c>
      <c r="F3" s="44" t="s">
        <v>4</v>
      </c>
      <c r="G3" s="44" t="s">
        <v>5</v>
      </c>
      <c r="I3" s="4" t="s">
        <v>86</v>
      </c>
    </row>
    <row r="4" spans="2:9" x14ac:dyDescent="0.25">
      <c r="B4" s="45" t="s">
        <v>18</v>
      </c>
      <c r="C4" s="45" t="s">
        <v>8</v>
      </c>
      <c r="D4" s="45">
        <v>1</v>
      </c>
      <c r="E4" s="45" t="s">
        <v>9</v>
      </c>
      <c r="F4" s="47">
        <v>15.26</v>
      </c>
      <c r="G4" s="47">
        <f t="shared" ref="G4:G13" si="0">F4*D4</f>
        <v>15.26</v>
      </c>
      <c r="I4" t="s">
        <v>90</v>
      </c>
    </row>
    <row r="5" spans="2:9" x14ac:dyDescent="0.25">
      <c r="B5" s="45" t="s">
        <v>18</v>
      </c>
      <c r="C5" s="45" t="s">
        <v>10</v>
      </c>
      <c r="D5" s="45">
        <v>4</v>
      </c>
      <c r="E5" s="45" t="s">
        <v>12</v>
      </c>
      <c r="F5" s="47">
        <v>6.63</v>
      </c>
      <c r="G5" s="47">
        <f t="shared" si="0"/>
        <v>26.52</v>
      </c>
      <c r="I5" t="s">
        <v>90</v>
      </c>
    </row>
    <row r="6" spans="2:9" x14ac:dyDescent="0.25">
      <c r="B6" s="45" t="s">
        <v>18</v>
      </c>
      <c r="C6" s="45" t="s">
        <v>11</v>
      </c>
      <c r="D6" s="45">
        <v>4</v>
      </c>
      <c r="E6" s="45" t="s">
        <v>13</v>
      </c>
      <c r="F6" s="47">
        <v>5.31</v>
      </c>
      <c r="G6" s="47">
        <f t="shared" si="0"/>
        <v>21.24</v>
      </c>
      <c r="I6" t="s">
        <v>90</v>
      </c>
    </row>
    <row r="7" spans="2:9" x14ac:dyDescent="0.25">
      <c r="B7" s="45" t="s">
        <v>18</v>
      </c>
      <c r="C7" s="45" t="s">
        <v>14</v>
      </c>
      <c r="D7" s="45">
        <v>2</v>
      </c>
      <c r="E7" s="45" t="s">
        <v>15</v>
      </c>
      <c r="F7" s="47">
        <v>8.7899999999999991</v>
      </c>
      <c r="G7" s="47">
        <f t="shared" si="0"/>
        <v>17.579999999999998</v>
      </c>
      <c r="I7" t="s">
        <v>90</v>
      </c>
    </row>
    <row r="8" spans="2:9" x14ac:dyDescent="0.25">
      <c r="B8" s="45" t="s">
        <v>18</v>
      </c>
      <c r="C8" s="45" t="s">
        <v>16</v>
      </c>
      <c r="D8" s="45">
        <v>4</v>
      </c>
      <c r="E8" s="45" t="s">
        <v>17</v>
      </c>
      <c r="F8" s="47">
        <v>5.76</v>
      </c>
      <c r="G8" s="47">
        <f t="shared" si="0"/>
        <v>23.04</v>
      </c>
      <c r="I8" t="s">
        <v>90</v>
      </c>
    </row>
    <row r="9" spans="2:9" x14ac:dyDescent="0.25">
      <c r="B9" s="45" t="s">
        <v>93</v>
      </c>
      <c r="C9" s="64">
        <v>4354635</v>
      </c>
      <c r="D9" s="45">
        <v>1</v>
      </c>
      <c r="E9" s="45" t="s">
        <v>94</v>
      </c>
      <c r="F9" s="47">
        <v>24.2</v>
      </c>
      <c r="G9" s="47">
        <f t="shared" si="0"/>
        <v>24.2</v>
      </c>
      <c r="I9" t="s">
        <v>92</v>
      </c>
    </row>
    <row r="10" spans="2:9" x14ac:dyDescent="0.25">
      <c r="B10" s="45" t="s">
        <v>97</v>
      </c>
      <c r="C10" s="64">
        <v>47768</v>
      </c>
      <c r="D10" s="45">
        <v>2</v>
      </c>
      <c r="E10" s="45" t="s">
        <v>361</v>
      </c>
      <c r="F10" s="47">
        <v>5.59</v>
      </c>
      <c r="G10" s="47">
        <f t="shared" si="0"/>
        <v>11.18</v>
      </c>
      <c r="I10" t="s">
        <v>96</v>
      </c>
    </row>
    <row r="11" spans="2:9" x14ac:dyDescent="0.25">
      <c r="B11" s="45" t="s">
        <v>99</v>
      </c>
      <c r="C11" s="45" t="s">
        <v>100</v>
      </c>
      <c r="D11" s="45">
        <v>1</v>
      </c>
      <c r="E11" s="45" t="s">
        <v>105</v>
      </c>
      <c r="F11" s="47">
        <v>14.95</v>
      </c>
      <c r="G11" s="47">
        <f t="shared" si="0"/>
        <v>14.95</v>
      </c>
      <c r="I11" t="s">
        <v>104</v>
      </c>
    </row>
    <row r="12" spans="2:9" ht="16.5" thickBot="1" x14ac:dyDescent="0.3">
      <c r="B12" s="45" t="s">
        <v>99</v>
      </c>
      <c r="C12" s="45" t="s">
        <v>100</v>
      </c>
      <c r="D12" s="45">
        <v>1</v>
      </c>
      <c r="E12" s="45" t="s">
        <v>106</v>
      </c>
      <c r="F12" s="47">
        <v>24.95</v>
      </c>
      <c r="G12" s="47">
        <f t="shared" si="0"/>
        <v>24.95</v>
      </c>
      <c r="I12" t="s">
        <v>107</v>
      </c>
    </row>
    <row r="13" spans="2:9" ht="17.25" thickTop="1" thickBot="1" x14ac:dyDescent="0.3">
      <c r="B13" s="45" t="s">
        <v>99</v>
      </c>
      <c r="C13" s="45" t="s">
        <v>100</v>
      </c>
      <c r="D13" s="45">
        <v>4</v>
      </c>
      <c r="E13" s="48" t="s">
        <v>196</v>
      </c>
      <c r="F13" s="47">
        <v>2</v>
      </c>
      <c r="G13" s="47">
        <f t="shared" si="0"/>
        <v>8</v>
      </c>
      <c r="H13" s="71" t="s">
        <v>367</v>
      </c>
      <c r="I13" t="s">
        <v>197</v>
      </c>
    </row>
    <row r="14" spans="2:9" ht="22.5" thickTop="1" thickBot="1" x14ac:dyDescent="0.3">
      <c r="B14" s="280" t="s">
        <v>5</v>
      </c>
      <c r="C14" s="281"/>
      <c r="D14" s="281"/>
      <c r="E14" s="281"/>
      <c r="F14" s="281"/>
      <c r="G14" s="61">
        <f>SUM(G4:G13)</f>
        <v>186.91999999999996</v>
      </c>
    </row>
    <row r="15" spans="2:9" x14ac:dyDescent="0.25">
      <c r="F15" s="70"/>
    </row>
    <row r="16" spans="2:9" x14ac:dyDescent="0.25">
      <c r="F16" s="68"/>
    </row>
    <row r="17" spans="6:8" x14ac:dyDescent="0.25">
      <c r="F17" s="68"/>
    </row>
    <row r="18" spans="6:8" x14ac:dyDescent="0.25">
      <c r="F18" s="68"/>
    </row>
    <row r="19" spans="6:8" x14ac:dyDescent="0.25">
      <c r="F19" s="68"/>
    </row>
    <row r="20" spans="6:8" x14ac:dyDescent="0.25">
      <c r="F20" s="68"/>
    </row>
    <row r="21" spans="6:8" x14ac:dyDescent="0.25">
      <c r="F21" s="68"/>
    </row>
    <row r="22" spans="6:8" x14ac:dyDescent="0.25">
      <c r="F22" s="68"/>
    </row>
    <row r="23" spans="6:8" x14ac:dyDescent="0.25">
      <c r="H23" s="70"/>
    </row>
  </sheetData>
  <mergeCells count="2">
    <mergeCell ref="B2:G2"/>
    <mergeCell ref="B14:F14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topLeftCell="B1" workbookViewId="0">
      <selection activeCell="M18" sqref="M18"/>
    </sheetView>
  </sheetViews>
  <sheetFormatPr defaultColWidth="11" defaultRowHeight="15.75" x14ac:dyDescent="0.25"/>
  <cols>
    <col min="1" max="1" width="3.5" customWidth="1"/>
    <col min="2" max="2" width="19" bestFit="1" customWidth="1"/>
    <col min="3" max="3" width="29.125" bestFit="1" customWidth="1"/>
    <col min="5" max="5" width="61.625" customWidth="1"/>
    <col min="6" max="6" width="14.625" style="1" customWidth="1"/>
    <col min="7" max="7" width="11" style="1"/>
    <col min="8" max="8" width="12.875" customWidth="1"/>
    <col min="11" max="11" width="10.875" customWidth="1"/>
  </cols>
  <sheetData>
    <row r="2" spans="2:9" ht="21" x14ac:dyDescent="0.25">
      <c r="B2" s="294" t="s">
        <v>369</v>
      </c>
      <c r="C2" s="294"/>
      <c r="D2" s="294"/>
      <c r="E2" s="294"/>
      <c r="F2" s="294"/>
      <c r="G2" s="294"/>
    </row>
    <row r="3" spans="2:9" x14ac:dyDescent="0.25">
      <c r="B3" s="43" t="s">
        <v>0</v>
      </c>
      <c r="C3" s="43" t="s">
        <v>1</v>
      </c>
      <c r="D3" s="43" t="s">
        <v>2</v>
      </c>
      <c r="E3" s="43" t="s">
        <v>3</v>
      </c>
      <c r="F3" s="44" t="s">
        <v>4</v>
      </c>
      <c r="G3" s="44" t="s">
        <v>5</v>
      </c>
      <c r="I3" s="4" t="s">
        <v>86</v>
      </c>
    </row>
    <row r="4" spans="2:9" x14ac:dyDescent="0.25">
      <c r="B4" s="72" t="s">
        <v>352</v>
      </c>
      <c r="C4" s="72" t="s">
        <v>294</v>
      </c>
      <c r="D4" s="73">
        <v>86</v>
      </c>
      <c r="E4" s="72" t="s">
        <v>293</v>
      </c>
      <c r="F4" s="74">
        <v>9.5500000000000007</v>
      </c>
      <c r="G4" s="75">
        <f>F4</f>
        <v>9.5500000000000007</v>
      </c>
      <c r="H4" t="s">
        <v>353</v>
      </c>
    </row>
    <row r="5" spans="2:9" x14ac:dyDescent="0.25">
      <c r="B5" s="66" t="s">
        <v>352</v>
      </c>
      <c r="C5" s="66" t="s">
        <v>286</v>
      </c>
      <c r="D5" s="67">
        <v>84</v>
      </c>
      <c r="E5" s="66" t="s">
        <v>285</v>
      </c>
      <c r="F5" s="69">
        <v>2.19</v>
      </c>
      <c r="G5" s="47">
        <f>F5</f>
        <v>2.19</v>
      </c>
      <c r="H5" t="s">
        <v>353</v>
      </c>
    </row>
    <row r="6" spans="2:9" x14ac:dyDescent="0.25">
      <c r="B6" s="66" t="s">
        <v>352</v>
      </c>
      <c r="C6" s="66" t="s">
        <v>274</v>
      </c>
      <c r="D6" s="67">
        <v>73</v>
      </c>
      <c r="E6" s="66" t="s">
        <v>273</v>
      </c>
      <c r="F6" s="69">
        <v>1.61</v>
      </c>
      <c r="G6" s="47">
        <f>F6</f>
        <v>1.61</v>
      </c>
      <c r="H6" t="s">
        <v>353</v>
      </c>
    </row>
    <row r="7" spans="2:9" x14ac:dyDescent="0.25">
      <c r="B7" s="66" t="s">
        <v>352</v>
      </c>
      <c r="C7" s="66" t="s">
        <v>315</v>
      </c>
      <c r="D7" s="67">
        <v>42</v>
      </c>
      <c r="E7" s="66" t="s">
        <v>314</v>
      </c>
      <c r="F7" s="69">
        <v>3.27</v>
      </c>
      <c r="G7" s="47">
        <f t="shared" ref="G7:G44" si="0">F7</f>
        <v>3.27</v>
      </c>
      <c r="H7" t="s">
        <v>353</v>
      </c>
    </row>
    <row r="8" spans="2:9" x14ac:dyDescent="0.25">
      <c r="B8" s="66" t="s">
        <v>352</v>
      </c>
      <c r="C8" s="66" t="s">
        <v>290</v>
      </c>
      <c r="D8" s="67">
        <v>30</v>
      </c>
      <c r="E8" s="66" t="s">
        <v>289</v>
      </c>
      <c r="F8" s="69">
        <v>6.81</v>
      </c>
      <c r="G8" s="47">
        <f t="shared" si="0"/>
        <v>6.81</v>
      </c>
      <c r="H8" t="s">
        <v>353</v>
      </c>
    </row>
    <row r="9" spans="2:9" x14ac:dyDescent="0.25">
      <c r="B9" s="66" t="s">
        <v>352</v>
      </c>
      <c r="C9" s="66" t="s">
        <v>296</v>
      </c>
      <c r="D9" s="67">
        <v>28</v>
      </c>
      <c r="E9" s="66" t="s">
        <v>295</v>
      </c>
      <c r="F9" s="69">
        <v>11.7</v>
      </c>
      <c r="G9" s="47">
        <f t="shared" si="0"/>
        <v>11.7</v>
      </c>
      <c r="H9" t="s">
        <v>353</v>
      </c>
    </row>
    <row r="10" spans="2:9" x14ac:dyDescent="0.25">
      <c r="B10" s="66" t="s">
        <v>352</v>
      </c>
      <c r="C10" s="66" t="s">
        <v>288</v>
      </c>
      <c r="D10" s="67">
        <v>22</v>
      </c>
      <c r="E10" s="66" t="s">
        <v>287</v>
      </c>
      <c r="F10" s="69">
        <v>3.23</v>
      </c>
      <c r="G10" s="47">
        <f t="shared" si="0"/>
        <v>3.23</v>
      </c>
      <c r="H10" t="s">
        <v>353</v>
      </c>
    </row>
    <row r="11" spans="2:9" x14ac:dyDescent="0.25">
      <c r="B11" s="66" t="s">
        <v>352</v>
      </c>
      <c r="C11" s="66" t="s">
        <v>307</v>
      </c>
      <c r="D11" s="67">
        <v>22</v>
      </c>
      <c r="E11" s="66" t="s">
        <v>306</v>
      </c>
      <c r="F11" s="69">
        <v>8.1999999999999993</v>
      </c>
      <c r="G11" s="47">
        <f t="shared" si="0"/>
        <v>8.1999999999999993</v>
      </c>
      <c r="H11" t="s">
        <v>353</v>
      </c>
    </row>
    <row r="12" spans="2:9" x14ac:dyDescent="0.25">
      <c r="B12" s="66" t="s">
        <v>352</v>
      </c>
      <c r="C12" s="66" t="s">
        <v>351</v>
      </c>
      <c r="D12" s="67">
        <v>20</v>
      </c>
      <c r="E12" s="66" t="s">
        <v>350</v>
      </c>
      <c r="F12" s="69">
        <v>12.3</v>
      </c>
      <c r="G12" s="47">
        <f t="shared" si="0"/>
        <v>12.3</v>
      </c>
      <c r="H12" t="s">
        <v>353</v>
      </c>
    </row>
    <row r="13" spans="2:9" x14ac:dyDescent="0.25">
      <c r="B13" s="66" t="s">
        <v>352</v>
      </c>
      <c r="C13" s="66" t="s">
        <v>280</v>
      </c>
      <c r="D13" s="67">
        <v>18</v>
      </c>
      <c r="E13" s="66" t="s">
        <v>279</v>
      </c>
      <c r="F13" s="69">
        <v>2.08</v>
      </c>
      <c r="G13" s="47">
        <f t="shared" si="0"/>
        <v>2.08</v>
      </c>
      <c r="H13" t="s">
        <v>353</v>
      </c>
    </row>
    <row r="14" spans="2:9" x14ac:dyDescent="0.25">
      <c r="B14" s="66" t="s">
        <v>352</v>
      </c>
      <c r="C14" s="66" t="s">
        <v>292</v>
      </c>
      <c r="D14" s="67">
        <v>16</v>
      </c>
      <c r="E14" s="66" t="s">
        <v>291</v>
      </c>
      <c r="F14" s="69">
        <v>7.75</v>
      </c>
      <c r="G14" s="47">
        <f t="shared" si="0"/>
        <v>7.75</v>
      </c>
      <c r="H14" t="s">
        <v>353</v>
      </c>
    </row>
    <row r="15" spans="2:9" x14ac:dyDescent="0.25">
      <c r="B15" s="66" t="s">
        <v>352</v>
      </c>
      <c r="C15" s="66" t="s">
        <v>319</v>
      </c>
      <c r="D15" s="67">
        <v>14</v>
      </c>
      <c r="E15" s="66" t="s">
        <v>318</v>
      </c>
      <c r="F15" s="69">
        <v>9.6999999999999993</v>
      </c>
      <c r="G15" s="47">
        <f t="shared" si="0"/>
        <v>9.6999999999999993</v>
      </c>
      <c r="H15" t="s">
        <v>353</v>
      </c>
    </row>
    <row r="16" spans="2:9" x14ac:dyDescent="0.25">
      <c r="B16" s="66" t="s">
        <v>352</v>
      </c>
      <c r="C16" s="66" t="s">
        <v>317</v>
      </c>
      <c r="D16" s="67">
        <v>13</v>
      </c>
      <c r="E16" s="66" t="s">
        <v>316</v>
      </c>
      <c r="F16" s="69">
        <v>1.96</v>
      </c>
      <c r="G16" s="47">
        <f t="shared" si="0"/>
        <v>1.96</v>
      </c>
      <c r="H16" t="s">
        <v>353</v>
      </c>
    </row>
    <row r="17" spans="2:9" x14ac:dyDescent="0.25">
      <c r="B17" s="66" t="s">
        <v>352</v>
      </c>
      <c r="C17" s="66" t="s">
        <v>333</v>
      </c>
      <c r="D17" s="67">
        <v>9</v>
      </c>
      <c r="E17" s="66" t="s">
        <v>332</v>
      </c>
      <c r="F17" s="69">
        <v>7.19</v>
      </c>
      <c r="G17" s="47">
        <f t="shared" si="0"/>
        <v>7.19</v>
      </c>
      <c r="H17" t="s">
        <v>353</v>
      </c>
    </row>
    <row r="18" spans="2:9" x14ac:dyDescent="0.25">
      <c r="B18" s="66" t="s">
        <v>352</v>
      </c>
      <c r="C18" s="66" t="s">
        <v>339</v>
      </c>
      <c r="D18" s="67">
        <v>9</v>
      </c>
      <c r="E18" s="66" t="s">
        <v>338</v>
      </c>
      <c r="F18" s="69">
        <v>1.39</v>
      </c>
      <c r="G18" s="47">
        <f t="shared" si="0"/>
        <v>1.39</v>
      </c>
      <c r="H18" t="s">
        <v>353</v>
      </c>
    </row>
    <row r="19" spans="2:9" ht="16.5" thickBot="1" x14ac:dyDescent="0.3">
      <c r="B19" s="66" t="s">
        <v>352</v>
      </c>
      <c r="C19" s="66" t="s">
        <v>298</v>
      </c>
      <c r="D19" s="67">
        <v>7</v>
      </c>
      <c r="E19" s="66" t="s">
        <v>297</v>
      </c>
      <c r="F19" s="69">
        <v>8.82</v>
      </c>
      <c r="G19" s="47">
        <f t="shared" si="0"/>
        <v>8.82</v>
      </c>
      <c r="H19" t="s">
        <v>353</v>
      </c>
    </row>
    <row r="20" spans="2:9" ht="17.25" thickTop="1" thickBot="1" x14ac:dyDescent="0.3">
      <c r="B20" s="66" t="s">
        <v>352</v>
      </c>
      <c r="C20" s="66" t="s">
        <v>335</v>
      </c>
      <c r="D20" s="67">
        <v>7</v>
      </c>
      <c r="E20" s="66" t="s">
        <v>334</v>
      </c>
      <c r="F20" s="69">
        <v>8.36</v>
      </c>
      <c r="G20" s="47">
        <f t="shared" si="0"/>
        <v>8.36</v>
      </c>
      <c r="H20" s="71" t="s">
        <v>354</v>
      </c>
    </row>
    <row r="21" spans="2:9" ht="16.5" thickTop="1" x14ac:dyDescent="0.25">
      <c r="B21" s="66" t="s">
        <v>352</v>
      </c>
      <c r="C21" s="66" t="s">
        <v>313</v>
      </c>
      <c r="D21" s="67">
        <v>6</v>
      </c>
      <c r="E21" s="66" t="s">
        <v>312</v>
      </c>
      <c r="F21" s="69">
        <v>1.04</v>
      </c>
      <c r="G21" s="47">
        <f t="shared" si="0"/>
        <v>1.04</v>
      </c>
      <c r="H21" t="s">
        <v>353</v>
      </c>
    </row>
    <row r="22" spans="2:9" x14ac:dyDescent="0.25">
      <c r="B22" s="66" t="s">
        <v>352</v>
      </c>
      <c r="C22" s="66" t="s">
        <v>343</v>
      </c>
      <c r="D22" s="67">
        <v>6</v>
      </c>
      <c r="E22" s="66" t="s">
        <v>342</v>
      </c>
      <c r="F22" s="69">
        <v>11.29</v>
      </c>
      <c r="G22" s="47">
        <f t="shared" si="0"/>
        <v>11.29</v>
      </c>
      <c r="H22" t="s">
        <v>353</v>
      </c>
    </row>
    <row r="23" spans="2:9" x14ac:dyDescent="0.25">
      <c r="B23" s="66" t="s">
        <v>352</v>
      </c>
      <c r="C23" s="66" t="s">
        <v>347</v>
      </c>
      <c r="D23" s="67">
        <v>6</v>
      </c>
      <c r="E23" s="66" t="s">
        <v>346</v>
      </c>
      <c r="F23" s="69">
        <v>1.39</v>
      </c>
      <c r="G23" s="47">
        <f t="shared" si="0"/>
        <v>1.39</v>
      </c>
      <c r="H23" t="s">
        <v>353</v>
      </c>
    </row>
    <row r="24" spans="2:9" x14ac:dyDescent="0.25">
      <c r="B24" s="66" t="s">
        <v>352</v>
      </c>
      <c r="C24" s="66" t="s">
        <v>349</v>
      </c>
      <c r="D24" s="67">
        <v>6</v>
      </c>
      <c r="E24" s="66" t="s">
        <v>348</v>
      </c>
      <c r="F24" s="69">
        <v>1.43</v>
      </c>
      <c r="G24" s="47">
        <f t="shared" si="0"/>
        <v>1.43</v>
      </c>
      <c r="H24" t="s">
        <v>353</v>
      </c>
    </row>
    <row r="25" spans="2:9" x14ac:dyDescent="0.25">
      <c r="B25" s="66" t="s">
        <v>352</v>
      </c>
      <c r="C25" s="66" t="s">
        <v>282</v>
      </c>
      <c r="D25" s="67">
        <v>5</v>
      </c>
      <c r="E25" s="66" t="s">
        <v>281</v>
      </c>
      <c r="F25" s="69">
        <v>4.2699999999999996</v>
      </c>
      <c r="G25" s="47">
        <f t="shared" si="0"/>
        <v>4.2699999999999996</v>
      </c>
      <c r="H25" t="s">
        <v>353</v>
      </c>
    </row>
    <row r="26" spans="2:9" x14ac:dyDescent="0.25">
      <c r="B26" s="66" t="s">
        <v>352</v>
      </c>
      <c r="C26" s="66" t="s">
        <v>331</v>
      </c>
      <c r="D26" s="67">
        <v>5</v>
      </c>
      <c r="E26" s="66" t="s">
        <v>330</v>
      </c>
      <c r="F26" s="69">
        <v>2.4300000000000002</v>
      </c>
      <c r="G26" s="47">
        <f t="shared" si="0"/>
        <v>2.4300000000000002</v>
      </c>
      <c r="H26" t="s">
        <v>353</v>
      </c>
    </row>
    <row r="27" spans="2:9" ht="16.5" thickBot="1" x14ac:dyDescent="0.3">
      <c r="B27" s="66" t="s">
        <v>352</v>
      </c>
      <c r="C27" s="66" t="s">
        <v>278</v>
      </c>
      <c r="D27" s="67">
        <v>4</v>
      </c>
      <c r="E27" s="66" t="s">
        <v>277</v>
      </c>
      <c r="F27" s="69">
        <v>1.49</v>
      </c>
      <c r="G27" s="47">
        <f>F27*D27</f>
        <v>5.96</v>
      </c>
      <c r="H27" t="s">
        <v>355</v>
      </c>
    </row>
    <row r="28" spans="2:9" ht="17.25" thickTop="1" thickBot="1" x14ac:dyDescent="0.3">
      <c r="B28" s="66" t="s">
        <v>352</v>
      </c>
      <c r="C28" s="66" t="s">
        <v>300</v>
      </c>
      <c r="D28" s="67">
        <v>4</v>
      </c>
      <c r="E28" s="66" t="s">
        <v>299</v>
      </c>
      <c r="F28" s="69">
        <v>4.72</v>
      </c>
      <c r="G28" s="47">
        <f t="shared" si="0"/>
        <v>4.72</v>
      </c>
      <c r="H28" s="71" t="s">
        <v>356</v>
      </c>
    </row>
    <row r="29" spans="2:9" ht="16.5" thickTop="1" x14ac:dyDescent="0.25">
      <c r="B29" s="66" t="s">
        <v>352</v>
      </c>
      <c r="C29" s="66" t="s">
        <v>357</v>
      </c>
      <c r="D29" s="67">
        <v>4</v>
      </c>
      <c r="E29" s="66" t="s">
        <v>358</v>
      </c>
      <c r="F29" s="69">
        <v>7.93</v>
      </c>
      <c r="G29" s="47">
        <f t="shared" si="0"/>
        <v>7.93</v>
      </c>
      <c r="H29" t="s">
        <v>353</v>
      </c>
      <c r="I29" t="s">
        <v>359</v>
      </c>
    </row>
    <row r="30" spans="2:9" x14ac:dyDescent="0.25">
      <c r="B30" s="66" t="s">
        <v>352</v>
      </c>
      <c r="C30" s="66" t="s">
        <v>309</v>
      </c>
      <c r="D30" s="67">
        <v>4</v>
      </c>
      <c r="E30" s="66" t="s">
        <v>308</v>
      </c>
      <c r="F30" s="69">
        <v>9.6999999999999993</v>
      </c>
      <c r="G30" s="47">
        <f t="shared" si="0"/>
        <v>9.6999999999999993</v>
      </c>
      <c r="H30" t="s">
        <v>353</v>
      </c>
    </row>
    <row r="31" spans="2:9" x14ac:dyDescent="0.25">
      <c r="B31" s="66" t="s">
        <v>352</v>
      </c>
      <c r="C31" s="66" t="s">
        <v>329</v>
      </c>
      <c r="D31" s="67">
        <v>4</v>
      </c>
      <c r="E31" s="66" t="s">
        <v>328</v>
      </c>
      <c r="F31" s="69">
        <v>11.92</v>
      </c>
      <c r="G31" s="47">
        <f t="shared" si="0"/>
        <v>11.92</v>
      </c>
      <c r="H31" t="s">
        <v>353</v>
      </c>
    </row>
    <row r="32" spans="2:9" x14ac:dyDescent="0.25">
      <c r="B32" s="66" t="s">
        <v>352</v>
      </c>
      <c r="C32" s="66" t="s">
        <v>341</v>
      </c>
      <c r="D32" s="67">
        <v>4</v>
      </c>
      <c r="E32" s="66" t="s">
        <v>340</v>
      </c>
      <c r="F32" s="69">
        <v>7.97</v>
      </c>
      <c r="G32" s="47">
        <f t="shared" si="0"/>
        <v>7.97</v>
      </c>
      <c r="H32" t="s">
        <v>353</v>
      </c>
    </row>
    <row r="33" spans="2:8" ht="16.5" thickBot="1" x14ac:dyDescent="0.3">
      <c r="B33" s="66" t="s">
        <v>352</v>
      </c>
      <c r="C33" s="66" t="s">
        <v>284</v>
      </c>
      <c r="D33" s="67">
        <v>3</v>
      </c>
      <c r="E33" s="66" t="s">
        <v>283</v>
      </c>
      <c r="F33" s="69">
        <v>9.77</v>
      </c>
      <c r="G33" s="47">
        <f t="shared" si="0"/>
        <v>9.77</v>
      </c>
      <c r="H33" t="s">
        <v>353</v>
      </c>
    </row>
    <row r="34" spans="2:8" ht="17.25" thickTop="1" thickBot="1" x14ac:dyDescent="0.3">
      <c r="B34" s="66" t="s">
        <v>352</v>
      </c>
      <c r="C34" s="66" t="s">
        <v>304</v>
      </c>
      <c r="D34" s="67">
        <v>3</v>
      </c>
      <c r="E34" s="66" t="s">
        <v>303</v>
      </c>
      <c r="F34" s="69">
        <v>9.2100000000000009</v>
      </c>
      <c r="G34" s="47">
        <f t="shared" si="0"/>
        <v>9.2100000000000009</v>
      </c>
      <c r="H34" s="71" t="s">
        <v>354</v>
      </c>
    </row>
    <row r="35" spans="2:8" ht="16.5" thickTop="1" x14ac:dyDescent="0.25">
      <c r="B35" s="66" t="s">
        <v>352</v>
      </c>
      <c r="C35" s="66" t="s">
        <v>276</v>
      </c>
      <c r="D35" s="67">
        <v>2</v>
      </c>
      <c r="E35" s="66" t="s">
        <v>275</v>
      </c>
      <c r="F35" s="69">
        <v>6.32</v>
      </c>
      <c r="G35" s="47">
        <f t="shared" si="0"/>
        <v>6.32</v>
      </c>
      <c r="H35" t="s">
        <v>353</v>
      </c>
    </row>
    <row r="36" spans="2:8" ht="16.5" thickBot="1" x14ac:dyDescent="0.3">
      <c r="B36" s="66" t="s">
        <v>352</v>
      </c>
      <c r="C36" s="66" t="s">
        <v>91</v>
      </c>
      <c r="D36" s="67">
        <v>2</v>
      </c>
      <c r="E36" s="66" t="s">
        <v>305</v>
      </c>
      <c r="F36" s="69">
        <v>5.12</v>
      </c>
      <c r="G36" s="47">
        <f>F36*D36</f>
        <v>10.24</v>
      </c>
      <c r="H36" t="s">
        <v>355</v>
      </c>
    </row>
    <row r="37" spans="2:8" ht="17.25" thickTop="1" thickBot="1" x14ac:dyDescent="0.3">
      <c r="B37" s="66" t="s">
        <v>352</v>
      </c>
      <c r="C37" s="66" t="s">
        <v>323</v>
      </c>
      <c r="D37" s="67">
        <v>2</v>
      </c>
      <c r="E37" s="66" t="s">
        <v>322</v>
      </c>
      <c r="F37" s="69">
        <v>6.25</v>
      </c>
      <c r="G37" s="47">
        <f t="shared" si="0"/>
        <v>6.25</v>
      </c>
      <c r="H37" s="71" t="s">
        <v>360</v>
      </c>
    </row>
    <row r="38" spans="2:8" ht="17.25" thickTop="1" thickBot="1" x14ac:dyDescent="0.3">
      <c r="B38" s="66" t="s">
        <v>352</v>
      </c>
      <c r="C38" s="66" t="s">
        <v>325</v>
      </c>
      <c r="D38" s="67">
        <v>2</v>
      </c>
      <c r="E38" s="66" t="s">
        <v>324</v>
      </c>
      <c r="F38" s="69">
        <v>3.87</v>
      </c>
      <c r="G38" s="47">
        <f t="shared" si="0"/>
        <v>3.87</v>
      </c>
      <c r="H38" t="s">
        <v>353</v>
      </c>
    </row>
    <row r="39" spans="2:8" ht="17.25" thickTop="1" thickBot="1" x14ac:dyDescent="0.3">
      <c r="B39" s="66" t="s">
        <v>352</v>
      </c>
      <c r="C39" s="66" t="s">
        <v>302</v>
      </c>
      <c r="D39" s="67">
        <v>1</v>
      </c>
      <c r="E39" s="66" t="s">
        <v>301</v>
      </c>
      <c r="F39" s="69">
        <v>9.19</v>
      </c>
      <c r="G39" s="47">
        <f t="shared" si="0"/>
        <v>9.19</v>
      </c>
      <c r="H39" s="71" t="s">
        <v>354</v>
      </c>
    </row>
    <row r="40" spans="2:8" ht="17.25" thickTop="1" thickBot="1" x14ac:dyDescent="0.3">
      <c r="B40" s="66" t="s">
        <v>352</v>
      </c>
      <c r="C40" s="66" t="s">
        <v>311</v>
      </c>
      <c r="D40" s="67">
        <v>1</v>
      </c>
      <c r="E40" s="66" t="s">
        <v>310</v>
      </c>
      <c r="F40" s="69">
        <v>8.4600000000000009</v>
      </c>
      <c r="G40" s="47">
        <f t="shared" si="0"/>
        <v>8.4600000000000009</v>
      </c>
      <c r="H40" s="71" t="s">
        <v>354</v>
      </c>
    </row>
    <row r="41" spans="2:8" ht="17.25" thickTop="1" thickBot="1" x14ac:dyDescent="0.3">
      <c r="B41" s="66" t="s">
        <v>352</v>
      </c>
      <c r="C41" s="66" t="s">
        <v>321</v>
      </c>
      <c r="D41" s="67">
        <v>1</v>
      </c>
      <c r="E41" s="66" t="s">
        <v>320</v>
      </c>
      <c r="F41" s="69">
        <v>8.61</v>
      </c>
      <c r="G41" s="47">
        <f t="shared" si="0"/>
        <v>8.61</v>
      </c>
      <c r="H41" s="71" t="s">
        <v>360</v>
      </c>
    </row>
    <row r="42" spans="2:8" ht="16.5" thickTop="1" x14ac:dyDescent="0.25">
      <c r="B42" s="66" t="s">
        <v>352</v>
      </c>
      <c r="C42" s="66" t="s">
        <v>327</v>
      </c>
      <c r="D42" s="67">
        <v>1</v>
      </c>
      <c r="E42" s="66" t="s">
        <v>326</v>
      </c>
      <c r="F42" s="69">
        <v>4.78</v>
      </c>
      <c r="G42" s="47">
        <f t="shared" si="0"/>
        <v>4.78</v>
      </c>
      <c r="H42" t="s">
        <v>353</v>
      </c>
    </row>
    <row r="43" spans="2:8" ht="16.5" thickBot="1" x14ac:dyDescent="0.3">
      <c r="B43" s="66" t="s">
        <v>352</v>
      </c>
      <c r="C43" s="66" t="s">
        <v>337</v>
      </c>
      <c r="D43" s="67">
        <v>1</v>
      </c>
      <c r="E43" s="66" t="s">
        <v>336</v>
      </c>
      <c r="F43" s="69">
        <v>3.91</v>
      </c>
      <c r="G43" s="47">
        <f t="shared" si="0"/>
        <v>3.91</v>
      </c>
      <c r="H43" t="s">
        <v>353</v>
      </c>
    </row>
    <row r="44" spans="2:8" ht="17.25" thickTop="1" thickBot="1" x14ac:dyDescent="0.3">
      <c r="B44" s="66" t="s">
        <v>352</v>
      </c>
      <c r="C44" s="66" t="s">
        <v>345</v>
      </c>
      <c r="D44" s="67">
        <v>1</v>
      </c>
      <c r="E44" s="66" t="s">
        <v>344</v>
      </c>
      <c r="F44" s="69">
        <v>7.92</v>
      </c>
      <c r="G44" s="47">
        <f t="shared" si="0"/>
        <v>7.92</v>
      </c>
      <c r="H44" s="71" t="s">
        <v>360</v>
      </c>
    </row>
    <row r="45" spans="2:8" ht="22.5" thickTop="1" thickBot="1" x14ac:dyDescent="0.3">
      <c r="B45" s="280" t="s">
        <v>5</v>
      </c>
      <c r="C45" s="281"/>
      <c r="D45" s="281"/>
      <c r="E45" s="281"/>
      <c r="F45" s="281"/>
      <c r="G45" s="61">
        <f>SUM(G4:G44)</f>
        <v>264.69</v>
      </c>
    </row>
    <row r="46" spans="2:8" x14ac:dyDescent="0.25">
      <c r="F46" s="70"/>
    </row>
    <row r="47" spans="2:8" x14ac:dyDescent="0.25">
      <c r="F47" s="68"/>
    </row>
    <row r="48" spans="2:8" x14ac:dyDescent="0.25">
      <c r="F48" s="68"/>
    </row>
    <row r="49" spans="6:8" x14ac:dyDescent="0.25">
      <c r="F49" s="68"/>
    </row>
    <row r="50" spans="6:8" x14ac:dyDescent="0.25">
      <c r="F50" s="68"/>
    </row>
    <row r="51" spans="6:8" x14ac:dyDescent="0.25">
      <c r="F51" s="68"/>
    </row>
    <row r="52" spans="6:8" x14ac:dyDescent="0.25">
      <c r="F52" s="68"/>
    </row>
    <row r="53" spans="6:8" x14ac:dyDescent="0.25">
      <c r="F53" s="68"/>
    </row>
    <row r="54" spans="6:8" x14ac:dyDescent="0.25">
      <c r="H54" s="70"/>
    </row>
  </sheetData>
  <sortState ref="B16:F60">
    <sortCondition descending="1" ref="D16:D60"/>
  </sortState>
  <mergeCells count="2">
    <mergeCell ref="B2:G2"/>
    <mergeCell ref="B45:F45"/>
  </mergeCell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opLeftCell="A104" workbookViewId="0">
      <selection activeCell="E18" sqref="E18"/>
    </sheetView>
  </sheetViews>
  <sheetFormatPr defaultColWidth="11" defaultRowHeight="15.75" x14ac:dyDescent="0.25"/>
  <cols>
    <col min="1" max="1" width="3.875" customWidth="1"/>
    <col min="2" max="2" width="16.125" customWidth="1"/>
    <col min="3" max="3" width="12.125" bestFit="1" customWidth="1"/>
    <col min="5" max="5" width="42.875" customWidth="1"/>
    <col min="6" max="7" width="11" style="1"/>
    <col min="8" max="8" width="49.875" customWidth="1"/>
  </cols>
  <sheetData>
    <row r="1" spans="2:8" ht="20.100000000000001" customHeight="1" x14ac:dyDescent="0.25">
      <c r="B1" s="289" t="s">
        <v>363</v>
      </c>
      <c r="C1" s="290"/>
      <c r="D1" s="290"/>
      <c r="E1" s="290"/>
      <c r="F1" s="290"/>
      <c r="G1" s="291"/>
      <c r="H1" s="57"/>
    </row>
    <row r="2" spans="2:8" x14ac:dyDescent="0.25">
      <c r="B2" s="51" t="s">
        <v>0</v>
      </c>
      <c r="C2" s="43" t="s">
        <v>1</v>
      </c>
      <c r="D2" s="43" t="s">
        <v>2</v>
      </c>
      <c r="E2" s="43" t="s">
        <v>3</v>
      </c>
      <c r="F2" s="44" t="s">
        <v>4</v>
      </c>
      <c r="G2" s="58" t="s">
        <v>5</v>
      </c>
      <c r="H2" s="4" t="s">
        <v>86</v>
      </c>
    </row>
    <row r="3" spans="2:8" ht="31.5" x14ac:dyDescent="0.25">
      <c r="B3" s="52" t="s">
        <v>99</v>
      </c>
      <c r="C3" s="45" t="s">
        <v>100</v>
      </c>
      <c r="D3" s="45">
        <v>1</v>
      </c>
      <c r="E3" s="46" t="s">
        <v>101</v>
      </c>
      <c r="F3" s="47">
        <v>25.27</v>
      </c>
      <c r="G3" s="59">
        <f t="shared" ref="G3:G11" si="0">F3*D3</f>
        <v>25.27</v>
      </c>
      <c r="H3" s="7" t="s">
        <v>98</v>
      </c>
    </row>
    <row r="4" spans="2:8" ht="31.5" x14ac:dyDescent="0.25">
      <c r="B4" s="52" t="s">
        <v>99</v>
      </c>
      <c r="C4" s="45" t="s">
        <v>100</v>
      </c>
      <c r="D4" s="45">
        <v>1</v>
      </c>
      <c r="E4" s="49" t="s">
        <v>102</v>
      </c>
      <c r="F4" s="47">
        <v>12.99</v>
      </c>
      <c r="G4" s="59">
        <f t="shared" si="0"/>
        <v>12.99</v>
      </c>
      <c r="H4" s="7" t="s">
        <v>103</v>
      </c>
    </row>
    <row r="5" spans="2:8" x14ac:dyDescent="0.25">
      <c r="B5" s="52" t="s">
        <v>99</v>
      </c>
      <c r="C5" s="45" t="s">
        <v>100</v>
      </c>
      <c r="D5" s="45">
        <v>1</v>
      </c>
      <c r="E5" s="45" t="s">
        <v>108</v>
      </c>
      <c r="F5" s="47">
        <v>17.989999999999998</v>
      </c>
      <c r="G5" s="59">
        <f t="shared" si="0"/>
        <v>17.989999999999998</v>
      </c>
      <c r="H5" t="s">
        <v>109</v>
      </c>
    </row>
    <row r="6" spans="2:8" x14ac:dyDescent="0.25">
      <c r="B6" s="52" t="s">
        <v>99</v>
      </c>
      <c r="C6" s="45" t="s">
        <v>100</v>
      </c>
      <c r="D6" s="45">
        <v>1</v>
      </c>
      <c r="E6" s="45" t="s">
        <v>110</v>
      </c>
      <c r="F6" s="47">
        <v>10.09</v>
      </c>
      <c r="G6" s="59">
        <f t="shared" si="0"/>
        <v>10.09</v>
      </c>
      <c r="H6" t="s">
        <v>111</v>
      </c>
    </row>
    <row r="7" spans="2:8" x14ac:dyDescent="0.25">
      <c r="B7" s="52" t="s">
        <v>99</v>
      </c>
      <c r="C7" s="45" t="s">
        <v>100</v>
      </c>
      <c r="D7" s="45">
        <v>1</v>
      </c>
      <c r="E7" s="45" t="s">
        <v>112</v>
      </c>
      <c r="F7" s="47">
        <v>8.49</v>
      </c>
      <c r="G7" s="59">
        <f t="shared" si="0"/>
        <v>8.49</v>
      </c>
      <c r="H7" t="s">
        <v>113</v>
      </c>
    </row>
    <row r="8" spans="2:8" x14ac:dyDescent="0.25">
      <c r="B8" s="52" t="s">
        <v>99</v>
      </c>
      <c r="C8" s="45" t="s">
        <v>100</v>
      </c>
      <c r="D8" s="45">
        <v>1</v>
      </c>
      <c r="E8" s="45" t="s">
        <v>114</v>
      </c>
      <c r="F8" s="47">
        <v>62</v>
      </c>
      <c r="G8" s="59">
        <f t="shared" si="0"/>
        <v>62</v>
      </c>
      <c r="H8" t="s">
        <v>115</v>
      </c>
    </row>
    <row r="9" spans="2:8" x14ac:dyDescent="0.25">
      <c r="B9" s="52" t="s">
        <v>99</v>
      </c>
      <c r="C9" s="45" t="s">
        <v>100</v>
      </c>
      <c r="D9" s="45">
        <v>1</v>
      </c>
      <c r="E9" s="46" t="s">
        <v>116</v>
      </c>
      <c r="F9" s="47">
        <v>12.99</v>
      </c>
      <c r="G9" s="59">
        <f t="shared" si="0"/>
        <v>12.99</v>
      </c>
      <c r="H9" t="s">
        <v>117</v>
      </c>
    </row>
    <row r="10" spans="2:8" x14ac:dyDescent="0.25">
      <c r="B10" s="52" t="s">
        <v>99</v>
      </c>
      <c r="C10" s="45" t="s">
        <v>100</v>
      </c>
      <c r="D10" s="45">
        <v>1</v>
      </c>
      <c r="E10" s="46" t="s">
        <v>118</v>
      </c>
      <c r="F10" s="47">
        <v>7.59</v>
      </c>
      <c r="G10" s="59">
        <f t="shared" si="0"/>
        <v>7.59</v>
      </c>
      <c r="H10" t="s">
        <v>119</v>
      </c>
    </row>
    <row r="11" spans="2:8" x14ac:dyDescent="0.25">
      <c r="B11" s="52" t="s">
        <v>125</v>
      </c>
      <c r="C11" s="50" t="s">
        <v>208</v>
      </c>
      <c r="D11" s="45">
        <v>1</v>
      </c>
      <c r="E11" s="49" t="s">
        <v>207</v>
      </c>
      <c r="F11" s="47">
        <v>4.29</v>
      </c>
      <c r="G11" s="59">
        <f t="shared" si="0"/>
        <v>4.29</v>
      </c>
      <c r="H11" t="s">
        <v>209</v>
      </c>
    </row>
    <row r="12" spans="2:8" x14ac:dyDescent="0.25">
      <c r="B12" s="52"/>
      <c r="C12" s="45"/>
      <c r="D12" s="45"/>
      <c r="E12" s="49" t="s">
        <v>251</v>
      </c>
      <c r="F12" s="47"/>
      <c r="G12" s="59"/>
    </row>
    <row r="13" spans="2:8" x14ac:dyDescent="0.25">
      <c r="B13" s="52"/>
      <c r="C13" s="45"/>
      <c r="D13" s="45"/>
      <c r="E13" s="49" t="s">
        <v>252</v>
      </c>
      <c r="F13" s="47"/>
      <c r="G13" s="59"/>
    </row>
    <row r="14" spans="2:8" x14ac:dyDescent="0.25">
      <c r="B14" s="52"/>
      <c r="C14" s="45"/>
      <c r="D14" s="45"/>
      <c r="E14" s="49" t="s">
        <v>253</v>
      </c>
      <c r="F14" s="47"/>
      <c r="G14" s="59"/>
    </row>
    <row r="15" spans="2:8" ht="16.5" thickBot="1" x14ac:dyDescent="0.3">
      <c r="B15" s="53"/>
      <c r="C15" s="54"/>
      <c r="D15" s="54"/>
      <c r="E15" s="55" t="s">
        <v>254</v>
      </c>
      <c r="F15" s="56"/>
      <c r="G15" s="60"/>
    </row>
    <row r="16" spans="2:8" ht="21" customHeight="1" thickBot="1" x14ac:dyDescent="0.3">
      <c r="B16" s="280"/>
      <c r="C16" s="281"/>
      <c r="D16" s="281"/>
      <c r="E16" s="281"/>
      <c r="F16" s="281"/>
      <c r="G16" s="61">
        <f>SUM(G3:G15)</f>
        <v>161.69999999999999</v>
      </c>
    </row>
    <row r="17" spans="5:5" x14ac:dyDescent="0.25">
      <c r="E17" s="6"/>
    </row>
    <row r="18" spans="5:5" x14ac:dyDescent="0.25">
      <c r="E18" s="6"/>
    </row>
    <row r="19" spans="5:5" x14ac:dyDescent="0.25">
      <c r="E19" s="6"/>
    </row>
    <row r="20" spans="5:5" x14ac:dyDescent="0.25">
      <c r="E20" s="6"/>
    </row>
    <row r="21" spans="5:5" x14ac:dyDescent="0.25">
      <c r="E21" s="6"/>
    </row>
    <row r="22" spans="5:5" x14ac:dyDescent="0.25">
      <c r="E22" s="6"/>
    </row>
    <row r="23" spans="5:5" x14ac:dyDescent="0.25">
      <c r="E23" s="6"/>
    </row>
  </sheetData>
  <mergeCells count="2">
    <mergeCell ref="B1:G1"/>
    <mergeCell ref="B16:F16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workbookViewId="0">
      <selection activeCell="B2" sqref="B2:H54"/>
    </sheetView>
  </sheetViews>
  <sheetFormatPr defaultColWidth="11" defaultRowHeight="15.75" x14ac:dyDescent="0.25"/>
  <cols>
    <col min="1" max="1" width="4.375" customWidth="1"/>
    <col min="2" max="2" width="15.375" customWidth="1"/>
    <col min="3" max="3" width="11.375" customWidth="1"/>
    <col min="4" max="4" width="16.125" customWidth="1"/>
    <col min="5" max="5" width="44.125" customWidth="1"/>
    <col min="6" max="6" width="18" customWidth="1"/>
    <col min="7" max="7" width="19.625" customWidth="1"/>
  </cols>
  <sheetData>
    <row r="1" spans="2:8" ht="16.5" thickBot="1" x14ac:dyDescent="0.3"/>
    <row r="2" spans="2:8" ht="21" x14ac:dyDescent="0.25">
      <c r="B2" s="289" t="s">
        <v>198</v>
      </c>
      <c r="C2" s="290"/>
      <c r="D2" s="290"/>
      <c r="E2" s="290"/>
      <c r="F2" s="290"/>
      <c r="G2" s="291"/>
    </row>
    <row r="3" spans="2:8" ht="18.75" x14ac:dyDescent="0.3">
      <c r="B3" s="8" t="s">
        <v>0</v>
      </c>
      <c r="C3" s="9" t="s">
        <v>2</v>
      </c>
      <c r="D3" s="9" t="s">
        <v>120</v>
      </c>
      <c r="E3" s="10" t="s">
        <v>3</v>
      </c>
      <c r="F3" s="9" t="s">
        <v>121</v>
      </c>
      <c r="G3" s="11" t="s">
        <v>5</v>
      </c>
      <c r="H3" s="33" t="s">
        <v>243</v>
      </c>
    </row>
    <row r="4" spans="2:8" x14ac:dyDescent="0.25">
      <c r="B4" s="12" t="s">
        <v>122</v>
      </c>
      <c r="C4" s="13">
        <v>1.5</v>
      </c>
      <c r="D4" s="13" t="s">
        <v>123</v>
      </c>
      <c r="E4" s="14" t="s">
        <v>124</v>
      </c>
      <c r="F4" s="15">
        <v>1.85</v>
      </c>
      <c r="G4" s="16">
        <f t="shared" ref="G4:G53" si="0">F4*C4</f>
        <v>2.7750000000000004</v>
      </c>
    </row>
    <row r="5" spans="2:8" x14ac:dyDescent="0.25">
      <c r="B5" s="12" t="s">
        <v>125</v>
      </c>
      <c r="C5" s="13">
        <v>4</v>
      </c>
      <c r="D5" s="13" t="s">
        <v>126</v>
      </c>
      <c r="E5" s="14" t="s">
        <v>127</v>
      </c>
      <c r="F5" s="15">
        <v>1.07</v>
      </c>
      <c r="G5" s="16">
        <f t="shared" si="0"/>
        <v>4.28</v>
      </c>
    </row>
    <row r="6" spans="2:8" x14ac:dyDescent="0.25">
      <c r="B6" s="12" t="s">
        <v>125</v>
      </c>
      <c r="C6" s="13">
        <v>1</v>
      </c>
      <c r="D6" s="13" t="s">
        <v>128</v>
      </c>
      <c r="E6" s="14" t="s">
        <v>129</v>
      </c>
      <c r="F6" s="15">
        <v>12.44</v>
      </c>
      <c r="G6" s="16">
        <f t="shared" si="0"/>
        <v>12.44</v>
      </c>
    </row>
    <row r="7" spans="2:8" x14ac:dyDescent="0.25">
      <c r="B7" s="12" t="s">
        <v>125</v>
      </c>
      <c r="C7" s="13">
        <v>4</v>
      </c>
      <c r="D7" s="13" t="s">
        <v>130</v>
      </c>
      <c r="E7" s="14" t="s">
        <v>131</v>
      </c>
      <c r="F7" s="15">
        <v>2.68</v>
      </c>
      <c r="G7" s="16">
        <f t="shared" si="0"/>
        <v>10.72</v>
      </c>
    </row>
    <row r="8" spans="2:8" x14ac:dyDescent="0.25">
      <c r="B8" s="12" t="s">
        <v>125</v>
      </c>
      <c r="C8" s="13">
        <v>1</v>
      </c>
      <c r="D8" s="13" t="s">
        <v>132</v>
      </c>
      <c r="E8" s="14" t="s">
        <v>133</v>
      </c>
      <c r="F8" s="15">
        <v>21.54</v>
      </c>
      <c r="G8" s="16">
        <f t="shared" si="0"/>
        <v>21.54</v>
      </c>
    </row>
    <row r="9" spans="2:8" x14ac:dyDescent="0.25">
      <c r="B9" s="12" t="s">
        <v>125</v>
      </c>
      <c r="C9" s="13">
        <v>1</v>
      </c>
      <c r="D9" s="13" t="s">
        <v>134</v>
      </c>
      <c r="E9" s="14" t="s">
        <v>135</v>
      </c>
      <c r="F9" s="15">
        <v>14.74</v>
      </c>
      <c r="G9" s="16">
        <f t="shared" si="0"/>
        <v>14.74</v>
      </c>
    </row>
    <row r="10" spans="2:8" x14ac:dyDescent="0.25">
      <c r="B10" s="12" t="s">
        <v>125</v>
      </c>
      <c r="C10" s="13">
        <v>1</v>
      </c>
      <c r="D10" s="13" t="s">
        <v>136</v>
      </c>
      <c r="E10" s="14" t="s">
        <v>137</v>
      </c>
      <c r="F10" s="15">
        <v>7.31</v>
      </c>
      <c r="G10" s="16">
        <f t="shared" si="0"/>
        <v>7.31</v>
      </c>
    </row>
    <row r="11" spans="2:8" x14ac:dyDescent="0.25">
      <c r="B11" s="12" t="s">
        <v>125</v>
      </c>
      <c r="C11" s="13">
        <v>1</v>
      </c>
      <c r="D11" s="13" t="s">
        <v>138</v>
      </c>
      <c r="E11" s="14" t="s">
        <v>139</v>
      </c>
      <c r="F11" s="15">
        <v>49.61</v>
      </c>
      <c r="G11" s="16">
        <f t="shared" si="0"/>
        <v>49.61</v>
      </c>
    </row>
    <row r="12" spans="2:8" x14ac:dyDescent="0.25">
      <c r="B12" s="12" t="s">
        <v>125</v>
      </c>
      <c r="C12" s="13">
        <v>4</v>
      </c>
      <c r="D12" s="30" t="s">
        <v>225</v>
      </c>
      <c r="E12" s="31" t="s">
        <v>224</v>
      </c>
      <c r="F12" s="15">
        <v>0.66</v>
      </c>
      <c r="G12" s="16">
        <f t="shared" si="0"/>
        <v>2.64</v>
      </c>
    </row>
    <row r="13" spans="2:8" x14ac:dyDescent="0.25">
      <c r="B13" s="12" t="s">
        <v>125</v>
      </c>
      <c r="C13" s="13">
        <v>12</v>
      </c>
      <c r="D13" s="30" t="s">
        <v>226</v>
      </c>
      <c r="E13" s="31" t="s">
        <v>233</v>
      </c>
      <c r="F13" s="15">
        <v>0.46</v>
      </c>
      <c r="G13" s="16">
        <f t="shared" si="0"/>
        <v>5.5200000000000005</v>
      </c>
      <c r="H13" t="s">
        <v>227</v>
      </c>
    </row>
    <row r="14" spans="2:8" x14ac:dyDescent="0.25">
      <c r="B14" s="12" t="s">
        <v>125</v>
      </c>
      <c r="C14" s="13">
        <v>4</v>
      </c>
      <c r="D14" s="30" t="s">
        <v>223</v>
      </c>
      <c r="E14" s="31" t="s">
        <v>228</v>
      </c>
      <c r="F14" s="15">
        <v>0.22</v>
      </c>
      <c r="G14" s="16">
        <f t="shared" si="0"/>
        <v>0.88</v>
      </c>
    </row>
    <row r="15" spans="2:8" x14ac:dyDescent="0.25">
      <c r="B15" s="12" t="s">
        <v>125</v>
      </c>
      <c r="C15" s="13">
        <v>12</v>
      </c>
      <c r="D15" s="30" t="s">
        <v>229</v>
      </c>
      <c r="E15" s="31" t="s">
        <v>234</v>
      </c>
      <c r="F15" s="15">
        <v>0.19</v>
      </c>
      <c r="G15" s="16">
        <f t="shared" si="0"/>
        <v>2.2800000000000002</v>
      </c>
      <c r="H15" t="s">
        <v>230</v>
      </c>
    </row>
    <row r="16" spans="2:8" x14ac:dyDescent="0.25">
      <c r="B16" s="12" t="s">
        <v>125</v>
      </c>
      <c r="C16" s="13">
        <v>4</v>
      </c>
      <c r="D16" s="30" t="s">
        <v>231</v>
      </c>
      <c r="E16" s="31" t="s">
        <v>232</v>
      </c>
      <c r="F16" s="15">
        <v>0.63</v>
      </c>
      <c r="G16" s="16">
        <f t="shared" si="0"/>
        <v>2.52</v>
      </c>
    </row>
    <row r="17" spans="2:8" x14ac:dyDescent="0.25">
      <c r="B17" s="12" t="s">
        <v>125</v>
      </c>
      <c r="C17" s="13">
        <v>8</v>
      </c>
      <c r="D17" s="30" t="s">
        <v>235</v>
      </c>
      <c r="E17" s="31" t="s">
        <v>236</v>
      </c>
      <c r="F17" s="15">
        <v>0.28000000000000003</v>
      </c>
      <c r="G17" s="16">
        <f t="shared" si="0"/>
        <v>2.2400000000000002</v>
      </c>
      <c r="H17" t="s">
        <v>237</v>
      </c>
    </row>
    <row r="18" spans="2:8" x14ac:dyDescent="0.25">
      <c r="B18" s="12" t="s">
        <v>125</v>
      </c>
      <c r="C18" s="13">
        <v>4</v>
      </c>
      <c r="D18" s="30" t="s">
        <v>238</v>
      </c>
      <c r="E18" s="31" t="s">
        <v>240</v>
      </c>
      <c r="F18" s="15">
        <v>0.26</v>
      </c>
      <c r="G18" s="16">
        <f t="shared" si="0"/>
        <v>1.04</v>
      </c>
    </row>
    <row r="19" spans="2:8" x14ac:dyDescent="0.25">
      <c r="B19" s="12" t="s">
        <v>125</v>
      </c>
      <c r="C19" s="13">
        <v>8</v>
      </c>
      <c r="D19" s="30" t="s">
        <v>241</v>
      </c>
      <c r="E19" s="31" t="s">
        <v>239</v>
      </c>
      <c r="F19" s="15">
        <v>0.2</v>
      </c>
      <c r="G19" s="16">
        <f t="shared" si="0"/>
        <v>1.6</v>
      </c>
      <c r="H19" t="s">
        <v>242</v>
      </c>
    </row>
    <row r="20" spans="2:8" x14ac:dyDescent="0.25">
      <c r="B20" s="12" t="s">
        <v>140</v>
      </c>
      <c r="C20" s="13">
        <v>1</v>
      </c>
      <c r="D20" s="13" t="s">
        <v>141</v>
      </c>
      <c r="E20" s="14" t="s">
        <v>142</v>
      </c>
      <c r="F20" s="15">
        <v>3.95</v>
      </c>
      <c r="G20" s="16">
        <f t="shared" si="0"/>
        <v>3.95</v>
      </c>
    </row>
    <row r="21" spans="2:8" x14ac:dyDescent="0.25">
      <c r="B21" s="12" t="s">
        <v>140</v>
      </c>
      <c r="C21" s="13">
        <v>5</v>
      </c>
      <c r="D21" s="13" t="s">
        <v>143</v>
      </c>
      <c r="E21" s="14" t="s">
        <v>144</v>
      </c>
      <c r="F21" s="15">
        <v>1.5</v>
      </c>
      <c r="G21" s="16">
        <f t="shared" si="0"/>
        <v>7.5</v>
      </c>
    </row>
    <row r="22" spans="2:8" x14ac:dyDescent="0.25">
      <c r="B22" s="12" t="s">
        <v>140</v>
      </c>
      <c r="C22" s="13">
        <v>1</v>
      </c>
      <c r="D22" s="13" t="s">
        <v>145</v>
      </c>
      <c r="E22" s="14" t="s">
        <v>146</v>
      </c>
      <c r="F22" s="15">
        <v>0.95</v>
      </c>
      <c r="G22" s="16">
        <f t="shared" si="0"/>
        <v>0.95</v>
      </c>
    </row>
    <row r="23" spans="2:8" x14ac:dyDescent="0.25">
      <c r="B23" s="12" t="s">
        <v>140</v>
      </c>
      <c r="C23" s="13">
        <v>5</v>
      </c>
      <c r="D23" s="13" t="s">
        <v>147</v>
      </c>
      <c r="E23" s="14" t="s">
        <v>148</v>
      </c>
      <c r="F23" s="15">
        <v>1.5</v>
      </c>
      <c r="G23" s="16">
        <f t="shared" si="0"/>
        <v>7.5</v>
      </c>
    </row>
    <row r="24" spans="2:8" ht="31.5" x14ac:dyDescent="0.25">
      <c r="B24" s="12" t="s">
        <v>149</v>
      </c>
      <c r="C24" s="13">
        <v>1</v>
      </c>
      <c r="D24" s="13" t="s">
        <v>150</v>
      </c>
      <c r="E24" s="14" t="s">
        <v>151</v>
      </c>
      <c r="F24" s="15">
        <v>2.46</v>
      </c>
      <c r="G24" s="16">
        <f t="shared" si="0"/>
        <v>2.46</v>
      </c>
    </row>
    <row r="25" spans="2:8" ht="31.5" x14ac:dyDescent="0.25">
      <c r="B25" s="12" t="s">
        <v>149</v>
      </c>
      <c r="C25" s="13">
        <v>2</v>
      </c>
      <c r="D25" s="13" t="s">
        <v>152</v>
      </c>
      <c r="E25" s="14" t="s">
        <v>153</v>
      </c>
      <c r="F25" s="15">
        <v>2.46</v>
      </c>
      <c r="G25" s="16">
        <f t="shared" si="0"/>
        <v>4.92</v>
      </c>
    </row>
    <row r="26" spans="2:8" x14ac:dyDescent="0.25">
      <c r="B26" s="12" t="s">
        <v>149</v>
      </c>
      <c r="C26" s="13">
        <v>1</v>
      </c>
      <c r="D26" s="13" t="s">
        <v>154</v>
      </c>
      <c r="E26" s="14" t="s">
        <v>155</v>
      </c>
      <c r="F26" s="15">
        <v>1.1000000000000001</v>
      </c>
      <c r="G26" s="16">
        <f t="shared" si="0"/>
        <v>1.1000000000000001</v>
      </c>
    </row>
    <row r="27" spans="2:8" x14ac:dyDescent="0.25">
      <c r="B27" s="12" t="s">
        <v>149</v>
      </c>
      <c r="C27" s="13">
        <v>3</v>
      </c>
      <c r="D27" s="13" t="s">
        <v>156</v>
      </c>
      <c r="E27" s="14" t="s">
        <v>157</v>
      </c>
      <c r="F27" s="15">
        <v>1.01</v>
      </c>
      <c r="G27" s="16">
        <f t="shared" si="0"/>
        <v>3.0300000000000002</v>
      </c>
    </row>
    <row r="28" spans="2:8" ht="31.5" x14ac:dyDescent="0.25">
      <c r="B28" s="12" t="s">
        <v>149</v>
      </c>
      <c r="C28" s="13">
        <v>1</v>
      </c>
      <c r="D28" s="13" t="s">
        <v>158</v>
      </c>
      <c r="E28" s="14" t="s">
        <v>159</v>
      </c>
      <c r="F28" s="15">
        <v>3.56</v>
      </c>
      <c r="G28" s="16">
        <f t="shared" si="0"/>
        <v>3.56</v>
      </c>
    </row>
    <row r="29" spans="2:8" ht="31.5" x14ac:dyDescent="0.25">
      <c r="B29" s="12" t="s">
        <v>149</v>
      </c>
      <c r="C29" s="13">
        <v>1</v>
      </c>
      <c r="D29" s="13" t="s">
        <v>160</v>
      </c>
      <c r="E29" s="14" t="s">
        <v>161</v>
      </c>
      <c r="F29" s="15">
        <v>5.0999999999999996</v>
      </c>
      <c r="G29" s="16">
        <f t="shared" si="0"/>
        <v>5.0999999999999996</v>
      </c>
    </row>
    <row r="30" spans="2:8" x14ac:dyDescent="0.25">
      <c r="B30" s="12" t="s">
        <v>149</v>
      </c>
      <c r="C30" s="13">
        <v>1</v>
      </c>
      <c r="D30" s="13" t="s">
        <v>162</v>
      </c>
      <c r="E30" s="14" t="s">
        <v>163</v>
      </c>
      <c r="F30" s="15">
        <v>36.909999999999997</v>
      </c>
      <c r="G30" s="16">
        <f t="shared" si="0"/>
        <v>36.909999999999997</v>
      </c>
    </row>
    <row r="31" spans="2:8" ht="31.5" x14ac:dyDescent="0.25">
      <c r="B31" s="12" t="s">
        <v>149</v>
      </c>
      <c r="C31" s="13">
        <v>1</v>
      </c>
      <c r="D31" s="13" t="s">
        <v>164</v>
      </c>
      <c r="E31" s="14" t="s">
        <v>165</v>
      </c>
      <c r="F31" s="15">
        <v>18.09</v>
      </c>
      <c r="G31" s="16">
        <f t="shared" si="0"/>
        <v>18.09</v>
      </c>
    </row>
    <row r="32" spans="2:8" ht="47.25" x14ac:dyDescent="0.25">
      <c r="B32" s="12" t="s">
        <v>149</v>
      </c>
      <c r="C32" s="13">
        <v>1</v>
      </c>
      <c r="D32" s="13" t="s">
        <v>166</v>
      </c>
      <c r="E32" s="14" t="s">
        <v>167</v>
      </c>
      <c r="F32" s="15">
        <v>13.11</v>
      </c>
      <c r="G32" s="16">
        <f t="shared" si="0"/>
        <v>13.11</v>
      </c>
    </row>
    <row r="33" spans="2:7" ht="31.5" x14ac:dyDescent="0.25">
      <c r="B33" s="12" t="s">
        <v>149</v>
      </c>
      <c r="C33" s="13">
        <v>1</v>
      </c>
      <c r="D33" s="13" t="s">
        <v>168</v>
      </c>
      <c r="E33" s="14" t="s">
        <v>169</v>
      </c>
      <c r="F33" s="15">
        <v>18.57</v>
      </c>
      <c r="G33" s="16">
        <f t="shared" si="0"/>
        <v>18.57</v>
      </c>
    </row>
    <row r="34" spans="2:7" x14ac:dyDescent="0.25">
      <c r="B34" s="12" t="s">
        <v>170</v>
      </c>
      <c r="C34" s="13">
        <v>1</v>
      </c>
      <c r="D34" s="13">
        <v>585442</v>
      </c>
      <c r="E34" s="14" t="s">
        <v>171</v>
      </c>
      <c r="F34" s="15">
        <v>3.99</v>
      </c>
      <c r="G34" s="16">
        <f t="shared" si="0"/>
        <v>3.99</v>
      </c>
    </row>
    <row r="35" spans="2:7" x14ac:dyDescent="0.25">
      <c r="B35" s="12" t="s">
        <v>170</v>
      </c>
      <c r="C35" s="13">
        <v>1</v>
      </c>
      <c r="D35" s="13">
        <v>555152</v>
      </c>
      <c r="E35" s="14" t="s">
        <v>172</v>
      </c>
      <c r="F35" s="15">
        <v>7.49</v>
      </c>
      <c r="G35" s="16">
        <f t="shared" si="0"/>
        <v>7.49</v>
      </c>
    </row>
    <row r="36" spans="2:7" x14ac:dyDescent="0.25">
      <c r="B36" s="12" t="s">
        <v>170</v>
      </c>
      <c r="C36" s="13">
        <v>1</v>
      </c>
      <c r="D36" s="13">
        <v>625176</v>
      </c>
      <c r="E36" s="14" t="s">
        <v>173</v>
      </c>
      <c r="F36" s="15">
        <v>4.99</v>
      </c>
      <c r="G36" s="16">
        <f t="shared" si="0"/>
        <v>4.99</v>
      </c>
    </row>
    <row r="37" spans="2:7" x14ac:dyDescent="0.25">
      <c r="B37" s="12" t="s">
        <v>170</v>
      </c>
      <c r="C37" s="13">
        <v>1</v>
      </c>
      <c r="D37" s="13">
        <v>634136</v>
      </c>
      <c r="E37" s="14" t="s">
        <v>174</v>
      </c>
      <c r="F37" s="15">
        <v>0.49</v>
      </c>
      <c r="G37" s="16">
        <f t="shared" si="0"/>
        <v>0.49</v>
      </c>
    </row>
    <row r="38" spans="2:7" x14ac:dyDescent="0.25">
      <c r="B38" s="12" t="s">
        <v>170</v>
      </c>
      <c r="C38" s="13">
        <v>1</v>
      </c>
      <c r="D38" s="13">
        <v>634138</v>
      </c>
      <c r="E38" s="14" t="s">
        <v>175</v>
      </c>
      <c r="F38" s="15">
        <v>0.69</v>
      </c>
      <c r="G38" s="16">
        <f t="shared" si="0"/>
        <v>0.69</v>
      </c>
    </row>
    <row r="39" spans="2:7" x14ac:dyDescent="0.25">
      <c r="B39" s="12" t="s">
        <v>170</v>
      </c>
      <c r="C39" s="13">
        <v>2</v>
      </c>
      <c r="D39" s="13">
        <v>633138</v>
      </c>
      <c r="E39" s="14" t="s">
        <v>176</v>
      </c>
      <c r="F39" s="15">
        <v>1.99</v>
      </c>
      <c r="G39" s="16">
        <f t="shared" si="0"/>
        <v>3.98</v>
      </c>
    </row>
    <row r="40" spans="2:7" x14ac:dyDescent="0.25">
      <c r="B40" s="12" t="s">
        <v>170</v>
      </c>
      <c r="C40" s="13">
        <v>2</v>
      </c>
      <c r="D40" s="13">
        <v>535206</v>
      </c>
      <c r="E40" s="14" t="s">
        <v>177</v>
      </c>
      <c r="F40" s="15">
        <v>1.99</v>
      </c>
      <c r="G40" s="16">
        <f t="shared" si="0"/>
        <v>3.98</v>
      </c>
    </row>
    <row r="41" spans="2:7" x14ac:dyDescent="0.25">
      <c r="B41" s="12" t="s">
        <v>170</v>
      </c>
      <c r="C41" s="13">
        <v>1</v>
      </c>
      <c r="D41" s="13">
        <v>545424</v>
      </c>
      <c r="E41" s="14" t="s">
        <v>178</v>
      </c>
      <c r="F41" s="15">
        <v>4.99</v>
      </c>
      <c r="G41" s="16">
        <f t="shared" si="0"/>
        <v>4.99</v>
      </c>
    </row>
    <row r="42" spans="2:7" x14ac:dyDescent="0.25">
      <c r="B42" s="12" t="s">
        <v>170</v>
      </c>
      <c r="C42" s="13">
        <v>1</v>
      </c>
      <c r="D42" s="13">
        <v>585656</v>
      </c>
      <c r="E42" s="14" t="s">
        <v>179</v>
      </c>
      <c r="F42" s="15">
        <v>1.49</v>
      </c>
      <c r="G42" s="16">
        <f t="shared" si="0"/>
        <v>1.49</v>
      </c>
    </row>
    <row r="43" spans="2:7" x14ac:dyDescent="0.25">
      <c r="B43" s="12" t="s">
        <v>170</v>
      </c>
      <c r="C43" s="13">
        <v>1</v>
      </c>
      <c r="D43" s="13">
        <v>585600</v>
      </c>
      <c r="E43" s="14" t="s">
        <v>180</v>
      </c>
      <c r="F43" s="15">
        <v>4.99</v>
      </c>
      <c r="G43" s="16">
        <f t="shared" si="0"/>
        <v>4.99</v>
      </c>
    </row>
    <row r="44" spans="2:7" x14ac:dyDescent="0.25">
      <c r="B44" s="12" t="s">
        <v>170</v>
      </c>
      <c r="C44" s="13">
        <v>1</v>
      </c>
      <c r="D44" s="13">
        <v>585416</v>
      </c>
      <c r="E44" s="14" t="s">
        <v>181</v>
      </c>
      <c r="F44" s="15">
        <v>5.49</v>
      </c>
      <c r="G44" s="16">
        <f t="shared" si="0"/>
        <v>5.49</v>
      </c>
    </row>
    <row r="45" spans="2:7" x14ac:dyDescent="0.25">
      <c r="B45" s="12" t="s">
        <v>170</v>
      </c>
      <c r="C45" s="13">
        <v>1</v>
      </c>
      <c r="D45" s="13">
        <v>615410</v>
      </c>
      <c r="E45" s="14" t="s">
        <v>182</v>
      </c>
      <c r="F45" s="15">
        <v>5.99</v>
      </c>
      <c r="G45" s="16">
        <f t="shared" si="0"/>
        <v>5.99</v>
      </c>
    </row>
    <row r="46" spans="2:7" x14ac:dyDescent="0.25">
      <c r="B46" s="12" t="s">
        <v>170</v>
      </c>
      <c r="C46" s="13">
        <v>2</v>
      </c>
      <c r="D46" s="13">
        <v>585434</v>
      </c>
      <c r="E46" s="14" t="s">
        <v>183</v>
      </c>
      <c r="F46" s="15">
        <v>5.99</v>
      </c>
      <c r="G46" s="16">
        <f t="shared" si="0"/>
        <v>11.98</v>
      </c>
    </row>
    <row r="47" spans="2:7" x14ac:dyDescent="0.25">
      <c r="B47" s="12" t="s">
        <v>170</v>
      </c>
      <c r="C47" s="13">
        <v>1</v>
      </c>
      <c r="D47" s="13">
        <v>585612</v>
      </c>
      <c r="E47" s="14" t="s">
        <v>184</v>
      </c>
      <c r="F47" s="15">
        <v>1.49</v>
      </c>
      <c r="G47" s="16">
        <f t="shared" si="0"/>
        <v>1.49</v>
      </c>
    </row>
    <row r="48" spans="2:7" x14ac:dyDescent="0.25">
      <c r="B48" s="12" t="s">
        <v>170</v>
      </c>
      <c r="C48" s="13">
        <v>1</v>
      </c>
      <c r="D48" s="13">
        <v>585404</v>
      </c>
      <c r="E48" s="14" t="s">
        <v>185</v>
      </c>
      <c r="F48" s="15">
        <v>2.39</v>
      </c>
      <c r="G48" s="16">
        <f t="shared" si="0"/>
        <v>2.39</v>
      </c>
    </row>
    <row r="49" spans="2:8" x14ac:dyDescent="0.25">
      <c r="B49" s="12" t="s">
        <v>170</v>
      </c>
      <c r="C49" s="13">
        <v>1</v>
      </c>
      <c r="D49" s="13">
        <v>585490</v>
      </c>
      <c r="E49" s="14" t="s">
        <v>186</v>
      </c>
      <c r="F49" s="15">
        <v>2.99</v>
      </c>
      <c r="G49" s="16">
        <f t="shared" si="0"/>
        <v>2.99</v>
      </c>
    </row>
    <row r="50" spans="2:8" x14ac:dyDescent="0.25">
      <c r="B50" s="12" t="s">
        <v>170</v>
      </c>
      <c r="C50" s="13">
        <v>1</v>
      </c>
      <c r="D50" s="13">
        <v>585400</v>
      </c>
      <c r="E50" s="14" t="s">
        <v>187</v>
      </c>
      <c r="F50" s="15">
        <v>9.99</v>
      </c>
      <c r="G50" s="16">
        <f t="shared" si="0"/>
        <v>9.99</v>
      </c>
    </row>
    <row r="51" spans="2:8" x14ac:dyDescent="0.25">
      <c r="B51" s="12" t="s">
        <v>170</v>
      </c>
      <c r="C51" s="13">
        <v>1</v>
      </c>
      <c r="D51" s="13">
        <v>545360</v>
      </c>
      <c r="E51" s="14" t="s">
        <v>188</v>
      </c>
      <c r="F51" s="15">
        <v>5.99</v>
      </c>
      <c r="G51" s="16">
        <f t="shared" si="0"/>
        <v>5.99</v>
      </c>
    </row>
    <row r="52" spans="2:8" x14ac:dyDescent="0.25">
      <c r="B52" s="12" t="s">
        <v>170</v>
      </c>
      <c r="C52" s="13">
        <v>1</v>
      </c>
      <c r="D52" s="13">
        <v>632146</v>
      </c>
      <c r="E52" s="14" t="s">
        <v>189</v>
      </c>
      <c r="F52" s="15">
        <v>39.99</v>
      </c>
      <c r="G52" s="16">
        <f t="shared" si="0"/>
        <v>39.99</v>
      </c>
      <c r="H52" t="s">
        <v>195</v>
      </c>
    </row>
    <row r="53" spans="2:8" x14ac:dyDescent="0.25">
      <c r="B53" s="12" t="s">
        <v>170</v>
      </c>
      <c r="C53" s="13">
        <v>4</v>
      </c>
      <c r="D53" s="13" t="s">
        <v>190</v>
      </c>
      <c r="E53" s="14" t="s">
        <v>191</v>
      </c>
      <c r="F53" s="15">
        <v>0.45</v>
      </c>
      <c r="G53" s="16">
        <f t="shared" si="0"/>
        <v>1.8</v>
      </c>
    </row>
    <row r="54" spans="2:8" ht="21.75" thickBot="1" x14ac:dyDescent="0.35">
      <c r="B54" s="292" t="s">
        <v>5</v>
      </c>
      <c r="C54" s="293"/>
      <c r="D54" s="293"/>
      <c r="E54" s="293"/>
      <c r="F54" s="293"/>
      <c r="G54" s="17">
        <f>SUM(G4:G53)</f>
        <v>394.06500000000017</v>
      </c>
    </row>
  </sheetData>
  <mergeCells count="2">
    <mergeCell ref="B2:G2"/>
    <mergeCell ref="B54:F54"/>
  </mergeCell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Arrange Parts</vt:lpstr>
      <vt:lpstr>6x Bioprinters Checklist</vt:lpstr>
      <vt:lpstr>6x Bioprinters</vt:lpstr>
      <vt:lpstr>Digikey</vt:lpstr>
      <vt:lpstr>Single Bioprinter</vt:lpstr>
      <vt:lpstr>Mendel Frame</vt:lpstr>
      <vt:lpstr>Mendel Hardware</vt:lpstr>
      <vt:lpstr>Mendel Electrical</vt:lpstr>
      <vt:lpstr>Syringe Pump</vt:lpstr>
      <vt:lpstr>Cooling System</vt:lpstr>
      <vt:lpstr>Misc Electrical</vt:lpstr>
      <vt:lpstr>Tools</vt:lpstr>
      <vt:lpstr>Mendel Printed Parts</vt:lpstr>
      <vt:lpstr>Mendel Frame OtherKit</vt:lpstr>
      <vt:lpstr>'6x Bioprinters Checklist'!Print_Area</vt:lpstr>
      <vt:lpstr>'Arrange Parts'!Print_Area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Lammers</dc:creator>
  <cp:lastModifiedBy>Bundles</cp:lastModifiedBy>
  <cp:lastPrinted>2015-12-28T17:54:20Z</cp:lastPrinted>
  <dcterms:created xsi:type="dcterms:W3CDTF">2015-12-19T00:26:49Z</dcterms:created>
  <dcterms:modified xsi:type="dcterms:W3CDTF">2016-01-12T04:22:21Z</dcterms:modified>
</cp:coreProperties>
</file>