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Users/avneethans/Downloads/KNES 381/"/>
    </mc:Choice>
  </mc:AlternateContent>
  <xr:revisionPtr revIDLastSave="0" documentId="13_ncr:1_{4DFE1021-A646-BB42-85EB-C176D0FE0049}" xr6:coauthVersionLast="47" xr6:coauthVersionMax="47" xr10:uidLastSave="{00000000-0000-0000-0000-000000000000}"/>
  <bookViews>
    <workbookView xWindow="0" yWindow="760" windowWidth="30240" windowHeight="17240" activeTab="2" xr2:uid="{57F804A7-309F-7E47-AB89-00689626E02D}"/>
  </bookViews>
  <sheets>
    <sheet name="Sheet1" sheetId="2" r:id="rId1"/>
    <sheet name="Slicer" sheetId="3" r:id="rId2"/>
    <sheet name="athlete-performance-dataset-II " sheetId="1" r:id="rId3"/>
  </sheets>
  <definedNames>
    <definedName name="Slicer_Age">#N/A</definedName>
    <definedName name="Slicer_Experience_Years">#N/A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 i="1" l="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Z2" i="1"/>
  <c r="Z3"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alcChain>
</file>

<file path=xl/sharedStrings.xml><?xml version="1.0" encoding="utf-8"?>
<sst xmlns="http://schemas.openxmlformats.org/spreadsheetml/2006/main" count="362" uniqueCount="118">
  <si>
    <t>Athlete_ID</t>
  </si>
  <si>
    <t>Name</t>
  </si>
  <si>
    <t>Age</t>
  </si>
  <si>
    <t>Gender</t>
  </si>
  <si>
    <t>Sport</t>
  </si>
  <si>
    <t>Experience_Years</t>
  </si>
  <si>
    <t>Weight_kg</t>
  </si>
  <si>
    <t>Height_cm</t>
  </si>
  <si>
    <t>VO2max_ml_kg_min</t>
  </si>
  <si>
    <t>HR_Rest</t>
  </si>
  <si>
    <t>HR_Aerobic</t>
  </si>
  <si>
    <t>HR_Anaerobic</t>
  </si>
  <si>
    <t>HR_Max</t>
  </si>
  <si>
    <t>Power_Aerobic_W</t>
  </si>
  <si>
    <t>Power_Anaerobic_W</t>
  </si>
  <si>
    <t>Power_Max_W</t>
  </si>
  <si>
    <t>Training_Hours_Week</t>
  </si>
  <si>
    <t>Recovery_Hours_Day</t>
  </si>
  <si>
    <t>Fatigue_Score</t>
  </si>
  <si>
    <t>Sleep_Quality</t>
  </si>
  <si>
    <t>Injury_Risk_Pct</t>
  </si>
  <si>
    <t>Vertical_Jump_cm</t>
  </si>
  <si>
    <t>Sprint_20m_sec</t>
  </si>
  <si>
    <t>In_Season</t>
  </si>
  <si>
    <t>Competition_Level</t>
  </si>
  <si>
    <t>James Smith</t>
  </si>
  <si>
    <t>M</t>
  </si>
  <si>
    <t>Cycling</t>
  </si>
  <si>
    <t>Yes</t>
  </si>
  <si>
    <t>National</t>
  </si>
  <si>
    <t>Sarah Johnson</t>
  </si>
  <si>
    <t>F</t>
  </si>
  <si>
    <t>Running</t>
  </si>
  <si>
    <t>International</t>
  </si>
  <si>
    <t>Michael Brown</t>
  </si>
  <si>
    <t>Triathlon</t>
  </si>
  <si>
    <t>Emily Wilson</t>
  </si>
  <si>
    <t>Swimming</t>
  </si>
  <si>
    <t>David Lee</t>
  </si>
  <si>
    <t>Jennifer Martinez</t>
  </si>
  <si>
    <t>Robert Taylor</t>
  </si>
  <si>
    <t>No</t>
  </si>
  <si>
    <t>Lisa Anderson</t>
  </si>
  <si>
    <t>Regional</t>
  </si>
  <si>
    <t>William Clark</t>
  </si>
  <si>
    <t>Michelle Garcia</t>
  </si>
  <si>
    <t>Daniel Martinez</t>
  </si>
  <si>
    <t>Amanda Lewis</t>
  </si>
  <si>
    <t>Christopher White</t>
  </si>
  <si>
    <t>Jessica Robinson</t>
  </si>
  <si>
    <t>Andrew Davis</t>
  </si>
  <si>
    <t>Nicole Turner</t>
  </si>
  <si>
    <t>Ryan Moore</t>
  </si>
  <si>
    <t>Olivia Baker</t>
  </si>
  <si>
    <t>Thomas Scott</t>
  </si>
  <si>
    <t>Sophia King</t>
  </si>
  <si>
    <t>Matthew Allen</t>
  </si>
  <si>
    <t>Emma Hill</t>
  </si>
  <si>
    <t>Joshua Phillips</t>
  </si>
  <si>
    <t>Ashley Lopez</t>
  </si>
  <si>
    <t>Kevin Young</t>
  </si>
  <si>
    <t>Samantha Carter</t>
  </si>
  <si>
    <t>Brian Nelson</t>
  </si>
  <si>
    <t>Kimberly Wright</t>
  </si>
  <si>
    <t>Jonathan Harris</t>
  </si>
  <si>
    <t>Lauren Turner</t>
  </si>
  <si>
    <t>Justin Brooks</t>
  </si>
  <si>
    <t>Rachel Adams</t>
  </si>
  <si>
    <t>Brandon Cook</t>
  </si>
  <si>
    <t>Victoria Reed</t>
  </si>
  <si>
    <t>Patrick Morgan</t>
  </si>
  <si>
    <t>Hannah Bailey</t>
  </si>
  <si>
    <t>Edward Kelly</t>
  </si>
  <si>
    <t>Natalie Cooper</t>
  </si>
  <si>
    <t>Adam Price</t>
  </si>
  <si>
    <t>Kayla Ward</t>
  </si>
  <si>
    <t>Timothy Ross</t>
  </si>
  <si>
    <t>Megan Jenkins</t>
  </si>
  <si>
    <t>Steven Ward</t>
  </si>
  <si>
    <t>Amber Hughes</t>
  </si>
  <si>
    <t>Gregory Russell</t>
  </si>
  <si>
    <t>Brittany Campbell</t>
  </si>
  <si>
    <t>Kenneth Coleman</t>
  </si>
  <si>
    <t>Danielle Parker</t>
  </si>
  <si>
    <t>Alan Rivera</t>
  </si>
  <si>
    <t>Jamie Rogers</t>
  </si>
  <si>
    <t>Jordan Willis</t>
  </si>
  <si>
    <t>Taylor Schmidt</t>
  </si>
  <si>
    <t>Morgan Peterson</t>
  </si>
  <si>
    <t>Casey Thompson</t>
  </si>
  <si>
    <t>Riley Foster</t>
  </si>
  <si>
    <t>Avery Richardson</t>
  </si>
  <si>
    <t>Peyton Murphy</t>
  </si>
  <si>
    <t>Reese Bennett</t>
  </si>
  <si>
    <t>Parker Wagner</t>
  </si>
  <si>
    <t>Drew Dixon</t>
  </si>
  <si>
    <t>Column Labels</t>
  </si>
  <si>
    <t>Grand Total</t>
  </si>
  <si>
    <t>60-65</t>
  </si>
  <si>
    <t>65-70</t>
  </si>
  <si>
    <t>70-75</t>
  </si>
  <si>
    <t>75-80</t>
  </si>
  <si>
    <t>Sum of Athlete_ID</t>
  </si>
  <si>
    <t>Total Sum of Athlete_ID</t>
  </si>
  <si>
    <t>Total Average of HR_Max</t>
  </si>
  <si>
    <t>Average of HR_Max</t>
  </si>
  <si>
    <t>Total Average of Power_Max_W</t>
  </si>
  <si>
    <t>Average of Power_Max_W</t>
  </si>
  <si>
    <t>Row Labels</t>
  </si>
  <si>
    <t>Total Sum of Power Efficiency</t>
  </si>
  <si>
    <t>Sum of Power Efficiency</t>
  </si>
  <si>
    <t>Injury Risk</t>
  </si>
  <si>
    <t>Recovery Alert</t>
  </si>
  <si>
    <t>Workload Alert</t>
  </si>
  <si>
    <t>Average of VO2max_ml_kg_min</t>
  </si>
  <si>
    <t>Average of Injury_Risk_Pct</t>
  </si>
  <si>
    <t>Average of Fatigue_Score</t>
  </si>
  <si>
    <t>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</si>
</sst>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1" fontId="0" fillId="0" borderId="0" xfId="0" applyNumberFormat="1"/>
    <xf numFmtId="2" fontId="0" fillId="0" borderId="0" xfId="0" applyNumberFormat="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[KNES 381 Excel Assignment.xlsx]Slicer!PivotTable5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Slicer!$B$3</c:f>
              <c:strCache>
                <c:ptCount val="1"/>
                <c:pt idx="0">
                  <c:v>Average of VO2max_ml_kg_min</c:v>
                </c:pt>
              </c:strCache>
            </c:strRef>
          </c:tx>
          <c:spPr>
            <a:solidFill>
              <a:schemeClr val="accent1"/>
            </a:solidFill>
            <a:ln>
              <a:noFill/>
            </a:ln>
            <a:effectLst/>
          </c:spPr>
          <c:invertIfNegative val="0"/>
          <c:cat>
            <c:strRef>
              <c:f>Slicer!$A$4:$A$16</c:f>
              <c:strCache>
                <c:ptCount val="12"/>
                <c:pt idx="0">
                  <c:v>2</c:v>
                </c:pt>
                <c:pt idx="1">
                  <c:v>3</c:v>
                </c:pt>
                <c:pt idx="2">
                  <c:v>4</c:v>
                </c:pt>
                <c:pt idx="3">
                  <c:v>5</c:v>
                </c:pt>
                <c:pt idx="4">
                  <c:v>6</c:v>
                </c:pt>
                <c:pt idx="5">
                  <c:v>7</c:v>
                </c:pt>
                <c:pt idx="6">
                  <c:v>8</c:v>
                </c:pt>
                <c:pt idx="7">
                  <c:v>9</c:v>
                </c:pt>
                <c:pt idx="8">
                  <c:v>10</c:v>
                </c:pt>
                <c:pt idx="9">
                  <c:v>11</c:v>
                </c:pt>
                <c:pt idx="10">
                  <c:v>12</c:v>
                </c:pt>
                <c:pt idx="11">
                  <c:v>13</c:v>
                </c:pt>
              </c:strCache>
            </c:strRef>
          </c:cat>
          <c:val>
            <c:numRef>
              <c:f>Slicer!$B$4:$B$16</c:f>
              <c:numCache>
                <c:formatCode>General</c:formatCode>
                <c:ptCount val="12"/>
                <c:pt idx="0">
                  <c:v>64.7</c:v>
                </c:pt>
                <c:pt idx="1">
                  <c:v>66.5</c:v>
                </c:pt>
                <c:pt idx="2">
                  <c:v>67.542857142857144</c:v>
                </c:pt>
                <c:pt idx="3">
                  <c:v>68.899999999999991</c:v>
                </c:pt>
                <c:pt idx="4">
                  <c:v>69.628571428571433</c:v>
                </c:pt>
                <c:pt idx="5">
                  <c:v>72.460000000000008</c:v>
                </c:pt>
                <c:pt idx="6">
                  <c:v>75.239999999999995</c:v>
                </c:pt>
                <c:pt idx="7">
                  <c:v>75.63333333333334</c:v>
                </c:pt>
                <c:pt idx="8">
                  <c:v>73.266666666666666</c:v>
                </c:pt>
                <c:pt idx="9">
                  <c:v>76.099999999999994</c:v>
                </c:pt>
                <c:pt idx="10">
                  <c:v>75.375</c:v>
                </c:pt>
                <c:pt idx="11">
                  <c:v>75.966666666666669</c:v>
                </c:pt>
              </c:numCache>
            </c:numRef>
          </c:val>
          <c:extLst>
            <c:ext xmlns:c16="http://schemas.microsoft.com/office/drawing/2014/chart" uri="{C3380CC4-5D6E-409C-BE32-E72D297353CC}">
              <c16:uniqueId val="{00000000-B01C-DC49-8CA7-C6CAA1B992CE}"/>
            </c:ext>
          </c:extLst>
        </c:ser>
        <c:ser>
          <c:idx val="1"/>
          <c:order val="1"/>
          <c:tx>
            <c:strRef>
              <c:f>Slicer!$C$3</c:f>
              <c:strCache>
                <c:ptCount val="1"/>
                <c:pt idx="0">
                  <c:v>Average of Power_Max_W</c:v>
                </c:pt>
              </c:strCache>
            </c:strRef>
          </c:tx>
          <c:spPr>
            <a:solidFill>
              <a:schemeClr val="accent2"/>
            </a:solidFill>
            <a:ln>
              <a:noFill/>
            </a:ln>
            <a:effectLst/>
          </c:spPr>
          <c:invertIfNegative val="0"/>
          <c:cat>
            <c:strRef>
              <c:f>Slicer!$A$4:$A$16</c:f>
              <c:strCache>
                <c:ptCount val="12"/>
                <c:pt idx="0">
                  <c:v>2</c:v>
                </c:pt>
                <c:pt idx="1">
                  <c:v>3</c:v>
                </c:pt>
                <c:pt idx="2">
                  <c:v>4</c:v>
                </c:pt>
                <c:pt idx="3">
                  <c:v>5</c:v>
                </c:pt>
                <c:pt idx="4">
                  <c:v>6</c:v>
                </c:pt>
                <c:pt idx="5">
                  <c:v>7</c:v>
                </c:pt>
                <c:pt idx="6">
                  <c:v>8</c:v>
                </c:pt>
                <c:pt idx="7">
                  <c:v>9</c:v>
                </c:pt>
                <c:pt idx="8">
                  <c:v>10</c:v>
                </c:pt>
                <c:pt idx="9">
                  <c:v>11</c:v>
                </c:pt>
                <c:pt idx="10">
                  <c:v>12</c:v>
                </c:pt>
                <c:pt idx="11">
                  <c:v>13</c:v>
                </c:pt>
              </c:strCache>
            </c:strRef>
          </c:cat>
          <c:val>
            <c:numRef>
              <c:f>Slicer!$C$4:$C$16</c:f>
              <c:numCache>
                <c:formatCode>General</c:formatCode>
                <c:ptCount val="12"/>
                <c:pt idx="0">
                  <c:v>262.5</c:v>
                </c:pt>
                <c:pt idx="1">
                  <c:v>290</c:v>
                </c:pt>
                <c:pt idx="2">
                  <c:v>280.71428571428572</c:v>
                </c:pt>
                <c:pt idx="3">
                  <c:v>307.5</c:v>
                </c:pt>
                <c:pt idx="4">
                  <c:v>314.28571428571428</c:v>
                </c:pt>
                <c:pt idx="5">
                  <c:v>341</c:v>
                </c:pt>
                <c:pt idx="6">
                  <c:v>418</c:v>
                </c:pt>
                <c:pt idx="7">
                  <c:v>427.5</c:v>
                </c:pt>
                <c:pt idx="8">
                  <c:v>426.66666666666669</c:v>
                </c:pt>
                <c:pt idx="9">
                  <c:v>440</c:v>
                </c:pt>
                <c:pt idx="10">
                  <c:v>432.5</c:v>
                </c:pt>
                <c:pt idx="11">
                  <c:v>430</c:v>
                </c:pt>
              </c:numCache>
            </c:numRef>
          </c:val>
          <c:extLst>
            <c:ext xmlns:c16="http://schemas.microsoft.com/office/drawing/2014/chart" uri="{C3380CC4-5D6E-409C-BE32-E72D297353CC}">
              <c16:uniqueId val="{00000001-B01C-DC49-8CA7-C6CAA1B992CE}"/>
            </c:ext>
          </c:extLst>
        </c:ser>
        <c:ser>
          <c:idx val="2"/>
          <c:order val="2"/>
          <c:tx>
            <c:strRef>
              <c:f>Slicer!$D$3</c:f>
              <c:strCache>
                <c:ptCount val="1"/>
                <c:pt idx="0">
                  <c:v>Average of Injury_Risk_Pct</c:v>
                </c:pt>
              </c:strCache>
            </c:strRef>
          </c:tx>
          <c:spPr>
            <a:solidFill>
              <a:schemeClr val="accent3"/>
            </a:solidFill>
            <a:ln>
              <a:noFill/>
            </a:ln>
            <a:effectLst/>
          </c:spPr>
          <c:invertIfNegative val="0"/>
          <c:cat>
            <c:strRef>
              <c:f>Slicer!$A$4:$A$16</c:f>
              <c:strCache>
                <c:ptCount val="12"/>
                <c:pt idx="0">
                  <c:v>2</c:v>
                </c:pt>
                <c:pt idx="1">
                  <c:v>3</c:v>
                </c:pt>
                <c:pt idx="2">
                  <c:v>4</c:v>
                </c:pt>
                <c:pt idx="3">
                  <c:v>5</c:v>
                </c:pt>
                <c:pt idx="4">
                  <c:v>6</c:v>
                </c:pt>
                <c:pt idx="5">
                  <c:v>7</c:v>
                </c:pt>
                <c:pt idx="6">
                  <c:v>8</c:v>
                </c:pt>
                <c:pt idx="7">
                  <c:v>9</c:v>
                </c:pt>
                <c:pt idx="8">
                  <c:v>10</c:v>
                </c:pt>
                <c:pt idx="9">
                  <c:v>11</c:v>
                </c:pt>
                <c:pt idx="10">
                  <c:v>12</c:v>
                </c:pt>
                <c:pt idx="11">
                  <c:v>13</c:v>
                </c:pt>
              </c:strCache>
            </c:strRef>
          </c:cat>
          <c:val>
            <c:numRef>
              <c:f>Slicer!$D$4:$D$16</c:f>
              <c:numCache>
                <c:formatCode>General</c:formatCode>
                <c:ptCount val="12"/>
                <c:pt idx="0">
                  <c:v>6</c:v>
                </c:pt>
                <c:pt idx="1">
                  <c:v>7.2125000000000004</c:v>
                </c:pt>
                <c:pt idx="2">
                  <c:v>8.6</c:v>
                </c:pt>
                <c:pt idx="3">
                  <c:v>10.266666666666666</c:v>
                </c:pt>
                <c:pt idx="4">
                  <c:v>12.114285714285714</c:v>
                </c:pt>
                <c:pt idx="5">
                  <c:v>12.5</c:v>
                </c:pt>
                <c:pt idx="6">
                  <c:v>13.24</c:v>
                </c:pt>
                <c:pt idx="7">
                  <c:v>15.333333333333334</c:v>
                </c:pt>
                <c:pt idx="8">
                  <c:v>19.066666666666666</c:v>
                </c:pt>
                <c:pt idx="9">
                  <c:v>20.074999999999999</c:v>
                </c:pt>
                <c:pt idx="10">
                  <c:v>20.65</c:v>
                </c:pt>
                <c:pt idx="11">
                  <c:v>21.599999999999998</c:v>
                </c:pt>
              </c:numCache>
            </c:numRef>
          </c:val>
          <c:extLst>
            <c:ext xmlns:c16="http://schemas.microsoft.com/office/drawing/2014/chart" uri="{C3380CC4-5D6E-409C-BE32-E72D297353CC}">
              <c16:uniqueId val="{00000002-B01C-DC49-8CA7-C6CAA1B992CE}"/>
            </c:ext>
          </c:extLst>
        </c:ser>
        <c:ser>
          <c:idx val="3"/>
          <c:order val="3"/>
          <c:tx>
            <c:strRef>
              <c:f>Slicer!$E$3</c:f>
              <c:strCache>
                <c:ptCount val="1"/>
                <c:pt idx="0">
                  <c:v>Average of Fatigue_Score</c:v>
                </c:pt>
              </c:strCache>
            </c:strRef>
          </c:tx>
          <c:spPr>
            <a:solidFill>
              <a:schemeClr val="accent4"/>
            </a:solidFill>
            <a:ln>
              <a:noFill/>
            </a:ln>
            <a:effectLst/>
          </c:spPr>
          <c:invertIfNegative val="0"/>
          <c:cat>
            <c:strRef>
              <c:f>Slicer!$A$4:$A$16</c:f>
              <c:strCache>
                <c:ptCount val="12"/>
                <c:pt idx="0">
                  <c:v>2</c:v>
                </c:pt>
                <c:pt idx="1">
                  <c:v>3</c:v>
                </c:pt>
                <c:pt idx="2">
                  <c:v>4</c:v>
                </c:pt>
                <c:pt idx="3">
                  <c:v>5</c:v>
                </c:pt>
                <c:pt idx="4">
                  <c:v>6</c:v>
                </c:pt>
                <c:pt idx="5">
                  <c:v>7</c:v>
                </c:pt>
                <c:pt idx="6">
                  <c:v>8</c:v>
                </c:pt>
                <c:pt idx="7">
                  <c:v>9</c:v>
                </c:pt>
                <c:pt idx="8">
                  <c:v>10</c:v>
                </c:pt>
                <c:pt idx="9">
                  <c:v>11</c:v>
                </c:pt>
                <c:pt idx="10">
                  <c:v>12</c:v>
                </c:pt>
                <c:pt idx="11">
                  <c:v>13</c:v>
                </c:pt>
              </c:strCache>
            </c:strRef>
          </c:cat>
          <c:val>
            <c:numRef>
              <c:f>Slicer!$E$4:$E$16</c:f>
              <c:numCache>
                <c:formatCode>General</c:formatCode>
                <c:ptCount val="12"/>
                <c:pt idx="0">
                  <c:v>22.5</c:v>
                </c:pt>
                <c:pt idx="1">
                  <c:v>25.125</c:v>
                </c:pt>
                <c:pt idx="2">
                  <c:v>27</c:v>
                </c:pt>
                <c:pt idx="3">
                  <c:v>30.166666666666668</c:v>
                </c:pt>
                <c:pt idx="4">
                  <c:v>34</c:v>
                </c:pt>
                <c:pt idx="5">
                  <c:v>34.6</c:v>
                </c:pt>
                <c:pt idx="6">
                  <c:v>35.6</c:v>
                </c:pt>
                <c:pt idx="7">
                  <c:v>38.166666666666664</c:v>
                </c:pt>
                <c:pt idx="8">
                  <c:v>44</c:v>
                </c:pt>
                <c:pt idx="9">
                  <c:v>44.75</c:v>
                </c:pt>
                <c:pt idx="10">
                  <c:v>45.75</c:v>
                </c:pt>
                <c:pt idx="11">
                  <c:v>47.333333333333336</c:v>
                </c:pt>
              </c:numCache>
            </c:numRef>
          </c:val>
          <c:extLst>
            <c:ext xmlns:c16="http://schemas.microsoft.com/office/drawing/2014/chart" uri="{C3380CC4-5D6E-409C-BE32-E72D297353CC}">
              <c16:uniqueId val="{00000003-B01C-DC49-8CA7-C6CAA1B992CE}"/>
            </c:ext>
          </c:extLst>
        </c:ser>
        <c:dLbls>
          <c:showLegendKey val="0"/>
          <c:showVal val="0"/>
          <c:showCatName val="0"/>
          <c:showSerName val="0"/>
          <c:showPercent val="0"/>
          <c:showBubbleSize val="0"/>
        </c:dLbls>
        <c:gapWidth val="219"/>
        <c:overlap val="-27"/>
        <c:axId val="1096996159"/>
        <c:axId val="1140563391"/>
      </c:barChart>
      <c:catAx>
        <c:axId val="109699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63391"/>
        <c:crosses val="autoZero"/>
        <c:auto val="1"/>
        <c:lblAlgn val="ctr"/>
        <c:lblOffset val="100"/>
        <c:noMultiLvlLbl val="0"/>
      </c:catAx>
      <c:valAx>
        <c:axId val="114056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996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25400</xdr:colOff>
      <xdr:row>2</xdr:row>
      <xdr:rowOff>12700</xdr:rowOff>
    </xdr:from>
    <xdr:to>
      <xdr:col>7</xdr:col>
      <xdr:colOff>203200</xdr:colOff>
      <xdr:row>14</xdr:row>
      <xdr:rowOff>193672</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3D30B0A6-1112-0463-F524-B58916F1D1D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288240" y="420354"/>
              <a:ext cx="1839775" cy="2626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203200</xdr:colOff>
      <xdr:row>1</xdr:row>
      <xdr:rowOff>190500</xdr:rowOff>
    </xdr:from>
    <xdr:to>
      <xdr:col>9</xdr:col>
      <xdr:colOff>381000</xdr:colOff>
      <xdr:row>14</xdr:row>
      <xdr:rowOff>168272</xdr:rowOff>
    </xdr:to>
    <mc:AlternateContent xmlns:mc="http://schemas.openxmlformats.org/markup-compatibility/2006" xmlns:a14="http://schemas.microsoft.com/office/drawing/2010/main">
      <mc:Choice Requires="a14">
        <xdr:graphicFrame macro="">
          <xdr:nvGraphicFramePr>
            <xdr:cNvPr id="3" name="Experience_Years">
              <a:extLst>
                <a:ext uri="{FF2B5EF4-FFF2-40B4-BE49-F238E27FC236}">
                  <a16:creationId xmlns:a16="http://schemas.microsoft.com/office/drawing/2014/main" id="{0E46FC32-FC4B-BDBB-971B-0B560716C2EA}"/>
                </a:ext>
              </a:extLst>
            </xdr:cNvPr>
            <xdr:cNvGraphicFramePr/>
          </xdr:nvGraphicFramePr>
          <xdr:xfrm>
            <a:off x="0" y="0"/>
            <a:ext cx="0" cy="0"/>
          </xdr:xfrm>
          <a:graphic>
            <a:graphicData uri="http://schemas.microsoft.com/office/drawing/2010/slicer">
              <sle:slicer xmlns:sle="http://schemas.microsoft.com/office/drawing/2010/slicer" name="Experience_Years"/>
            </a:graphicData>
          </a:graphic>
        </xdr:graphicFrame>
      </mc:Choice>
      <mc:Fallback xmlns="">
        <xdr:sp macro="" textlink="">
          <xdr:nvSpPr>
            <xdr:cNvPr id="0" name=""/>
            <xdr:cNvSpPr>
              <a:spLocks noTextEdit="1"/>
            </xdr:cNvSpPr>
          </xdr:nvSpPr>
          <xdr:spPr>
            <a:xfrm>
              <a:off x="10128015" y="394327"/>
              <a:ext cx="1839775" cy="262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311150</xdr:colOff>
      <xdr:row>17</xdr:row>
      <xdr:rowOff>69850</xdr:rowOff>
    </xdr:from>
    <xdr:to>
      <xdr:col>3</xdr:col>
      <xdr:colOff>1085850</xdr:colOff>
      <xdr:row>30</xdr:row>
      <xdr:rowOff>171450</xdr:rowOff>
    </xdr:to>
    <xdr:graphicFrame macro="">
      <xdr:nvGraphicFramePr>
        <xdr:cNvPr id="4" name="Chart 3">
          <a:extLst>
            <a:ext uri="{FF2B5EF4-FFF2-40B4-BE49-F238E27FC236}">
              <a16:creationId xmlns:a16="http://schemas.microsoft.com/office/drawing/2014/main" id="{60B79EC5-E547-8D83-F049-5ACCC5946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eet Hans" refreshedDate="45745.445380324076" createdVersion="8" refreshedVersion="8" minRefreshableVersion="3" recordCount="60" xr:uid="{E56D9E3F-E254-0C47-9BD6-6F9F28CF4D1F}">
  <cacheSource type="worksheet">
    <worksheetSource name="Table1"/>
  </cacheSource>
  <cacheFields count="26">
    <cacheField name="Athlete_ID" numFmtId="0">
      <sharedItems containsSemiMixedTypes="0" containsString="0" containsNumber="1" containsInteger="1" minValue="1" maxValue="60"/>
    </cacheField>
    <cacheField name="Name" numFmtId="0">
      <sharedItems/>
    </cacheField>
    <cacheField name="Age" numFmtId="0">
      <sharedItems containsSemiMixedTypes="0" containsString="0" containsNumber="1" containsInteger="1" minValue="21" maxValue="35" count="15">
        <n v="24"/>
        <n v="26"/>
        <n v="31"/>
        <n v="23"/>
        <n v="29"/>
        <n v="27"/>
        <n v="33"/>
        <n v="22"/>
        <n v="35"/>
        <n v="25"/>
        <n v="28"/>
        <n v="32"/>
        <n v="30"/>
        <n v="34"/>
        <n v="21"/>
      </sharedItems>
    </cacheField>
    <cacheField name="Gender" numFmtId="0">
      <sharedItems/>
    </cacheField>
    <cacheField name="Sport" numFmtId="0">
      <sharedItems/>
    </cacheField>
    <cacheField name="Experience_Years" numFmtId="0">
      <sharedItems containsSemiMixedTypes="0" containsString="0" containsNumber="1" containsInteger="1" minValue="2" maxValue="13" count="12">
        <n v="5"/>
        <n v="7"/>
        <n v="9"/>
        <n v="4"/>
        <n v="8"/>
        <n v="6"/>
        <n v="10"/>
        <n v="3"/>
        <n v="12"/>
        <n v="11"/>
        <n v="2"/>
        <n v="13"/>
      </sharedItems>
    </cacheField>
    <cacheField name="Weight_kg" numFmtId="0">
      <sharedItems containsSemiMixedTypes="0" containsString="0" containsNumber="1" minValue="52.3" maxValue="78.400000000000006"/>
    </cacheField>
    <cacheField name="Height_cm" numFmtId="0">
      <sharedItems containsSemiMixedTypes="0" containsString="0" containsNumber="1" containsInteger="1" minValue="164" maxValue="188"/>
    </cacheField>
    <cacheField name="VO2max_ml_kg_min" numFmtId="0">
      <sharedItems containsSemiMixedTypes="0" containsString="0" containsNumber="1" minValue="62.5" maxValue="79.599999999999994" count="51">
        <n v="72.400000000000006"/>
        <n v="68.599999999999994"/>
        <n v="75.8"/>
        <n v="62.5"/>
        <n v="78.3"/>
        <n v="70.2"/>
        <n v="67.8"/>
        <n v="65.400000000000006"/>
        <n v="76.2"/>
        <n v="64.5"/>
        <n v="73.8"/>
        <n v="69.3"/>
        <n v="77.5"/>
        <n v="66.8"/>
        <n v="79.2"/>
        <n v="67.2"/>
        <n v="70.5"/>
        <n v="68.5"/>
        <n v="70.400000000000006"/>
        <n v="69.8"/>
        <n v="65.2"/>
        <n v="78.2"/>
        <n v="71.3"/>
        <n v="74.5"/>
        <n v="63.8"/>
        <n v="77.8"/>
        <n v="69.5"/>
        <n v="65.8"/>
        <n v="77.400000000000006"/>
        <n v="66.5"/>
        <n v="79.599999999999994"/>
        <n v="75.3"/>
        <n v="68.2"/>
        <n v="71.2"/>
        <n v="78.5"/>
        <n v="67.599999999999994"/>
        <n v="72.3"/>
        <n v="70.8"/>
        <n v="76.8"/>
        <n v="64.2"/>
        <n v="75.2"/>
        <n v="69.400000000000006"/>
        <n v="71.5"/>
        <n v="78.900000000000006"/>
        <n v="68.3"/>
        <n v="71.900000000000006"/>
        <n v="67.400000000000006"/>
        <n v="64.8"/>
        <n v="76.400000000000006"/>
        <n v="70.3"/>
        <n v="72.8"/>
      </sharedItems>
      <fieldGroup base="8">
        <rangePr autoStart="0" autoEnd="0" startNum="60" endNum="80" groupInterval="5"/>
        <groupItems count="6">
          <s v="&lt;60"/>
          <s v="60-65"/>
          <s v="65-70"/>
          <s v="70-75"/>
          <s v="75-80"/>
          <s v="&gt;80"/>
        </groupItems>
      </fieldGroup>
    </cacheField>
    <cacheField name="HR_Rest" numFmtId="0">
      <sharedItems containsSemiMixedTypes="0" containsString="0" containsNumber="1" containsInteger="1" minValue="42" maxValue="54"/>
    </cacheField>
    <cacheField name="HR_Aerobic" numFmtId="0">
      <sharedItems containsSemiMixedTypes="0" containsString="0" containsNumber="1" containsInteger="1" minValue="144" maxValue="161"/>
    </cacheField>
    <cacheField name="HR_Anaerobic" numFmtId="0">
      <sharedItems containsSemiMixedTypes="0" containsString="0" containsNumber="1" containsInteger="1" minValue="163" maxValue="180"/>
    </cacheField>
    <cacheField name="HR_Max" numFmtId="0">
      <sharedItems containsSemiMixedTypes="0" containsString="0" containsNumber="1" containsInteger="1" minValue="185" maxValue="198"/>
    </cacheField>
    <cacheField name="Power_Aerobic_W" numFmtId="0">
      <sharedItems containsSemiMixedTypes="0" containsString="0" containsNumber="1" containsInteger="1" minValue="175" maxValue="305"/>
    </cacheField>
    <cacheField name="Power_Anaerobic_W" numFmtId="0">
      <sharedItems containsSemiMixedTypes="0" containsString="0" containsNumber="1" containsInteger="1" minValue="210" maxValue="385"/>
    </cacheField>
    <cacheField name="Power_Max_W" numFmtId="0">
      <sharedItems containsSemiMixedTypes="0" containsString="0" containsNumber="1" containsInteger="1" minValue="260" maxValue="455"/>
    </cacheField>
    <cacheField name="Training_Hours_Week" numFmtId="0">
      <sharedItems containsSemiMixedTypes="0" containsString="0" containsNumber="1" minValue="9.8000000000000007" maxValue="16.8"/>
    </cacheField>
    <cacheField name="Recovery_Hours_Day" numFmtId="0">
      <sharedItems containsSemiMixedTypes="0" containsString="0" containsNumber="1" minValue="6" maxValue="8.6"/>
    </cacheField>
    <cacheField name="Fatigue_Score" numFmtId="0">
      <sharedItems containsSemiMixedTypes="0" containsString="0" containsNumber="1" containsInteger="1" minValue="22" maxValue="49"/>
    </cacheField>
    <cacheField name="Sleep_Quality" numFmtId="0">
      <sharedItems containsSemiMixedTypes="0" containsString="0" containsNumber="1" minValue="5.9" maxValue="8.8000000000000007"/>
    </cacheField>
    <cacheField name="Injury_Risk_Pct" numFmtId="0">
      <sharedItems containsSemiMixedTypes="0" containsString="0" containsNumber="1" minValue="5.8" maxValue="22.8"/>
    </cacheField>
    <cacheField name="Vertical_Jump_cm" numFmtId="0">
      <sharedItems containsSemiMixedTypes="0" containsString="0" containsNumber="1" containsInteger="1" minValue="42" maxValue="62"/>
    </cacheField>
    <cacheField name="Sprint_20m_sec" numFmtId="0">
      <sharedItems containsSemiMixedTypes="0" containsString="0" containsNumber="1" minValue="2.7" maxValue="3.6"/>
    </cacheField>
    <cacheField name="In_Season" numFmtId="0">
      <sharedItems/>
    </cacheField>
    <cacheField name="Competition_Level" numFmtId="0">
      <sharedItems/>
    </cacheField>
    <cacheField name="Power Efficiency" numFmtId="0" formula="Power_Max_W/HR_Max" databaseField="0"/>
  </cacheFields>
  <extLst>
    <ext xmlns:x14="http://schemas.microsoft.com/office/spreadsheetml/2009/9/main" uri="{725AE2AE-9491-48be-B2B4-4EB974FC3084}">
      <x14:pivotCacheDefinition pivotCacheId="1940022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s v="James Smith"/>
    <x v="0"/>
    <s v="M"/>
    <s v="Cycling"/>
    <x v="0"/>
    <n v="68.2"/>
    <n v="178"/>
    <x v="0"/>
    <n v="48"/>
    <n v="152"/>
    <n v="176"/>
    <n v="195"/>
    <n v="280"/>
    <n v="345"/>
    <n v="410"/>
    <n v="12.5"/>
    <n v="7.5"/>
    <n v="28"/>
    <n v="8.1999999999999993"/>
    <n v="8.4"/>
    <n v="52"/>
    <n v="3.2"/>
    <s v="Yes"/>
    <s v="National"/>
  </r>
  <r>
    <n v="2"/>
    <s v="Sarah Johnson"/>
    <x v="1"/>
    <s v="F"/>
    <s v="Running"/>
    <x v="1"/>
    <n v="52.3"/>
    <n v="164"/>
    <x v="1"/>
    <n v="52"/>
    <n v="156"/>
    <n v="172"/>
    <n v="192"/>
    <n v="185"/>
    <n v="215"/>
    <n v="265"/>
    <n v="10.8"/>
    <n v="7.8"/>
    <n v="34"/>
    <n v="7.9"/>
    <n v="12.5"/>
    <n v="48"/>
    <n v="3.4"/>
    <s v="Yes"/>
    <s v="International"/>
  </r>
  <r>
    <n v="3"/>
    <s v="Michael Brown"/>
    <x v="2"/>
    <s v="M"/>
    <s v="Triathlon"/>
    <x v="2"/>
    <n v="72.599999999999994"/>
    <n v="182"/>
    <x v="2"/>
    <n v="45"/>
    <n v="150"/>
    <n v="170"/>
    <n v="188"/>
    <n v="295"/>
    <n v="370"/>
    <n v="440"/>
    <n v="15.5"/>
    <n v="6.8"/>
    <n v="42"/>
    <n v="6.5"/>
    <n v="18.2"/>
    <n v="56"/>
    <n v="3"/>
    <s v="Yes"/>
    <s v="International"/>
  </r>
  <r>
    <n v="4"/>
    <s v="Emily Wilson"/>
    <x v="3"/>
    <s v="F"/>
    <s v="Swimming"/>
    <x v="3"/>
    <n v="58.7"/>
    <n v="172"/>
    <x v="3"/>
    <n v="50"/>
    <n v="155"/>
    <n v="178"/>
    <n v="195"/>
    <n v="190"/>
    <n v="230"/>
    <n v="280"/>
    <n v="11.2"/>
    <n v="8.1999999999999993"/>
    <n v="22"/>
    <n v="8.6"/>
    <n v="7.2"/>
    <n v="45"/>
    <n v="3.6"/>
    <s v="Yes"/>
    <s v="National"/>
  </r>
  <r>
    <n v="5"/>
    <s v="David Lee"/>
    <x v="4"/>
    <s v="M"/>
    <s v="Running"/>
    <x v="4"/>
    <n v="65.3"/>
    <n v="175"/>
    <x v="4"/>
    <n v="42"/>
    <n v="145"/>
    <n v="165"/>
    <n v="190"/>
    <n v="255"/>
    <n v="320"/>
    <n v="390"/>
    <n v="14.2"/>
    <n v="7.5"/>
    <n v="32"/>
    <n v="7.8"/>
    <n v="9.5"/>
    <n v="60"/>
    <n v="2.8"/>
    <s v="Yes"/>
    <s v="International"/>
  </r>
  <r>
    <n v="6"/>
    <s v="Jennifer Martinez"/>
    <x v="5"/>
    <s v="F"/>
    <s v="Cycling"/>
    <x v="5"/>
    <n v="57.8"/>
    <n v="168"/>
    <x v="5"/>
    <n v="48"/>
    <n v="158"/>
    <n v="176"/>
    <n v="196"/>
    <n v="200"/>
    <n v="245"/>
    <n v="310"/>
    <n v="12.8"/>
    <n v="7.2"/>
    <n v="38"/>
    <n v="7.4"/>
    <n v="13.8"/>
    <n v="50"/>
    <n v="3.3"/>
    <s v="Yes"/>
    <s v="National"/>
  </r>
  <r>
    <n v="7"/>
    <s v="Robert Taylor"/>
    <x v="6"/>
    <s v="M"/>
    <s v="Swimming"/>
    <x v="6"/>
    <n v="78.400000000000006"/>
    <n v="188"/>
    <x v="6"/>
    <n v="46"/>
    <n v="152"/>
    <n v="174"/>
    <n v="192"/>
    <n v="265"/>
    <n v="330"/>
    <n v="405"/>
    <n v="13.5"/>
    <n v="6.5"/>
    <n v="45"/>
    <n v="6.2"/>
    <n v="19.5"/>
    <n v="54"/>
    <n v="3.2"/>
    <s v="No"/>
    <s v="International"/>
  </r>
  <r>
    <n v="8"/>
    <s v="Lisa Anderson"/>
    <x v="7"/>
    <s v="F"/>
    <s v="Triathlon"/>
    <x v="7"/>
    <n v="55.2"/>
    <n v="165"/>
    <x v="7"/>
    <n v="54"/>
    <n v="160"/>
    <n v="180"/>
    <n v="198"/>
    <n v="180"/>
    <n v="220"/>
    <n v="270"/>
    <n v="10.199999999999999"/>
    <n v="8.5"/>
    <n v="25"/>
    <n v="8.4"/>
    <n v="6.8"/>
    <n v="42"/>
    <n v="3.5"/>
    <s v="Yes"/>
    <s v="Regional"/>
  </r>
  <r>
    <n v="9"/>
    <s v="William Clark"/>
    <x v="8"/>
    <s v="M"/>
    <s v="Running"/>
    <x v="8"/>
    <n v="70.5"/>
    <n v="180"/>
    <x v="8"/>
    <n v="44"/>
    <n v="148"/>
    <n v="168"/>
    <n v="186"/>
    <n v="270"/>
    <n v="345"/>
    <n v="420"/>
    <n v="15.8"/>
    <n v="6.2"/>
    <n v="48"/>
    <n v="6"/>
    <n v="21.2"/>
    <n v="58"/>
    <n v="2.9"/>
    <s v="No"/>
    <s v="International"/>
  </r>
  <r>
    <n v="10"/>
    <s v="Michelle Garcia"/>
    <x v="9"/>
    <s v="F"/>
    <s v="Swimming"/>
    <x v="0"/>
    <n v="56.8"/>
    <n v="170"/>
    <x v="9"/>
    <n v="51"/>
    <n v="158"/>
    <n v="177"/>
    <n v="194"/>
    <n v="185"/>
    <n v="225"/>
    <n v="275"/>
    <n v="11.5"/>
    <n v="7.8"/>
    <n v="30"/>
    <n v="7.9"/>
    <n v="10.5"/>
    <n v="44"/>
    <n v="3.4"/>
    <s v="Yes"/>
    <s v="National"/>
  </r>
  <r>
    <n v="11"/>
    <s v="Daniel Martinez"/>
    <x v="10"/>
    <s v="M"/>
    <s v="Cycling"/>
    <x v="1"/>
    <n v="69.400000000000006"/>
    <n v="179"/>
    <x v="10"/>
    <n v="47"/>
    <n v="150"/>
    <n v="172"/>
    <n v="193"/>
    <n v="285"/>
    <n v="350"/>
    <n v="425"/>
    <n v="13.8"/>
    <n v="7.2"/>
    <n v="35"/>
    <n v="7.5"/>
    <n v="11.8"/>
    <n v="54"/>
    <n v="3"/>
    <s v="Yes"/>
    <s v="National"/>
  </r>
  <r>
    <n v="12"/>
    <s v="Amanda Lewis"/>
    <x v="0"/>
    <s v="F"/>
    <s v="Running"/>
    <x v="3"/>
    <n v="53.6"/>
    <n v="166"/>
    <x v="11"/>
    <n v="52"/>
    <n v="157"/>
    <n v="175"/>
    <n v="195"/>
    <n v="190"/>
    <n v="230"/>
    <n v="280"/>
    <n v="10.5"/>
    <n v="8"/>
    <n v="28"/>
    <n v="8.3000000000000007"/>
    <n v="8.1999999999999993"/>
    <n v="49"/>
    <n v="3.3"/>
    <s v="Yes"/>
    <s v="Regional"/>
  </r>
  <r>
    <n v="13"/>
    <s v="Christopher White"/>
    <x v="11"/>
    <s v="M"/>
    <s v="Triathlon"/>
    <x v="9"/>
    <n v="74.8"/>
    <n v="184"/>
    <x v="12"/>
    <n v="43"/>
    <n v="146"/>
    <n v="166"/>
    <n v="187"/>
    <n v="300"/>
    <n v="380"/>
    <n v="450"/>
    <n v="16.2"/>
    <n v="6.5"/>
    <n v="44"/>
    <n v="6.3"/>
    <n v="20.5"/>
    <n v="58"/>
    <n v="2.8"/>
    <s v="Yes"/>
    <s v="International"/>
  </r>
  <r>
    <n v="14"/>
    <s v="Jessica Robinson"/>
    <x v="1"/>
    <s v="F"/>
    <s v="Swimming"/>
    <x v="5"/>
    <n v="58.2"/>
    <n v="171"/>
    <x v="13"/>
    <n v="49"/>
    <n v="156"/>
    <n v="176"/>
    <n v="193"/>
    <n v="195"/>
    <n v="235"/>
    <n v="290"/>
    <n v="12"/>
    <n v="7.5"/>
    <n v="32"/>
    <n v="7.6"/>
    <n v="11.2"/>
    <n v="46"/>
    <n v="3.4"/>
    <s v="Yes"/>
    <s v="National"/>
  </r>
  <r>
    <n v="15"/>
    <s v="Andrew Davis"/>
    <x v="12"/>
    <s v="M"/>
    <s v="Running"/>
    <x v="2"/>
    <n v="67.5"/>
    <n v="177"/>
    <x v="14"/>
    <n v="42"/>
    <n v="144"/>
    <n v="164"/>
    <n v="189"/>
    <n v="275"/>
    <n v="340"/>
    <n v="410"/>
    <n v="14.8"/>
    <n v="7"/>
    <n v="36"/>
    <n v="7.3"/>
    <n v="12.8"/>
    <n v="62"/>
    <n v="2.7"/>
    <s v="Yes"/>
    <s v="International"/>
  </r>
  <r>
    <n v="16"/>
    <s v="Nicole Turner"/>
    <x v="3"/>
    <s v="F"/>
    <s v="Cycling"/>
    <x v="7"/>
    <n v="54.5"/>
    <n v="167"/>
    <x v="15"/>
    <n v="53"/>
    <n v="159"/>
    <n v="178"/>
    <n v="197"/>
    <n v="185"/>
    <n v="225"/>
    <n v="280"/>
    <n v="10.8"/>
    <n v="8.1999999999999993"/>
    <n v="26"/>
    <n v="8.5"/>
    <n v="7.5"/>
    <n v="47"/>
    <n v="3.5"/>
    <s v="No"/>
    <s v="Regional"/>
  </r>
  <r>
    <n v="17"/>
    <s v="Ryan Moore"/>
    <x v="13"/>
    <s v="M"/>
    <s v="Swimming"/>
    <x v="8"/>
    <n v="77.2"/>
    <n v="186"/>
    <x v="16"/>
    <n v="45"/>
    <n v="149"/>
    <n v="170"/>
    <n v="190"/>
    <n v="275"/>
    <n v="340"/>
    <n v="415"/>
    <n v="14"/>
    <n v="6.8"/>
    <n v="42"/>
    <n v="6.6"/>
    <n v="18.8"/>
    <n v="55"/>
    <n v="3.1"/>
    <s v="No"/>
    <s v="International"/>
  </r>
  <r>
    <n v="18"/>
    <s v="Olivia Baker"/>
    <x v="9"/>
    <s v="F"/>
    <s v="Triathlon"/>
    <x v="0"/>
    <n v="56.4"/>
    <n v="169"/>
    <x v="17"/>
    <n v="50"/>
    <n v="157"/>
    <n v="175"/>
    <n v="194"/>
    <n v="190"/>
    <n v="230"/>
    <n v="285"/>
    <n v="11.8"/>
    <n v="7.6"/>
    <n v="30"/>
    <n v="8"/>
    <n v="10.199999999999999"/>
    <n v="48"/>
    <n v="3.3"/>
    <s v="Yes"/>
    <s v="National"/>
  </r>
  <r>
    <n v="19"/>
    <s v="Thomas Scott"/>
    <x v="2"/>
    <s v="M"/>
    <s v="Cycling"/>
    <x v="6"/>
    <n v="71.8"/>
    <n v="182"/>
    <x v="2"/>
    <n v="44"/>
    <n v="147"/>
    <n v="167"/>
    <n v="188"/>
    <n v="290"/>
    <n v="365"/>
    <n v="435"/>
    <n v="15.2"/>
    <n v="6.4"/>
    <n v="46"/>
    <n v="6.1"/>
    <n v="20.2"/>
    <n v="57"/>
    <n v="2.9"/>
    <s v="Yes"/>
    <s v="International"/>
  </r>
  <r>
    <n v="20"/>
    <s v="Sophia King"/>
    <x v="0"/>
    <s v="F"/>
    <s v="Running"/>
    <x v="3"/>
    <n v="52.8"/>
    <n v="165"/>
    <x v="18"/>
    <n v="52"/>
    <n v="158"/>
    <n v="176"/>
    <n v="195"/>
    <n v="185"/>
    <n v="225"/>
    <n v="275"/>
    <n v="10.5"/>
    <n v="8.1"/>
    <n v="27"/>
    <n v="8.4"/>
    <n v="7.8"/>
    <n v="50"/>
    <n v="3.2"/>
    <s v="Yes"/>
    <s v="National"/>
  </r>
  <r>
    <n v="21"/>
    <s v="Matthew Allen"/>
    <x v="4"/>
    <s v="M"/>
    <s v="Swimming"/>
    <x v="4"/>
    <n v="73.5"/>
    <n v="183"/>
    <x v="19"/>
    <n v="46"/>
    <n v="151"/>
    <n v="173"/>
    <n v="192"/>
    <n v="270"/>
    <n v="335"/>
    <n v="410"/>
    <n v="13.2"/>
    <n v="7.2"/>
    <n v="34"/>
    <n v="7.4"/>
    <n v="12.2"/>
    <n v="56"/>
    <n v="3"/>
    <s v="Yes"/>
    <s v="National"/>
  </r>
  <r>
    <n v="22"/>
    <s v="Emma Hill"/>
    <x v="7"/>
    <s v="F"/>
    <s v="Cycling"/>
    <x v="10"/>
    <n v="53.6"/>
    <n v="166"/>
    <x v="20"/>
    <n v="54"/>
    <n v="161"/>
    <n v="180"/>
    <n v="198"/>
    <n v="175"/>
    <n v="210"/>
    <n v="260"/>
    <n v="9.8000000000000007"/>
    <n v="8.6"/>
    <n v="22"/>
    <n v="8.8000000000000007"/>
    <n v="5.8"/>
    <n v="45"/>
    <n v="3.6"/>
    <s v="No"/>
    <s v="Regional"/>
  </r>
  <r>
    <n v="23"/>
    <s v="Joshua Phillips"/>
    <x v="6"/>
    <s v="M"/>
    <s v="Triathlon"/>
    <x v="9"/>
    <n v="72.400000000000006"/>
    <n v="181"/>
    <x v="21"/>
    <n v="43"/>
    <n v="145"/>
    <n v="165"/>
    <n v="186"/>
    <n v="295"/>
    <n v="370"/>
    <n v="445"/>
    <n v="16.5"/>
    <n v="6.3"/>
    <n v="47"/>
    <n v="6.2"/>
    <n v="21.5"/>
    <n v="59"/>
    <n v="2.8"/>
    <s v="No"/>
    <s v="International"/>
  </r>
  <r>
    <n v="24"/>
    <s v="Ashley Lopez"/>
    <x v="5"/>
    <s v="F"/>
    <s v="Running"/>
    <x v="1"/>
    <n v="55.2"/>
    <n v="168"/>
    <x v="22"/>
    <n v="50"/>
    <n v="155"/>
    <n v="174"/>
    <n v="194"/>
    <n v="195"/>
    <n v="240"/>
    <n v="295"/>
    <n v="12.2"/>
    <n v="7.4"/>
    <n v="36"/>
    <n v="7.5"/>
    <n v="13.2"/>
    <n v="51"/>
    <n v="3.2"/>
    <s v="Yes"/>
    <s v="National"/>
  </r>
  <r>
    <n v="25"/>
    <s v="Kevin Young"/>
    <x v="12"/>
    <s v="M"/>
    <s v="Cycling"/>
    <x v="2"/>
    <n v="70.599999999999994"/>
    <n v="180"/>
    <x v="23"/>
    <n v="45"/>
    <n v="148"/>
    <n v="170"/>
    <n v="191"/>
    <n v="285"/>
    <n v="355"/>
    <n v="430"/>
    <n v="14.5"/>
    <n v="6.9"/>
    <n v="38"/>
    <n v="7.2"/>
    <n v="15.5"/>
    <n v="56"/>
    <n v="2.9"/>
    <s v="Yes"/>
    <s v="International"/>
  </r>
  <r>
    <n v="26"/>
    <s v="Samantha Carter"/>
    <x v="14"/>
    <s v="F"/>
    <s v="Swimming"/>
    <x v="7"/>
    <n v="54.8"/>
    <n v="169"/>
    <x v="24"/>
    <n v="53"/>
    <n v="160"/>
    <n v="179"/>
    <n v="197"/>
    <n v="180"/>
    <n v="220"/>
    <n v="270"/>
    <n v="10"/>
    <n v="8.4"/>
    <n v="24"/>
    <n v="8.6999999999999993"/>
    <n v="6.2"/>
    <n v="43"/>
    <n v="3.5"/>
    <s v="Yes"/>
    <s v="Regional"/>
  </r>
  <r>
    <n v="27"/>
    <s v="Brian Nelson"/>
    <x v="8"/>
    <s v="M"/>
    <s v="Running"/>
    <x v="11"/>
    <n v="69.8"/>
    <n v="179"/>
    <x v="25"/>
    <n v="42"/>
    <n v="144"/>
    <n v="163"/>
    <n v="185"/>
    <n v="280"/>
    <n v="350"/>
    <n v="425"/>
    <n v="15.6"/>
    <n v="6"/>
    <n v="49"/>
    <n v="5.9"/>
    <n v="22.8"/>
    <n v="57"/>
    <n v="2.9"/>
    <s v="No"/>
    <s v="International"/>
  </r>
  <r>
    <n v="28"/>
    <s v="Kimberly Wright"/>
    <x v="1"/>
    <s v="F"/>
    <s v="Triathlon"/>
    <x v="5"/>
    <n v="56.5"/>
    <n v="170"/>
    <x v="26"/>
    <n v="49"/>
    <n v="156"/>
    <n v="175"/>
    <n v="193"/>
    <n v="200"/>
    <n v="240"/>
    <n v="295"/>
    <n v="12.5"/>
    <n v="7.3"/>
    <n v="34"/>
    <n v="7.7"/>
    <n v="12.5"/>
    <n v="49"/>
    <n v="3.3"/>
    <s v="Yes"/>
    <s v="National"/>
  </r>
  <r>
    <n v="29"/>
    <s v="Jonathan Harris"/>
    <x v="11"/>
    <s v="M"/>
    <s v="Cycling"/>
    <x v="6"/>
    <n v="71.2"/>
    <n v="181"/>
    <x v="8"/>
    <n v="44"/>
    <n v="147"/>
    <n v="168"/>
    <n v="189"/>
    <n v="295"/>
    <n v="370"/>
    <n v="440"/>
    <n v="15.4"/>
    <n v="6.5"/>
    <n v="41"/>
    <n v="6.8"/>
    <n v="17.5"/>
    <n v="58"/>
    <n v="2.8"/>
    <s v="No"/>
    <s v="International"/>
  </r>
  <r>
    <n v="30"/>
    <s v="Lauren Turner"/>
    <x v="0"/>
    <s v="F"/>
    <s v="Swimming"/>
    <x v="3"/>
    <n v="57.3"/>
    <n v="172"/>
    <x v="27"/>
    <n v="51"/>
    <n v="158"/>
    <n v="177"/>
    <n v="195"/>
    <n v="190"/>
    <n v="230"/>
    <n v="285"/>
    <n v="11"/>
    <n v="8"/>
    <n v="28"/>
    <n v="8.1999999999999993"/>
    <n v="9.1999999999999993"/>
    <n v="46"/>
    <n v="3.4"/>
    <s v="Yes"/>
    <s v="National"/>
  </r>
  <r>
    <n v="31"/>
    <s v="Justin Brooks"/>
    <x v="10"/>
    <s v="M"/>
    <s v="Running"/>
    <x v="1"/>
    <n v="68.400000000000006"/>
    <n v="178"/>
    <x v="28"/>
    <n v="46"/>
    <n v="149"/>
    <n v="169"/>
    <n v="192"/>
    <n v="275"/>
    <n v="345"/>
    <n v="420"/>
    <n v="13.8"/>
    <n v="7.3"/>
    <n v="33"/>
    <n v="7.6"/>
    <n v="11.5"/>
    <n v="59"/>
    <n v="2.8"/>
    <s v="Yes"/>
    <s v="National"/>
  </r>
  <r>
    <n v="32"/>
    <s v="Rachel Adams"/>
    <x v="3"/>
    <s v="F"/>
    <s v="Cycling"/>
    <x v="7"/>
    <n v="54.2"/>
    <n v="167"/>
    <x v="29"/>
    <n v="53"/>
    <n v="159"/>
    <n v="177"/>
    <n v="196"/>
    <n v="180"/>
    <n v="220"/>
    <n v="275"/>
    <n v="10.5"/>
    <n v="8.1999999999999993"/>
    <n v="25"/>
    <n v="8.5"/>
    <n v="7.2"/>
    <n v="47"/>
    <n v="3.4"/>
    <s v="Yes"/>
    <s v="Regional"/>
  </r>
  <r>
    <n v="33"/>
    <s v="Brandon Cook"/>
    <x v="13"/>
    <s v="M"/>
    <s v="Triathlon"/>
    <x v="8"/>
    <n v="75.599999999999994"/>
    <n v="185"/>
    <x v="30"/>
    <n v="42"/>
    <n v="145"/>
    <n v="164"/>
    <n v="186"/>
    <n v="305"/>
    <n v="385"/>
    <n v="455"/>
    <n v="16.8"/>
    <n v="6.2"/>
    <n v="46"/>
    <n v="6"/>
    <n v="21.8"/>
    <n v="60"/>
    <n v="2.7"/>
    <s v="No"/>
    <s v="International"/>
  </r>
  <r>
    <n v="34"/>
    <s v="Victoria Reed"/>
    <x v="9"/>
    <s v="F"/>
    <s v="Swimming"/>
    <x v="0"/>
    <n v="58.5"/>
    <n v="171"/>
    <x v="6"/>
    <n v="50"/>
    <n v="157"/>
    <n v="176"/>
    <n v="194"/>
    <n v="195"/>
    <n v="235"/>
    <n v="290"/>
    <n v="11.6"/>
    <n v="7.7"/>
    <n v="31"/>
    <n v="7.9"/>
    <n v="10.8"/>
    <n v="48"/>
    <n v="3.3"/>
    <s v="Yes"/>
    <s v="National"/>
  </r>
  <r>
    <n v="35"/>
    <s v="Patrick Morgan"/>
    <x v="2"/>
    <s v="M"/>
    <s v="Cycling"/>
    <x v="2"/>
    <n v="72.3"/>
    <n v="182"/>
    <x v="31"/>
    <n v="44"/>
    <n v="148"/>
    <n v="169"/>
    <n v="190"/>
    <n v="290"/>
    <n v="365"/>
    <n v="440"/>
    <n v="15"/>
    <n v="6.7"/>
    <n v="39"/>
    <n v="7.1"/>
    <n v="16.5"/>
    <n v="57"/>
    <n v="2.9"/>
    <s v="Yes"/>
    <s v="International"/>
  </r>
  <r>
    <n v="36"/>
    <s v="Hannah Bailey"/>
    <x v="7"/>
    <s v="F"/>
    <s v="Running"/>
    <x v="7"/>
    <n v="53.1"/>
    <n v="166"/>
    <x v="32"/>
    <n v="53"/>
    <n v="160"/>
    <n v="178"/>
    <n v="196"/>
    <n v="180"/>
    <n v="220"/>
    <n v="270"/>
    <n v="10.199999999999999"/>
    <n v="8.4"/>
    <n v="24"/>
    <n v="8.6"/>
    <n v="6.5"/>
    <n v="48"/>
    <n v="3.4"/>
    <s v="Yes"/>
    <s v="Regional"/>
  </r>
  <r>
    <n v="37"/>
    <s v="Edward Kelly"/>
    <x v="8"/>
    <s v="M"/>
    <s v="Swimming"/>
    <x v="11"/>
    <n v="76.8"/>
    <n v="186"/>
    <x v="33"/>
    <n v="43"/>
    <n v="146"/>
    <n v="167"/>
    <n v="187"/>
    <n v="280"/>
    <n v="350"/>
    <n v="425"/>
    <n v="14.2"/>
    <n v="6.4"/>
    <n v="45"/>
    <n v="6.3"/>
    <n v="19.8"/>
    <n v="56"/>
    <n v="3"/>
    <s v="No"/>
    <s v="International"/>
  </r>
  <r>
    <n v="38"/>
    <s v="Natalie Cooper"/>
    <x v="5"/>
    <s v="F"/>
    <s v="Triathlon"/>
    <x v="5"/>
    <n v="57.2"/>
    <n v="170"/>
    <x v="18"/>
    <n v="49"/>
    <n v="155"/>
    <n v="174"/>
    <n v="193"/>
    <n v="200"/>
    <n v="245"/>
    <n v="300"/>
    <n v="12.4"/>
    <n v="7.4"/>
    <n v="33"/>
    <n v="7.8"/>
    <n v="11.8"/>
    <n v="50"/>
    <n v="3.2"/>
    <s v="Yes"/>
    <s v="National"/>
  </r>
  <r>
    <n v="39"/>
    <s v="Adam Price"/>
    <x v="12"/>
    <s v="M"/>
    <s v="Running"/>
    <x v="4"/>
    <n v="69.5"/>
    <n v="179"/>
    <x v="34"/>
    <n v="45"/>
    <n v="147"/>
    <n v="166"/>
    <n v="189"/>
    <n v="285"/>
    <n v="355"/>
    <n v="430"/>
    <n v="14.6"/>
    <n v="6.9"/>
    <n v="37"/>
    <n v="7.2"/>
    <n v="14.5"/>
    <n v="61"/>
    <n v="2.7"/>
    <s v="Yes"/>
    <s v="International"/>
  </r>
  <r>
    <n v="40"/>
    <s v="Kayla Ward"/>
    <x v="0"/>
    <s v="F"/>
    <s v="Cycling"/>
    <x v="3"/>
    <n v="55.4"/>
    <n v="168"/>
    <x v="35"/>
    <n v="52"/>
    <n v="158"/>
    <n v="176"/>
    <n v="195"/>
    <n v="185"/>
    <n v="225"/>
    <n v="280"/>
    <n v="11.2"/>
    <n v="8.1"/>
    <n v="27"/>
    <n v="8.3000000000000007"/>
    <n v="8.5"/>
    <n v="49"/>
    <n v="3.3"/>
    <s v="Yes"/>
    <s v="National"/>
  </r>
  <r>
    <n v="41"/>
    <s v="Timothy Ross"/>
    <x v="6"/>
    <s v="M"/>
    <s v="Swimming"/>
    <x v="9"/>
    <n v="74.5"/>
    <n v="184"/>
    <x v="36"/>
    <n v="44"/>
    <n v="147"/>
    <n v="169"/>
    <n v="189"/>
    <n v="275"/>
    <n v="345"/>
    <n v="420"/>
    <n v="13.8"/>
    <n v="6.6"/>
    <n v="43"/>
    <n v="6.4"/>
    <n v="18.5"/>
    <n v="57"/>
    <n v="2.9"/>
    <s v="No"/>
    <s v="International"/>
  </r>
  <r>
    <n v="42"/>
    <s v="Megan Jenkins"/>
    <x v="1"/>
    <s v="F"/>
    <s v="Running"/>
    <x v="0"/>
    <n v="54.8"/>
    <n v="169"/>
    <x v="37"/>
    <n v="50"/>
    <n v="156"/>
    <n v="175"/>
    <n v="194"/>
    <n v="195"/>
    <n v="240"/>
    <n v="295"/>
    <n v="11.5"/>
    <n v="7.8"/>
    <n v="30"/>
    <n v="8"/>
    <n v="10.199999999999999"/>
    <n v="52"/>
    <n v="3.1"/>
    <s v="Yes"/>
    <s v="National"/>
  </r>
  <r>
    <n v="43"/>
    <s v="Steven Ward"/>
    <x v="4"/>
    <s v="M"/>
    <s v="Triathlon"/>
    <x v="4"/>
    <n v="72.099999999999994"/>
    <n v="182"/>
    <x v="38"/>
    <n v="45"/>
    <n v="148"/>
    <n v="168"/>
    <n v="190"/>
    <n v="295"/>
    <n v="370"/>
    <n v="445"/>
    <n v="15.6"/>
    <n v="6.8"/>
    <n v="38"/>
    <n v="7.1"/>
    <n v="15.8"/>
    <n v="58"/>
    <n v="2.8"/>
    <s v="Yes"/>
    <s v="International"/>
  </r>
  <r>
    <n v="44"/>
    <s v="Amber Hughes"/>
    <x v="7"/>
    <s v="F"/>
    <s v="Swimming"/>
    <x v="10"/>
    <n v="53.8"/>
    <n v="167"/>
    <x v="39"/>
    <n v="54"/>
    <n v="160"/>
    <n v="179"/>
    <n v="197"/>
    <n v="175"/>
    <n v="215"/>
    <n v="265"/>
    <n v="9.8000000000000007"/>
    <n v="8.5"/>
    <n v="23"/>
    <n v="8.6999999999999993"/>
    <n v="6.2"/>
    <n v="44"/>
    <n v="3.5"/>
    <s v="No"/>
    <s v="Regional"/>
  </r>
  <r>
    <n v="45"/>
    <s v="Gregory Russell"/>
    <x v="13"/>
    <s v="M"/>
    <s v="Cycling"/>
    <x v="8"/>
    <n v="70.8"/>
    <n v="180"/>
    <x v="40"/>
    <n v="43"/>
    <n v="145"/>
    <n v="165"/>
    <n v="187"/>
    <n v="290"/>
    <n v="365"/>
    <n v="440"/>
    <n v="15.4"/>
    <n v="6.3"/>
    <n v="47"/>
    <n v="6.1"/>
    <n v="20.8"/>
    <n v="56"/>
    <n v="2.9"/>
    <s v="No"/>
    <s v="International"/>
  </r>
  <r>
    <n v="46"/>
    <s v="Brittany Campbell"/>
    <x v="9"/>
    <s v="F"/>
    <s v="Running"/>
    <x v="0"/>
    <n v="56.2"/>
    <n v="169"/>
    <x v="41"/>
    <n v="51"/>
    <n v="157"/>
    <n v="176"/>
    <n v="194"/>
    <n v="190"/>
    <n v="235"/>
    <n v="290"/>
    <n v="11.4"/>
    <n v="7.7"/>
    <n v="32"/>
    <n v="7.8"/>
    <n v="11.5"/>
    <n v="49"/>
    <n v="3.3"/>
    <s v="Yes"/>
    <s v="National"/>
  </r>
  <r>
    <n v="47"/>
    <s v="Kenneth Coleman"/>
    <x v="2"/>
    <s v="M"/>
    <s v="Swimming"/>
    <x v="2"/>
    <n v="73.599999999999994"/>
    <n v="183"/>
    <x v="42"/>
    <n v="45"/>
    <n v="149"/>
    <n v="171"/>
    <n v="191"/>
    <n v="280"/>
    <n v="345"/>
    <n v="420"/>
    <n v="13.5"/>
    <n v="6.9"/>
    <n v="36"/>
    <n v="7.3"/>
    <n v="13.8"/>
    <n v="56"/>
    <n v="3"/>
    <s v="Yes"/>
    <s v="International"/>
  </r>
  <r>
    <n v="48"/>
    <s v="Danielle Parker"/>
    <x v="3"/>
    <s v="F"/>
    <s v="Triathlon"/>
    <x v="7"/>
    <n v="54.5"/>
    <n v="168"/>
    <x v="13"/>
    <n v="53"/>
    <n v="159"/>
    <n v="177"/>
    <n v="196"/>
    <n v="185"/>
    <n v="225"/>
    <n v="280"/>
    <n v="10.8"/>
    <n v="8.3000000000000007"/>
    <n v="26"/>
    <n v="8.4"/>
    <n v="7.8"/>
    <n v="47"/>
    <n v="3.4"/>
    <s v="Yes"/>
    <s v="Regional"/>
  </r>
  <r>
    <n v="49"/>
    <s v="Alan Rivera"/>
    <x v="8"/>
    <s v="M"/>
    <s v="Running"/>
    <x v="11"/>
    <n v="71.2"/>
    <n v="181"/>
    <x v="43"/>
    <n v="42"/>
    <n v="144"/>
    <n v="163"/>
    <n v="185"/>
    <n v="290"/>
    <n v="365"/>
    <n v="440"/>
    <n v="15.8"/>
    <n v="6.1"/>
    <n v="48"/>
    <n v="6"/>
    <n v="22.2"/>
    <n v="59"/>
    <n v="2.8"/>
    <s v="No"/>
    <s v="International"/>
  </r>
  <r>
    <n v="50"/>
    <s v="Jamie Rogers"/>
    <x v="1"/>
    <s v="F"/>
    <s v="Cycling"/>
    <x v="5"/>
    <n v="57.8"/>
    <n v="170"/>
    <x v="44"/>
    <n v="49"/>
    <n v="156"/>
    <n v="175"/>
    <n v="193"/>
    <n v="200"/>
    <n v="245"/>
    <n v="305"/>
    <n v="12.2"/>
    <n v="7.5"/>
    <n v="34"/>
    <n v="7.6"/>
    <n v="12.2"/>
    <n v="50"/>
    <n v="3.2"/>
    <s v="Yes"/>
    <s v="National"/>
  </r>
  <r>
    <n v="51"/>
    <s v="Jordan Willis"/>
    <x v="1"/>
    <s v="M"/>
    <s v="Swimming"/>
    <x v="5"/>
    <n v="70.400000000000006"/>
    <n v="183"/>
    <x v="45"/>
    <n v="47"/>
    <n v="151"/>
    <n v="172"/>
    <n v="191"/>
    <n v="265"/>
    <n v="330"/>
    <n v="405"/>
    <n v="12.8"/>
    <n v="7.6"/>
    <n v="33"/>
    <n v="7.7"/>
    <n v="10.5"/>
    <n v="57"/>
    <n v="3"/>
    <s v="Yes"/>
    <s v="National"/>
  </r>
  <r>
    <n v="52"/>
    <s v="Taylor Schmidt"/>
    <x v="10"/>
    <s v="F"/>
    <s v="Running"/>
    <x v="1"/>
    <n v="54.2"/>
    <n v="169"/>
    <x v="33"/>
    <n v="50"/>
    <n v="155"/>
    <n v="174"/>
    <n v="193"/>
    <n v="195"/>
    <n v="240"/>
    <n v="300"/>
    <n v="11.8"/>
    <n v="7.5"/>
    <n v="35"/>
    <n v="7.4"/>
    <n v="13.5"/>
    <n v="51"/>
    <n v="3.2"/>
    <s v="Yes"/>
    <s v="National"/>
  </r>
  <r>
    <n v="53"/>
    <s v="Morgan Peterson"/>
    <x v="7"/>
    <s v="M"/>
    <s v="Cycling"/>
    <x v="7"/>
    <n v="67.5"/>
    <n v="180"/>
    <x v="11"/>
    <n v="48"/>
    <n v="153"/>
    <n v="176"/>
    <n v="195"/>
    <n v="250"/>
    <n v="325"/>
    <n v="400"/>
    <n v="11.5"/>
    <n v="8.1999999999999993"/>
    <n v="24"/>
    <n v="8.6"/>
    <n v="7.5"/>
    <n v="53"/>
    <n v="3.1"/>
    <s v="Yes"/>
    <s v="Regional"/>
  </r>
  <r>
    <n v="54"/>
    <s v="Casey Thompson"/>
    <x v="0"/>
    <s v="F"/>
    <s v="Triathlon"/>
    <x v="3"/>
    <n v="55.8"/>
    <n v="168"/>
    <x v="46"/>
    <n v="51"/>
    <n v="158"/>
    <n v="177"/>
    <n v="195"/>
    <n v="190"/>
    <n v="230"/>
    <n v="285"/>
    <n v="12"/>
    <n v="8"/>
    <n v="29"/>
    <n v="8.1"/>
    <n v="9.8000000000000007"/>
    <n v="48"/>
    <n v="3.3"/>
    <s v="Yes"/>
    <s v="National"/>
  </r>
  <r>
    <n v="55"/>
    <s v="Riley Foster"/>
    <x v="2"/>
    <s v="M"/>
    <s v="Running"/>
    <x v="2"/>
    <n v="71.2"/>
    <n v="181"/>
    <x v="12"/>
    <n v="45"/>
    <n v="147"/>
    <n v="167"/>
    <n v="188"/>
    <n v="285"/>
    <n v="355"/>
    <n v="425"/>
    <n v="14.8"/>
    <n v="6.8"/>
    <n v="38"/>
    <n v="7.1"/>
    <n v="15.2"/>
    <n v="59"/>
    <n v="2.8"/>
    <s v="Yes"/>
    <s v="International"/>
  </r>
  <r>
    <n v="56"/>
    <s v="Avery Richardson"/>
    <x v="3"/>
    <s v="F"/>
    <s v="Swimming"/>
    <x v="7"/>
    <n v="56.2"/>
    <n v="170"/>
    <x v="47"/>
    <n v="52"/>
    <n v="159"/>
    <n v="178"/>
    <n v="196"/>
    <n v="185"/>
    <n v="225"/>
    <n v="275"/>
    <n v="10.6"/>
    <n v="8.1999999999999993"/>
    <n v="27"/>
    <n v="8.4"/>
    <n v="8.1999999999999993"/>
    <n v="45"/>
    <n v="3.4"/>
    <s v="Yes"/>
    <s v="Regional"/>
  </r>
  <r>
    <n v="57"/>
    <s v="Peyton Murphy"/>
    <x v="6"/>
    <s v="M"/>
    <s v="Cycling"/>
    <x v="9"/>
    <n v="72.8"/>
    <n v="182"/>
    <x v="48"/>
    <n v="43"/>
    <n v="146"/>
    <n v="167"/>
    <n v="187"/>
    <n v="295"/>
    <n v="375"/>
    <n v="445"/>
    <n v="15.6"/>
    <n v="6.4"/>
    <n v="45"/>
    <n v="6.2"/>
    <n v="19.8"/>
    <n v="57"/>
    <n v="2.9"/>
    <s v="No"/>
    <s v="International"/>
  </r>
  <r>
    <n v="58"/>
    <s v="Reese Bennett"/>
    <x v="5"/>
    <s v="F"/>
    <s v="Triathlon"/>
    <x v="5"/>
    <n v="57.5"/>
    <n v="171"/>
    <x v="49"/>
    <n v="49"/>
    <n v="156"/>
    <n v="175"/>
    <n v="193"/>
    <n v="200"/>
    <n v="240"/>
    <n v="295"/>
    <n v="12.5"/>
    <n v="7.3"/>
    <n v="34"/>
    <n v="7.6"/>
    <n v="12.8"/>
    <n v="50"/>
    <n v="3.2"/>
    <s v="Yes"/>
    <s v="National"/>
  </r>
  <r>
    <n v="59"/>
    <s v="Parker Wagner"/>
    <x v="12"/>
    <s v="M"/>
    <s v="Swimming"/>
    <x v="4"/>
    <n v="74.5"/>
    <n v="184"/>
    <x v="50"/>
    <n v="45"/>
    <n v="149"/>
    <n v="170"/>
    <n v="190"/>
    <n v="275"/>
    <n v="340"/>
    <n v="415"/>
    <n v="13.6"/>
    <n v="7"/>
    <n v="37"/>
    <n v="7.2"/>
    <n v="14.2"/>
    <n v="56"/>
    <n v="3"/>
    <s v="Yes"/>
    <s v="International"/>
  </r>
  <r>
    <n v="60"/>
    <s v="Drew Dixon"/>
    <x v="0"/>
    <s v="F"/>
    <s v="Running"/>
    <x v="3"/>
    <n v="53.6"/>
    <n v="167"/>
    <x v="19"/>
    <n v="52"/>
    <n v="158"/>
    <n v="176"/>
    <n v="195"/>
    <n v="190"/>
    <n v="230"/>
    <n v="280"/>
    <n v="10.8"/>
    <n v="8.1"/>
    <n v="28"/>
    <n v="8.1999999999999993"/>
    <n v="9.5"/>
    <n v="50"/>
    <n v="3.2"/>
    <s v="Yes"/>
    <s v="Nation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C0F11-3859-934C-B70C-A9ED0C79336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U18" firstHeaderRow="1" firstDataRow="3" firstDataCol="1"/>
  <pivotFields count="26">
    <pivotField dataField="1" showAll="0"/>
    <pivotField showAll="0"/>
    <pivotField showAll="0"/>
    <pivotField showAll="0"/>
    <pivotField showAll="0"/>
    <pivotField axis="axisRow" showAll="0">
      <items count="13">
        <item x="10"/>
        <item x="7"/>
        <item x="3"/>
        <item x="0"/>
        <item x="5"/>
        <item x="1"/>
        <item x="4"/>
        <item x="2"/>
        <item x="6"/>
        <item x="9"/>
        <item x="8"/>
        <item x="11"/>
        <item t="default"/>
      </items>
    </pivotField>
    <pivotField showAll="0"/>
    <pivotField showAll="0"/>
    <pivotField axis="axisCol" showAll="0">
      <items count="7">
        <item x="0"/>
        <item x="1"/>
        <item x="2"/>
        <item x="3"/>
        <item x="4"/>
        <item x="5"/>
        <item t="default"/>
      </items>
    </pivotField>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5"/>
  </rowFields>
  <rowItems count="13">
    <i>
      <x/>
    </i>
    <i>
      <x v="1"/>
    </i>
    <i>
      <x v="2"/>
    </i>
    <i>
      <x v="3"/>
    </i>
    <i>
      <x v="4"/>
    </i>
    <i>
      <x v="5"/>
    </i>
    <i>
      <x v="6"/>
    </i>
    <i>
      <x v="7"/>
    </i>
    <i>
      <x v="8"/>
    </i>
    <i>
      <x v="9"/>
    </i>
    <i>
      <x v="10"/>
    </i>
    <i>
      <x v="11"/>
    </i>
    <i t="grand">
      <x/>
    </i>
  </rowItems>
  <colFields count="2">
    <field x="8"/>
    <field x="-2"/>
  </colFields>
  <colItems count="20">
    <i>
      <x v="1"/>
      <x/>
    </i>
    <i r="1" i="1">
      <x v="1"/>
    </i>
    <i r="1" i="2">
      <x v="2"/>
    </i>
    <i r="1" i="3">
      <x v="3"/>
    </i>
    <i>
      <x v="2"/>
      <x/>
    </i>
    <i r="1" i="1">
      <x v="1"/>
    </i>
    <i r="1" i="2">
      <x v="2"/>
    </i>
    <i r="1" i="3">
      <x v="3"/>
    </i>
    <i>
      <x v="3"/>
      <x/>
    </i>
    <i r="1" i="1">
      <x v="1"/>
    </i>
    <i r="1" i="2">
      <x v="2"/>
    </i>
    <i r="1" i="3">
      <x v="3"/>
    </i>
    <i>
      <x v="4"/>
      <x/>
    </i>
    <i r="1" i="1">
      <x v="1"/>
    </i>
    <i r="1" i="2">
      <x v="2"/>
    </i>
    <i r="1" i="3">
      <x v="3"/>
    </i>
    <i t="grand">
      <x/>
    </i>
    <i t="grand" i="1">
      <x/>
    </i>
    <i t="grand" i="2">
      <x/>
    </i>
    <i t="grand" i="3">
      <x/>
    </i>
  </colItems>
  <dataFields count="4">
    <dataField name="Sum of Athlete_ID" fld="0" baseField="0" baseItem="0"/>
    <dataField name="Average of HR_Max" fld="12" subtotal="average" baseField="0" baseItem="0" numFmtId="1"/>
    <dataField name="Average of Power_Max_W" fld="15" subtotal="average" baseField="0" baseItem="0" numFmtId="2"/>
    <dataField name="Sum of Power Efficiency"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314985-A29B-FC44-88BC-78D546D65CA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6" firstHeaderRow="0" firstDataRow="1" firstDataCol="1"/>
  <pivotFields count="26">
    <pivotField showAll="0"/>
    <pivotField showAll="0"/>
    <pivotField showAll="0">
      <items count="16">
        <item x="14"/>
        <item x="7"/>
        <item x="3"/>
        <item x="0"/>
        <item x="9"/>
        <item x="1"/>
        <item x="5"/>
        <item x="10"/>
        <item x="4"/>
        <item x="12"/>
        <item x="2"/>
        <item x="11"/>
        <item x="6"/>
        <item x="13"/>
        <item x="8"/>
        <item t="default"/>
      </items>
    </pivotField>
    <pivotField showAll="0"/>
    <pivotField showAll="0"/>
    <pivotField axis="axisRow" showAll="0">
      <items count="13">
        <item x="10"/>
        <item x="7"/>
        <item x="3"/>
        <item x="0"/>
        <item x="5"/>
        <item x="1"/>
        <item x="4"/>
        <item x="2"/>
        <item x="6"/>
        <item x="9"/>
        <item x="8"/>
        <item x="11"/>
        <item t="default"/>
      </items>
    </pivotField>
    <pivotField showAll="0"/>
    <pivotField showAll="0"/>
    <pivotField dataField="1" showAll="0"/>
    <pivotField showAll="0"/>
    <pivotField showAll="0"/>
    <pivotField showAll="0"/>
    <pivotField showAll="0"/>
    <pivotField showAll="0"/>
    <pivotField showAll="0"/>
    <pivotField dataField="1" showAll="0"/>
    <pivotField showAll="0"/>
    <pivotField showAll="0"/>
    <pivotField dataField="1" showAll="0"/>
    <pivotField showAll="0"/>
    <pivotField dataField="1" showAll="0"/>
    <pivotField showAll="0"/>
    <pivotField showAll="0"/>
    <pivotField showAll="0"/>
    <pivotField showAll="0"/>
    <pivotField dragToRow="0" dragToCol="0" dragToPage="0" showAll="0" defaultSubtotal="0"/>
  </pivotFields>
  <rowFields count="1">
    <field x="5"/>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Average of VO2max_ml_kg_min" fld="8" subtotal="average" baseField="0" baseItem="0"/>
    <dataField name="Average of Power_Max_W" fld="15" subtotal="average" baseField="0" baseItem="0"/>
    <dataField name="Average of Injury_Risk_Pct" fld="20" subtotal="average" baseField="0" baseItem="0"/>
    <dataField name="Average of Fatigue_Score" fld="18"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B40972A-CCFB-6D4D-910A-81A1695F9CFB}" sourceName="Age">
  <pivotTables>
    <pivotTable tabId="3" name="PivotTable5"/>
  </pivotTables>
  <data>
    <tabular pivotCacheId="1940022224">
      <items count="15">
        <i x="14" s="1"/>
        <i x="7" s="1"/>
        <i x="3" s="1"/>
        <i x="0" s="1"/>
        <i x="9" s="1"/>
        <i x="1" s="1"/>
        <i x="5" s="1"/>
        <i x="10" s="1"/>
        <i x="4" s="1"/>
        <i x="12" s="1"/>
        <i x="2" s="1"/>
        <i x="11" s="1"/>
        <i x="6"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Years" xr10:uid="{56834F03-51A1-9247-9295-76FA49C5B034}" sourceName="Experience_Years">
  <pivotTables>
    <pivotTable tabId="3" name="PivotTable5"/>
  </pivotTables>
  <data>
    <tabular pivotCacheId="1940022224">
      <items count="12">
        <i x="10" s="1"/>
        <i x="7" s="1"/>
        <i x="3" s="1"/>
        <i x="0" s="1"/>
        <i x="5" s="1"/>
        <i x="1" s="1"/>
        <i x="4" s="1"/>
        <i x="2" s="1"/>
        <i x="6" s="1"/>
        <i x="9"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51BCB6A-E8B3-F64C-B537-F8250D7E6641}" cache="Slicer_Age" caption="Age" rowHeight="251883"/>
  <slicer name="Experience_Years" xr10:uid="{16A914B7-A175-2B46-AF8D-0233E7C772F0}" cache="Slicer_Experience_Years" caption="Experience_Year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24C323-1AC0-8B4C-931F-C09152CA67E6}" name="Table1" displayName="Table1" ref="A1:AC61" totalsRowShown="0">
  <autoFilter ref="A1:AC61" xr:uid="{8624C323-1AC0-8B4C-931F-C09152CA67E6}"/>
  <tableColumns count="29">
    <tableColumn id="1" xr3:uid="{04296655-3CDE-5B41-BA11-390D3D0769C2}" name="Athlete_ID"/>
    <tableColumn id="2" xr3:uid="{92B14339-C2FA-DD40-937B-8E353D348670}" name="Name"/>
    <tableColumn id="3" xr3:uid="{ED8D34FA-0391-AE4A-9575-6878CED652B0}" name="Age"/>
    <tableColumn id="4" xr3:uid="{34BA6B57-013F-1549-ABF4-728CB64863E1}" name="Gender"/>
    <tableColumn id="5" xr3:uid="{A3C1FCC6-BB12-5649-B411-AF3438981552}" name="Sport"/>
    <tableColumn id="6" xr3:uid="{56E49BB9-E8F3-C84B-AE37-8C9DB857E171}" name="Experience_Years"/>
    <tableColumn id="7" xr3:uid="{873CC303-0F71-7948-9486-39584713F8D0}" name="Weight_kg"/>
    <tableColumn id="8" xr3:uid="{D2954B5E-FEA9-8B49-A52A-96FCBCC92669}" name="Height_cm"/>
    <tableColumn id="9" xr3:uid="{A2013272-3067-EF46-AA26-253F95256EFF}" name="VO2max_ml_kg_min"/>
    <tableColumn id="10" xr3:uid="{7261B086-BD76-1143-97FF-BBA26A529E24}" name="HR_Rest"/>
    <tableColumn id="11" xr3:uid="{9EDEBF8E-10DD-3447-85EA-EE00C44EC4DC}" name="HR_Aerobic"/>
    <tableColumn id="12" xr3:uid="{DAC9B920-BECC-504F-86E8-E6850DD6E039}" name="HR_Anaerobic"/>
    <tableColumn id="13" xr3:uid="{B6D4AC4F-7308-8142-BC34-8DB25D204F69}" name="HR_Max"/>
    <tableColumn id="14" xr3:uid="{09C3A149-3DBE-254B-8317-A7AF392BCAE5}" name="Power_Aerobic_W"/>
    <tableColumn id="15" xr3:uid="{7DDCE133-2AA0-484C-B703-DF2CCE696BC3}" name="Power_Anaerobic_W"/>
    <tableColumn id="16" xr3:uid="{2A420441-DB9C-8D45-9335-033ACA657350}" name="Power_Max_W"/>
    <tableColumn id="17" xr3:uid="{59073F8D-7EB9-1D4A-86F5-0F7D3C5C45BF}" name="Training_Hours_Week"/>
    <tableColumn id="18" xr3:uid="{8088417D-DB20-C442-9C01-62475839FBCB}" name="Recovery_Hours_Day"/>
    <tableColumn id="19" xr3:uid="{5E57F08F-9661-3C4B-A115-BFD27763196B}" name="Fatigue_Score"/>
    <tableColumn id="20" xr3:uid="{47CBD7BE-6CB1-004B-98D2-442D89AD267A}" name="Sleep_Quality"/>
    <tableColumn id="21" xr3:uid="{83C1FBAE-6CE8-5B44-9E56-B097220124F1}" name="Injury_Risk_Pct"/>
    <tableColumn id="22" xr3:uid="{4675B0CB-B270-E14E-A1FC-F17FE571C570}" name="Vertical_Jump_cm"/>
    <tableColumn id="23" xr3:uid="{F8DB0461-6666-384E-A903-05596BFA4745}" name="Sprint_20m_sec"/>
    <tableColumn id="24" xr3:uid="{6EDF0F6F-9539-1948-8090-9E2618D3B04E}" name="In_Season"/>
    <tableColumn id="25" xr3:uid="{5CB33B0A-4647-7F46-9134-98BDAC350888}" name="Competition_Level"/>
    <tableColumn id="26" xr3:uid="{373F8DA4-91EF-7745-AB4D-5D0C755F4479}" name="Injury Risk" dataDxfId="9">
      <calculatedColumnFormula xml:space="preserve"> IF(Table1[[#This Row],[Injury_Risk_Pct]]&gt;15, "High", IF(Table1[[#This Row],[Injury_Risk_Pct]]&gt;10, "Medium", "Low"))</calculatedColumnFormula>
    </tableColumn>
    <tableColumn id="27" xr3:uid="{61E8FF68-CC42-A540-9ACC-6A31FC0DF8CF}" name="Recovery Alert" dataDxfId="8">
      <calculatedColumnFormula xml:space="preserve"> IF(AND(Table1[[#This Row],[Injury_Risk_Pct]]&gt;10,Table1[[#This Row],[Recovery_Hours_Day]]&lt;6), "Alert", "OK")</calculatedColumnFormula>
    </tableColumn>
    <tableColumn id="28" xr3:uid="{82213063-62C5-504E-AAC6-4E3CCA589001}" name="Workload Alert" dataDxfId="7">
      <calculatedColumnFormula>IF(Table1[[#This Row],[Training_Hours_Week]] &gt; AVERAGEIFS(Table1[Training_Hours_Week], Table1[Age], "&gt;" &amp; Table1[[#This Row],[Age]] - 5) * 1.25, "High Workload", "OK")</calculatedColumnFormula>
    </tableColumn>
    <tableColumn id="30" xr3:uid="{83064EC8-511E-074A-923D-C0BEBD08214F}" name="Experience Level" dataDxfId="6">
      <calculatedColumnFormula xml:space="preserve"> IF(Table1[[#This Row],[Experience_Years]]&gt;10, "Advanced", IF(Table1[[#This Row],[Experience_Years]]&gt;5, "Intermediate", "Beginner"))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F29D-0A2E-A54B-A458-DE20E7117C87}">
  <dimension ref="A3:U18"/>
  <sheetViews>
    <sheetView zoomScale="87" workbookViewId="0">
      <selection activeCell="E10" sqref="E10"/>
    </sheetView>
  </sheetViews>
  <sheetFormatPr baseColWidth="10" defaultRowHeight="16" x14ac:dyDescent="0.2"/>
  <cols>
    <col min="1" max="1" width="13" bestFit="1" customWidth="1"/>
    <col min="2" max="2" width="16" bestFit="1" customWidth="1"/>
    <col min="3" max="3" width="17" bestFit="1" customWidth="1"/>
    <col min="4" max="4" width="22.33203125" bestFit="1" customWidth="1"/>
    <col min="5" max="5" width="21" bestFit="1" customWidth="1"/>
    <col min="6" max="6" width="15.83203125" bestFit="1" customWidth="1"/>
    <col min="7" max="7" width="17" bestFit="1" customWidth="1"/>
    <col min="8" max="8" width="22.33203125" bestFit="1" customWidth="1"/>
    <col min="9" max="9" width="21" bestFit="1" customWidth="1"/>
    <col min="10" max="10" width="15.83203125" bestFit="1" customWidth="1"/>
    <col min="11" max="11" width="17" bestFit="1" customWidth="1"/>
    <col min="12" max="12" width="22.33203125" bestFit="1" customWidth="1"/>
    <col min="13" max="13" width="21" bestFit="1" customWidth="1"/>
    <col min="14" max="14" width="15.83203125" bestFit="1" customWidth="1"/>
    <col min="15" max="15" width="17" bestFit="1" customWidth="1"/>
    <col min="16" max="16" width="22.33203125" bestFit="1" customWidth="1"/>
    <col min="17" max="17" width="21" bestFit="1" customWidth="1"/>
    <col min="18" max="18" width="20.33203125" bestFit="1" customWidth="1"/>
    <col min="19" max="19" width="21.5" bestFit="1" customWidth="1"/>
    <col min="20" max="20" width="26.83203125" bestFit="1" customWidth="1"/>
    <col min="21" max="21" width="25.5" bestFit="1" customWidth="1"/>
    <col min="22" max="51" width="16" bestFit="1" customWidth="1"/>
    <col min="52" max="52" width="10.5" bestFit="1" customWidth="1"/>
  </cols>
  <sheetData>
    <row r="3" spans="1:21" x14ac:dyDescent="0.2">
      <c r="B3" s="1" t="s">
        <v>96</v>
      </c>
    </row>
    <row r="4" spans="1:21" x14ac:dyDescent="0.2">
      <c r="B4" t="s">
        <v>98</v>
      </c>
      <c r="F4" t="s">
        <v>99</v>
      </c>
      <c r="J4" t="s">
        <v>100</v>
      </c>
      <c r="N4" t="s">
        <v>101</v>
      </c>
      <c r="R4" t="s">
        <v>103</v>
      </c>
      <c r="S4" t="s">
        <v>104</v>
      </c>
      <c r="T4" t="s">
        <v>106</v>
      </c>
      <c r="U4" t="s">
        <v>109</v>
      </c>
    </row>
    <row r="5" spans="1:21" x14ac:dyDescent="0.2">
      <c r="A5" s="1" t="s">
        <v>108</v>
      </c>
      <c r="B5" t="s">
        <v>102</v>
      </c>
      <c r="C5" t="s">
        <v>105</v>
      </c>
      <c r="D5" t="s">
        <v>107</v>
      </c>
      <c r="E5" t="s">
        <v>110</v>
      </c>
      <c r="F5" t="s">
        <v>102</v>
      </c>
      <c r="G5" t="s">
        <v>105</v>
      </c>
      <c r="H5" t="s">
        <v>107</v>
      </c>
      <c r="I5" t="s">
        <v>110</v>
      </c>
      <c r="J5" t="s">
        <v>102</v>
      </c>
      <c r="K5" t="s">
        <v>105</v>
      </c>
      <c r="L5" t="s">
        <v>107</v>
      </c>
      <c r="M5" t="s">
        <v>110</v>
      </c>
      <c r="N5" t="s">
        <v>102</v>
      </c>
      <c r="O5" t="s">
        <v>105</v>
      </c>
      <c r="P5" t="s">
        <v>107</v>
      </c>
      <c r="Q5" t="s">
        <v>110</v>
      </c>
    </row>
    <row r="6" spans="1:21" x14ac:dyDescent="0.2">
      <c r="A6" s="4">
        <v>2</v>
      </c>
      <c r="B6">
        <v>44</v>
      </c>
      <c r="C6" s="2">
        <v>197</v>
      </c>
      <c r="D6" s="3">
        <v>265</v>
      </c>
      <c r="E6">
        <v>1.3451776649746192</v>
      </c>
      <c r="F6">
        <v>22</v>
      </c>
      <c r="G6" s="2">
        <v>198</v>
      </c>
      <c r="H6" s="3">
        <v>260</v>
      </c>
      <c r="I6">
        <v>1.3131313131313131</v>
      </c>
      <c r="K6" s="2"/>
      <c r="L6" s="3"/>
      <c r="M6" t="e">
        <v>#DIV/0!</v>
      </c>
      <c r="O6" s="2"/>
      <c r="P6" s="3"/>
      <c r="Q6" t="e">
        <v>#DIV/0!</v>
      </c>
      <c r="R6">
        <v>66</v>
      </c>
      <c r="S6" s="2">
        <v>197.5</v>
      </c>
      <c r="T6" s="3">
        <v>262.5</v>
      </c>
      <c r="U6">
        <v>1.3291139240506329</v>
      </c>
    </row>
    <row r="7" spans="1:21" x14ac:dyDescent="0.2">
      <c r="A7" s="4">
        <v>3</v>
      </c>
      <c r="B7">
        <v>82</v>
      </c>
      <c r="C7" s="2">
        <v>196.5</v>
      </c>
      <c r="D7" s="3">
        <v>272.5</v>
      </c>
      <c r="E7">
        <v>1.38676844783715</v>
      </c>
      <c r="F7">
        <v>193</v>
      </c>
      <c r="G7" s="2">
        <v>196.33333333333334</v>
      </c>
      <c r="H7" s="3">
        <v>295.83333333333331</v>
      </c>
      <c r="I7">
        <v>1.5067911714770799</v>
      </c>
      <c r="K7" s="2"/>
      <c r="L7" s="3"/>
      <c r="M7" t="e">
        <v>#DIV/0!</v>
      </c>
      <c r="O7" s="2"/>
      <c r="P7" s="3"/>
      <c r="Q7" t="e">
        <v>#DIV/0!</v>
      </c>
      <c r="R7">
        <v>275</v>
      </c>
      <c r="S7" s="2">
        <v>196.375</v>
      </c>
      <c r="T7" s="3">
        <v>290</v>
      </c>
      <c r="U7">
        <v>1.4767663908338637</v>
      </c>
    </row>
    <row r="8" spans="1:21" x14ac:dyDescent="0.2">
      <c r="A8" s="4">
        <v>4</v>
      </c>
      <c r="B8">
        <v>4</v>
      </c>
      <c r="C8" s="2">
        <v>195</v>
      </c>
      <c r="D8" s="3">
        <v>280</v>
      </c>
      <c r="E8">
        <v>1.4358974358974359</v>
      </c>
      <c r="F8">
        <v>196</v>
      </c>
      <c r="G8" s="2">
        <v>195</v>
      </c>
      <c r="H8" s="3">
        <v>282</v>
      </c>
      <c r="I8">
        <v>1.4461538461538461</v>
      </c>
      <c r="J8">
        <v>20</v>
      </c>
      <c r="K8" s="2">
        <v>195</v>
      </c>
      <c r="L8" s="3">
        <v>275</v>
      </c>
      <c r="M8">
        <v>1.4102564102564104</v>
      </c>
      <c r="O8" s="2"/>
      <c r="P8" s="3"/>
      <c r="Q8" t="e">
        <v>#DIV/0!</v>
      </c>
      <c r="R8">
        <v>220</v>
      </c>
      <c r="S8" s="2">
        <v>195</v>
      </c>
      <c r="T8" s="3">
        <v>280.71428571428572</v>
      </c>
      <c r="U8">
        <v>1.4395604395604396</v>
      </c>
    </row>
    <row r="9" spans="1:21" x14ac:dyDescent="0.2">
      <c r="A9" s="4">
        <v>5</v>
      </c>
      <c r="B9">
        <v>10</v>
      </c>
      <c r="C9" s="2">
        <v>194</v>
      </c>
      <c r="D9" s="3">
        <v>275</v>
      </c>
      <c r="E9">
        <v>1.4175257731958764</v>
      </c>
      <c r="F9">
        <v>98</v>
      </c>
      <c r="G9" s="2">
        <v>194</v>
      </c>
      <c r="H9" s="3">
        <v>288.33333333333331</v>
      </c>
      <c r="I9">
        <v>1.4862542955326461</v>
      </c>
      <c r="J9">
        <v>43</v>
      </c>
      <c r="K9" s="2">
        <v>194.5</v>
      </c>
      <c r="L9" s="3">
        <v>352.5</v>
      </c>
      <c r="M9">
        <v>1.8123393316195373</v>
      </c>
      <c r="O9" s="2"/>
      <c r="P9" s="3"/>
      <c r="Q9" t="e">
        <v>#DIV/0!</v>
      </c>
      <c r="R9">
        <v>151</v>
      </c>
      <c r="S9" s="2">
        <v>194.16666666666666</v>
      </c>
      <c r="T9" s="3">
        <v>307.5</v>
      </c>
      <c r="U9">
        <v>1.5836909871244635</v>
      </c>
    </row>
    <row r="10" spans="1:21" x14ac:dyDescent="0.2">
      <c r="A10" s="4">
        <v>6</v>
      </c>
      <c r="C10" s="2"/>
      <c r="D10" s="3"/>
      <c r="E10" t="e">
        <v>#DIV/0!</v>
      </c>
      <c r="F10">
        <v>92</v>
      </c>
      <c r="G10" s="2">
        <v>193</v>
      </c>
      <c r="H10" s="3">
        <v>296.66666666666669</v>
      </c>
      <c r="I10">
        <v>1.53713298791019</v>
      </c>
      <c r="J10">
        <v>153</v>
      </c>
      <c r="K10" s="2">
        <v>193.25</v>
      </c>
      <c r="L10" s="3">
        <v>327.5</v>
      </c>
      <c r="M10">
        <v>1.6946959896507114</v>
      </c>
      <c r="O10" s="2"/>
      <c r="P10" s="3"/>
      <c r="Q10" t="e">
        <v>#DIV/0!</v>
      </c>
      <c r="R10">
        <v>245</v>
      </c>
      <c r="S10" s="2">
        <v>193.14285714285714</v>
      </c>
      <c r="T10" s="3">
        <v>314.28571428571428</v>
      </c>
      <c r="U10">
        <v>1.6272189349112427</v>
      </c>
    </row>
    <row r="11" spans="1:21" x14ac:dyDescent="0.2">
      <c r="A11" s="4">
        <v>7</v>
      </c>
      <c r="C11" s="2"/>
      <c r="D11" s="3"/>
      <c r="E11" t="e">
        <v>#DIV/0!</v>
      </c>
      <c r="F11">
        <v>2</v>
      </c>
      <c r="G11" s="2">
        <v>192</v>
      </c>
      <c r="H11" s="3">
        <v>265</v>
      </c>
      <c r="I11">
        <v>1.3802083333333333</v>
      </c>
      <c r="J11">
        <v>87</v>
      </c>
      <c r="K11" s="2">
        <v>193.33333333333334</v>
      </c>
      <c r="L11" s="3">
        <v>340</v>
      </c>
      <c r="M11">
        <v>1.7586206896551724</v>
      </c>
      <c r="N11">
        <v>31</v>
      </c>
      <c r="O11" s="2">
        <v>192</v>
      </c>
      <c r="P11" s="3">
        <v>420</v>
      </c>
      <c r="Q11">
        <v>2.1875</v>
      </c>
      <c r="R11">
        <v>120</v>
      </c>
      <c r="S11" s="2">
        <v>192.8</v>
      </c>
      <c r="T11" s="3">
        <v>341</v>
      </c>
      <c r="U11">
        <v>1.7686721991701244</v>
      </c>
    </row>
    <row r="12" spans="1:21" x14ac:dyDescent="0.2">
      <c r="A12" s="4">
        <v>8</v>
      </c>
      <c r="C12" s="2"/>
      <c r="D12" s="3"/>
      <c r="E12" t="e">
        <v>#DIV/0!</v>
      </c>
      <c r="F12">
        <v>21</v>
      </c>
      <c r="G12" s="2">
        <v>192</v>
      </c>
      <c r="H12" s="3">
        <v>410</v>
      </c>
      <c r="I12">
        <v>2.1354166666666665</v>
      </c>
      <c r="J12">
        <v>59</v>
      </c>
      <c r="K12" s="2">
        <v>190</v>
      </c>
      <c r="L12" s="3">
        <v>415</v>
      </c>
      <c r="M12">
        <v>2.1842105263157894</v>
      </c>
      <c r="N12">
        <v>87</v>
      </c>
      <c r="O12" s="2">
        <v>189.66666666666666</v>
      </c>
      <c r="P12" s="3">
        <v>421.66666666666669</v>
      </c>
      <c r="Q12">
        <v>2.2231985940246046</v>
      </c>
      <c r="R12">
        <v>167</v>
      </c>
      <c r="S12" s="2">
        <v>190.2</v>
      </c>
      <c r="T12" s="3">
        <v>418</v>
      </c>
      <c r="U12">
        <v>2.1976866456361726</v>
      </c>
    </row>
    <row r="13" spans="1:21" x14ac:dyDescent="0.2">
      <c r="A13" s="4">
        <v>9</v>
      </c>
      <c r="C13" s="2"/>
      <c r="D13" s="3"/>
      <c r="E13" t="e">
        <v>#DIV/0!</v>
      </c>
      <c r="G13" s="2"/>
      <c r="H13" s="3"/>
      <c r="I13" t="e">
        <v>#DIV/0!</v>
      </c>
      <c r="J13">
        <v>72</v>
      </c>
      <c r="K13" s="2">
        <v>191</v>
      </c>
      <c r="L13" s="3">
        <v>425</v>
      </c>
      <c r="M13">
        <v>2.2251308900523559</v>
      </c>
      <c r="N13">
        <v>108</v>
      </c>
      <c r="O13" s="2">
        <v>188.75</v>
      </c>
      <c r="P13" s="3">
        <v>428.75</v>
      </c>
      <c r="Q13">
        <v>2.2715231788079469</v>
      </c>
      <c r="R13">
        <v>180</v>
      </c>
      <c r="S13" s="2">
        <v>189.5</v>
      </c>
      <c r="T13" s="3">
        <v>427.5</v>
      </c>
      <c r="U13">
        <v>2.2559366754617414</v>
      </c>
    </row>
    <row r="14" spans="1:21" x14ac:dyDescent="0.2">
      <c r="A14" s="4">
        <v>10</v>
      </c>
      <c r="C14" s="2"/>
      <c r="D14" s="3"/>
      <c r="E14" t="e">
        <v>#DIV/0!</v>
      </c>
      <c r="F14">
        <v>7</v>
      </c>
      <c r="G14" s="2">
        <v>192</v>
      </c>
      <c r="H14" s="3">
        <v>405</v>
      </c>
      <c r="I14">
        <v>2.109375</v>
      </c>
      <c r="K14" s="2"/>
      <c r="L14" s="3"/>
      <c r="M14" t="e">
        <v>#DIV/0!</v>
      </c>
      <c r="N14">
        <v>48</v>
      </c>
      <c r="O14" s="2">
        <v>188.5</v>
      </c>
      <c r="P14" s="3">
        <v>437.5</v>
      </c>
      <c r="Q14">
        <v>2.3209549071618039</v>
      </c>
      <c r="R14">
        <v>55</v>
      </c>
      <c r="S14" s="2">
        <v>189.66666666666666</v>
      </c>
      <c r="T14" s="3">
        <v>426.66666666666669</v>
      </c>
      <c r="U14">
        <v>2.2495606326889281</v>
      </c>
    </row>
    <row r="15" spans="1:21" x14ac:dyDescent="0.2">
      <c r="A15" s="4">
        <v>11</v>
      </c>
      <c r="C15" s="2"/>
      <c r="D15" s="3"/>
      <c r="E15" t="e">
        <v>#DIV/0!</v>
      </c>
      <c r="G15" s="2"/>
      <c r="H15" s="3"/>
      <c r="I15" t="e">
        <v>#DIV/0!</v>
      </c>
      <c r="J15">
        <v>41</v>
      </c>
      <c r="K15" s="2">
        <v>189</v>
      </c>
      <c r="L15" s="3">
        <v>420</v>
      </c>
      <c r="M15">
        <v>2.2222222222222223</v>
      </c>
      <c r="N15">
        <v>93</v>
      </c>
      <c r="O15" s="2">
        <v>186.66666666666666</v>
      </c>
      <c r="P15" s="3">
        <v>446.66666666666669</v>
      </c>
      <c r="Q15">
        <v>2.3928571428571428</v>
      </c>
      <c r="R15">
        <v>134</v>
      </c>
      <c r="S15" s="2">
        <v>187.25</v>
      </c>
      <c r="T15" s="3">
        <v>440</v>
      </c>
      <c r="U15">
        <v>2.3497997329773033</v>
      </c>
    </row>
    <row r="16" spans="1:21" x14ac:dyDescent="0.2">
      <c r="A16" s="4">
        <v>12</v>
      </c>
      <c r="C16" s="2"/>
      <c r="D16" s="3"/>
      <c r="E16" t="e">
        <v>#DIV/0!</v>
      </c>
      <c r="G16" s="2"/>
      <c r="H16" s="3"/>
      <c r="I16" t="e">
        <v>#DIV/0!</v>
      </c>
      <c r="J16">
        <v>17</v>
      </c>
      <c r="K16" s="2">
        <v>190</v>
      </c>
      <c r="L16" s="3">
        <v>415</v>
      </c>
      <c r="M16">
        <v>2.1842105263157894</v>
      </c>
      <c r="N16">
        <v>87</v>
      </c>
      <c r="O16" s="2">
        <v>186.33333333333334</v>
      </c>
      <c r="P16" s="3">
        <v>438.33333333333331</v>
      </c>
      <c r="Q16">
        <v>2.3524150268336315</v>
      </c>
      <c r="R16">
        <v>104</v>
      </c>
      <c r="S16" s="2">
        <v>187.25</v>
      </c>
      <c r="T16" s="3">
        <v>432.5</v>
      </c>
      <c r="U16">
        <v>2.3097463284379174</v>
      </c>
    </row>
    <row r="17" spans="1:21" x14ac:dyDescent="0.2">
      <c r="A17" s="4">
        <v>13</v>
      </c>
      <c r="C17" s="2"/>
      <c r="D17" s="3"/>
      <c r="E17" t="e">
        <v>#DIV/0!</v>
      </c>
      <c r="G17" s="2"/>
      <c r="H17" s="3"/>
      <c r="I17" t="e">
        <v>#DIV/0!</v>
      </c>
      <c r="J17">
        <v>37</v>
      </c>
      <c r="K17" s="2">
        <v>187</v>
      </c>
      <c r="L17" s="3">
        <v>425</v>
      </c>
      <c r="M17">
        <v>2.2727272727272729</v>
      </c>
      <c r="N17">
        <v>76</v>
      </c>
      <c r="O17" s="2">
        <v>185</v>
      </c>
      <c r="P17" s="3">
        <v>432.5</v>
      </c>
      <c r="Q17">
        <v>2.3378378378378377</v>
      </c>
      <c r="R17">
        <v>113</v>
      </c>
      <c r="S17" s="2">
        <v>185.66666666666666</v>
      </c>
      <c r="T17" s="3">
        <v>430</v>
      </c>
      <c r="U17">
        <v>2.3159784560143626</v>
      </c>
    </row>
    <row r="18" spans="1:21" x14ac:dyDescent="0.2">
      <c r="A18" s="4" t="s">
        <v>97</v>
      </c>
      <c r="B18">
        <v>140</v>
      </c>
      <c r="C18" s="2">
        <v>195.8</v>
      </c>
      <c r="D18" s="3">
        <v>273</v>
      </c>
      <c r="E18">
        <v>1.3942798774259448</v>
      </c>
      <c r="F18">
        <v>631</v>
      </c>
      <c r="G18" s="2">
        <v>194.66666666666666</v>
      </c>
      <c r="H18" s="3">
        <v>299.04761904761904</v>
      </c>
      <c r="I18">
        <v>1.5362035225048924</v>
      </c>
      <c r="J18">
        <v>529</v>
      </c>
      <c r="K18" s="2">
        <v>192.1875</v>
      </c>
      <c r="L18" s="3">
        <v>364.6875</v>
      </c>
      <c r="M18">
        <v>1.897560975609756</v>
      </c>
      <c r="N18">
        <v>530</v>
      </c>
      <c r="O18" s="2">
        <v>187.88888888888889</v>
      </c>
      <c r="P18" s="3">
        <v>433.05555555555554</v>
      </c>
      <c r="Q18">
        <v>2.3048492016558249</v>
      </c>
      <c r="R18">
        <v>1830</v>
      </c>
      <c r="S18" s="2">
        <v>192.06666666666666</v>
      </c>
      <c r="T18" s="3">
        <v>354.58333333333331</v>
      </c>
      <c r="U18">
        <v>1.8461471711211386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FEDA8-25E2-CD43-AFA9-E9F94D71A749}">
  <dimension ref="A3:E16"/>
  <sheetViews>
    <sheetView zoomScale="81" workbookViewId="0">
      <selection activeCell="J29" sqref="J29"/>
    </sheetView>
  </sheetViews>
  <sheetFormatPr baseColWidth="10" defaultRowHeight="16" x14ac:dyDescent="0.2"/>
  <cols>
    <col min="1" max="1" width="14.33203125" bestFit="1" customWidth="1"/>
    <col min="2" max="2" width="28.33203125" bestFit="1" customWidth="1"/>
    <col min="3" max="3" width="22.83203125" bestFit="1" customWidth="1"/>
    <col min="4" max="4" width="24" bestFit="1" customWidth="1"/>
    <col min="5" max="5" width="23" bestFit="1" customWidth="1"/>
  </cols>
  <sheetData>
    <row r="3" spans="1:5" x14ac:dyDescent="0.2">
      <c r="A3" s="1" t="s">
        <v>108</v>
      </c>
      <c r="B3" t="s">
        <v>114</v>
      </c>
      <c r="C3" t="s">
        <v>107</v>
      </c>
      <c r="D3" t="s">
        <v>115</v>
      </c>
      <c r="E3" t="s">
        <v>116</v>
      </c>
    </row>
    <row r="4" spans="1:5" x14ac:dyDescent="0.2">
      <c r="A4" s="4">
        <v>2</v>
      </c>
      <c r="B4" s="5">
        <v>64.7</v>
      </c>
      <c r="C4" s="5">
        <v>262.5</v>
      </c>
      <c r="D4" s="5">
        <v>6</v>
      </c>
      <c r="E4" s="5">
        <v>22.5</v>
      </c>
    </row>
    <row r="5" spans="1:5" x14ac:dyDescent="0.2">
      <c r="A5" s="4">
        <v>3</v>
      </c>
      <c r="B5" s="5">
        <v>66.5</v>
      </c>
      <c r="C5" s="5">
        <v>290</v>
      </c>
      <c r="D5" s="5">
        <v>7.2125000000000004</v>
      </c>
      <c r="E5" s="5">
        <v>25.125</v>
      </c>
    </row>
    <row r="6" spans="1:5" x14ac:dyDescent="0.2">
      <c r="A6" s="4">
        <v>4</v>
      </c>
      <c r="B6" s="5">
        <v>67.542857142857144</v>
      </c>
      <c r="C6" s="5">
        <v>280.71428571428572</v>
      </c>
      <c r="D6" s="5">
        <v>8.6</v>
      </c>
      <c r="E6" s="5">
        <v>27</v>
      </c>
    </row>
    <row r="7" spans="1:5" x14ac:dyDescent="0.2">
      <c r="A7" s="4">
        <v>5</v>
      </c>
      <c r="B7" s="5">
        <v>68.899999999999991</v>
      </c>
      <c r="C7" s="5">
        <v>307.5</v>
      </c>
      <c r="D7" s="5">
        <v>10.266666666666666</v>
      </c>
      <c r="E7" s="5">
        <v>30.166666666666668</v>
      </c>
    </row>
    <row r="8" spans="1:5" x14ac:dyDescent="0.2">
      <c r="A8" s="4">
        <v>6</v>
      </c>
      <c r="B8" s="5">
        <v>69.628571428571433</v>
      </c>
      <c r="C8" s="5">
        <v>314.28571428571428</v>
      </c>
      <c r="D8" s="5">
        <v>12.114285714285714</v>
      </c>
      <c r="E8" s="5">
        <v>34</v>
      </c>
    </row>
    <row r="9" spans="1:5" x14ac:dyDescent="0.2">
      <c r="A9" s="4">
        <v>7</v>
      </c>
      <c r="B9" s="5">
        <v>72.460000000000008</v>
      </c>
      <c r="C9" s="5">
        <v>341</v>
      </c>
      <c r="D9" s="5">
        <v>12.5</v>
      </c>
      <c r="E9" s="5">
        <v>34.6</v>
      </c>
    </row>
    <row r="10" spans="1:5" x14ac:dyDescent="0.2">
      <c r="A10" s="4">
        <v>8</v>
      </c>
      <c r="B10" s="5">
        <v>75.239999999999995</v>
      </c>
      <c r="C10" s="5">
        <v>418</v>
      </c>
      <c r="D10" s="5">
        <v>13.24</v>
      </c>
      <c r="E10" s="5">
        <v>35.6</v>
      </c>
    </row>
    <row r="11" spans="1:5" x14ac:dyDescent="0.2">
      <c r="A11" s="4">
        <v>9</v>
      </c>
      <c r="B11" s="5">
        <v>75.63333333333334</v>
      </c>
      <c r="C11" s="5">
        <v>427.5</v>
      </c>
      <c r="D11" s="5">
        <v>15.333333333333334</v>
      </c>
      <c r="E11" s="5">
        <v>38.166666666666664</v>
      </c>
    </row>
    <row r="12" spans="1:5" x14ac:dyDescent="0.2">
      <c r="A12" s="4">
        <v>10</v>
      </c>
      <c r="B12" s="5">
        <v>73.266666666666666</v>
      </c>
      <c r="C12" s="5">
        <v>426.66666666666669</v>
      </c>
      <c r="D12" s="5">
        <v>19.066666666666666</v>
      </c>
      <c r="E12" s="5">
        <v>44</v>
      </c>
    </row>
    <row r="13" spans="1:5" x14ac:dyDescent="0.2">
      <c r="A13" s="4">
        <v>11</v>
      </c>
      <c r="B13" s="5">
        <v>76.099999999999994</v>
      </c>
      <c r="C13" s="5">
        <v>440</v>
      </c>
      <c r="D13" s="5">
        <v>20.074999999999999</v>
      </c>
      <c r="E13" s="5">
        <v>44.75</v>
      </c>
    </row>
    <row r="14" spans="1:5" x14ac:dyDescent="0.2">
      <c r="A14" s="4">
        <v>12</v>
      </c>
      <c r="B14" s="5">
        <v>75.375</v>
      </c>
      <c r="C14" s="5">
        <v>432.5</v>
      </c>
      <c r="D14" s="5">
        <v>20.65</v>
      </c>
      <c r="E14" s="5">
        <v>45.75</v>
      </c>
    </row>
    <row r="15" spans="1:5" x14ac:dyDescent="0.2">
      <c r="A15" s="4">
        <v>13</v>
      </c>
      <c r="B15" s="5">
        <v>75.966666666666669</v>
      </c>
      <c r="C15" s="5">
        <v>430</v>
      </c>
      <c r="D15" s="5">
        <v>21.599999999999998</v>
      </c>
      <c r="E15" s="5">
        <v>47.333333333333336</v>
      </c>
    </row>
    <row r="16" spans="1:5" x14ac:dyDescent="0.2">
      <c r="A16" s="4" t="s">
        <v>97</v>
      </c>
      <c r="B16" s="5">
        <v>71.348333333333343</v>
      </c>
      <c r="C16" s="5">
        <v>354.58333333333331</v>
      </c>
      <c r="D16" s="5">
        <v>13.031666666666665</v>
      </c>
      <c r="E16" s="5">
        <v>34.5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13266-78D7-D643-ADCC-F673470A6DDE}">
  <dimension ref="A1:AC61"/>
  <sheetViews>
    <sheetView tabSelected="1" topLeftCell="A2" zoomScale="82" workbookViewId="0">
      <selection activeCell="AC2" sqref="AC2"/>
    </sheetView>
  </sheetViews>
  <sheetFormatPr baseColWidth="10" defaultRowHeight="16" x14ac:dyDescent="0.2"/>
  <cols>
    <col min="1" max="1" width="12.1640625" customWidth="1"/>
    <col min="6" max="6" width="18" customWidth="1"/>
    <col min="7" max="7" width="12.1640625" customWidth="1"/>
    <col min="8" max="8" width="12.5" customWidth="1"/>
    <col min="9" max="9" width="20.33203125" customWidth="1"/>
    <col min="11" max="11" width="13.1640625" customWidth="1"/>
    <col min="12" max="12" width="15.1640625" customWidth="1"/>
    <col min="14" max="14" width="18.33203125" customWidth="1"/>
    <col min="15" max="15" width="20.33203125" customWidth="1"/>
    <col min="16" max="16" width="15.33203125" customWidth="1"/>
    <col min="17" max="17" width="21.33203125" customWidth="1"/>
    <col min="18" max="18" width="20.83203125" customWidth="1"/>
    <col min="19" max="19" width="14" customWidth="1"/>
    <col min="20" max="20" width="14.6640625" customWidth="1"/>
    <col min="21" max="21" width="16.1640625" customWidth="1"/>
    <col min="22" max="22" width="18.6640625" customWidth="1"/>
    <col min="23" max="23" width="16.6640625" customWidth="1"/>
    <col min="24" max="24" width="11.83203125" customWidth="1"/>
    <col min="25" max="25" width="19" customWidth="1"/>
    <col min="27" max="27" width="16.5" customWidth="1"/>
    <col min="28" max="28" width="17.83203125" customWidth="1"/>
    <col min="29" max="29" width="19" customWidth="1"/>
  </cols>
  <sheetData>
    <row r="1" spans="1:2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111</v>
      </c>
      <c r="AA1" t="s">
        <v>112</v>
      </c>
      <c r="AB1" t="s">
        <v>113</v>
      </c>
      <c r="AC1" t="s">
        <v>117</v>
      </c>
    </row>
    <row r="2" spans="1:29" x14ac:dyDescent="0.2">
      <c r="A2">
        <v>1</v>
      </c>
      <c r="B2" t="s">
        <v>25</v>
      </c>
      <c r="C2">
        <v>24</v>
      </c>
      <c r="D2" t="s">
        <v>26</v>
      </c>
      <c r="E2" t="s">
        <v>27</v>
      </c>
      <c r="F2">
        <v>5</v>
      </c>
      <c r="G2">
        <v>68.2</v>
      </c>
      <c r="H2">
        <v>178</v>
      </c>
      <c r="I2">
        <v>72.400000000000006</v>
      </c>
      <c r="J2">
        <v>48</v>
      </c>
      <c r="K2">
        <v>152</v>
      </c>
      <c r="L2">
        <v>176</v>
      </c>
      <c r="M2">
        <v>195</v>
      </c>
      <c r="N2">
        <v>280</v>
      </c>
      <c r="O2">
        <v>345</v>
      </c>
      <c r="P2">
        <v>410</v>
      </c>
      <c r="Q2">
        <v>12.5</v>
      </c>
      <c r="R2">
        <v>7.5</v>
      </c>
      <c r="S2">
        <v>28</v>
      </c>
      <c r="T2">
        <v>8.1999999999999993</v>
      </c>
      <c r="U2">
        <v>8.4</v>
      </c>
      <c r="V2">
        <v>52</v>
      </c>
      <c r="W2">
        <v>3.2</v>
      </c>
      <c r="X2" t="s">
        <v>28</v>
      </c>
      <c r="Y2" t="s">
        <v>29</v>
      </c>
      <c r="Z2" t="str">
        <f xml:space="preserve"> IF(Table1[[#This Row],[Injury_Risk_Pct]]&gt;15, "High", IF(Table1[[#This Row],[Injury_Risk_Pct]]&gt;10, "Medium", "Low"))</f>
        <v>Low</v>
      </c>
      <c r="AA2" t="str">
        <f xml:space="preserve"> IF(AND(Table1[[#This Row],[Injury_Risk_Pct]]&gt;10,Table1[[#This Row],[Recovery_Hours_Day]]&lt;6), "Alert", "OK")</f>
        <v>OK</v>
      </c>
      <c r="AB2" t="str">
        <f>IF(Table1[[#This Row],[Training_Hours_Week]] &gt; AVERAGEIFS(Table1[Training_Hours_Week], Table1[Age], "&gt;" &amp; Table1[[#This Row],[Age]] - 5) * 1.25, "High Workload", "OK")</f>
        <v>OK</v>
      </c>
      <c r="AC2" t="str">
        <f xml:space="preserve"> IF(Table1[[#This Row],[Experience_Years]]&gt;10, "Advanced", IF(Table1[[#This Row],[Experience_Years]]&gt;5, "Intermediate", "Beginner"))</f>
        <v>Beginner</v>
      </c>
    </row>
    <row r="3" spans="1:29" x14ac:dyDescent="0.2">
      <c r="A3">
        <v>2</v>
      </c>
      <c r="B3" t="s">
        <v>30</v>
      </c>
      <c r="C3">
        <v>26</v>
      </c>
      <c r="D3" t="s">
        <v>31</v>
      </c>
      <c r="E3" t="s">
        <v>32</v>
      </c>
      <c r="F3">
        <v>7</v>
      </c>
      <c r="G3">
        <v>52.3</v>
      </c>
      <c r="H3">
        <v>164</v>
      </c>
      <c r="I3">
        <v>68.599999999999994</v>
      </c>
      <c r="J3">
        <v>52</v>
      </c>
      <c r="K3">
        <v>156</v>
      </c>
      <c r="L3">
        <v>172</v>
      </c>
      <c r="M3">
        <v>192</v>
      </c>
      <c r="N3">
        <v>185</v>
      </c>
      <c r="O3">
        <v>215</v>
      </c>
      <c r="P3">
        <v>265</v>
      </c>
      <c r="Q3">
        <v>10.8</v>
      </c>
      <c r="R3">
        <v>7.8</v>
      </c>
      <c r="S3">
        <v>34</v>
      </c>
      <c r="T3">
        <v>7.9</v>
      </c>
      <c r="U3">
        <v>12.5</v>
      </c>
      <c r="V3">
        <v>48</v>
      </c>
      <c r="W3">
        <v>3.4</v>
      </c>
      <c r="X3" t="s">
        <v>28</v>
      </c>
      <c r="Y3" t="s">
        <v>33</v>
      </c>
      <c r="Z3" t="str">
        <f xml:space="preserve"> IF(Table1[[#This Row],[Injury_Risk_Pct]]&gt;15, "High", IF(Table1[[#This Row],[Injury_Risk_Pct]]&gt;10, "Medium", "Low"))</f>
        <v>Medium</v>
      </c>
      <c r="AA3" t="str">
        <f xml:space="preserve"> IF(AND(Table1[[#This Row],[Injury_Risk_Pct]]&gt;10,Table1[[#This Row],[Recovery_Hours_Day]]&lt;6), "Alert", "OK")</f>
        <v>OK</v>
      </c>
      <c r="AB3" t="str">
        <f>IF(Table1[[#This Row],[Training_Hours_Week]] &gt; AVERAGEIFS(Table1[Training_Hours_Week], Table1[Age], "&gt;" &amp; Table1[[#This Row],[Age]] - 5) * 1.25, "High Workload", "OK")</f>
        <v>OK</v>
      </c>
      <c r="AC3" t="str">
        <f xml:space="preserve"> IF(Table1[[#This Row],[Experience_Years]]&gt;10, "Advanced", IF(Table1[[#This Row],[Experience_Years]]&gt;5, "Intermediate", "Beginner"))</f>
        <v>Intermediate</v>
      </c>
    </row>
    <row r="4" spans="1:29" x14ac:dyDescent="0.2">
      <c r="A4">
        <v>3</v>
      </c>
      <c r="B4" t="s">
        <v>34</v>
      </c>
      <c r="C4">
        <v>31</v>
      </c>
      <c r="D4" t="s">
        <v>26</v>
      </c>
      <c r="E4" t="s">
        <v>35</v>
      </c>
      <c r="F4">
        <v>9</v>
      </c>
      <c r="G4">
        <v>72.599999999999994</v>
      </c>
      <c r="H4">
        <v>182</v>
      </c>
      <c r="I4">
        <v>75.8</v>
      </c>
      <c r="J4">
        <v>45</v>
      </c>
      <c r="K4">
        <v>150</v>
      </c>
      <c r="L4">
        <v>170</v>
      </c>
      <c r="M4">
        <v>188</v>
      </c>
      <c r="N4">
        <v>295</v>
      </c>
      <c r="O4">
        <v>370</v>
      </c>
      <c r="P4">
        <v>440</v>
      </c>
      <c r="Q4">
        <v>15.5</v>
      </c>
      <c r="R4">
        <v>6.8</v>
      </c>
      <c r="S4">
        <v>42</v>
      </c>
      <c r="T4">
        <v>6.5</v>
      </c>
      <c r="U4">
        <v>18.2</v>
      </c>
      <c r="V4">
        <v>56</v>
      </c>
      <c r="W4">
        <v>3</v>
      </c>
      <c r="X4" t="s">
        <v>28</v>
      </c>
      <c r="Y4" t="s">
        <v>33</v>
      </c>
      <c r="Z4" t="str">
        <f xml:space="preserve"> IF(Table1[[#This Row],[Injury_Risk_Pct]]&gt;15, "High", IF(Table1[[#This Row],[Injury_Risk_Pct]]&gt;10, "Medium", "Low"))</f>
        <v>High</v>
      </c>
      <c r="AA4" t="str">
        <f xml:space="preserve"> IF(AND(Table1[[#This Row],[Injury_Risk_Pct]]&gt;10,Table1[[#This Row],[Recovery_Hours_Day]]&lt;6), "Alert", "OK")</f>
        <v>OK</v>
      </c>
      <c r="AB4" t="str">
        <f>IF(Table1[[#This Row],[Training_Hours_Week]] &gt; AVERAGEIFS(Table1[Training_Hours_Week], Table1[Age], "&gt;" &amp; Table1[[#This Row],[Age]] - 5) * 1.25, "High Workload", "OK")</f>
        <v>OK</v>
      </c>
      <c r="AC4" t="str">
        <f xml:space="preserve"> IF(Table1[[#This Row],[Experience_Years]]&gt;10, "Advanced", IF(Table1[[#This Row],[Experience_Years]]&gt;5, "Intermediate", "Beginner"))</f>
        <v>Intermediate</v>
      </c>
    </row>
    <row r="5" spans="1:29" x14ac:dyDescent="0.2">
      <c r="A5">
        <v>4</v>
      </c>
      <c r="B5" t="s">
        <v>36</v>
      </c>
      <c r="C5">
        <v>23</v>
      </c>
      <c r="D5" t="s">
        <v>31</v>
      </c>
      <c r="E5" t="s">
        <v>37</v>
      </c>
      <c r="F5">
        <v>4</v>
      </c>
      <c r="G5">
        <v>58.7</v>
      </c>
      <c r="H5">
        <v>172</v>
      </c>
      <c r="I5">
        <v>62.5</v>
      </c>
      <c r="J5">
        <v>50</v>
      </c>
      <c r="K5">
        <v>155</v>
      </c>
      <c r="L5">
        <v>178</v>
      </c>
      <c r="M5">
        <v>195</v>
      </c>
      <c r="N5">
        <v>190</v>
      </c>
      <c r="O5">
        <v>230</v>
      </c>
      <c r="P5">
        <v>280</v>
      </c>
      <c r="Q5">
        <v>11.2</v>
      </c>
      <c r="R5">
        <v>8.1999999999999993</v>
      </c>
      <c r="S5">
        <v>22</v>
      </c>
      <c r="T5">
        <v>8.6</v>
      </c>
      <c r="U5">
        <v>7.2</v>
      </c>
      <c r="V5">
        <v>45</v>
      </c>
      <c r="W5">
        <v>3.6</v>
      </c>
      <c r="X5" t="s">
        <v>28</v>
      </c>
      <c r="Y5" t="s">
        <v>29</v>
      </c>
      <c r="Z5" t="str">
        <f xml:space="preserve"> IF(Table1[[#This Row],[Injury_Risk_Pct]]&gt;15, "High", IF(Table1[[#This Row],[Injury_Risk_Pct]]&gt;10, "Medium", "Low"))</f>
        <v>Low</v>
      </c>
      <c r="AA5" t="str">
        <f xml:space="preserve"> IF(AND(Table1[[#This Row],[Injury_Risk_Pct]]&gt;10,Table1[[#This Row],[Recovery_Hours_Day]]&lt;6), "Alert", "OK")</f>
        <v>OK</v>
      </c>
      <c r="AB5" t="str">
        <f>IF(Table1[[#This Row],[Training_Hours_Week]] &gt; AVERAGEIFS(Table1[Training_Hours_Week], Table1[Age], "&gt;" &amp; Table1[[#This Row],[Age]] - 5) * 1.25, "High Workload", "OK")</f>
        <v>OK</v>
      </c>
      <c r="AC5" t="str">
        <f xml:space="preserve"> IF(Table1[[#This Row],[Experience_Years]]&gt;10, "Advanced", IF(Table1[[#This Row],[Experience_Years]]&gt;5, "Intermediate", "Beginner"))</f>
        <v>Beginner</v>
      </c>
    </row>
    <row r="6" spans="1:29" x14ac:dyDescent="0.2">
      <c r="A6">
        <v>5</v>
      </c>
      <c r="B6" t="s">
        <v>38</v>
      </c>
      <c r="C6">
        <v>29</v>
      </c>
      <c r="D6" t="s">
        <v>26</v>
      </c>
      <c r="E6" t="s">
        <v>32</v>
      </c>
      <c r="F6">
        <v>8</v>
      </c>
      <c r="G6">
        <v>65.3</v>
      </c>
      <c r="H6">
        <v>175</v>
      </c>
      <c r="I6">
        <v>78.3</v>
      </c>
      <c r="J6">
        <v>42</v>
      </c>
      <c r="K6">
        <v>145</v>
      </c>
      <c r="L6">
        <v>165</v>
      </c>
      <c r="M6">
        <v>190</v>
      </c>
      <c r="N6">
        <v>255</v>
      </c>
      <c r="O6">
        <v>320</v>
      </c>
      <c r="P6">
        <v>390</v>
      </c>
      <c r="Q6">
        <v>14.2</v>
      </c>
      <c r="R6">
        <v>7.5</v>
      </c>
      <c r="S6">
        <v>32</v>
      </c>
      <c r="T6">
        <v>7.8</v>
      </c>
      <c r="U6">
        <v>9.5</v>
      </c>
      <c r="V6">
        <v>60</v>
      </c>
      <c r="W6">
        <v>2.8</v>
      </c>
      <c r="X6" t="s">
        <v>28</v>
      </c>
      <c r="Y6" t="s">
        <v>33</v>
      </c>
      <c r="Z6" t="str">
        <f xml:space="preserve"> IF(Table1[[#This Row],[Injury_Risk_Pct]]&gt;15, "High", IF(Table1[[#This Row],[Injury_Risk_Pct]]&gt;10, "Medium", "Low"))</f>
        <v>Low</v>
      </c>
      <c r="AA6" t="str">
        <f xml:space="preserve"> IF(AND(Table1[[#This Row],[Injury_Risk_Pct]]&gt;10,Table1[[#This Row],[Recovery_Hours_Day]]&lt;6), "Alert", "OK")</f>
        <v>OK</v>
      </c>
      <c r="AB6" t="str">
        <f>IF(Table1[[#This Row],[Training_Hours_Week]] &gt; AVERAGEIFS(Table1[Training_Hours_Week], Table1[Age], "&gt;" &amp; Table1[[#This Row],[Age]] - 5) * 1.25, "High Workload", "OK")</f>
        <v>OK</v>
      </c>
      <c r="AC6" t="str">
        <f xml:space="preserve"> IF(Table1[[#This Row],[Experience_Years]]&gt;10, "Advanced", IF(Table1[[#This Row],[Experience_Years]]&gt;5, "Intermediate", "Beginner"))</f>
        <v>Intermediate</v>
      </c>
    </row>
    <row r="7" spans="1:29" x14ac:dyDescent="0.2">
      <c r="A7">
        <v>6</v>
      </c>
      <c r="B7" t="s">
        <v>39</v>
      </c>
      <c r="C7">
        <v>27</v>
      </c>
      <c r="D7" t="s">
        <v>31</v>
      </c>
      <c r="E7" t="s">
        <v>27</v>
      </c>
      <c r="F7">
        <v>6</v>
      </c>
      <c r="G7">
        <v>57.8</v>
      </c>
      <c r="H7">
        <v>168</v>
      </c>
      <c r="I7">
        <v>70.2</v>
      </c>
      <c r="J7">
        <v>48</v>
      </c>
      <c r="K7">
        <v>158</v>
      </c>
      <c r="L7">
        <v>176</v>
      </c>
      <c r="M7">
        <v>196</v>
      </c>
      <c r="N7">
        <v>200</v>
      </c>
      <c r="O7">
        <v>245</v>
      </c>
      <c r="P7">
        <v>310</v>
      </c>
      <c r="Q7">
        <v>12.8</v>
      </c>
      <c r="R7">
        <v>7.2</v>
      </c>
      <c r="S7">
        <v>38</v>
      </c>
      <c r="T7">
        <v>7.4</v>
      </c>
      <c r="U7">
        <v>13.8</v>
      </c>
      <c r="V7">
        <v>50</v>
      </c>
      <c r="W7">
        <v>3.3</v>
      </c>
      <c r="X7" t="s">
        <v>28</v>
      </c>
      <c r="Y7" t="s">
        <v>29</v>
      </c>
      <c r="Z7" t="str">
        <f xml:space="preserve"> IF(Table1[[#This Row],[Injury_Risk_Pct]]&gt;15, "High", IF(Table1[[#This Row],[Injury_Risk_Pct]]&gt;10, "Medium", "Low"))</f>
        <v>Medium</v>
      </c>
      <c r="AA7" t="str">
        <f xml:space="preserve"> IF(AND(Table1[[#This Row],[Injury_Risk_Pct]]&gt;10,Table1[[#This Row],[Recovery_Hours_Day]]&lt;6), "Alert", "OK")</f>
        <v>OK</v>
      </c>
      <c r="AB7" t="str">
        <f>IF(Table1[[#This Row],[Training_Hours_Week]] &gt; AVERAGEIFS(Table1[Training_Hours_Week], Table1[Age], "&gt;" &amp; Table1[[#This Row],[Age]] - 5) * 1.25, "High Workload", "OK")</f>
        <v>OK</v>
      </c>
      <c r="AC7" t="str">
        <f xml:space="preserve"> IF(Table1[[#This Row],[Experience_Years]]&gt;10, "Advanced", IF(Table1[[#This Row],[Experience_Years]]&gt;5, "Intermediate", "Beginner"))</f>
        <v>Intermediate</v>
      </c>
    </row>
    <row r="8" spans="1:29" x14ac:dyDescent="0.2">
      <c r="A8">
        <v>7</v>
      </c>
      <c r="B8" t="s">
        <v>40</v>
      </c>
      <c r="C8">
        <v>33</v>
      </c>
      <c r="D8" t="s">
        <v>26</v>
      </c>
      <c r="E8" t="s">
        <v>37</v>
      </c>
      <c r="F8">
        <v>10</v>
      </c>
      <c r="G8">
        <v>78.400000000000006</v>
      </c>
      <c r="H8">
        <v>188</v>
      </c>
      <c r="I8">
        <v>67.8</v>
      </c>
      <c r="J8">
        <v>46</v>
      </c>
      <c r="K8">
        <v>152</v>
      </c>
      <c r="L8">
        <v>174</v>
      </c>
      <c r="M8">
        <v>192</v>
      </c>
      <c r="N8">
        <v>265</v>
      </c>
      <c r="O8">
        <v>330</v>
      </c>
      <c r="P8">
        <v>405</v>
      </c>
      <c r="Q8">
        <v>13.5</v>
      </c>
      <c r="R8">
        <v>6.5</v>
      </c>
      <c r="S8">
        <v>45</v>
      </c>
      <c r="T8">
        <v>6.2</v>
      </c>
      <c r="U8">
        <v>19.5</v>
      </c>
      <c r="V8">
        <v>54</v>
      </c>
      <c r="W8">
        <v>3.2</v>
      </c>
      <c r="X8" t="s">
        <v>41</v>
      </c>
      <c r="Y8" t="s">
        <v>33</v>
      </c>
      <c r="Z8" t="str">
        <f xml:space="preserve"> IF(Table1[[#This Row],[Injury_Risk_Pct]]&gt;15, "High", IF(Table1[[#This Row],[Injury_Risk_Pct]]&gt;10, "Medium", "Low"))</f>
        <v>High</v>
      </c>
      <c r="AA8" t="str">
        <f xml:space="preserve"> IF(AND(Table1[[#This Row],[Injury_Risk_Pct]]&gt;10,Table1[[#This Row],[Recovery_Hours_Day]]&lt;6), "Alert", "OK")</f>
        <v>OK</v>
      </c>
      <c r="AB8" t="str">
        <f>IF(Table1[[#This Row],[Training_Hours_Week]] &gt; AVERAGEIFS(Table1[Training_Hours_Week], Table1[Age], "&gt;" &amp; Table1[[#This Row],[Age]] - 5) * 1.25, "High Workload", "OK")</f>
        <v>OK</v>
      </c>
      <c r="AC8" t="str">
        <f xml:space="preserve"> IF(Table1[[#This Row],[Experience_Years]]&gt;10, "Advanced", IF(Table1[[#This Row],[Experience_Years]]&gt;5, "Intermediate", "Beginner"))</f>
        <v>Intermediate</v>
      </c>
    </row>
    <row r="9" spans="1:29" x14ac:dyDescent="0.2">
      <c r="A9">
        <v>8</v>
      </c>
      <c r="B9" t="s">
        <v>42</v>
      </c>
      <c r="C9">
        <v>22</v>
      </c>
      <c r="D9" t="s">
        <v>31</v>
      </c>
      <c r="E9" t="s">
        <v>35</v>
      </c>
      <c r="F9">
        <v>3</v>
      </c>
      <c r="G9">
        <v>55.2</v>
      </c>
      <c r="H9">
        <v>165</v>
      </c>
      <c r="I9">
        <v>65.400000000000006</v>
      </c>
      <c r="J9">
        <v>54</v>
      </c>
      <c r="K9">
        <v>160</v>
      </c>
      <c r="L9">
        <v>180</v>
      </c>
      <c r="M9">
        <v>198</v>
      </c>
      <c r="N9">
        <v>180</v>
      </c>
      <c r="O9">
        <v>220</v>
      </c>
      <c r="P9">
        <v>270</v>
      </c>
      <c r="Q9">
        <v>10.199999999999999</v>
      </c>
      <c r="R9">
        <v>8.5</v>
      </c>
      <c r="S9">
        <v>25</v>
      </c>
      <c r="T9">
        <v>8.4</v>
      </c>
      <c r="U9">
        <v>6.8</v>
      </c>
      <c r="V9">
        <v>42</v>
      </c>
      <c r="W9">
        <v>3.5</v>
      </c>
      <c r="X9" t="s">
        <v>28</v>
      </c>
      <c r="Y9" t="s">
        <v>43</v>
      </c>
      <c r="Z9" t="str">
        <f xml:space="preserve"> IF(Table1[[#This Row],[Injury_Risk_Pct]]&gt;15, "High", IF(Table1[[#This Row],[Injury_Risk_Pct]]&gt;10, "Medium", "Low"))</f>
        <v>Low</v>
      </c>
      <c r="AA9" t="str">
        <f xml:space="preserve"> IF(AND(Table1[[#This Row],[Injury_Risk_Pct]]&gt;10,Table1[[#This Row],[Recovery_Hours_Day]]&lt;6), "Alert", "OK")</f>
        <v>OK</v>
      </c>
      <c r="AB9" t="str">
        <f>IF(Table1[[#This Row],[Training_Hours_Week]] &gt; AVERAGEIFS(Table1[Training_Hours_Week], Table1[Age], "&gt;" &amp; Table1[[#This Row],[Age]] - 5) * 1.25, "High Workload", "OK")</f>
        <v>OK</v>
      </c>
      <c r="AC9" t="str">
        <f xml:space="preserve"> IF(Table1[[#This Row],[Experience_Years]]&gt;10, "Advanced", IF(Table1[[#This Row],[Experience_Years]]&gt;5, "Intermediate", "Beginner"))</f>
        <v>Beginner</v>
      </c>
    </row>
    <row r="10" spans="1:29" x14ac:dyDescent="0.2">
      <c r="A10">
        <v>9</v>
      </c>
      <c r="B10" t="s">
        <v>44</v>
      </c>
      <c r="C10">
        <v>35</v>
      </c>
      <c r="D10" t="s">
        <v>26</v>
      </c>
      <c r="E10" t="s">
        <v>32</v>
      </c>
      <c r="F10">
        <v>12</v>
      </c>
      <c r="G10">
        <v>70.5</v>
      </c>
      <c r="H10">
        <v>180</v>
      </c>
      <c r="I10">
        <v>76.2</v>
      </c>
      <c r="J10">
        <v>44</v>
      </c>
      <c r="K10">
        <v>148</v>
      </c>
      <c r="L10">
        <v>168</v>
      </c>
      <c r="M10">
        <v>186</v>
      </c>
      <c r="N10">
        <v>270</v>
      </c>
      <c r="O10">
        <v>345</v>
      </c>
      <c r="P10">
        <v>420</v>
      </c>
      <c r="Q10">
        <v>15.8</v>
      </c>
      <c r="R10">
        <v>6.2</v>
      </c>
      <c r="S10">
        <v>48</v>
      </c>
      <c r="T10">
        <v>6</v>
      </c>
      <c r="U10">
        <v>21.2</v>
      </c>
      <c r="V10">
        <v>58</v>
      </c>
      <c r="W10">
        <v>2.9</v>
      </c>
      <c r="X10" t="s">
        <v>41</v>
      </c>
      <c r="Y10" t="s">
        <v>33</v>
      </c>
      <c r="Z10" t="str">
        <f xml:space="preserve"> IF(Table1[[#This Row],[Injury_Risk_Pct]]&gt;15, "High", IF(Table1[[#This Row],[Injury_Risk_Pct]]&gt;10, "Medium", "Low"))</f>
        <v>High</v>
      </c>
      <c r="AA10" t="str">
        <f xml:space="preserve"> IF(AND(Table1[[#This Row],[Injury_Risk_Pct]]&gt;10,Table1[[#This Row],[Recovery_Hours_Day]]&lt;6), "Alert", "OK")</f>
        <v>OK</v>
      </c>
      <c r="AB10" t="str">
        <f>IF(Table1[[#This Row],[Training_Hours_Week]] &gt; AVERAGEIFS(Table1[Training_Hours_Week], Table1[Age], "&gt;" &amp; Table1[[#This Row],[Age]] - 5) * 1.25, "High Workload", "OK")</f>
        <v>OK</v>
      </c>
      <c r="AC10" t="str">
        <f xml:space="preserve"> IF(Table1[[#This Row],[Experience_Years]]&gt;10, "Advanced", IF(Table1[[#This Row],[Experience_Years]]&gt;5, "Intermediate", "Beginner"))</f>
        <v>Advanced</v>
      </c>
    </row>
    <row r="11" spans="1:29" x14ac:dyDescent="0.2">
      <c r="A11">
        <v>10</v>
      </c>
      <c r="B11" t="s">
        <v>45</v>
      </c>
      <c r="C11">
        <v>25</v>
      </c>
      <c r="D11" t="s">
        <v>31</v>
      </c>
      <c r="E11" t="s">
        <v>37</v>
      </c>
      <c r="F11">
        <v>5</v>
      </c>
      <c r="G11">
        <v>56.8</v>
      </c>
      <c r="H11">
        <v>170</v>
      </c>
      <c r="I11">
        <v>64.5</v>
      </c>
      <c r="J11">
        <v>51</v>
      </c>
      <c r="K11">
        <v>158</v>
      </c>
      <c r="L11">
        <v>177</v>
      </c>
      <c r="M11">
        <v>194</v>
      </c>
      <c r="N11">
        <v>185</v>
      </c>
      <c r="O11">
        <v>225</v>
      </c>
      <c r="P11">
        <v>275</v>
      </c>
      <c r="Q11">
        <v>11.5</v>
      </c>
      <c r="R11">
        <v>7.8</v>
      </c>
      <c r="S11">
        <v>30</v>
      </c>
      <c r="T11">
        <v>7.9</v>
      </c>
      <c r="U11">
        <v>10.5</v>
      </c>
      <c r="V11">
        <v>44</v>
      </c>
      <c r="W11">
        <v>3.4</v>
      </c>
      <c r="X11" t="s">
        <v>28</v>
      </c>
      <c r="Y11" t="s">
        <v>29</v>
      </c>
      <c r="Z11" t="str">
        <f xml:space="preserve"> IF(Table1[[#This Row],[Injury_Risk_Pct]]&gt;15, "High", IF(Table1[[#This Row],[Injury_Risk_Pct]]&gt;10, "Medium", "Low"))</f>
        <v>Medium</v>
      </c>
      <c r="AA11" t="str">
        <f xml:space="preserve"> IF(AND(Table1[[#This Row],[Injury_Risk_Pct]]&gt;10,Table1[[#This Row],[Recovery_Hours_Day]]&lt;6), "Alert", "OK")</f>
        <v>OK</v>
      </c>
      <c r="AB11" t="str">
        <f>IF(Table1[[#This Row],[Training_Hours_Week]] &gt; AVERAGEIFS(Table1[Training_Hours_Week], Table1[Age], "&gt;" &amp; Table1[[#This Row],[Age]] - 5) * 1.25, "High Workload", "OK")</f>
        <v>OK</v>
      </c>
      <c r="AC11" t="str">
        <f xml:space="preserve"> IF(Table1[[#This Row],[Experience_Years]]&gt;10, "Advanced", IF(Table1[[#This Row],[Experience_Years]]&gt;5, "Intermediate", "Beginner"))</f>
        <v>Beginner</v>
      </c>
    </row>
    <row r="12" spans="1:29" x14ac:dyDescent="0.2">
      <c r="A12">
        <v>11</v>
      </c>
      <c r="B12" t="s">
        <v>46</v>
      </c>
      <c r="C12">
        <v>28</v>
      </c>
      <c r="D12" t="s">
        <v>26</v>
      </c>
      <c r="E12" t="s">
        <v>27</v>
      </c>
      <c r="F12">
        <v>7</v>
      </c>
      <c r="G12">
        <v>69.400000000000006</v>
      </c>
      <c r="H12">
        <v>179</v>
      </c>
      <c r="I12">
        <v>73.8</v>
      </c>
      <c r="J12">
        <v>47</v>
      </c>
      <c r="K12">
        <v>150</v>
      </c>
      <c r="L12">
        <v>172</v>
      </c>
      <c r="M12">
        <v>193</v>
      </c>
      <c r="N12">
        <v>285</v>
      </c>
      <c r="O12">
        <v>350</v>
      </c>
      <c r="P12">
        <v>425</v>
      </c>
      <c r="Q12">
        <v>13.8</v>
      </c>
      <c r="R12">
        <v>7.2</v>
      </c>
      <c r="S12">
        <v>35</v>
      </c>
      <c r="T12">
        <v>7.5</v>
      </c>
      <c r="U12">
        <v>11.8</v>
      </c>
      <c r="V12">
        <v>54</v>
      </c>
      <c r="W12">
        <v>3</v>
      </c>
      <c r="X12" t="s">
        <v>28</v>
      </c>
      <c r="Y12" t="s">
        <v>29</v>
      </c>
      <c r="Z12" t="str">
        <f xml:space="preserve"> IF(Table1[[#This Row],[Injury_Risk_Pct]]&gt;15, "High", IF(Table1[[#This Row],[Injury_Risk_Pct]]&gt;10, "Medium", "Low"))</f>
        <v>Medium</v>
      </c>
      <c r="AA12" t="str">
        <f xml:space="preserve"> IF(AND(Table1[[#This Row],[Injury_Risk_Pct]]&gt;10,Table1[[#This Row],[Recovery_Hours_Day]]&lt;6), "Alert", "OK")</f>
        <v>OK</v>
      </c>
      <c r="AB12" t="str">
        <f>IF(Table1[[#This Row],[Training_Hours_Week]] &gt; AVERAGEIFS(Table1[Training_Hours_Week], Table1[Age], "&gt;" &amp; Table1[[#This Row],[Age]] - 5) * 1.25, "High Workload", "OK")</f>
        <v>OK</v>
      </c>
      <c r="AC12" t="str">
        <f xml:space="preserve"> IF(Table1[[#This Row],[Experience_Years]]&gt;10, "Advanced", IF(Table1[[#This Row],[Experience_Years]]&gt;5, "Intermediate", "Beginner"))</f>
        <v>Intermediate</v>
      </c>
    </row>
    <row r="13" spans="1:29" x14ac:dyDescent="0.2">
      <c r="A13">
        <v>12</v>
      </c>
      <c r="B13" t="s">
        <v>47</v>
      </c>
      <c r="C13">
        <v>24</v>
      </c>
      <c r="D13" t="s">
        <v>31</v>
      </c>
      <c r="E13" t="s">
        <v>32</v>
      </c>
      <c r="F13">
        <v>4</v>
      </c>
      <c r="G13">
        <v>53.6</v>
      </c>
      <c r="H13">
        <v>166</v>
      </c>
      <c r="I13">
        <v>69.3</v>
      </c>
      <c r="J13">
        <v>52</v>
      </c>
      <c r="K13">
        <v>157</v>
      </c>
      <c r="L13">
        <v>175</v>
      </c>
      <c r="M13">
        <v>195</v>
      </c>
      <c r="N13">
        <v>190</v>
      </c>
      <c r="O13">
        <v>230</v>
      </c>
      <c r="P13">
        <v>280</v>
      </c>
      <c r="Q13">
        <v>10.5</v>
      </c>
      <c r="R13">
        <v>8</v>
      </c>
      <c r="S13">
        <v>28</v>
      </c>
      <c r="T13">
        <v>8.3000000000000007</v>
      </c>
      <c r="U13">
        <v>8.1999999999999993</v>
      </c>
      <c r="V13">
        <v>49</v>
      </c>
      <c r="W13">
        <v>3.3</v>
      </c>
      <c r="X13" t="s">
        <v>28</v>
      </c>
      <c r="Y13" t="s">
        <v>43</v>
      </c>
      <c r="Z13" t="str">
        <f xml:space="preserve"> IF(Table1[[#This Row],[Injury_Risk_Pct]]&gt;15, "High", IF(Table1[[#This Row],[Injury_Risk_Pct]]&gt;10, "Medium", "Low"))</f>
        <v>Low</v>
      </c>
      <c r="AA13" t="str">
        <f xml:space="preserve"> IF(AND(Table1[[#This Row],[Injury_Risk_Pct]]&gt;10,Table1[[#This Row],[Recovery_Hours_Day]]&lt;6), "Alert", "OK")</f>
        <v>OK</v>
      </c>
      <c r="AB13" t="str">
        <f>IF(Table1[[#This Row],[Training_Hours_Week]] &gt; AVERAGEIFS(Table1[Training_Hours_Week], Table1[Age], "&gt;" &amp; Table1[[#This Row],[Age]] - 5) * 1.25, "High Workload", "OK")</f>
        <v>OK</v>
      </c>
      <c r="AC13" t="str">
        <f xml:space="preserve"> IF(Table1[[#This Row],[Experience_Years]]&gt;10, "Advanced", IF(Table1[[#This Row],[Experience_Years]]&gt;5, "Intermediate", "Beginner"))</f>
        <v>Beginner</v>
      </c>
    </row>
    <row r="14" spans="1:29" x14ac:dyDescent="0.2">
      <c r="A14">
        <v>13</v>
      </c>
      <c r="B14" t="s">
        <v>48</v>
      </c>
      <c r="C14">
        <v>32</v>
      </c>
      <c r="D14" t="s">
        <v>26</v>
      </c>
      <c r="E14" t="s">
        <v>35</v>
      </c>
      <c r="F14">
        <v>11</v>
      </c>
      <c r="G14">
        <v>74.8</v>
      </c>
      <c r="H14">
        <v>184</v>
      </c>
      <c r="I14">
        <v>77.5</v>
      </c>
      <c r="J14">
        <v>43</v>
      </c>
      <c r="K14">
        <v>146</v>
      </c>
      <c r="L14">
        <v>166</v>
      </c>
      <c r="M14">
        <v>187</v>
      </c>
      <c r="N14">
        <v>300</v>
      </c>
      <c r="O14">
        <v>380</v>
      </c>
      <c r="P14">
        <v>450</v>
      </c>
      <c r="Q14">
        <v>16.2</v>
      </c>
      <c r="R14">
        <v>6.5</v>
      </c>
      <c r="S14">
        <v>44</v>
      </c>
      <c r="T14">
        <v>6.3</v>
      </c>
      <c r="U14">
        <v>20.5</v>
      </c>
      <c r="V14">
        <v>58</v>
      </c>
      <c r="W14">
        <v>2.8</v>
      </c>
      <c r="X14" t="s">
        <v>28</v>
      </c>
      <c r="Y14" t="s">
        <v>33</v>
      </c>
      <c r="Z14" t="str">
        <f xml:space="preserve"> IF(Table1[[#This Row],[Injury_Risk_Pct]]&gt;15, "High", IF(Table1[[#This Row],[Injury_Risk_Pct]]&gt;10, "Medium", "Low"))</f>
        <v>High</v>
      </c>
      <c r="AA14" t="str">
        <f xml:space="preserve"> IF(AND(Table1[[#This Row],[Injury_Risk_Pct]]&gt;10,Table1[[#This Row],[Recovery_Hours_Day]]&lt;6), "Alert", "OK")</f>
        <v>OK</v>
      </c>
      <c r="AB14" t="str">
        <f>IF(Table1[[#This Row],[Training_Hours_Week]] &gt; AVERAGEIFS(Table1[Training_Hours_Week], Table1[Age], "&gt;" &amp; Table1[[#This Row],[Age]] - 5) * 1.25, "High Workload", "OK")</f>
        <v>OK</v>
      </c>
      <c r="AC14" t="str">
        <f xml:space="preserve"> IF(Table1[[#This Row],[Experience_Years]]&gt;10, "Advanced", IF(Table1[[#This Row],[Experience_Years]]&gt;5, "Intermediate", "Beginner"))</f>
        <v>Advanced</v>
      </c>
    </row>
    <row r="15" spans="1:29" x14ac:dyDescent="0.2">
      <c r="A15">
        <v>14</v>
      </c>
      <c r="B15" t="s">
        <v>49</v>
      </c>
      <c r="C15">
        <v>26</v>
      </c>
      <c r="D15" t="s">
        <v>31</v>
      </c>
      <c r="E15" t="s">
        <v>37</v>
      </c>
      <c r="F15">
        <v>6</v>
      </c>
      <c r="G15">
        <v>58.2</v>
      </c>
      <c r="H15">
        <v>171</v>
      </c>
      <c r="I15">
        <v>66.8</v>
      </c>
      <c r="J15">
        <v>49</v>
      </c>
      <c r="K15">
        <v>156</v>
      </c>
      <c r="L15">
        <v>176</v>
      </c>
      <c r="M15">
        <v>193</v>
      </c>
      <c r="N15">
        <v>195</v>
      </c>
      <c r="O15">
        <v>235</v>
      </c>
      <c r="P15">
        <v>290</v>
      </c>
      <c r="Q15">
        <v>12</v>
      </c>
      <c r="R15">
        <v>7.5</v>
      </c>
      <c r="S15">
        <v>32</v>
      </c>
      <c r="T15">
        <v>7.6</v>
      </c>
      <c r="U15">
        <v>11.2</v>
      </c>
      <c r="V15">
        <v>46</v>
      </c>
      <c r="W15">
        <v>3.4</v>
      </c>
      <c r="X15" t="s">
        <v>28</v>
      </c>
      <c r="Y15" t="s">
        <v>29</v>
      </c>
      <c r="Z15" t="str">
        <f xml:space="preserve"> IF(Table1[[#This Row],[Injury_Risk_Pct]]&gt;15, "High", IF(Table1[[#This Row],[Injury_Risk_Pct]]&gt;10, "Medium", "Low"))</f>
        <v>Medium</v>
      </c>
      <c r="AA15" t="str">
        <f xml:space="preserve"> IF(AND(Table1[[#This Row],[Injury_Risk_Pct]]&gt;10,Table1[[#This Row],[Recovery_Hours_Day]]&lt;6), "Alert", "OK")</f>
        <v>OK</v>
      </c>
      <c r="AB15" t="str">
        <f>IF(Table1[[#This Row],[Training_Hours_Week]] &gt; AVERAGEIFS(Table1[Training_Hours_Week], Table1[Age], "&gt;" &amp; Table1[[#This Row],[Age]] - 5) * 1.25, "High Workload", "OK")</f>
        <v>OK</v>
      </c>
      <c r="AC15" t="str">
        <f xml:space="preserve"> IF(Table1[[#This Row],[Experience_Years]]&gt;10, "Advanced", IF(Table1[[#This Row],[Experience_Years]]&gt;5, "Intermediate", "Beginner"))</f>
        <v>Intermediate</v>
      </c>
    </row>
    <row r="16" spans="1:29" x14ac:dyDescent="0.2">
      <c r="A16">
        <v>15</v>
      </c>
      <c r="B16" t="s">
        <v>50</v>
      </c>
      <c r="C16">
        <v>30</v>
      </c>
      <c r="D16" t="s">
        <v>26</v>
      </c>
      <c r="E16" t="s">
        <v>32</v>
      </c>
      <c r="F16">
        <v>9</v>
      </c>
      <c r="G16">
        <v>67.5</v>
      </c>
      <c r="H16">
        <v>177</v>
      </c>
      <c r="I16">
        <v>79.2</v>
      </c>
      <c r="J16">
        <v>42</v>
      </c>
      <c r="K16">
        <v>144</v>
      </c>
      <c r="L16">
        <v>164</v>
      </c>
      <c r="M16">
        <v>189</v>
      </c>
      <c r="N16">
        <v>275</v>
      </c>
      <c r="O16">
        <v>340</v>
      </c>
      <c r="P16">
        <v>410</v>
      </c>
      <c r="Q16">
        <v>14.8</v>
      </c>
      <c r="R16">
        <v>7</v>
      </c>
      <c r="S16">
        <v>36</v>
      </c>
      <c r="T16">
        <v>7.3</v>
      </c>
      <c r="U16">
        <v>12.8</v>
      </c>
      <c r="V16">
        <v>62</v>
      </c>
      <c r="W16">
        <v>2.7</v>
      </c>
      <c r="X16" t="s">
        <v>28</v>
      </c>
      <c r="Y16" t="s">
        <v>33</v>
      </c>
      <c r="Z16" t="str">
        <f xml:space="preserve"> IF(Table1[[#This Row],[Injury_Risk_Pct]]&gt;15, "High", IF(Table1[[#This Row],[Injury_Risk_Pct]]&gt;10, "Medium", "Low"))</f>
        <v>Medium</v>
      </c>
      <c r="AA16" t="str">
        <f xml:space="preserve"> IF(AND(Table1[[#This Row],[Injury_Risk_Pct]]&gt;10,Table1[[#This Row],[Recovery_Hours_Day]]&lt;6), "Alert", "OK")</f>
        <v>OK</v>
      </c>
      <c r="AB16" t="str">
        <f>IF(Table1[[#This Row],[Training_Hours_Week]] &gt; AVERAGEIFS(Table1[Training_Hours_Week], Table1[Age], "&gt;" &amp; Table1[[#This Row],[Age]] - 5) * 1.25, "High Workload", "OK")</f>
        <v>OK</v>
      </c>
      <c r="AC16" t="str">
        <f xml:space="preserve"> IF(Table1[[#This Row],[Experience_Years]]&gt;10, "Advanced", IF(Table1[[#This Row],[Experience_Years]]&gt;5, "Intermediate", "Beginner"))</f>
        <v>Intermediate</v>
      </c>
    </row>
    <row r="17" spans="1:29" x14ac:dyDescent="0.2">
      <c r="A17">
        <v>16</v>
      </c>
      <c r="B17" t="s">
        <v>51</v>
      </c>
      <c r="C17">
        <v>23</v>
      </c>
      <c r="D17" t="s">
        <v>31</v>
      </c>
      <c r="E17" t="s">
        <v>27</v>
      </c>
      <c r="F17">
        <v>3</v>
      </c>
      <c r="G17">
        <v>54.5</v>
      </c>
      <c r="H17">
        <v>167</v>
      </c>
      <c r="I17">
        <v>67.2</v>
      </c>
      <c r="J17">
        <v>53</v>
      </c>
      <c r="K17">
        <v>159</v>
      </c>
      <c r="L17">
        <v>178</v>
      </c>
      <c r="M17">
        <v>197</v>
      </c>
      <c r="N17">
        <v>185</v>
      </c>
      <c r="O17">
        <v>225</v>
      </c>
      <c r="P17">
        <v>280</v>
      </c>
      <c r="Q17">
        <v>10.8</v>
      </c>
      <c r="R17">
        <v>8.1999999999999993</v>
      </c>
      <c r="S17">
        <v>26</v>
      </c>
      <c r="T17">
        <v>8.5</v>
      </c>
      <c r="U17">
        <v>7.5</v>
      </c>
      <c r="V17">
        <v>47</v>
      </c>
      <c r="W17">
        <v>3.5</v>
      </c>
      <c r="X17" t="s">
        <v>41</v>
      </c>
      <c r="Y17" t="s">
        <v>43</v>
      </c>
      <c r="Z17" t="str">
        <f xml:space="preserve"> IF(Table1[[#This Row],[Injury_Risk_Pct]]&gt;15, "High", IF(Table1[[#This Row],[Injury_Risk_Pct]]&gt;10, "Medium", "Low"))</f>
        <v>Low</v>
      </c>
      <c r="AA17" t="str">
        <f xml:space="preserve"> IF(AND(Table1[[#This Row],[Injury_Risk_Pct]]&gt;10,Table1[[#This Row],[Recovery_Hours_Day]]&lt;6), "Alert", "OK")</f>
        <v>OK</v>
      </c>
      <c r="AB17" t="str">
        <f>IF(Table1[[#This Row],[Training_Hours_Week]] &gt; AVERAGEIFS(Table1[Training_Hours_Week], Table1[Age], "&gt;" &amp; Table1[[#This Row],[Age]] - 5) * 1.25, "High Workload", "OK")</f>
        <v>OK</v>
      </c>
      <c r="AC17" t="str">
        <f xml:space="preserve"> IF(Table1[[#This Row],[Experience_Years]]&gt;10, "Advanced", IF(Table1[[#This Row],[Experience_Years]]&gt;5, "Intermediate", "Beginner"))</f>
        <v>Beginner</v>
      </c>
    </row>
    <row r="18" spans="1:29" x14ac:dyDescent="0.2">
      <c r="A18">
        <v>17</v>
      </c>
      <c r="B18" t="s">
        <v>52</v>
      </c>
      <c r="C18">
        <v>34</v>
      </c>
      <c r="D18" t="s">
        <v>26</v>
      </c>
      <c r="E18" t="s">
        <v>37</v>
      </c>
      <c r="F18">
        <v>12</v>
      </c>
      <c r="G18">
        <v>77.2</v>
      </c>
      <c r="H18">
        <v>186</v>
      </c>
      <c r="I18">
        <v>70.5</v>
      </c>
      <c r="J18">
        <v>45</v>
      </c>
      <c r="K18">
        <v>149</v>
      </c>
      <c r="L18">
        <v>170</v>
      </c>
      <c r="M18">
        <v>190</v>
      </c>
      <c r="N18">
        <v>275</v>
      </c>
      <c r="O18">
        <v>340</v>
      </c>
      <c r="P18">
        <v>415</v>
      </c>
      <c r="Q18">
        <v>14</v>
      </c>
      <c r="R18">
        <v>6.8</v>
      </c>
      <c r="S18">
        <v>42</v>
      </c>
      <c r="T18">
        <v>6.6</v>
      </c>
      <c r="U18">
        <v>18.8</v>
      </c>
      <c r="V18">
        <v>55</v>
      </c>
      <c r="W18">
        <v>3.1</v>
      </c>
      <c r="X18" t="s">
        <v>41</v>
      </c>
      <c r="Y18" t="s">
        <v>33</v>
      </c>
      <c r="Z18" t="str">
        <f xml:space="preserve"> IF(Table1[[#This Row],[Injury_Risk_Pct]]&gt;15, "High", IF(Table1[[#This Row],[Injury_Risk_Pct]]&gt;10, "Medium", "Low"))</f>
        <v>High</v>
      </c>
      <c r="AA18" t="str">
        <f xml:space="preserve"> IF(AND(Table1[[#This Row],[Injury_Risk_Pct]]&gt;10,Table1[[#This Row],[Recovery_Hours_Day]]&lt;6), "Alert", "OK")</f>
        <v>OK</v>
      </c>
      <c r="AB18" t="str">
        <f>IF(Table1[[#This Row],[Training_Hours_Week]] &gt; AVERAGEIFS(Table1[Training_Hours_Week], Table1[Age], "&gt;" &amp; Table1[[#This Row],[Age]] - 5) * 1.25, "High Workload", "OK")</f>
        <v>OK</v>
      </c>
      <c r="AC18" t="str">
        <f xml:space="preserve"> IF(Table1[[#This Row],[Experience_Years]]&gt;10, "Advanced", IF(Table1[[#This Row],[Experience_Years]]&gt;5, "Intermediate", "Beginner"))</f>
        <v>Advanced</v>
      </c>
    </row>
    <row r="19" spans="1:29" x14ac:dyDescent="0.2">
      <c r="A19">
        <v>18</v>
      </c>
      <c r="B19" t="s">
        <v>53</v>
      </c>
      <c r="C19">
        <v>25</v>
      </c>
      <c r="D19" t="s">
        <v>31</v>
      </c>
      <c r="E19" t="s">
        <v>35</v>
      </c>
      <c r="F19">
        <v>5</v>
      </c>
      <c r="G19">
        <v>56.4</v>
      </c>
      <c r="H19">
        <v>169</v>
      </c>
      <c r="I19">
        <v>68.5</v>
      </c>
      <c r="J19">
        <v>50</v>
      </c>
      <c r="K19">
        <v>157</v>
      </c>
      <c r="L19">
        <v>175</v>
      </c>
      <c r="M19">
        <v>194</v>
      </c>
      <c r="N19">
        <v>190</v>
      </c>
      <c r="O19">
        <v>230</v>
      </c>
      <c r="P19">
        <v>285</v>
      </c>
      <c r="Q19">
        <v>11.8</v>
      </c>
      <c r="R19">
        <v>7.6</v>
      </c>
      <c r="S19">
        <v>30</v>
      </c>
      <c r="T19">
        <v>8</v>
      </c>
      <c r="U19">
        <v>10.199999999999999</v>
      </c>
      <c r="V19">
        <v>48</v>
      </c>
      <c r="W19">
        <v>3.3</v>
      </c>
      <c r="X19" t="s">
        <v>28</v>
      </c>
      <c r="Y19" t="s">
        <v>29</v>
      </c>
      <c r="Z19" t="str">
        <f xml:space="preserve"> IF(Table1[[#This Row],[Injury_Risk_Pct]]&gt;15, "High", IF(Table1[[#This Row],[Injury_Risk_Pct]]&gt;10, "Medium", "Low"))</f>
        <v>Medium</v>
      </c>
      <c r="AA19" t="str">
        <f xml:space="preserve"> IF(AND(Table1[[#This Row],[Injury_Risk_Pct]]&gt;10,Table1[[#This Row],[Recovery_Hours_Day]]&lt;6), "Alert", "OK")</f>
        <v>OK</v>
      </c>
      <c r="AB19" t="str">
        <f>IF(Table1[[#This Row],[Training_Hours_Week]] &gt; AVERAGEIFS(Table1[Training_Hours_Week], Table1[Age], "&gt;" &amp; Table1[[#This Row],[Age]] - 5) * 1.25, "High Workload", "OK")</f>
        <v>OK</v>
      </c>
      <c r="AC19" t="str">
        <f xml:space="preserve"> IF(Table1[[#This Row],[Experience_Years]]&gt;10, "Advanced", IF(Table1[[#This Row],[Experience_Years]]&gt;5, "Intermediate", "Beginner"))</f>
        <v>Beginner</v>
      </c>
    </row>
    <row r="20" spans="1:29" x14ac:dyDescent="0.2">
      <c r="A20">
        <v>19</v>
      </c>
      <c r="B20" t="s">
        <v>54</v>
      </c>
      <c r="C20">
        <v>31</v>
      </c>
      <c r="D20" t="s">
        <v>26</v>
      </c>
      <c r="E20" t="s">
        <v>27</v>
      </c>
      <c r="F20">
        <v>10</v>
      </c>
      <c r="G20">
        <v>71.8</v>
      </c>
      <c r="H20">
        <v>182</v>
      </c>
      <c r="I20">
        <v>75.8</v>
      </c>
      <c r="J20">
        <v>44</v>
      </c>
      <c r="K20">
        <v>147</v>
      </c>
      <c r="L20">
        <v>167</v>
      </c>
      <c r="M20">
        <v>188</v>
      </c>
      <c r="N20">
        <v>290</v>
      </c>
      <c r="O20">
        <v>365</v>
      </c>
      <c r="P20">
        <v>435</v>
      </c>
      <c r="Q20">
        <v>15.2</v>
      </c>
      <c r="R20">
        <v>6.4</v>
      </c>
      <c r="S20">
        <v>46</v>
      </c>
      <c r="T20">
        <v>6.1</v>
      </c>
      <c r="U20">
        <v>20.2</v>
      </c>
      <c r="V20">
        <v>57</v>
      </c>
      <c r="W20">
        <v>2.9</v>
      </c>
      <c r="X20" t="s">
        <v>28</v>
      </c>
      <c r="Y20" t="s">
        <v>33</v>
      </c>
      <c r="Z20" t="str">
        <f xml:space="preserve"> IF(Table1[[#This Row],[Injury_Risk_Pct]]&gt;15, "High", IF(Table1[[#This Row],[Injury_Risk_Pct]]&gt;10, "Medium", "Low"))</f>
        <v>High</v>
      </c>
      <c r="AA20" t="str">
        <f xml:space="preserve"> IF(AND(Table1[[#This Row],[Injury_Risk_Pct]]&gt;10,Table1[[#This Row],[Recovery_Hours_Day]]&lt;6), "Alert", "OK")</f>
        <v>OK</v>
      </c>
      <c r="AB20" t="str">
        <f>IF(Table1[[#This Row],[Training_Hours_Week]] &gt; AVERAGEIFS(Table1[Training_Hours_Week], Table1[Age], "&gt;" &amp; Table1[[#This Row],[Age]] - 5) * 1.25, "High Workload", "OK")</f>
        <v>OK</v>
      </c>
      <c r="AC20" t="str">
        <f xml:space="preserve"> IF(Table1[[#This Row],[Experience_Years]]&gt;10, "Advanced", IF(Table1[[#This Row],[Experience_Years]]&gt;5, "Intermediate", "Beginner"))</f>
        <v>Intermediate</v>
      </c>
    </row>
    <row r="21" spans="1:29" x14ac:dyDescent="0.2">
      <c r="A21">
        <v>20</v>
      </c>
      <c r="B21" t="s">
        <v>55</v>
      </c>
      <c r="C21">
        <v>24</v>
      </c>
      <c r="D21" t="s">
        <v>31</v>
      </c>
      <c r="E21" t="s">
        <v>32</v>
      </c>
      <c r="F21">
        <v>4</v>
      </c>
      <c r="G21">
        <v>52.8</v>
      </c>
      <c r="H21">
        <v>165</v>
      </c>
      <c r="I21">
        <v>70.400000000000006</v>
      </c>
      <c r="J21">
        <v>52</v>
      </c>
      <c r="K21">
        <v>158</v>
      </c>
      <c r="L21">
        <v>176</v>
      </c>
      <c r="M21">
        <v>195</v>
      </c>
      <c r="N21">
        <v>185</v>
      </c>
      <c r="O21">
        <v>225</v>
      </c>
      <c r="P21">
        <v>275</v>
      </c>
      <c r="Q21">
        <v>10.5</v>
      </c>
      <c r="R21">
        <v>8.1</v>
      </c>
      <c r="S21">
        <v>27</v>
      </c>
      <c r="T21">
        <v>8.4</v>
      </c>
      <c r="U21">
        <v>7.8</v>
      </c>
      <c r="V21">
        <v>50</v>
      </c>
      <c r="W21">
        <v>3.2</v>
      </c>
      <c r="X21" t="s">
        <v>28</v>
      </c>
      <c r="Y21" t="s">
        <v>29</v>
      </c>
      <c r="Z21" t="str">
        <f xml:space="preserve"> IF(Table1[[#This Row],[Injury_Risk_Pct]]&gt;15, "High", IF(Table1[[#This Row],[Injury_Risk_Pct]]&gt;10, "Medium", "Low"))</f>
        <v>Low</v>
      </c>
      <c r="AA21" t="str">
        <f xml:space="preserve"> IF(AND(Table1[[#This Row],[Injury_Risk_Pct]]&gt;10,Table1[[#This Row],[Recovery_Hours_Day]]&lt;6), "Alert", "OK")</f>
        <v>OK</v>
      </c>
      <c r="AB21" t="str">
        <f>IF(Table1[[#This Row],[Training_Hours_Week]] &gt; AVERAGEIFS(Table1[Training_Hours_Week], Table1[Age], "&gt;" &amp; Table1[[#This Row],[Age]] - 5) * 1.25, "High Workload", "OK")</f>
        <v>OK</v>
      </c>
      <c r="AC21" t="str">
        <f xml:space="preserve"> IF(Table1[[#This Row],[Experience_Years]]&gt;10, "Advanced", IF(Table1[[#This Row],[Experience_Years]]&gt;5, "Intermediate", "Beginner"))</f>
        <v>Beginner</v>
      </c>
    </row>
    <row r="22" spans="1:29" x14ac:dyDescent="0.2">
      <c r="A22">
        <v>21</v>
      </c>
      <c r="B22" t="s">
        <v>56</v>
      </c>
      <c r="C22">
        <v>29</v>
      </c>
      <c r="D22" t="s">
        <v>26</v>
      </c>
      <c r="E22" t="s">
        <v>37</v>
      </c>
      <c r="F22">
        <v>8</v>
      </c>
      <c r="G22">
        <v>73.5</v>
      </c>
      <c r="H22">
        <v>183</v>
      </c>
      <c r="I22">
        <v>69.8</v>
      </c>
      <c r="J22">
        <v>46</v>
      </c>
      <c r="K22">
        <v>151</v>
      </c>
      <c r="L22">
        <v>173</v>
      </c>
      <c r="M22">
        <v>192</v>
      </c>
      <c r="N22">
        <v>270</v>
      </c>
      <c r="O22">
        <v>335</v>
      </c>
      <c r="P22">
        <v>410</v>
      </c>
      <c r="Q22">
        <v>13.2</v>
      </c>
      <c r="R22">
        <v>7.2</v>
      </c>
      <c r="S22">
        <v>34</v>
      </c>
      <c r="T22">
        <v>7.4</v>
      </c>
      <c r="U22">
        <v>12.2</v>
      </c>
      <c r="V22">
        <v>56</v>
      </c>
      <c r="W22">
        <v>3</v>
      </c>
      <c r="X22" t="s">
        <v>28</v>
      </c>
      <c r="Y22" t="s">
        <v>29</v>
      </c>
      <c r="Z22" t="str">
        <f xml:space="preserve"> IF(Table1[[#This Row],[Injury_Risk_Pct]]&gt;15, "High", IF(Table1[[#This Row],[Injury_Risk_Pct]]&gt;10, "Medium", "Low"))</f>
        <v>Medium</v>
      </c>
      <c r="AA22" t="str">
        <f xml:space="preserve"> IF(AND(Table1[[#This Row],[Injury_Risk_Pct]]&gt;10,Table1[[#This Row],[Recovery_Hours_Day]]&lt;6), "Alert", "OK")</f>
        <v>OK</v>
      </c>
      <c r="AB22" t="str">
        <f>IF(Table1[[#This Row],[Training_Hours_Week]] &gt; AVERAGEIFS(Table1[Training_Hours_Week], Table1[Age], "&gt;" &amp; Table1[[#This Row],[Age]] - 5) * 1.25, "High Workload", "OK")</f>
        <v>OK</v>
      </c>
      <c r="AC22" t="str">
        <f xml:space="preserve"> IF(Table1[[#This Row],[Experience_Years]]&gt;10, "Advanced", IF(Table1[[#This Row],[Experience_Years]]&gt;5, "Intermediate", "Beginner"))</f>
        <v>Intermediate</v>
      </c>
    </row>
    <row r="23" spans="1:29" x14ac:dyDescent="0.2">
      <c r="A23">
        <v>22</v>
      </c>
      <c r="B23" t="s">
        <v>57</v>
      </c>
      <c r="C23">
        <v>22</v>
      </c>
      <c r="D23" t="s">
        <v>31</v>
      </c>
      <c r="E23" t="s">
        <v>27</v>
      </c>
      <c r="F23">
        <v>2</v>
      </c>
      <c r="G23">
        <v>53.6</v>
      </c>
      <c r="H23">
        <v>166</v>
      </c>
      <c r="I23">
        <v>65.2</v>
      </c>
      <c r="J23">
        <v>54</v>
      </c>
      <c r="K23">
        <v>161</v>
      </c>
      <c r="L23">
        <v>180</v>
      </c>
      <c r="M23">
        <v>198</v>
      </c>
      <c r="N23">
        <v>175</v>
      </c>
      <c r="O23">
        <v>210</v>
      </c>
      <c r="P23">
        <v>260</v>
      </c>
      <c r="Q23">
        <v>9.8000000000000007</v>
      </c>
      <c r="R23">
        <v>8.6</v>
      </c>
      <c r="S23">
        <v>22</v>
      </c>
      <c r="T23">
        <v>8.8000000000000007</v>
      </c>
      <c r="U23">
        <v>5.8</v>
      </c>
      <c r="V23">
        <v>45</v>
      </c>
      <c r="W23">
        <v>3.6</v>
      </c>
      <c r="X23" t="s">
        <v>41</v>
      </c>
      <c r="Y23" t="s">
        <v>43</v>
      </c>
      <c r="Z23" t="str">
        <f xml:space="preserve"> IF(Table1[[#This Row],[Injury_Risk_Pct]]&gt;15, "High", IF(Table1[[#This Row],[Injury_Risk_Pct]]&gt;10, "Medium", "Low"))</f>
        <v>Low</v>
      </c>
      <c r="AA23" t="str">
        <f xml:space="preserve"> IF(AND(Table1[[#This Row],[Injury_Risk_Pct]]&gt;10,Table1[[#This Row],[Recovery_Hours_Day]]&lt;6), "Alert", "OK")</f>
        <v>OK</v>
      </c>
      <c r="AB23" t="str">
        <f>IF(Table1[[#This Row],[Training_Hours_Week]] &gt; AVERAGEIFS(Table1[Training_Hours_Week], Table1[Age], "&gt;" &amp; Table1[[#This Row],[Age]] - 5) * 1.25, "High Workload", "OK")</f>
        <v>OK</v>
      </c>
      <c r="AC23" t="str">
        <f xml:space="preserve"> IF(Table1[[#This Row],[Experience_Years]]&gt;10, "Advanced", IF(Table1[[#This Row],[Experience_Years]]&gt;5, "Intermediate", "Beginner"))</f>
        <v>Beginner</v>
      </c>
    </row>
    <row r="24" spans="1:29" x14ac:dyDescent="0.2">
      <c r="A24">
        <v>23</v>
      </c>
      <c r="B24" t="s">
        <v>58</v>
      </c>
      <c r="C24">
        <v>33</v>
      </c>
      <c r="D24" t="s">
        <v>26</v>
      </c>
      <c r="E24" t="s">
        <v>35</v>
      </c>
      <c r="F24">
        <v>11</v>
      </c>
      <c r="G24">
        <v>72.400000000000006</v>
      </c>
      <c r="H24">
        <v>181</v>
      </c>
      <c r="I24">
        <v>78.2</v>
      </c>
      <c r="J24">
        <v>43</v>
      </c>
      <c r="K24">
        <v>145</v>
      </c>
      <c r="L24">
        <v>165</v>
      </c>
      <c r="M24">
        <v>186</v>
      </c>
      <c r="N24">
        <v>295</v>
      </c>
      <c r="O24">
        <v>370</v>
      </c>
      <c r="P24">
        <v>445</v>
      </c>
      <c r="Q24">
        <v>16.5</v>
      </c>
      <c r="R24">
        <v>6.3</v>
      </c>
      <c r="S24">
        <v>47</v>
      </c>
      <c r="T24">
        <v>6.2</v>
      </c>
      <c r="U24">
        <v>21.5</v>
      </c>
      <c r="V24">
        <v>59</v>
      </c>
      <c r="W24">
        <v>2.8</v>
      </c>
      <c r="X24" t="s">
        <v>41</v>
      </c>
      <c r="Y24" t="s">
        <v>33</v>
      </c>
      <c r="Z24" t="str">
        <f xml:space="preserve"> IF(Table1[[#This Row],[Injury_Risk_Pct]]&gt;15, "High", IF(Table1[[#This Row],[Injury_Risk_Pct]]&gt;10, "Medium", "Low"))</f>
        <v>High</v>
      </c>
      <c r="AA24" t="str">
        <f xml:space="preserve"> IF(AND(Table1[[#This Row],[Injury_Risk_Pct]]&gt;10,Table1[[#This Row],[Recovery_Hours_Day]]&lt;6), "Alert", "OK")</f>
        <v>OK</v>
      </c>
      <c r="AB24" t="str">
        <f>IF(Table1[[#This Row],[Training_Hours_Week]] &gt; AVERAGEIFS(Table1[Training_Hours_Week], Table1[Age], "&gt;" &amp; Table1[[#This Row],[Age]] - 5) * 1.25, "High Workload", "OK")</f>
        <v>OK</v>
      </c>
      <c r="AC24" t="str">
        <f xml:space="preserve"> IF(Table1[[#This Row],[Experience_Years]]&gt;10, "Advanced", IF(Table1[[#This Row],[Experience_Years]]&gt;5, "Intermediate", "Beginner"))</f>
        <v>Advanced</v>
      </c>
    </row>
    <row r="25" spans="1:29" x14ac:dyDescent="0.2">
      <c r="A25">
        <v>24</v>
      </c>
      <c r="B25" t="s">
        <v>59</v>
      </c>
      <c r="C25">
        <v>27</v>
      </c>
      <c r="D25" t="s">
        <v>31</v>
      </c>
      <c r="E25" t="s">
        <v>32</v>
      </c>
      <c r="F25">
        <v>7</v>
      </c>
      <c r="G25">
        <v>55.2</v>
      </c>
      <c r="H25">
        <v>168</v>
      </c>
      <c r="I25">
        <v>71.3</v>
      </c>
      <c r="J25">
        <v>50</v>
      </c>
      <c r="K25">
        <v>155</v>
      </c>
      <c r="L25">
        <v>174</v>
      </c>
      <c r="M25">
        <v>194</v>
      </c>
      <c r="N25">
        <v>195</v>
      </c>
      <c r="O25">
        <v>240</v>
      </c>
      <c r="P25">
        <v>295</v>
      </c>
      <c r="Q25">
        <v>12.2</v>
      </c>
      <c r="R25">
        <v>7.4</v>
      </c>
      <c r="S25">
        <v>36</v>
      </c>
      <c r="T25">
        <v>7.5</v>
      </c>
      <c r="U25">
        <v>13.2</v>
      </c>
      <c r="V25">
        <v>51</v>
      </c>
      <c r="W25">
        <v>3.2</v>
      </c>
      <c r="X25" t="s">
        <v>28</v>
      </c>
      <c r="Y25" t="s">
        <v>29</v>
      </c>
      <c r="Z25" t="str">
        <f xml:space="preserve"> IF(Table1[[#This Row],[Injury_Risk_Pct]]&gt;15, "High", IF(Table1[[#This Row],[Injury_Risk_Pct]]&gt;10, "Medium", "Low"))</f>
        <v>Medium</v>
      </c>
      <c r="AA25" t="str">
        <f xml:space="preserve"> IF(AND(Table1[[#This Row],[Injury_Risk_Pct]]&gt;10,Table1[[#This Row],[Recovery_Hours_Day]]&lt;6), "Alert", "OK")</f>
        <v>OK</v>
      </c>
      <c r="AB25" t="str">
        <f>IF(Table1[[#This Row],[Training_Hours_Week]] &gt; AVERAGEIFS(Table1[Training_Hours_Week], Table1[Age], "&gt;" &amp; Table1[[#This Row],[Age]] - 5) * 1.25, "High Workload", "OK")</f>
        <v>OK</v>
      </c>
      <c r="AC25" t="str">
        <f xml:space="preserve"> IF(Table1[[#This Row],[Experience_Years]]&gt;10, "Advanced", IF(Table1[[#This Row],[Experience_Years]]&gt;5, "Intermediate", "Beginner"))</f>
        <v>Intermediate</v>
      </c>
    </row>
    <row r="26" spans="1:29" x14ac:dyDescent="0.2">
      <c r="A26">
        <v>25</v>
      </c>
      <c r="B26" t="s">
        <v>60</v>
      </c>
      <c r="C26">
        <v>30</v>
      </c>
      <c r="D26" t="s">
        <v>26</v>
      </c>
      <c r="E26" t="s">
        <v>27</v>
      </c>
      <c r="F26">
        <v>9</v>
      </c>
      <c r="G26">
        <v>70.599999999999994</v>
      </c>
      <c r="H26">
        <v>180</v>
      </c>
      <c r="I26">
        <v>74.5</v>
      </c>
      <c r="J26">
        <v>45</v>
      </c>
      <c r="K26">
        <v>148</v>
      </c>
      <c r="L26">
        <v>170</v>
      </c>
      <c r="M26">
        <v>191</v>
      </c>
      <c r="N26">
        <v>285</v>
      </c>
      <c r="O26">
        <v>355</v>
      </c>
      <c r="P26">
        <v>430</v>
      </c>
      <c r="Q26">
        <v>14.5</v>
      </c>
      <c r="R26">
        <v>6.9</v>
      </c>
      <c r="S26">
        <v>38</v>
      </c>
      <c r="T26">
        <v>7.2</v>
      </c>
      <c r="U26">
        <v>15.5</v>
      </c>
      <c r="V26">
        <v>56</v>
      </c>
      <c r="W26">
        <v>2.9</v>
      </c>
      <c r="X26" t="s">
        <v>28</v>
      </c>
      <c r="Y26" t="s">
        <v>33</v>
      </c>
      <c r="Z26" t="str">
        <f xml:space="preserve"> IF(Table1[[#This Row],[Injury_Risk_Pct]]&gt;15, "High", IF(Table1[[#This Row],[Injury_Risk_Pct]]&gt;10, "Medium", "Low"))</f>
        <v>High</v>
      </c>
      <c r="AA26" t="str">
        <f xml:space="preserve"> IF(AND(Table1[[#This Row],[Injury_Risk_Pct]]&gt;10,Table1[[#This Row],[Recovery_Hours_Day]]&lt;6), "Alert", "OK")</f>
        <v>OK</v>
      </c>
      <c r="AB26" t="str">
        <f>IF(Table1[[#This Row],[Training_Hours_Week]] &gt; AVERAGEIFS(Table1[Training_Hours_Week], Table1[Age], "&gt;" &amp; Table1[[#This Row],[Age]] - 5) * 1.25, "High Workload", "OK")</f>
        <v>OK</v>
      </c>
      <c r="AC26" t="str">
        <f xml:space="preserve"> IF(Table1[[#This Row],[Experience_Years]]&gt;10, "Advanced", IF(Table1[[#This Row],[Experience_Years]]&gt;5, "Intermediate", "Beginner"))</f>
        <v>Intermediate</v>
      </c>
    </row>
    <row r="27" spans="1:29" x14ac:dyDescent="0.2">
      <c r="A27">
        <v>26</v>
      </c>
      <c r="B27" t="s">
        <v>61</v>
      </c>
      <c r="C27">
        <v>21</v>
      </c>
      <c r="D27" t="s">
        <v>31</v>
      </c>
      <c r="E27" t="s">
        <v>37</v>
      </c>
      <c r="F27">
        <v>3</v>
      </c>
      <c r="G27">
        <v>54.8</v>
      </c>
      <c r="H27">
        <v>169</v>
      </c>
      <c r="I27">
        <v>63.8</v>
      </c>
      <c r="J27">
        <v>53</v>
      </c>
      <c r="K27">
        <v>160</v>
      </c>
      <c r="L27">
        <v>179</v>
      </c>
      <c r="M27">
        <v>197</v>
      </c>
      <c r="N27">
        <v>180</v>
      </c>
      <c r="O27">
        <v>220</v>
      </c>
      <c r="P27">
        <v>270</v>
      </c>
      <c r="Q27">
        <v>10</v>
      </c>
      <c r="R27">
        <v>8.4</v>
      </c>
      <c r="S27">
        <v>24</v>
      </c>
      <c r="T27">
        <v>8.6999999999999993</v>
      </c>
      <c r="U27">
        <v>6.2</v>
      </c>
      <c r="V27">
        <v>43</v>
      </c>
      <c r="W27">
        <v>3.5</v>
      </c>
      <c r="X27" t="s">
        <v>28</v>
      </c>
      <c r="Y27" t="s">
        <v>43</v>
      </c>
      <c r="Z27" t="str">
        <f xml:space="preserve"> IF(Table1[[#This Row],[Injury_Risk_Pct]]&gt;15, "High", IF(Table1[[#This Row],[Injury_Risk_Pct]]&gt;10, "Medium", "Low"))</f>
        <v>Low</v>
      </c>
      <c r="AA27" t="str">
        <f xml:space="preserve"> IF(AND(Table1[[#This Row],[Injury_Risk_Pct]]&gt;10,Table1[[#This Row],[Recovery_Hours_Day]]&lt;6), "Alert", "OK")</f>
        <v>OK</v>
      </c>
      <c r="AB27" t="str">
        <f>IF(Table1[[#This Row],[Training_Hours_Week]] &gt; AVERAGEIFS(Table1[Training_Hours_Week], Table1[Age], "&gt;" &amp; Table1[[#This Row],[Age]] - 5) * 1.25, "High Workload", "OK")</f>
        <v>OK</v>
      </c>
      <c r="AC27" t="str">
        <f xml:space="preserve"> IF(Table1[[#This Row],[Experience_Years]]&gt;10, "Advanced", IF(Table1[[#This Row],[Experience_Years]]&gt;5, "Intermediate", "Beginner"))</f>
        <v>Beginner</v>
      </c>
    </row>
    <row r="28" spans="1:29" x14ac:dyDescent="0.2">
      <c r="A28">
        <v>27</v>
      </c>
      <c r="B28" t="s">
        <v>62</v>
      </c>
      <c r="C28">
        <v>35</v>
      </c>
      <c r="D28" t="s">
        <v>26</v>
      </c>
      <c r="E28" t="s">
        <v>32</v>
      </c>
      <c r="F28">
        <v>13</v>
      </c>
      <c r="G28">
        <v>69.8</v>
      </c>
      <c r="H28">
        <v>179</v>
      </c>
      <c r="I28">
        <v>77.8</v>
      </c>
      <c r="J28">
        <v>42</v>
      </c>
      <c r="K28">
        <v>144</v>
      </c>
      <c r="L28">
        <v>163</v>
      </c>
      <c r="M28">
        <v>185</v>
      </c>
      <c r="N28">
        <v>280</v>
      </c>
      <c r="O28">
        <v>350</v>
      </c>
      <c r="P28">
        <v>425</v>
      </c>
      <c r="Q28">
        <v>15.6</v>
      </c>
      <c r="R28">
        <v>6</v>
      </c>
      <c r="S28">
        <v>49</v>
      </c>
      <c r="T28">
        <v>5.9</v>
      </c>
      <c r="U28">
        <v>22.8</v>
      </c>
      <c r="V28">
        <v>57</v>
      </c>
      <c r="W28">
        <v>2.9</v>
      </c>
      <c r="X28" t="s">
        <v>41</v>
      </c>
      <c r="Y28" t="s">
        <v>33</v>
      </c>
      <c r="Z28" t="str">
        <f xml:space="preserve"> IF(Table1[[#This Row],[Injury_Risk_Pct]]&gt;15, "High", IF(Table1[[#This Row],[Injury_Risk_Pct]]&gt;10, "Medium", "Low"))</f>
        <v>High</v>
      </c>
      <c r="AA28" t="str">
        <f xml:space="preserve"> IF(AND(Table1[[#This Row],[Injury_Risk_Pct]]&gt;10,Table1[[#This Row],[Recovery_Hours_Day]]&lt;6), "Alert", "OK")</f>
        <v>OK</v>
      </c>
      <c r="AB28" t="str">
        <f>IF(Table1[[#This Row],[Training_Hours_Week]] &gt; AVERAGEIFS(Table1[Training_Hours_Week], Table1[Age], "&gt;" &amp; Table1[[#This Row],[Age]] - 5) * 1.25, "High Workload", "OK")</f>
        <v>OK</v>
      </c>
      <c r="AC28" t="str">
        <f xml:space="preserve"> IF(Table1[[#This Row],[Experience_Years]]&gt;10, "Advanced", IF(Table1[[#This Row],[Experience_Years]]&gt;5, "Intermediate", "Beginner"))</f>
        <v>Advanced</v>
      </c>
    </row>
    <row r="29" spans="1:29" x14ac:dyDescent="0.2">
      <c r="A29">
        <v>28</v>
      </c>
      <c r="B29" t="s">
        <v>63</v>
      </c>
      <c r="C29">
        <v>26</v>
      </c>
      <c r="D29" t="s">
        <v>31</v>
      </c>
      <c r="E29" t="s">
        <v>35</v>
      </c>
      <c r="F29">
        <v>6</v>
      </c>
      <c r="G29">
        <v>56.5</v>
      </c>
      <c r="H29">
        <v>170</v>
      </c>
      <c r="I29">
        <v>69.5</v>
      </c>
      <c r="J29">
        <v>49</v>
      </c>
      <c r="K29">
        <v>156</v>
      </c>
      <c r="L29">
        <v>175</v>
      </c>
      <c r="M29">
        <v>193</v>
      </c>
      <c r="N29">
        <v>200</v>
      </c>
      <c r="O29">
        <v>240</v>
      </c>
      <c r="P29">
        <v>295</v>
      </c>
      <c r="Q29">
        <v>12.5</v>
      </c>
      <c r="R29">
        <v>7.3</v>
      </c>
      <c r="S29">
        <v>34</v>
      </c>
      <c r="T29">
        <v>7.7</v>
      </c>
      <c r="U29">
        <v>12.5</v>
      </c>
      <c r="V29">
        <v>49</v>
      </c>
      <c r="W29">
        <v>3.3</v>
      </c>
      <c r="X29" t="s">
        <v>28</v>
      </c>
      <c r="Y29" t="s">
        <v>29</v>
      </c>
      <c r="Z29" t="str">
        <f xml:space="preserve"> IF(Table1[[#This Row],[Injury_Risk_Pct]]&gt;15, "High", IF(Table1[[#This Row],[Injury_Risk_Pct]]&gt;10, "Medium", "Low"))</f>
        <v>Medium</v>
      </c>
      <c r="AA29" t="str">
        <f xml:space="preserve"> IF(AND(Table1[[#This Row],[Injury_Risk_Pct]]&gt;10,Table1[[#This Row],[Recovery_Hours_Day]]&lt;6), "Alert", "OK")</f>
        <v>OK</v>
      </c>
      <c r="AB29" t="str">
        <f>IF(Table1[[#This Row],[Training_Hours_Week]] &gt; AVERAGEIFS(Table1[Training_Hours_Week], Table1[Age], "&gt;" &amp; Table1[[#This Row],[Age]] - 5) * 1.25, "High Workload", "OK")</f>
        <v>OK</v>
      </c>
      <c r="AC29" t="str">
        <f xml:space="preserve"> IF(Table1[[#This Row],[Experience_Years]]&gt;10, "Advanced", IF(Table1[[#This Row],[Experience_Years]]&gt;5, "Intermediate", "Beginner"))</f>
        <v>Intermediate</v>
      </c>
    </row>
    <row r="30" spans="1:29" x14ac:dyDescent="0.2">
      <c r="A30">
        <v>29</v>
      </c>
      <c r="B30" t="s">
        <v>64</v>
      </c>
      <c r="C30">
        <v>32</v>
      </c>
      <c r="D30" t="s">
        <v>26</v>
      </c>
      <c r="E30" t="s">
        <v>27</v>
      </c>
      <c r="F30">
        <v>10</v>
      </c>
      <c r="G30">
        <v>71.2</v>
      </c>
      <c r="H30">
        <v>181</v>
      </c>
      <c r="I30">
        <v>76.2</v>
      </c>
      <c r="J30">
        <v>44</v>
      </c>
      <c r="K30">
        <v>147</v>
      </c>
      <c r="L30">
        <v>168</v>
      </c>
      <c r="M30">
        <v>189</v>
      </c>
      <c r="N30">
        <v>295</v>
      </c>
      <c r="O30">
        <v>370</v>
      </c>
      <c r="P30">
        <v>440</v>
      </c>
      <c r="Q30">
        <v>15.4</v>
      </c>
      <c r="R30">
        <v>6.5</v>
      </c>
      <c r="S30">
        <v>41</v>
      </c>
      <c r="T30">
        <v>6.8</v>
      </c>
      <c r="U30">
        <v>17.5</v>
      </c>
      <c r="V30">
        <v>58</v>
      </c>
      <c r="W30">
        <v>2.8</v>
      </c>
      <c r="X30" t="s">
        <v>41</v>
      </c>
      <c r="Y30" t="s">
        <v>33</v>
      </c>
      <c r="Z30" t="str">
        <f xml:space="preserve"> IF(Table1[[#This Row],[Injury_Risk_Pct]]&gt;15, "High", IF(Table1[[#This Row],[Injury_Risk_Pct]]&gt;10, "Medium", "Low"))</f>
        <v>High</v>
      </c>
      <c r="AA30" t="str">
        <f xml:space="preserve"> IF(AND(Table1[[#This Row],[Injury_Risk_Pct]]&gt;10,Table1[[#This Row],[Recovery_Hours_Day]]&lt;6), "Alert", "OK")</f>
        <v>OK</v>
      </c>
      <c r="AB30" t="str">
        <f>IF(Table1[[#This Row],[Training_Hours_Week]] &gt; AVERAGEIFS(Table1[Training_Hours_Week], Table1[Age], "&gt;" &amp; Table1[[#This Row],[Age]] - 5) * 1.25, "High Workload", "OK")</f>
        <v>OK</v>
      </c>
      <c r="AC30" t="str">
        <f xml:space="preserve"> IF(Table1[[#This Row],[Experience_Years]]&gt;10, "Advanced", IF(Table1[[#This Row],[Experience_Years]]&gt;5, "Intermediate", "Beginner"))</f>
        <v>Intermediate</v>
      </c>
    </row>
    <row r="31" spans="1:29" x14ac:dyDescent="0.2">
      <c r="A31">
        <v>30</v>
      </c>
      <c r="B31" t="s">
        <v>65</v>
      </c>
      <c r="C31">
        <v>24</v>
      </c>
      <c r="D31" t="s">
        <v>31</v>
      </c>
      <c r="E31" t="s">
        <v>37</v>
      </c>
      <c r="F31">
        <v>4</v>
      </c>
      <c r="G31">
        <v>57.3</v>
      </c>
      <c r="H31">
        <v>172</v>
      </c>
      <c r="I31">
        <v>65.8</v>
      </c>
      <c r="J31">
        <v>51</v>
      </c>
      <c r="K31">
        <v>158</v>
      </c>
      <c r="L31">
        <v>177</v>
      </c>
      <c r="M31">
        <v>195</v>
      </c>
      <c r="N31">
        <v>190</v>
      </c>
      <c r="O31">
        <v>230</v>
      </c>
      <c r="P31">
        <v>285</v>
      </c>
      <c r="Q31">
        <v>11</v>
      </c>
      <c r="R31">
        <v>8</v>
      </c>
      <c r="S31">
        <v>28</v>
      </c>
      <c r="T31">
        <v>8.1999999999999993</v>
      </c>
      <c r="U31">
        <v>9.1999999999999993</v>
      </c>
      <c r="V31">
        <v>46</v>
      </c>
      <c r="W31">
        <v>3.4</v>
      </c>
      <c r="X31" t="s">
        <v>28</v>
      </c>
      <c r="Y31" t="s">
        <v>29</v>
      </c>
      <c r="Z31" t="str">
        <f xml:space="preserve"> IF(Table1[[#This Row],[Injury_Risk_Pct]]&gt;15, "High", IF(Table1[[#This Row],[Injury_Risk_Pct]]&gt;10, "Medium", "Low"))</f>
        <v>Low</v>
      </c>
      <c r="AA31" t="str">
        <f xml:space="preserve"> IF(AND(Table1[[#This Row],[Injury_Risk_Pct]]&gt;10,Table1[[#This Row],[Recovery_Hours_Day]]&lt;6), "Alert", "OK")</f>
        <v>OK</v>
      </c>
      <c r="AB31" t="str">
        <f>IF(Table1[[#This Row],[Training_Hours_Week]] &gt; AVERAGEIFS(Table1[Training_Hours_Week], Table1[Age], "&gt;" &amp; Table1[[#This Row],[Age]] - 5) * 1.25, "High Workload", "OK")</f>
        <v>OK</v>
      </c>
      <c r="AC31" t="str">
        <f xml:space="preserve"> IF(Table1[[#This Row],[Experience_Years]]&gt;10, "Advanced", IF(Table1[[#This Row],[Experience_Years]]&gt;5, "Intermediate", "Beginner"))</f>
        <v>Beginner</v>
      </c>
    </row>
    <row r="32" spans="1:29" x14ac:dyDescent="0.2">
      <c r="A32">
        <v>31</v>
      </c>
      <c r="B32" t="s">
        <v>66</v>
      </c>
      <c r="C32">
        <v>28</v>
      </c>
      <c r="D32" t="s">
        <v>26</v>
      </c>
      <c r="E32" t="s">
        <v>32</v>
      </c>
      <c r="F32">
        <v>7</v>
      </c>
      <c r="G32">
        <v>68.400000000000006</v>
      </c>
      <c r="H32">
        <v>178</v>
      </c>
      <c r="I32">
        <v>77.400000000000006</v>
      </c>
      <c r="J32">
        <v>46</v>
      </c>
      <c r="K32">
        <v>149</v>
      </c>
      <c r="L32">
        <v>169</v>
      </c>
      <c r="M32">
        <v>192</v>
      </c>
      <c r="N32">
        <v>275</v>
      </c>
      <c r="O32">
        <v>345</v>
      </c>
      <c r="P32">
        <v>420</v>
      </c>
      <c r="Q32">
        <v>13.8</v>
      </c>
      <c r="R32">
        <v>7.3</v>
      </c>
      <c r="S32">
        <v>33</v>
      </c>
      <c r="T32">
        <v>7.6</v>
      </c>
      <c r="U32">
        <v>11.5</v>
      </c>
      <c r="V32">
        <v>59</v>
      </c>
      <c r="W32">
        <v>2.8</v>
      </c>
      <c r="X32" t="s">
        <v>28</v>
      </c>
      <c r="Y32" t="s">
        <v>29</v>
      </c>
      <c r="Z32" t="str">
        <f xml:space="preserve"> IF(Table1[[#This Row],[Injury_Risk_Pct]]&gt;15, "High", IF(Table1[[#This Row],[Injury_Risk_Pct]]&gt;10, "Medium", "Low"))</f>
        <v>Medium</v>
      </c>
      <c r="AA32" t="str">
        <f xml:space="preserve"> IF(AND(Table1[[#This Row],[Injury_Risk_Pct]]&gt;10,Table1[[#This Row],[Recovery_Hours_Day]]&lt;6), "Alert", "OK")</f>
        <v>OK</v>
      </c>
      <c r="AB32" t="str">
        <f>IF(Table1[[#This Row],[Training_Hours_Week]] &gt; AVERAGEIFS(Table1[Training_Hours_Week], Table1[Age], "&gt;" &amp; Table1[[#This Row],[Age]] - 5) * 1.25, "High Workload", "OK")</f>
        <v>OK</v>
      </c>
      <c r="AC32" t="str">
        <f xml:space="preserve"> IF(Table1[[#This Row],[Experience_Years]]&gt;10, "Advanced", IF(Table1[[#This Row],[Experience_Years]]&gt;5, "Intermediate", "Beginner"))</f>
        <v>Intermediate</v>
      </c>
    </row>
    <row r="33" spans="1:29" x14ac:dyDescent="0.2">
      <c r="A33">
        <v>32</v>
      </c>
      <c r="B33" t="s">
        <v>67</v>
      </c>
      <c r="C33">
        <v>23</v>
      </c>
      <c r="D33" t="s">
        <v>31</v>
      </c>
      <c r="E33" t="s">
        <v>27</v>
      </c>
      <c r="F33">
        <v>3</v>
      </c>
      <c r="G33">
        <v>54.2</v>
      </c>
      <c r="H33">
        <v>167</v>
      </c>
      <c r="I33">
        <v>66.5</v>
      </c>
      <c r="J33">
        <v>53</v>
      </c>
      <c r="K33">
        <v>159</v>
      </c>
      <c r="L33">
        <v>177</v>
      </c>
      <c r="M33">
        <v>196</v>
      </c>
      <c r="N33">
        <v>180</v>
      </c>
      <c r="O33">
        <v>220</v>
      </c>
      <c r="P33">
        <v>275</v>
      </c>
      <c r="Q33">
        <v>10.5</v>
      </c>
      <c r="R33">
        <v>8.1999999999999993</v>
      </c>
      <c r="S33">
        <v>25</v>
      </c>
      <c r="T33">
        <v>8.5</v>
      </c>
      <c r="U33">
        <v>7.2</v>
      </c>
      <c r="V33">
        <v>47</v>
      </c>
      <c r="W33">
        <v>3.4</v>
      </c>
      <c r="X33" t="s">
        <v>28</v>
      </c>
      <c r="Y33" t="s">
        <v>43</v>
      </c>
      <c r="Z33" t="str">
        <f xml:space="preserve"> IF(Table1[[#This Row],[Injury_Risk_Pct]]&gt;15, "High", IF(Table1[[#This Row],[Injury_Risk_Pct]]&gt;10, "Medium", "Low"))</f>
        <v>Low</v>
      </c>
      <c r="AA33" t="str">
        <f xml:space="preserve"> IF(AND(Table1[[#This Row],[Injury_Risk_Pct]]&gt;10,Table1[[#This Row],[Recovery_Hours_Day]]&lt;6), "Alert", "OK")</f>
        <v>OK</v>
      </c>
      <c r="AB33" t="str">
        <f>IF(Table1[[#This Row],[Training_Hours_Week]] &gt; AVERAGEIFS(Table1[Training_Hours_Week], Table1[Age], "&gt;" &amp; Table1[[#This Row],[Age]] - 5) * 1.25, "High Workload", "OK")</f>
        <v>OK</v>
      </c>
      <c r="AC33" t="str">
        <f xml:space="preserve"> IF(Table1[[#This Row],[Experience_Years]]&gt;10, "Advanced", IF(Table1[[#This Row],[Experience_Years]]&gt;5, "Intermediate", "Beginner"))</f>
        <v>Beginner</v>
      </c>
    </row>
    <row r="34" spans="1:29" x14ac:dyDescent="0.2">
      <c r="A34">
        <v>33</v>
      </c>
      <c r="B34" t="s">
        <v>68</v>
      </c>
      <c r="C34">
        <v>34</v>
      </c>
      <c r="D34" t="s">
        <v>26</v>
      </c>
      <c r="E34" t="s">
        <v>35</v>
      </c>
      <c r="F34">
        <v>12</v>
      </c>
      <c r="G34">
        <v>75.599999999999994</v>
      </c>
      <c r="H34">
        <v>185</v>
      </c>
      <c r="I34">
        <v>79.599999999999994</v>
      </c>
      <c r="J34">
        <v>42</v>
      </c>
      <c r="K34">
        <v>145</v>
      </c>
      <c r="L34">
        <v>164</v>
      </c>
      <c r="M34">
        <v>186</v>
      </c>
      <c r="N34">
        <v>305</v>
      </c>
      <c r="O34">
        <v>385</v>
      </c>
      <c r="P34">
        <v>455</v>
      </c>
      <c r="Q34">
        <v>16.8</v>
      </c>
      <c r="R34">
        <v>6.2</v>
      </c>
      <c r="S34">
        <v>46</v>
      </c>
      <c r="T34">
        <v>6</v>
      </c>
      <c r="U34">
        <v>21.8</v>
      </c>
      <c r="V34">
        <v>60</v>
      </c>
      <c r="W34">
        <v>2.7</v>
      </c>
      <c r="X34" t="s">
        <v>41</v>
      </c>
      <c r="Y34" t="s">
        <v>33</v>
      </c>
      <c r="Z34" t="str">
        <f xml:space="preserve"> IF(Table1[[#This Row],[Injury_Risk_Pct]]&gt;15, "High", IF(Table1[[#This Row],[Injury_Risk_Pct]]&gt;10, "Medium", "Low"))</f>
        <v>High</v>
      </c>
      <c r="AA34" t="str">
        <f xml:space="preserve"> IF(AND(Table1[[#This Row],[Injury_Risk_Pct]]&gt;10,Table1[[#This Row],[Recovery_Hours_Day]]&lt;6), "Alert", "OK")</f>
        <v>OK</v>
      </c>
      <c r="AB34" t="str">
        <f>IF(Table1[[#This Row],[Training_Hours_Week]] &gt; AVERAGEIFS(Table1[Training_Hours_Week], Table1[Age], "&gt;" &amp; Table1[[#This Row],[Age]] - 5) * 1.25, "High Workload", "OK")</f>
        <v>OK</v>
      </c>
      <c r="AC34" t="str">
        <f xml:space="preserve"> IF(Table1[[#This Row],[Experience_Years]]&gt;10, "Advanced", IF(Table1[[#This Row],[Experience_Years]]&gt;5, "Intermediate", "Beginner"))</f>
        <v>Advanced</v>
      </c>
    </row>
    <row r="35" spans="1:29" x14ac:dyDescent="0.2">
      <c r="A35">
        <v>34</v>
      </c>
      <c r="B35" t="s">
        <v>69</v>
      </c>
      <c r="C35">
        <v>25</v>
      </c>
      <c r="D35" t="s">
        <v>31</v>
      </c>
      <c r="E35" t="s">
        <v>37</v>
      </c>
      <c r="F35">
        <v>5</v>
      </c>
      <c r="G35">
        <v>58.5</v>
      </c>
      <c r="H35">
        <v>171</v>
      </c>
      <c r="I35">
        <v>67.8</v>
      </c>
      <c r="J35">
        <v>50</v>
      </c>
      <c r="K35">
        <v>157</v>
      </c>
      <c r="L35">
        <v>176</v>
      </c>
      <c r="M35">
        <v>194</v>
      </c>
      <c r="N35">
        <v>195</v>
      </c>
      <c r="O35">
        <v>235</v>
      </c>
      <c r="P35">
        <v>290</v>
      </c>
      <c r="Q35">
        <v>11.6</v>
      </c>
      <c r="R35">
        <v>7.7</v>
      </c>
      <c r="S35">
        <v>31</v>
      </c>
      <c r="T35">
        <v>7.9</v>
      </c>
      <c r="U35">
        <v>10.8</v>
      </c>
      <c r="V35">
        <v>48</v>
      </c>
      <c r="W35">
        <v>3.3</v>
      </c>
      <c r="X35" t="s">
        <v>28</v>
      </c>
      <c r="Y35" t="s">
        <v>29</v>
      </c>
      <c r="Z35" t="str">
        <f xml:space="preserve"> IF(Table1[[#This Row],[Injury_Risk_Pct]]&gt;15, "High", IF(Table1[[#This Row],[Injury_Risk_Pct]]&gt;10, "Medium", "Low"))</f>
        <v>Medium</v>
      </c>
      <c r="AA35" t="str">
        <f xml:space="preserve"> IF(AND(Table1[[#This Row],[Injury_Risk_Pct]]&gt;10,Table1[[#This Row],[Recovery_Hours_Day]]&lt;6), "Alert", "OK")</f>
        <v>OK</v>
      </c>
      <c r="AB35" t="str">
        <f>IF(Table1[[#This Row],[Training_Hours_Week]] &gt; AVERAGEIFS(Table1[Training_Hours_Week], Table1[Age], "&gt;" &amp; Table1[[#This Row],[Age]] - 5) * 1.25, "High Workload", "OK")</f>
        <v>OK</v>
      </c>
      <c r="AC35" t="str">
        <f xml:space="preserve"> IF(Table1[[#This Row],[Experience_Years]]&gt;10, "Advanced", IF(Table1[[#This Row],[Experience_Years]]&gt;5, "Intermediate", "Beginner"))</f>
        <v>Beginner</v>
      </c>
    </row>
    <row r="36" spans="1:29" x14ac:dyDescent="0.2">
      <c r="A36">
        <v>35</v>
      </c>
      <c r="B36" t="s">
        <v>70</v>
      </c>
      <c r="C36">
        <v>31</v>
      </c>
      <c r="D36" t="s">
        <v>26</v>
      </c>
      <c r="E36" t="s">
        <v>27</v>
      </c>
      <c r="F36">
        <v>9</v>
      </c>
      <c r="G36">
        <v>72.3</v>
      </c>
      <c r="H36">
        <v>182</v>
      </c>
      <c r="I36">
        <v>75.3</v>
      </c>
      <c r="J36">
        <v>44</v>
      </c>
      <c r="K36">
        <v>148</v>
      </c>
      <c r="L36">
        <v>169</v>
      </c>
      <c r="M36">
        <v>190</v>
      </c>
      <c r="N36">
        <v>290</v>
      </c>
      <c r="O36">
        <v>365</v>
      </c>
      <c r="P36">
        <v>440</v>
      </c>
      <c r="Q36">
        <v>15</v>
      </c>
      <c r="R36">
        <v>6.7</v>
      </c>
      <c r="S36">
        <v>39</v>
      </c>
      <c r="T36">
        <v>7.1</v>
      </c>
      <c r="U36">
        <v>16.5</v>
      </c>
      <c r="V36">
        <v>57</v>
      </c>
      <c r="W36">
        <v>2.9</v>
      </c>
      <c r="X36" t="s">
        <v>28</v>
      </c>
      <c r="Y36" t="s">
        <v>33</v>
      </c>
      <c r="Z36" t="str">
        <f xml:space="preserve"> IF(Table1[[#This Row],[Injury_Risk_Pct]]&gt;15, "High", IF(Table1[[#This Row],[Injury_Risk_Pct]]&gt;10, "Medium", "Low"))</f>
        <v>High</v>
      </c>
      <c r="AA36" t="str">
        <f xml:space="preserve"> IF(AND(Table1[[#This Row],[Injury_Risk_Pct]]&gt;10,Table1[[#This Row],[Recovery_Hours_Day]]&lt;6), "Alert", "OK")</f>
        <v>OK</v>
      </c>
      <c r="AB36" t="str">
        <f>IF(Table1[[#This Row],[Training_Hours_Week]] &gt; AVERAGEIFS(Table1[Training_Hours_Week], Table1[Age], "&gt;" &amp; Table1[[#This Row],[Age]] - 5) * 1.25, "High Workload", "OK")</f>
        <v>OK</v>
      </c>
      <c r="AC36" t="str">
        <f xml:space="preserve"> IF(Table1[[#This Row],[Experience_Years]]&gt;10, "Advanced", IF(Table1[[#This Row],[Experience_Years]]&gt;5, "Intermediate", "Beginner"))</f>
        <v>Intermediate</v>
      </c>
    </row>
    <row r="37" spans="1:29" x14ac:dyDescent="0.2">
      <c r="A37">
        <v>36</v>
      </c>
      <c r="B37" t="s">
        <v>71</v>
      </c>
      <c r="C37">
        <v>22</v>
      </c>
      <c r="D37" t="s">
        <v>31</v>
      </c>
      <c r="E37" t="s">
        <v>32</v>
      </c>
      <c r="F37">
        <v>3</v>
      </c>
      <c r="G37">
        <v>53.1</v>
      </c>
      <c r="H37">
        <v>166</v>
      </c>
      <c r="I37">
        <v>68.2</v>
      </c>
      <c r="J37">
        <v>53</v>
      </c>
      <c r="K37">
        <v>160</v>
      </c>
      <c r="L37">
        <v>178</v>
      </c>
      <c r="M37">
        <v>196</v>
      </c>
      <c r="N37">
        <v>180</v>
      </c>
      <c r="O37">
        <v>220</v>
      </c>
      <c r="P37">
        <v>270</v>
      </c>
      <c r="Q37">
        <v>10.199999999999999</v>
      </c>
      <c r="R37">
        <v>8.4</v>
      </c>
      <c r="S37">
        <v>24</v>
      </c>
      <c r="T37">
        <v>8.6</v>
      </c>
      <c r="U37">
        <v>6.5</v>
      </c>
      <c r="V37">
        <v>48</v>
      </c>
      <c r="W37">
        <v>3.4</v>
      </c>
      <c r="X37" t="s">
        <v>28</v>
      </c>
      <c r="Y37" t="s">
        <v>43</v>
      </c>
      <c r="Z37" t="str">
        <f xml:space="preserve"> IF(Table1[[#This Row],[Injury_Risk_Pct]]&gt;15, "High", IF(Table1[[#This Row],[Injury_Risk_Pct]]&gt;10, "Medium", "Low"))</f>
        <v>Low</v>
      </c>
      <c r="AA37" t="str">
        <f xml:space="preserve"> IF(AND(Table1[[#This Row],[Injury_Risk_Pct]]&gt;10,Table1[[#This Row],[Recovery_Hours_Day]]&lt;6), "Alert", "OK")</f>
        <v>OK</v>
      </c>
      <c r="AB37" t="str">
        <f>IF(Table1[[#This Row],[Training_Hours_Week]] &gt; AVERAGEIFS(Table1[Training_Hours_Week], Table1[Age], "&gt;" &amp; Table1[[#This Row],[Age]] - 5) * 1.25, "High Workload", "OK")</f>
        <v>OK</v>
      </c>
      <c r="AC37" t="str">
        <f xml:space="preserve"> IF(Table1[[#This Row],[Experience_Years]]&gt;10, "Advanced", IF(Table1[[#This Row],[Experience_Years]]&gt;5, "Intermediate", "Beginner"))</f>
        <v>Beginner</v>
      </c>
    </row>
    <row r="38" spans="1:29" x14ac:dyDescent="0.2">
      <c r="A38">
        <v>37</v>
      </c>
      <c r="B38" t="s">
        <v>72</v>
      </c>
      <c r="C38">
        <v>35</v>
      </c>
      <c r="D38" t="s">
        <v>26</v>
      </c>
      <c r="E38" t="s">
        <v>37</v>
      </c>
      <c r="F38">
        <v>13</v>
      </c>
      <c r="G38">
        <v>76.8</v>
      </c>
      <c r="H38">
        <v>186</v>
      </c>
      <c r="I38">
        <v>71.2</v>
      </c>
      <c r="J38">
        <v>43</v>
      </c>
      <c r="K38">
        <v>146</v>
      </c>
      <c r="L38">
        <v>167</v>
      </c>
      <c r="M38">
        <v>187</v>
      </c>
      <c r="N38">
        <v>280</v>
      </c>
      <c r="O38">
        <v>350</v>
      </c>
      <c r="P38">
        <v>425</v>
      </c>
      <c r="Q38">
        <v>14.2</v>
      </c>
      <c r="R38">
        <v>6.4</v>
      </c>
      <c r="S38">
        <v>45</v>
      </c>
      <c r="T38">
        <v>6.3</v>
      </c>
      <c r="U38">
        <v>19.8</v>
      </c>
      <c r="V38">
        <v>56</v>
      </c>
      <c r="W38">
        <v>3</v>
      </c>
      <c r="X38" t="s">
        <v>41</v>
      </c>
      <c r="Y38" t="s">
        <v>33</v>
      </c>
      <c r="Z38" t="str">
        <f xml:space="preserve"> IF(Table1[[#This Row],[Injury_Risk_Pct]]&gt;15, "High", IF(Table1[[#This Row],[Injury_Risk_Pct]]&gt;10, "Medium", "Low"))</f>
        <v>High</v>
      </c>
      <c r="AA38" t="str">
        <f xml:space="preserve"> IF(AND(Table1[[#This Row],[Injury_Risk_Pct]]&gt;10,Table1[[#This Row],[Recovery_Hours_Day]]&lt;6), "Alert", "OK")</f>
        <v>OK</v>
      </c>
      <c r="AB38" t="str">
        <f>IF(Table1[[#This Row],[Training_Hours_Week]] &gt; AVERAGEIFS(Table1[Training_Hours_Week], Table1[Age], "&gt;" &amp; Table1[[#This Row],[Age]] - 5) * 1.25, "High Workload", "OK")</f>
        <v>OK</v>
      </c>
      <c r="AC38" t="str">
        <f xml:space="preserve"> IF(Table1[[#This Row],[Experience_Years]]&gt;10, "Advanced", IF(Table1[[#This Row],[Experience_Years]]&gt;5, "Intermediate", "Beginner"))</f>
        <v>Advanced</v>
      </c>
    </row>
    <row r="39" spans="1:29" x14ac:dyDescent="0.2">
      <c r="A39">
        <v>38</v>
      </c>
      <c r="B39" t="s">
        <v>73</v>
      </c>
      <c r="C39">
        <v>27</v>
      </c>
      <c r="D39" t="s">
        <v>31</v>
      </c>
      <c r="E39" t="s">
        <v>35</v>
      </c>
      <c r="F39">
        <v>6</v>
      </c>
      <c r="G39">
        <v>57.2</v>
      </c>
      <c r="H39">
        <v>170</v>
      </c>
      <c r="I39">
        <v>70.400000000000006</v>
      </c>
      <c r="J39">
        <v>49</v>
      </c>
      <c r="K39">
        <v>155</v>
      </c>
      <c r="L39">
        <v>174</v>
      </c>
      <c r="M39">
        <v>193</v>
      </c>
      <c r="N39">
        <v>200</v>
      </c>
      <c r="O39">
        <v>245</v>
      </c>
      <c r="P39">
        <v>300</v>
      </c>
      <c r="Q39">
        <v>12.4</v>
      </c>
      <c r="R39">
        <v>7.4</v>
      </c>
      <c r="S39">
        <v>33</v>
      </c>
      <c r="T39">
        <v>7.8</v>
      </c>
      <c r="U39">
        <v>11.8</v>
      </c>
      <c r="V39">
        <v>50</v>
      </c>
      <c r="W39">
        <v>3.2</v>
      </c>
      <c r="X39" t="s">
        <v>28</v>
      </c>
      <c r="Y39" t="s">
        <v>29</v>
      </c>
      <c r="Z39" t="str">
        <f xml:space="preserve"> IF(Table1[[#This Row],[Injury_Risk_Pct]]&gt;15, "High", IF(Table1[[#This Row],[Injury_Risk_Pct]]&gt;10, "Medium", "Low"))</f>
        <v>Medium</v>
      </c>
      <c r="AA39" t="str">
        <f xml:space="preserve"> IF(AND(Table1[[#This Row],[Injury_Risk_Pct]]&gt;10,Table1[[#This Row],[Recovery_Hours_Day]]&lt;6), "Alert", "OK")</f>
        <v>OK</v>
      </c>
      <c r="AB39" t="str">
        <f>IF(Table1[[#This Row],[Training_Hours_Week]] &gt; AVERAGEIFS(Table1[Training_Hours_Week], Table1[Age], "&gt;" &amp; Table1[[#This Row],[Age]] - 5) * 1.25, "High Workload", "OK")</f>
        <v>OK</v>
      </c>
      <c r="AC39" t="str">
        <f xml:space="preserve"> IF(Table1[[#This Row],[Experience_Years]]&gt;10, "Advanced", IF(Table1[[#This Row],[Experience_Years]]&gt;5, "Intermediate", "Beginner"))</f>
        <v>Intermediate</v>
      </c>
    </row>
    <row r="40" spans="1:29" x14ac:dyDescent="0.2">
      <c r="A40">
        <v>39</v>
      </c>
      <c r="B40" t="s">
        <v>74</v>
      </c>
      <c r="C40">
        <v>30</v>
      </c>
      <c r="D40" t="s">
        <v>26</v>
      </c>
      <c r="E40" t="s">
        <v>32</v>
      </c>
      <c r="F40">
        <v>8</v>
      </c>
      <c r="G40">
        <v>69.5</v>
      </c>
      <c r="H40">
        <v>179</v>
      </c>
      <c r="I40">
        <v>78.5</v>
      </c>
      <c r="J40">
        <v>45</v>
      </c>
      <c r="K40">
        <v>147</v>
      </c>
      <c r="L40">
        <v>166</v>
      </c>
      <c r="M40">
        <v>189</v>
      </c>
      <c r="N40">
        <v>285</v>
      </c>
      <c r="O40">
        <v>355</v>
      </c>
      <c r="P40">
        <v>430</v>
      </c>
      <c r="Q40">
        <v>14.6</v>
      </c>
      <c r="R40">
        <v>6.9</v>
      </c>
      <c r="S40">
        <v>37</v>
      </c>
      <c r="T40">
        <v>7.2</v>
      </c>
      <c r="U40">
        <v>14.5</v>
      </c>
      <c r="V40">
        <v>61</v>
      </c>
      <c r="W40">
        <v>2.7</v>
      </c>
      <c r="X40" t="s">
        <v>28</v>
      </c>
      <c r="Y40" t="s">
        <v>33</v>
      </c>
      <c r="Z40" t="str">
        <f xml:space="preserve"> IF(Table1[[#This Row],[Injury_Risk_Pct]]&gt;15, "High", IF(Table1[[#This Row],[Injury_Risk_Pct]]&gt;10, "Medium", "Low"))</f>
        <v>Medium</v>
      </c>
      <c r="AA40" t="str">
        <f xml:space="preserve"> IF(AND(Table1[[#This Row],[Injury_Risk_Pct]]&gt;10,Table1[[#This Row],[Recovery_Hours_Day]]&lt;6), "Alert", "OK")</f>
        <v>OK</v>
      </c>
      <c r="AB40" t="str">
        <f>IF(Table1[[#This Row],[Training_Hours_Week]] &gt; AVERAGEIFS(Table1[Training_Hours_Week], Table1[Age], "&gt;" &amp; Table1[[#This Row],[Age]] - 5) * 1.25, "High Workload", "OK")</f>
        <v>OK</v>
      </c>
      <c r="AC40" t="str">
        <f xml:space="preserve"> IF(Table1[[#This Row],[Experience_Years]]&gt;10, "Advanced", IF(Table1[[#This Row],[Experience_Years]]&gt;5, "Intermediate", "Beginner"))</f>
        <v>Intermediate</v>
      </c>
    </row>
    <row r="41" spans="1:29" x14ac:dyDescent="0.2">
      <c r="A41">
        <v>40</v>
      </c>
      <c r="B41" t="s">
        <v>75</v>
      </c>
      <c r="C41">
        <v>24</v>
      </c>
      <c r="D41" t="s">
        <v>31</v>
      </c>
      <c r="E41" t="s">
        <v>27</v>
      </c>
      <c r="F41">
        <v>4</v>
      </c>
      <c r="G41">
        <v>55.4</v>
      </c>
      <c r="H41">
        <v>168</v>
      </c>
      <c r="I41">
        <v>67.599999999999994</v>
      </c>
      <c r="J41">
        <v>52</v>
      </c>
      <c r="K41">
        <v>158</v>
      </c>
      <c r="L41">
        <v>176</v>
      </c>
      <c r="M41">
        <v>195</v>
      </c>
      <c r="N41">
        <v>185</v>
      </c>
      <c r="O41">
        <v>225</v>
      </c>
      <c r="P41">
        <v>280</v>
      </c>
      <c r="Q41">
        <v>11.2</v>
      </c>
      <c r="R41">
        <v>8.1</v>
      </c>
      <c r="S41">
        <v>27</v>
      </c>
      <c r="T41">
        <v>8.3000000000000007</v>
      </c>
      <c r="U41">
        <v>8.5</v>
      </c>
      <c r="V41">
        <v>49</v>
      </c>
      <c r="W41">
        <v>3.3</v>
      </c>
      <c r="X41" t="s">
        <v>28</v>
      </c>
      <c r="Y41" t="s">
        <v>29</v>
      </c>
      <c r="Z41" t="str">
        <f xml:space="preserve"> IF(Table1[[#This Row],[Injury_Risk_Pct]]&gt;15, "High", IF(Table1[[#This Row],[Injury_Risk_Pct]]&gt;10, "Medium", "Low"))</f>
        <v>Low</v>
      </c>
      <c r="AA41" t="str">
        <f xml:space="preserve"> IF(AND(Table1[[#This Row],[Injury_Risk_Pct]]&gt;10,Table1[[#This Row],[Recovery_Hours_Day]]&lt;6), "Alert", "OK")</f>
        <v>OK</v>
      </c>
      <c r="AB41" t="str">
        <f>IF(Table1[[#This Row],[Training_Hours_Week]] &gt; AVERAGEIFS(Table1[Training_Hours_Week], Table1[Age], "&gt;" &amp; Table1[[#This Row],[Age]] - 5) * 1.25, "High Workload", "OK")</f>
        <v>OK</v>
      </c>
      <c r="AC41" t="str">
        <f xml:space="preserve"> IF(Table1[[#This Row],[Experience_Years]]&gt;10, "Advanced", IF(Table1[[#This Row],[Experience_Years]]&gt;5, "Intermediate", "Beginner"))</f>
        <v>Beginner</v>
      </c>
    </row>
    <row r="42" spans="1:29" x14ac:dyDescent="0.2">
      <c r="A42">
        <v>41</v>
      </c>
      <c r="B42" t="s">
        <v>76</v>
      </c>
      <c r="C42">
        <v>33</v>
      </c>
      <c r="D42" t="s">
        <v>26</v>
      </c>
      <c r="E42" t="s">
        <v>37</v>
      </c>
      <c r="F42">
        <v>11</v>
      </c>
      <c r="G42">
        <v>74.5</v>
      </c>
      <c r="H42">
        <v>184</v>
      </c>
      <c r="I42">
        <v>72.3</v>
      </c>
      <c r="J42">
        <v>44</v>
      </c>
      <c r="K42">
        <v>147</v>
      </c>
      <c r="L42">
        <v>169</v>
      </c>
      <c r="M42">
        <v>189</v>
      </c>
      <c r="N42">
        <v>275</v>
      </c>
      <c r="O42">
        <v>345</v>
      </c>
      <c r="P42">
        <v>420</v>
      </c>
      <c r="Q42">
        <v>13.8</v>
      </c>
      <c r="R42">
        <v>6.6</v>
      </c>
      <c r="S42">
        <v>43</v>
      </c>
      <c r="T42">
        <v>6.4</v>
      </c>
      <c r="U42">
        <v>18.5</v>
      </c>
      <c r="V42">
        <v>57</v>
      </c>
      <c r="W42">
        <v>2.9</v>
      </c>
      <c r="X42" t="s">
        <v>41</v>
      </c>
      <c r="Y42" t="s">
        <v>33</v>
      </c>
      <c r="Z42" t="str">
        <f xml:space="preserve"> IF(Table1[[#This Row],[Injury_Risk_Pct]]&gt;15, "High", IF(Table1[[#This Row],[Injury_Risk_Pct]]&gt;10, "Medium", "Low"))</f>
        <v>High</v>
      </c>
      <c r="AA42" t="str">
        <f xml:space="preserve"> IF(AND(Table1[[#This Row],[Injury_Risk_Pct]]&gt;10,Table1[[#This Row],[Recovery_Hours_Day]]&lt;6), "Alert", "OK")</f>
        <v>OK</v>
      </c>
      <c r="AB42" t="str">
        <f>IF(Table1[[#This Row],[Training_Hours_Week]] &gt; AVERAGEIFS(Table1[Training_Hours_Week], Table1[Age], "&gt;" &amp; Table1[[#This Row],[Age]] - 5) * 1.25, "High Workload", "OK")</f>
        <v>OK</v>
      </c>
      <c r="AC42" t="str">
        <f xml:space="preserve"> IF(Table1[[#This Row],[Experience_Years]]&gt;10, "Advanced", IF(Table1[[#This Row],[Experience_Years]]&gt;5, "Intermediate", "Beginner"))</f>
        <v>Advanced</v>
      </c>
    </row>
    <row r="43" spans="1:29" x14ac:dyDescent="0.2">
      <c r="A43">
        <v>42</v>
      </c>
      <c r="B43" t="s">
        <v>77</v>
      </c>
      <c r="C43">
        <v>26</v>
      </c>
      <c r="D43" t="s">
        <v>31</v>
      </c>
      <c r="E43" t="s">
        <v>32</v>
      </c>
      <c r="F43">
        <v>5</v>
      </c>
      <c r="G43">
        <v>54.8</v>
      </c>
      <c r="H43">
        <v>169</v>
      </c>
      <c r="I43">
        <v>70.8</v>
      </c>
      <c r="J43">
        <v>50</v>
      </c>
      <c r="K43">
        <v>156</v>
      </c>
      <c r="L43">
        <v>175</v>
      </c>
      <c r="M43">
        <v>194</v>
      </c>
      <c r="N43">
        <v>195</v>
      </c>
      <c r="O43">
        <v>240</v>
      </c>
      <c r="P43">
        <v>295</v>
      </c>
      <c r="Q43">
        <v>11.5</v>
      </c>
      <c r="R43">
        <v>7.8</v>
      </c>
      <c r="S43">
        <v>30</v>
      </c>
      <c r="T43">
        <v>8</v>
      </c>
      <c r="U43">
        <v>10.199999999999999</v>
      </c>
      <c r="V43">
        <v>52</v>
      </c>
      <c r="W43">
        <v>3.1</v>
      </c>
      <c r="X43" t="s">
        <v>28</v>
      </c>
      <c r="Y43" t="s">
        <v>29</v>
      </c>
      <c r="Z43" t="str">
        <f xml:space="preserve"> IF(Table1[[#This Row],[Injury_Risk_Pct]]&gt;15, "High", IF(Table1[[#This Row],[Injury_Risk_Pct]]&gt;10, "Medium", "Low"))</f>
        <v>Medium</v>
      </c>
      <c r="AA43" t="str">
        <f xml:space="preserve"> IF(AND(Table1[[#This Row],[Injury_Risk_Pct]]&gt;10,Table1[[#This Row],[Recovery_Hours_Day]]&lt;6), "Alert", "OK")</f>
        <v>OK</v>
      </c>
      <c r="AB43" t="str">
        <f>IF(Table1[[#This Row],[Training_Hours_Week]] &gt; AVERAGEIFS(Table1[Training_Hours_Week], Table1[Age], "&gt;" &amp; Table1[[#This Row],[Age]] - 5) * 1.25, "High Workload", "OK")</f>
        <v>OK</v>
      </c>
      <c r="AC43" t="str">
        <f xml:space="preserve"> IF(Table1[[#This Row],[Experience_Years]]&gt;10, "Advanced", IF(Table1[[#This Row],[Experience_Years]]&gt;5, "Intermediate", "Beginner"))</f>
        <v>Beginner</v>
      </c>
    </row>
    <row r="44" spans="1:29" x14ac:dyDescent="0.2">
      <c r="A44">
        <v>43</v>
      </c>
      <c r="B44" t="s">
        <v>78</v>
      </c>
      <c r="C44">
        <v>29</v>
      </c>
      <c r="D44" t="s">
        <v>26</v>
      </c>
      <c r="E44" t="s">
        <v>35</v>
      </c>
      <c r="F44">
        <v>8</v>
      </c>
      <c r="G44">
        <v>72.099999999999994</v>
      </c>
      <c r="H44">
        <v>182</v>
      </c>
      <c r="I44">
        <v>76.8</v>
      </c>
      <c r="J44">
        <v>45</v>
      </c>
      <c r="K44">
        <v>148</v>
      </c>
      <c r="L44">
        <v>168</v>
      </c>
      <c r="M44">
        <v>190</v>
      </c>
      <c r="N44">
        <v>295</v>
      </c>
      <c r="O44">
        <v>370</v>
      </c>
      <c r="P44">
        <v>445</v>
      </c>
      <c r="Q44">
        <v>15.6</v>
      </c>
      <c r="R44">
        <v>6.8</v>
      </c>
      <c r="S44">
        <v>38</v>
      </c>
      <c r="T44">
        <v>7.1</v>
      </c>
      <c r="U44">
        <v>15.8</v>
      </c>
      <c r="V44">
        <v>58</v>
      </c>
      <c r="W44">
        <v>2.8</v>
      </c>
      <c r="X44" t="s">
        <v>28</v>
      </c>
      <c r="Y44" t="s">
        <v>33</v>
      </c>
      <c r="Z44" t="str">
        <f xml:space="preserve"> IF(Table1[[#This Row],[Injury_Risk_Pct]]&gt;15, "High", IF(Table1[[#This Row],[Injury_Risk_Pct]]&gt;10, "Medium", "Low"))</f>
        <v>High</v>
      </c>
      <c r="AA44" t="str">
        <f xml:space="preserve"> IF(AND(Table1[[#This Row],[Injury_Risk_Pct]]&gt;10,Table1[[#This Row],[Recovery_Hours_Day]]&lt;6), "Alert", "OK")</f>
        <v>OK</v>
      </c>
      <c r="AB44" t="str">
        <f>IF(Table1[[#This Row],[Training_Hours_Week]] &gt; AVERAGEIFS(Table1[Training_Hours_Week], Table1[Age], "&gt;" &amp; Table1[[#This Row],[Age]] - 5) * 1.25, "High Workload", "OK")</f>
        <v>OK</v>
      </c>
      <c r="AC44" t="str">
        <f xml:space="preserve"> IF(Table1[[#This Row],[Experience_Years]]&gt;10, "Advanced", IF(Table1[[#This Row],[Experience_Years]]&gt;5, "Intermediate", "Beginner"))</f>
        <v>Intermediate</v>
      </c>
    </row>
    <row r="45" spans="1:29" x14ac:dyDescent="0.2">
      <c r="A45">
        <v>44</v>
      </c>
      <c r="B45" t="s">
        <v>79</v>
      </c>
      <c r="C45">
        <v>22</v>
      </c>
      <c r="D45" t="s">
        <v>31</v>
      </c>
      <c r="E45" t="s">
        <v>37</v>
      </c>
      <c r="F45">
        <v>2</v>
      </c>
      <c r="G45">
        <v>53.8</v>
      </c>
      <c r="H45">
        <v>167</v>
      </c>
      <c r="I45">
        <v>64.2</v>
      </c>
      <c r="J45">
        <v>54</v>
      </c>
      <c r="K45">
        <v>160</v>
      </c>
      <c r="L45">
        <v>179</v>
      </c>
      <c r="M45">
        <v>197</v>
      </c>
      <c r="N45">
        <v>175</v>
      </c>
      <c r="O45">
        <v>215</v>
      </c>
      <c r="P45">
        <v>265</v>
      </c>
      <c r="Q45">
        <v>9.8000000000000007</v>
      </c>
      <c r="R45">
        <v>8.5</v>
      </c>
      <c r="S45">
        <v>23</v>
      </c>
      <c r="T45">
        <v>8.6999999999999993</v>
      </c>
      <c r="U45">
        <v>6.2</v>
      </c>
      <c r="V45">
        <v>44</v>
      </c>
      <c r="W45">
        <v>3.5</v>
      </c>
      <c r="X45" t="s">
        <v>41</v>
      </c>
      <c r="Y45" t="s">
        <v>43</v>
      </c>
      <c r="Z45" t="str">
        <f xml:space="preserve"> IF(Table1[[#This Row],[Injury_Risk_Pct]]&gt;15, "High", IF(Table1[[#This Row],[Injury_Risk_Pct]]&gt;10, "Medium", "Low"))</f>
        <v>Low</v>
      </c>
      <c r="AA45" t="str">
        <f xml:space="preserve"> IF(AND(Table1[[#This Row],[Injury_Risk_Pct]]&gt;10,Table1[[#This Row],[Recovery_Hours_Day]]&lt;6), "Alert", "OK")</f>
        <v>OK</v>
      </c>
      <c r="AB45" t="str">
        <f>IF(Table1[[#This Row],[Training_Hours_Week]] &gt; AVERAGEIFS(Table1[Training_Hours_Week], Table1[Age], "&gt;" &amp; Table1[[#This Row],[Age]] - 5) * 1.25, "High Workload", "OK")</f>
        <v>OK</v>
      </c>
      <c r="AC45" t="str">
        <f xml:space="preserve"> IF(Table1[[#This Row],[Experience_Years]]&gt;10, "Advanced", IF(Table1[[#This Row],[Experience_Years]]&gt;5, "Intermediate", "Beginner"))</f>
        <v>Beginner</v>
      </c>
    </row>
    <row r="46" spans="1:29" x14ac:dyDescent="0.2">
      <c r="A46">
        <v>45</v>
      </c>
      <c r="B46" t="s">
        <v>80</v>
      </c>
      <c r="C46">
        <v>34</v>
      </c>
      <c r="D46" t="s">
        <v>26</v>
      </c>
      <c r="E46" t="s">
        <v>27</v>
      </c>
      <c r="F46">
        <v>12</v>
      </c>
      <c r="G46">
        <v>70.8</v>
      </c>
      <c r="H46">
        <v>180</v>
      </c>
      <c r="I46">
        <v>75.2</v>
      </c>
      <c r="J46">
        <v>43</v>
      </c>
      <c r="K46">
        <v>145</v>
      </c>
      <c r="L46">
        <v>165</v>
      </c>
      <c r="M46">
        <v>187</v>
      </c>
      <c r="N46">
        <v>290</v>
      </c>
      <c r="O46">
        <v>365</v>
      </c>
      <c r="P46">
        <v>440</v>
      </c>
      <c r="Q46">
        <v>15.4</v>
      </c>
      <c r="R46">
        <v>6.3</v>
      </c>
      <c r="S46">
        <v>47</v>
      </c>
      <c r="T46">
        <v>6.1</v>
      </c>
      <c r="U46">
        <v>20.8</v>
      </c>
      <c r="V46">
        <v>56</v>
      </c>
      <c r="W46">
        <v>2.9</v>
      </c>
      <c r="X46" t="s">
        <v>41</v>
      </c>
      <c r="Y46" t="s">
        <v>33</v>
      </c>
      <c r="Z46" t="str">
        <f xml:space="preserve"> IF(Table1[[#This Row],[Injury_Risk_Pct]]&gt;15, "High", IF(Table1[[#This Row],[Injury_Risk_Pct]]&gt;10, "Medium", "Low"))</f>
        <v>High</v>
      </c>
      <c r="AA46" t="str">
        <f xml:space="preserve"> IF(AND(Table1[[#This Row],[Injury_Risk_Pct]]&gt;10,Table1[[#This Row],[Recovery_Hours_Day]]&lt;6), "Alert", "OK")</f>
        <v>OK</v>
      </c>
      <c r="AB46" t="str">
        <f>IF(Table1[[#This Row],[Training_Hours_Week]] &gt; AVERAGEIFS(Table1[Training_Hours_Week], Table1[Age], "&gt;" &amp; Table1[[#This Row],[Age]] - 5) * 1.25, "High Workload", "OK")</f>
        <v>OK</v>
      </c>
      <c r="AC46" t="str">
        <f xml:space="preserve"> IF(Table1[[#This Row],[Experience_Years]]&gt;10, "Advanced", IF(Table1[[#This Row],[Experience_Years]]&gt;5, "Intermediate", "Beginner"))</f>
        <v>Advanced</v>
      </c>
    </row>
    <row r="47" spans="1:29" x14ac:dyDescent="0.2">
      <c r="A47">
        <v>46</v>
      </c>
      <c r="B47" t="s">
        <v>81</v>
      </c>
      <c r="C47">
        <v>25</v>
      </c>
      <c r="D47" t="s">
        <v>31</v>
      </c>
      <c r="E47" t="s">
        <v>32</v>
      </c>
      <c r="F47">
        <v>5</v>
      </c>
      <c r="G47">
        <v>56.2</v>
      </c>
      <c r="H47">
        <v>169</v>
      </c>
      <c r="I47">
        <v>69.400000000000006</v>
      </c>
      <c r="J47">
        <v>51</v>
      </c>
      <c r="K47">
        <v>157</v>
      </c>
      <c r="L47">
        <v>176</v>
      </c>
      <c r="M47">
        <v>194</v>
      </c>
      <c r="N47">
        <v>190</v>
      </c>
      <c r="O47">
        <v>235</v>
      </c>
      <c r="P47">
        <v>290</v>
      </c>
      <c r="Q47">
        <v>11.4</v>
      </c>
      <c r="R47">
        <v>7.7</v>
      </c>
      <c r="S47">
        <v>32</v>
      </c>
      <c r="T47">
        <v>7.8</v>
      </c>
      <c r="U47">
        <v>11.5</v>
      </c>
      <c r="V47">
        <v>49</v>
      </c>
      <c r="W47">
        <v>3.3</v>
      </c>
      <c r="X47" t="s">
        <v>28</v>
      </c>
      <c r="Y47" t="s">
        <v>29</v>
      </c>
      <c r="Z47" t="str">
        <f xml:space="preserve"> IF(Table1[[#This Row],[Injury_Risk_Pct]]&gt;15, "High", IF(Table1[[#This Row],[Injury_Risk_Pct]]&gt;10, "Medium", "Low"))</f>
        <v>Medium</v>
      </c>
      <c r="AA47" t="str">
        <f xml:space="preserve"> IF(AND(Table1[[#This Row],[Injury_Risk_Pct]]&gt;10,Table1[[#This Row],[Recovery_Hours_Day]]&lt;6), "Alert", "OK")</f>
        <v>OK</v>
      </c>
      <c r="AB47" t="str">
        <f>IF(Table1[[#This Row],[Training_Hours_Week]] &gt; AVERAGEIFS(Table1[Training_Hours_Week], Table1[Age], "&gt;" &amp; Table1[[#This Row],[Age]] - 5) * 1.25, "High Workload", "OK")</f>
        <v>OK</v>
      </c>
      <c r="AC47" t="str">
        <f xml:space="preserve"> IF(Table1[[#This Row],[Experience_Years]]&gt;10, "Advanced", IF(Table1[[#This Row],[Experience_Years]]&gt;5, "Intermediate", "Beginner"))</f>
        <v>Beginner</v>
      </c>
    </row>
    <row r="48" spans="1:29" x14ac:dyDescent="0.2">
      <c r="A48">
        <v>47</v>
      </c>
      <c r="B48" t="s">
        <v>82</v>
      </c>
      <c r="C48">
        <v>31</v>
      </c>
      <c r="D48" t="s">
        <v>26</v>
      </c>
      <c r="E48" t="s">
        <v>37</v>
      </c>
      <c r="F48">
        <v>9</v>
      </c>
      <c r="G48">
        <v>73.599999999999994</v>
      </c>
      <c r="H48">
        <v>183</v>
      </c>
      <c r="I48">
        <v>71.5</v>
      </c>
      <c r="J48">
        <v>45</v>
      </c>
      <c r="K48">
        <v>149</v>
      </c>
      <c r="L48">
        <v>171</v>
      </c>
      <c r="M48">
        <v>191</v>
      </c>
      <c r="N48">
        <v>280</v>
      </c>
      <c r="O48">
        <v>345</v>
      </c>
      <c r="P48">
        <v>420</v>
      </c>
      <c r="Q48">
        <v>13.5</v>
      </c>
      <c r="R48">
        <v>6.9</v>
      </c>
      <c r="S48">
        <v>36</v>
      </c>
      <c r="T48">
        <v>7.3</v>
      </c>
      <c r="U48">
        <v>13.8</v>
      </c>
      <c r="V48">
        <v>56</v>
      </c>
      <c r="W48">
        <v>3</v>
      </c>
      <c r="X48" t="s">
        <v>28</v>
      </c>
      <c r="Y48" t="s">
        <v>33</v>
      </c>
      <c r="Z48" t="str">
        <f xml:space="preserve"> IF(Table1[[#This Row],[Injury_Risk_Pct]]&gt;15, "High", IF(Table1[[#This Row],[Injury_Risk_Pct]]&gt;10, "Medium", "Low"))</f>
        <v>Medium</v>
      </c>
      <c r="AA48" t="str">
        <f xml:space="preserve"> IF(AND(Table1[[#This Row],[Injury_Risk_Pct]]&gt;10,Table1[[#This Row],[Recovery_Hours_Day]]&lt;6), "Alert", "OK")</f>
        <v>OK</v>
      </c>
      <c r="AB48" t="str">
        <f>IF(Table1[[#This Row],[Training_Hours_Week]] &gt; AVERAGEIFS(Table1[Training_Hours_Week], Table1[Age], "&gt;" &amp; Table1[[#This Row],[Age]] - 5) * 1.25, "High Workload", "OK")</f>
        <v>OK</v>
      </c>
      <c r="AC48" t="str">
        <f xml:space="preserve"> IF(Table1[[#This Row],[Experience_Years]]&gt;10, "Advanced", IF(Table1[[#This Row],[Experience_Years]]&gt;5, "Intermediate", "Beginner"))</f>
        <v>Intermediate</v>
      </c>
    </row>
    <row r="49" spans="1:29" x14ac:dyDescent="0.2">
      <c r="A49">
        <v>48</v>
      </c>
      <c r="B49" t="s">
        <v>83</v>
      </c>
      <c r="C49">
        <v>23</v>
      </c>
      <c r="D49" t="s">
        <v>31</v>
      </c>
      <c r="E49" t="s">
        <v>35</v>
      </c>
      <c r="F49">
        <v>3</v>
      </c>
      <c r="G49">
        <v>54.5</v>
      </c>
      <c r="H49">
        <v>168</v>
      </c>
      <c r="I49">
        <v>66.8</v>
      </c>
      <c r="J49">
        <v>53</v>
      </c>
      <c r="K49">
        <v>159</v>
      </c>
      <c r="L49">
        <v>177</v>
      </c>
      <c r="M49">
        <v>196</v>
      </c>
      <c r="N49">
        <v>185</v>
      </c>
      <c r="O49">
        <v>225</v>
      </c>
      <c r="P49">
        <v>280</v>
      </c>
      <c r="Q49">
        <v>10.8</v>
      </c>
      <c r="R49">
        <v>8.3000000000000007</v>
      </c>
      <c r="S49">
        <v>26</v>
      </c>
      <c r="T49">
        <v>8.4</v>
      </c>
      <c r="U49">
        <v>7.8</v>
      </c>
      <c r="V49">
        <v>47</v>
      </c>
      <c r="W49">
        <v>3.4</v>
      </c>
      <c r="X49" t="s">
        <v>28</v>
      </c>
      <c r="Y49" t="s">
        <v>43</v>
      </c>
      <c r="Z49" t="str">
        <f xml:space="preserve"> IF(Table1[[#This Row],[Injury_Risk_Pct]]&gt;15, "High", IF(Table1[[#This Row],[Injury_Risk_Pct]]&gt;10, "Medium", "Low"))</f>
        <v>Low</v>
      </c>
      <c r="AA49" t="str">
        <f xml:space="preserve"> IF(AND(Table1[[#This Row],[Injury_Risk_Pct]]&gt;10,Table1[[#This Row],[Recovery_Hours_Day]]&lt;6), "Alert", "OK")</f>
        <v>OK</v>
      </c>
      <c r="AB49" t="str">
        <f>IF(Table1[[#This Row],[Training_Hours_Week]] &gt; AVERAGEIFS(Table1[Training_Hours_Week], Table1[Age], "&gt;" &amp; Table1[[#This Row],[Age]] - 5) * 1.25, "High Workload", "OK")</f>
        <v>OK</v>
      </c>
      <c r="AC49" t="str">
        <f xml:space="preserve"> IF(Table1[[#This Row],[Experience_Years]]&gt;10, "Advanced", IF(Table1[[#This Row],[Experience_Years]]&gt;5, "Intermediate", "Beginner"))</f>
        <v>Beginner</v>
      </c>
    </row>
    <row r="50" spans="1:29" x14ac:dyDescent="0.2">
      <c r="A50">
        <v>49</v>
      </c>
      <c r="B50" t="s">
        <v>84</v>
      </c>
      <c r="C50">
        <v>35</v>
      </c>
      <c r="D50" t="s">
        <v>26</v>
      </c>
      <c r="E50" t="s">
        <v>32</v>
      </c>
      <c r="F50">
        <v>13</v>
      </c>
      <c r="G50">
        <v>71.2</v>
      </c>
      <c r="H50">
        <v>181</v>
      </c>
      <c r="I50">
        <v>78.900000000000006</v>
      </c>
      <c r="J50">
        <v>42</v>
      </c>
      <c r="K50">
        <v>144</v>
      </c>
      <c r="L50">
        <v>163</v>
      </c>
      <c r="M50">
        <v>185</v>
      </c>
      <c r="N50">
        <v>290</v>
      </c>
      <c r="O50">
        <v>365</v>
      </c>
      <c r="P50">
        <v>440</v>
      </c>
      <c r="Q50">
        <v>15.8</v>
      </c>
      <c r="R50">
        <v>6.1</v>
      </c>
      <c r="S50">
        <v>48</v>
      </c>
      <c r="T50">
        <v>6</v>
      </c>
      <c r="U50">
        <v>22.2</v>
      </c>
      <c r="V50">
        <v>59</v>
      </c>
      <c r="W50">
        <v>2.8</v>
      </c>
      <c r="X50" t="s">
        <v>41</v>
      </c>
      <c r="Y50" t="s">
        <v>33</v>
      </c>
      <c r="Z50" t="str">
        <f xml:space="preserve"> IF(Table1[[#This Row],[Injury_Risk_Pct]]&gt;15, "High", IF(Table1[[#This Row],[Injury_Risk_Pct]]&gt;10, "Medium", "Low"))</f>
        <v>High</v>
      </c>
      <c r="AA50" t="str">
        <f xml:space="preserve"> IF(AND(Table1[[#This Row],[Injury_Risk_Pct]]&gt;10,Table1[[#This Row],[Recovery_Hours_Day]]&lt;6), "Alert", "OK")</f>
        <v>OK</v>
      </c>
      <c r="AB50" t="str">
        <f>IF(Table1[[#This Row],[Training_Hours_Week]] &gt; AVERAGEIFS(Table1[Training_Hours_Week], Table1[Age], "&gt;" &amp; Table1[[#This Row],[Age]] - 5) * 1.25, "High Workload", "OK")</f>
        <v>OK</v>
      </c>
      <c r="AC50" t="str">
        <f xml:space="preserve"> IF(Table1[[#This Row],[Experience_Years]]&gt;10, "Advanced", IF(Table1[[#This Row],[Experience_Years]]&gt;5, "Intermediate", "Beginner"))</f>
        <v>Advanced</v>
      </c>
    </row>
    <row r="51" spans="1:29" x14ac:dyDescent="0.2">
      <c r="A51">
        <v>50</v>
      </c>
      <c r="B51" t="s">
        <v>85</v>
      </c>
      <c r="C51">
        <v>26</v>
      </c>
      <c r="D51" t="s">
        <v>31</v>
      </c>
      <c r="E51" t="s">
        <v>27</v>
      </c>
      <c r="F51">
        <v>6</v>
      </c>
      <c r="G51">
        <v>57.8</v>
      </c>
      <c r="H51">
        <v>170</v>
      </c>
      <c r="I51">
        <v>68.3</v>
      </c>
      <c r="J51">
        <v>49</v>
      </c>
      <c r="K51">
        <v>156</v>
      </c>
      <c r="L51">
        <v>175</v>
      </c>
      <c r="M51">
        <v>193</v>
      </c>
      <c r="N51">
        <v>200</v>
      </c>
      <c r="O51">
        <v>245</v>
      </c>
      <c r="P51">
        <v>305</v>
      </c>
      <c r="Q51">
        <v>12.2</v>
      </c>
      <c r="R51">
        <v>7.5</v>
      </c>
      <c r="S51">
        <v>34</v>
      </c>
      <c r="T51">
        <v>7.6</v>
      </c>
      <c r="U51">
        <v>12.2</v>
      </c>
      <c r="V51">
        <v>50</v>
      </c>
      <c r="W51">
        <v>3.2</v>
      </c>
      <c r="X51" t="s">
        <v>28</v>
      </c>
      <c r="Y51" t="s">
        <v>29</v>
      </c>
      <c r="Z51" t="str">
        <f xml:space="preserve"> IF(Table1[[#This Row],[Injury_Risk_Pct]]&gt;15, "High", IF(Table1[[#This Row],[Injury_Risk_Pct]]&gt;10, "Medium", "Low"))</f>
        <v>Medium</v>
      </c>
      <c r="AA51" t="str">
        <f xml:space="preserve"> IF(AND(Table1[[#This Row],[Injury_Risk_Pct]]&gt;10,Table1[[#This Row],[Recovery_Hours_Day]]&lt;6), "Alert", "OK")</f>
        <v>OK</v>
      </c>
      <c r="AB51" t="str">
        <f>IF(Table1[[#This Row],[Training_Hours_Week]] &gt; AVERAGEIFS(Table1[Training_Hours_Week], Table1[Age], "&gt;" &amp; Table1[[#This Row],[Age]] - 5) * 1.25, "High Workload", "OK")</f>
        <v>OK</v>
      </c>
      <c r="AC51" t="str">
        <f xml:space="preserve"> IF(Table1[[#This Row],[Experience_Years]]&gt;10, "Advanced", IF(Table1[[#This Row],[Experience_Years]]&gt;5, "Intermediate", "Beginner"))</f>
        <v>Intermediate</v>
      </c>
    </row>
    <row r="52" spans="1:29" x14ac:dyDescent="0.2">
      <c r="A52">
        <v>51</v>
      </c>
      <c r="B52" t="s">
        <v>86</v>
      </c>
      <c r="C52">
        <v>26</v>
      </c>
      <c r="D52" t="s">
        <v>26</v>
      </c>
      <c r="E52" t="s">
        <v>37</v>
      </c>
      <c r="F52">
        <v>6</v>
      </c>
      <c r="G52">
        <v>70.400000000000006</v>
      </c>
      <c r="H52">
        <v>183</v>
      </c>
      <c r="I52">
        <v>71.900000000000006</v>
      </c>
      <c r="J52">
        <v>47</v>
      </c>
      <c r="K52">
        <v>151</v>
      </c>
      <c r="L52">
        <v>172</v>
      </c>
      <c r="M52">
        <v>191</v>
      </c>
      <c r="N52">
        <v>265</v>
      </c>
      <c r="O52">
        <v>330</v>
      </c>
      <c r="P52">
        <v>405</v>
      </c>
      <c r="Q52">
        <v>12.8</v>
      </c>
      <c r="R52">
        <v>7.6</v>
      </c>
      <c r="S52">
        <v>33</v>
      </c>
      <c r="T52">
        <v>7.7</v>
      </c>
      <c r="U52">
        <v>10.5</v>
      </c>
      <c r="V52">
        <v>57</v>
      </c>
      <c r="W52">
        <v>3</v>
      </c>
      <c r="X52" t="s">
        <v>28</v>
      </c>
      <c r="Y52" t="s">
        <v>29</v>
      </c>
      <c r="Z52" t="str">
        <f xml:space="preserve"> IF(Table1[[#This Row],[Injury_Risk_Pct]]&gt;15, "High", IF(Table1[[#This Row],[Injury_Risk_Pct]]&gt;10, "Medium", "Low"))</f>
        <v>Medium</v>
      </c>
      <c r="AA52" t="str">
        <f xml:space="preserve"> IF(AND(Table1[[#This Row],[Injury_Risk_Pct]]&gt;10,Table1[[#This Row],[Recovery_Hours_Day]]&lt;6), "Alert", "OK")</f>
        <v>OK</v>
      </c>
      <c r="AB52" t="str">
        <f>IF(Table1[[#This Row],[Training_Hours_Week]] &gt; AVERAGEIFS(Table1[Training_Hours_Week], Table1[Age], "&gt;" &amp; Table1[[#This Row],[Age]] - 5) * 1.25, "High Workload", "OK")</f>
        <v>OK</v>
      </c>
      <c r="AC52" t="str">
        <f xml:space="preserve"> IF(Table1[[#This Row],[Experience_Years]]&gt;10, "Advanced", IF(Table1[[#This Row],[Experience_Years]]&gt;5, "Intermediate", "Beginner"))</f>
        <v>Intermediate</v>
      </c>
    </row>
    <row r="53" spans="1:29" x14ac:dyDescent="0.2">
      <c r="A53">
        <v>52</v>
      </c>
      <c r="B53" t="s">
        <v>87</v>
      </c>
      <c r="C53">
        <v>28</v>
      </c>
      <c r="D53" t="s">
        <v>31</v>
      </c>
      <c r="E53" t="s">
        <v>32</v>
      </c>
      <c r="F53">
        <v>7</v>
      </c>
      <c r="G53">
        <v>54.2</v>
      </c>
      <c r="H53">
        <v>169</v>
      </c>
      <c r="I53">
        <v>71.2</v>
      </c>
      <c r="J53">
        <v>50</v>
      </c>
      <c r="K53">
        <v>155</v>
      </c>
      <c r="L53">
        <v>174</v>
      </c>
      <c r="M53">
        <v>193</v>
      </c>
      <c r="N53">
        <v>195</v>
      </c>
      <c r="O53">
        <v>240</v>
      </c>
      <c r="P53">
        <v>300</v>
      </c>
      <c r="Q53">
        <v>11.8</v>
      </c>
      <c r="R53">
        <v>7.5</v>
      </c>
      <c r="S53">
        <v>35</v>
      </c>
      <c r="T53">
        <v>7.4</v>
      </c>
      <c r="U53">
        <v>13.5</v>
      </c>
      <c r="V53">
        <v>51</v>
      </c>
      <c r="W53">
        <v>3.2</v>
      </c>
      <c r="X53" t="s">
        <v>28</v>
      </c>
      <c r="Y53" t="s">
        <v>29</v>
      </c>
      <c r="Z53" t="str">
        <f xml:space="preserve"> IF(Table1[[#This Row],[Injury_Risk_Pct]]&gt;15, "High", IF(Table1[[#This Row],[Injury_Risk_Pct]]&gt;10, "Medium", "Low"))</f>
        <v>Medium</v>
      </c>
      <c r="AA53" t="str">
        <f xml:space="preserve"> IF(AND(Table1[[#This Row],[Injury_Risk_Pct]]&gt;10,Table1[[#This Row],[Recovery_Hours_Day]]&lt;6), "Alert", "OK")</f>
        <v>OK</v>
      </c>
      <c r="AB53" t="str">
        <f>IF(Table1[[#This Row],[Training_Hours_Week]] &gt; AVERAGEIFS(Table1[Training_Hours_Week], Table1[Age], "&gt;" &amp; Table1[[#This Row],[Age]] - 5) * 1.25, "High Workload", "OK")</f>
        <v>OK</v>
      </c>
      <c r="AC53" t="str">
        <f xml:space="preserve"> IF(Table1[[#This Row],[Experience_Years]]&gt;10, "Advanced", IF(Table1[[#This Row],[Experience_Years]]&gt;5, "Intermediate", "Beginner"))</f>
        <v>Intermediate</v>
      </c>
    </row>
    <row r="54" spans="1:29" x14ac:dyDescent="0.2">
      <c r="A54">
        <v>53</v>
      </c>
      <c r="B54" t="s">
        <v>88</v>
      </c>
      <c r="C54">
        <v>22</v>
      </c>
      <c r="D54" t="s">
        <v>26</v>
      </c>
      <c r="E54" t="s">
        <v>27</v>
      </c>
      <c r="F54">
        <v>3</v>
      </c>
      <c r="G54">
        <v>67.5</v>
      </c>
      <c r="H54">
        <v>180</v>
      </c>
      <c r="I54">
        <v>69.3</v>
      </c>
      <c r="J54">
        <v>48</v>
      </c>
      <c r="K54">
        <v>153</v>
      </c>
      <c r="L54">
        <v>176</v>
      </c>
      <c r="M54">
        <v>195</v>
      </c>
      <c r="N54">
        <v>250</v>
      </c>
      <c r="O54">
        <v>325</v>
      </c>
      <c r="P54">
        <v>400</v>
      </c>
      <c r="Q54">
        <v>11.5</v>
      </c>
      <c r="R54">
        <v>8.1999999999999993</v>
      </c>
      <c r="S54">
        <v>24</v>
      </c>
      <c r="T54">
        <v>8.6</v>
      </c>
      <c r="U54">
        <v>7.5</v>
      </c>
      <c r="V54">
        <v>53</v>
      </c>
      <c r="W54">
        <v>3.1</v>
      </c>
      <c r="X54" t="s">
        <v>28</v>
      </c>
      <c r="Y54" t="s">
        <v>43</v>
      </c>
      <c r="Z54" t="str">
        <f xml:space="preserve"> IF(Table1[[#This Row],[Injury_Risk_Pct]]&gt;15, "High", IF(Table1[[#This Row],[Injury_Risk_Pct]]&gt;10, "Medium", "Low"))</f>
        <v>Low</v>
      </c>
      <c r="AA54" t="str">
        <f xml:space="preserve"> IF(AND(Table1[[#This Row],[Injury_Risk_Pct]]&gt;10,Table1[[#This Row],[Recovery_Hours_Day]]&lt;6), "Alert", "OK")</f>
        <v>OK</v>
      </c>
      <c r="AB54" t="str">
        <f>IF(Table1[[#This Row],[Training_Hours_Week]] &gt; AVERAGEIFS(Table1[Training_Hours_Week], Table1[Age], "&gt;" &amp; Table1[[#This Row],[Age]] - 5) * 1.25, "High Workload", "OK")</f>
        <v>OK</v>
      </c>
      <c r="AC54" t="str">
        <f xml:space="preserve"> IF(Table1[[#This Row],[Experience_Years]]&gt;10, "Advanced", IF(Table1[[#This Row],[Experience_Years]]&gt;5, "Intermediate", "Beginner"))</f>
        <v>Beginner</v>
      </c>
    </row>
    <row r="55" spans="1:29" x14ac:dyDescent="0.2">
      <c r="A55">
        <v>54</v>
      </c>
      <c r="B55" t="s">
        <v>89</v>
      </c>
      <c r="C55">
        <v>24</v>
      </c>
      <c r="D55" t="s">
        <v>31</v>
      </c>
      <c r="E55" t="s">
        <v>35</v>
      </c>
      <c r="F55">
        <v>4</v>
      </c>
      <c r="G55">
        <v>55.8</v>
      </c>
      <c r="H55">
        <v>168</v>
      </c>
      <c r="I55">
        <v>67.400000000000006</v>
      </c>
      <c r="J55">
        <v>51</v>
      </c>
      <c r="K55">
        <v>158</v>
      </c>
      <c r="L55">
        <v>177</v>
      </c>
      <c r="M55">
        <v>195</v>
      </c>
      <c r="N55">
        <v>190</v>
      </c>
      <c r="O55">
        <v>230</v>
      </c>
      <c r="P55">
        <v>285</v>
      </c>
      <c r="Q55">
        <v>12</v>
      </c>
      <c r="R55">
        <v>8</v>
      </c>
      <c r="S55">
        <v>29</v>
      </c>
      <c r="T55">
        <v>8.1</v>
      </c>
      <c r="U55">
        <v>9.8000000000000007</v>
      </c>
      <c r="V55">
        <v>48</v>
      </c>
      <c r="W55">
        <v>3.3</v>
      </c>
      <c r="X55" t="s">
        <v>28</v>
      </c>
      <c r="Y55" t="s">
        <v>29</v>
      </c>
      <c r="Z55" t="str">
        <f xml:space="preserve"> IF(Table1[[#This Row],[Injury_Risk_Pct]]&gt;15, "High", IF(Table1[[#This Row],[Injury_Risk_Pct]]&gt;10, "Medium", "Low"))</f>
        <v>Low</v>
      </c>
      <c r="AA55" t="str">
        <f xml:space="preserve"> IF(AND(Table1[[#This Row],[Injury_Risk_Pct]]&gt;10,Table1[[#This Row],[Recovery_Hours_Day]]&lt;6), "Alert", "OK")</f>
        <v>OK</v>
      </c>
      <c r="AB55" t="str">
        <f>IF(Table1[[#This Row],[Training_Hours_Week]] &gt; AVERAGEIFS(Table1[Training_Hours_Week], Table1[Age], "&gt;" &amp; Table1[[#This Row],[Age]] - 5) * 1.25, "High Workload", "OK")</f>
        <v>OK</v>
      </c>
      <c r="AC55" t="str">
        <f xml:space="preserve"> IF(Table1[[#This Row],[Experience_Years]]&gt;10, "Advanced", IF(Table1[[#This Row],[Experience_Years]]&gt;5, "Intermediate", "Beginner"))</f>
        <v>Beginner</v>
      </c>
    </row>
    <row r="56" spans="1:29" x14ac:dyDescent="0.2">
      <c r="A56">
        <v>55</v>
      </c>
      <c r="B56" t="s">
        <v>90</v>
      </c>
      <c r="C56">
        <v>31</v>
      </c>
      <c r="D56" t="s">
        <v>26</v>
      </c>
      <c r="E56" t="s">
        <v>32</v>
      </c>
      <c r="F56">
        <v>9</v>
      </c>
      <c r="G56">
        <v>71.2</v>
      </c>
      <c r="H56">
        <v>181</v>
      </c>
      <c r="I56">
        <v>77.5</v>
      </c>
      <c r="J56">
        <v>45</v>
      </c>
      <c r="K56">
        <v>147</v>
      </c>
      <c r="L56">
        <v>167</v>
      </c>
      <c r="M56">
        <v>188</v>
      </c>
      <c r="N56">
        <v>285</v>
      </c>
      <c r="O56">
        <v>355</v>
      </c>
      <c r="P56">
        <v>425</v>
      </c>
      <c r="Q56">
        <v>14.8</v>
      </c>
      <c r="R56">
        <v>6.8</v>
      </c>
      <c r="S56">
        <v>38</v>
      </c>
      <c r="T56">
        <v>7.1</v>
      </c>
      <c r="U56">
        <v>15.2</v>
      </c>
      <c r="V56">
        <v>59</v>
      </c>
      <c r="W56">
        <v>2.8</v>
      </c>
      <c r="X56" t="s">
        <v>28</v>
      </c>
      <c r="Y56" t="s">
        <v>33</v>
      </c>
      <c r="Z56" t="str">
        <f xml:space="preserve"> IF(Table1[[#This Row],[Injury_Risk_Pct]]&gt;15, "High", IF(Table1[[#This Row],[Injury_Risk_Pct]]&gt;10, "Medium", "Low"))</f>
        <v>High</v>
      </c>
      <c r="AA56" t="str">
        <f xml:space="preserve"> IF(AND(Table1[[#This Row],[Injury_Risk_Pct]]&gt;10,Table1[[#This Row],[Recovery_Hours_Day]]&lt;6), "Alert", "OK")</f>
        <v>OK</v>
      </c>
      <c r="AB56" t="str">
        <f>IF(Table1[[#This Row],[Training_Hours_Week]] &gt; AVERAGEIFS(Table1[Training_Hours_Week], Table1[Age], "&gt;" &amp; Table1[[#This Row],[Age]] - 5) * 1.25, "High Workload", "OK")</f>
        <v>OK</v>
      </c>
      <c r="AC56" t="str">
        <f xml:space="preserve"> IF(Table1[[#This Row],[Experience_Years]]&gt;10, "Advanced", IF(Table1[[#This Row],[Experience_Years]]&gt;5, "Intermediate", "Beginner"))</f>
        <v>Intermediate</v>
      </c>
    </row>
    <row r="57" spans="1:29" x14ac:dyDescent="0.2">
      <c r="A57">
        <v>56</v>
      </c>
      <c r="B57" t="s">
        <v>91</v>
      </c>
      <c r="C57">
        <v>23</v>
      </c>
      <c r="D57" t="s">
        <v>31</v>
      </c>
      <c r="E57" t="s">
        <v>37</v>
      </c>
      <c r="F57">
        <v>3</v>
      </c>
      <c r="G57">
        <v>56.2</v>
      </c>
      <c r="H57">
        <v>170</v>
      </c>
      <c r="I57">
        <v>64.8</v>
      </c>
      <c r="J57">
        <v>52</v>
      </c>
      <c r="K57">
        <v>159</v>
      </c>
      <c r="L57">
        <v>178</v>
      </c>
      <c r="M57">
        <v>196</v>
      </c>
      <c r="N57">
        <v>185</v>
      </c>
      <c r="O57">
        <v>225</v>
      </c>
      <c r="P57">
        <v>275</v>
      </c>
      <c r="Q57">
        <v>10.6</v>
      </c>
      <c r="R57">
        <v>8.1999999999999993</v>
      </c>
      <c r="S57">
        <v>27</v>
      </c>
      <c r="T57">
        <v>8.4</v>
      </c>
      <c r="U57">
        <v>8.1999999999999993</v>
      </c>
      <c r="V57">
        <v>45</v>
      </c>
      <c r="W57">
        <v>3.4</v>
      </c>
      <c r="X57" t="s">
        <v>28</v>
      </c>
      <c r="Y57" t="s">
        <v>43</v>
      </c>
      <c r="Z57" t="str">
        <f xml:space="preserve"> IF(Table1[[#This Row],[Injury_Risk_Pct]]&gt;15, "High", IF(Table1[[#This Row],[Injury_Risk_Pct]]&gt;10, "Medium", "Low"))</f>
        <v>Low</v>
      </c>
      <c r="AA57" t="str">
        <f xml:space="preserve"> IF(AND(Table1[[#This Row],[Injury_Risk_Pct]]&gt;10,Table1[[#This Row],[Recovery_Hours_Day]]&lt;6), "Alert", "OK")</f>
        <v>OK</v>
      </c>
      <c r="AB57" t="str">
        <f>IF(Table1[[#This Row],[Training_Hours_Week]] &gt; AVERAGEIFS(Table1[Training_Hours_Week], Table1[Age], "&gt;" &amp; Table1[[#This Row],[Age]] - 5) * 1.25, "High Workload", "OK")</f>
        <v>OK</v>
      </c>
      <c r="AC57" t="str">
        <f xml:space="preserve"> IF(Table1[[#This Row],[Experience_Years]]&gt;10, "Advanced", IF(Table1[[#This Row],[Experience_Years]]&gt;5, "Intermediate", "Beginner"))</f>
        <v>Beginner</v>
      </c>
    </row>
    <row r="58" spans="1:29" x14ac:dyDescent="0.2">
      <c r="A58">
        <v>57</v>
      </c>
      <c r="B58" t="s">
        <v>92</v>
      </c>
      <c r="C58">
        <v>33</v>
      </c>
      <c r="D58" t="s">
        <v>26</v>
      </c>
      <c r="E58" t="s">
        <v>27</v>
      </c>
      <c r="F58">
        <v>11</v>
      </c>
      <c r="G58">
        <v>72.8</v>
      </c>
      <c r="H58">
        <v>182</v>
      </c>
      <c r="I58">
        <v>76.400000000000006</v>
      </c>
      <c r="J58">
        <v>43</v>
      </c>
      <c r="K58">
        <v>146</v>
      </c>
      <c r="L58">
        <v>167</v>
      </c>
      <c r="M58">
        <v>187</v>
      </c>
      <c r="N58">
        <v>295</v>
      </c>
      <c r="O58">
        <v>375</v>
      </c>
      <c r="P58">
        <v>445</v>
      </c>
      <c r="Q58">
        <v>15.6</v>
      </c>
      <c r="R58">
        <v>6.4</v>
      </c>
      <c r="S58">
        <v>45</v>
      </c>
      <c r="T58">
        <v>6.2</v>
      </c>
      <c r="U58">
        <v>19.8</v>
      </c>
      <c r="V58">
        <v>57</v>
      </c>
      <c r="W58">
        <v>2.9</v>
      </c>
      <c r="X58" t="s">
        <v>41</v>
      </c>
      <c r="Y58" t="s">
        <v>33</v>
      </c>
      <c r="Z58" t="str">
        <f xml:space="preserve"> IF(Table1[[#This Row],[Injury_Risk_Pct]]&gt;15, "High", IF(Table1[[#This Row],[Injury_Risk_Pct]]&gt;10, "Medium", "Low"))</f>
        <v>High</v>
      </c>
      <c r="AA58" t="str">
        <f xml:space="preserve"> IF(AND(Table1[[#This Row],[Injury_Risk_Pct]]&gt;10,Table1[[#This Row],[Recovery_Hours_Day]]&lt;6), "Alert", "OK")</f>
        <v>OK</v>
      </c>
      <c r="AB58" t="str">
        <f>IF(Table1[[#This Row],[Training_Hours_Week]] &gt; AVERAGEIFS(Table1[Training_Hours_Week], Table1[Age], "&gt;" &amp; Table1[[#This Row],[Age]] - 5) * 1.25, "High Workload", "OK")</f>
        <v>OK</v>
      </c>
      <c r="AC58" t="str">
        <f xml:space="preserve"> IF(Table1[[#This Row],[Experience_Years]]&gt;10, "Advanced", IF(Table1[[#This Row],[Experience_Years]]&gt;5, "Intermediate", "Beginner"))</f>
        <v>Advanced</v>
      </c>
    </row>
    <row r="59" spans="1:29" x14ac:dyDescent="0.2">
      <c r="A59">
        <v>58</v>
      </c>
      <c r="B59" t="s">
        <v>93</v>
      </c>
      <c r="C59">
        <v>27</v>
      </c>
      <c r="D59" t="s">
        <v>31</v>
      </c>
      <c r="E59" t="s">
        <v>35</v>
      </c>
      <c r="F59">
        <v>6</v>
      </c>
      <c r="G59">
        <v>57.5</v>
      </c>
      <c r="H59">
        <v>171</v>
      </c>
      <c r="I59">
        <v>70.3</v>
      </c>
      <c r="J59">
        <v>49</v>
      </c>
      <c r="K59">
        <v>156</v>
      </c>
      <c r="L59">
        <v>175</v>
      </c>
      <c r="M59">
        <v>193</v>
      </c>
      <c r="N59">
        <v>200</v>
      </c>
      <c r="O59">
        <v>240</v>
      </c>
      <c r="P59">
        <v>295</v>
      </c>
      <c r="Q59">
        <v>12.5</v>
      </c>
      <c r="R59">
        <v>7.3</v>
      </c>
      <c r="S59">
        <v>34</v>
      </c>
      <c r="T59">
        <v>7.6</v>
      </c>
      <c r="U59">
        <v>12.8</v>
      </c>
      <c r="V59">
        <v>50</v>
      </c>
      <c r="W59">
        <v>3.2</v>
      </c>
      <c r="X59" t="s">
        <v>28</v>
      </c>
      <c r="Y59" t="s">
        <v>29</v>
      </c>
      <c r="Z59" t="str">
        <f xml:space="preserve"> IF(Table1[[#This Row],[Injury_Risk_Pct]]&gt;15, "High", IF(Table1[[#This Row],[Injury_Risk_Pct]]&gt;10, "Medium", "Low"))</f>
        <v>Medium</v>
      </c>
      <c r="AA59" t="str">
        <f xml:space="preserve"> IF(AND(Table1[[#This Row],[Injury_Risk_Pct]]&gt;10,Table1[[#This Row],[Recovery_Hours_Day]]&lt;6), "Alert", "OK")</f>
        <v>OK</v>
      </c>
      <c r="AB59" t="str">
        <f>IF(Table1[[#This Row],[Training_Hours_Week]] &gt; AVERAGEIFS(Table1[Training_Hours_Week], Table1[Age], "&gt;" &amp; Table1[[#This Row],[Age]] - 5) * 1.25, "High Workload", "OK")</f>
        <v>OK</v>
      </c>
      <c r="AC59" t="str">
        <f xml:space="preserve"> IF(Table1[[#This Row],[Experience_Years]]&gt;10, "Advanced", IF(Table1[[#This Row],[Experience_Years]]&gt;5, "Intermediate", "Beginner"))</f>
        <v>Intermediate</v>
      </c>
    </row>
    <row r="60" spans="1:29" x14ac:dyDescent="0.2">
      <c r="A60">
        <v>59</v>
      </c>
      <c r="B60" t="s">
        <v>94</v>
      </c>
      <c r="C60">
        <v>30</v>
      </c>
      <c r="D60" t="s">
        <v>26</v>
      </c>
      <c r="E60" t="s">
        <v>37</v>
      </c>
      <c r="F60">
        <v>8</v>
      </c>
      <c r="G60">
        <v>74.5</v>
      </c>
      <c r="H60">
        <v>184</v>
      </c>
      <c r="I60">
        <v>72.8</v>
      </c>
      <c r="J60">
        <v>45</v>
      </c>
      <c r="K60">
        <v>149</v>
      </c>
      <c r="L60">
        <v>170</v>
      </c>
      <c r="M60">
        <v>190</v>
      </c>
      <c r="N60">
        <v>275</v>
      </c>
      <c r="O60">
        <v>340</v>
      </c>
      <c r="P60">
        <v>415</v>
      </c>
      <c r="Q60">
        <v>13.6</v>
      </c>
      <c r="R60">
        <v>7</v>
      </c>
      <c r="S60">
        <v>37</v>
      </c>
      <c r="T60">
        <v>7.2</v>
      </c>
      <c r="U60">
        <v>14.2</v>
      </c>
      <c r="V60">
        <v>56</v>
      </c>
      <c r="W60">
        <v>3</v>
      </c>
      <c r="X60" t="s">
        <v>28</v>
      </c>
      <c r="Y60" t="s">
        <v>33</v>
      </c>
      <c r="Z60" t="str">
        <f xml:space="preserve"> IF(Table1[[#This Row],[Injury_Risk_Pct]]&gt;15, "High", IF(Table1[[#This Row],[Injury_Risk_Pct]]&gt;10, "Medium", "Low"))</f>
        <v>Medium</v>
      </c>
      <c r="AA60" t="str">
        <f xml:space="preserve"> IF(AND(Table1[[#This Row],[Injury_Risk_Pct]]&gt;10,Table1[[#This Row],[Recovery_Hours_Day]]&lt;6), "Alert", "OK")</f>
        <v>OK</v>
      </c>
      <c r="AB60" t="str">
        <f>IF(Table1[[#This Row],[Training_Hours_Week]] &gt; AVERAGEIFS(Table1[Training_Hours_Week], Table1[Age], "&gt;" &amp; Table1[[#This Row],[Age]] - 5) * 1.25, "High Workload", "OK")</f>
        <v>OK</v>
      </c>
      <c r="AC60" t="str">
        <f xml:space="preserve"> IF(Table1[[#This Row],[Experience_Years]]&gt;10, "Advanced", IF(Table1[[#This Row],[Experience_Years]]&gt;5, "Intermediate", "Beginner"))</f>
        <v>Intermediate</v>
      </c>
    </row>
    <row r="61" spans="1:29" x14ac:dyDescent="0.2">
      <c r="A61">
        <v>60</v>
      </c>
      <c r="B61" t="s">
        <v>95</v>
      </c>
      <c r="C61">
        <v>24</v>
      </c>
      <c r="D61" t="s">
        <v>31</v>
      </c>
      <c r="E61" t="s">
        <v>32</v>
      </c>
      <c r="F61">
        <v>4</v>
      </c>
      <c r="G61">
        <v>53.6</v>
      </c>
      <c r="H61">
        <v>167</v>
      </c>
      <c r="I61">
        <v>69.8</v>
      </c>
      <c r="J61">
        <v>52</v>
      </c>
      <c r="K61">
        <v>158</v>
      </c>
      <c r="L61">
        <v>176</v>
      </c>
      <c r="M61">
        <v>195</v>
      </c>
      <c r="N61">
        <v>190</v>
      </c>
      <c r="O61">
        <v>230</v>
      </c>
      <c r="P61">
        <v>280</v>
      </c>
      <c r="Q61">
        <v>10.8</v>
      </c>
      <c r="R61">
        <v>8.1</v>
      </c>
      <c r="S61">
        <v>28</v>
      </c>
      <c r="T61">
        <v>8.1999999999999993</v>
      </c>
      <c r="U61">
        <v>9.5</v>
      </c>
      <c r="V61">
        <v>50</v>
      </c>
      <c r="W61">
        <v>3.2</v>
      </c>
      <c r="X61" t="s">
        <v>28</v>
      </c>
      <c r="Y61" t="s">
        <v>29</v>
      </c>
      <c r="Z61" t="str">
        <f xml:space="preserve"> IF(Table1[[#This Row],[Injury_Risk_Pct]]&gt;15, "High", IF(Table1[[#This Row],[Injury_Risk_Pct]]&gt;10, "Medium", "Low"))</f>
        <v>Low</v>
      </c>
      <c r="AA61" t="str">
        <f xml:space="preserve"> IF(AND(Table1[[#This Row],[Injury_Risk_Pct]]&gt;10,Table1[[#This Row],[Recovery_Hours_Day]]&lt;6), "Alert", "OK")</f>
        <v>OK</v>
      </c>
      <c r="AB61" t="str">
        <f>IF(Table1[[#This Row],[Training_Hours_Week]] &gt; AVERAGEIFS(Table1[Training_Hours_Week], Table1[Age], "&gt;" &amp; Table1[[#This Row],[Age]] - 5) * 1.25, "High Workload", "OK")</f>
        <v>OK</v>
      </c>
      <c r="AC61" t="str">
        <f xml:space="preserve"> IF(Table1[[#This Row],[Experience_Years]]&gt;10, "Advanced", IF(Table1[[#This Row],[Experience_Years]]&gt;5, "Intermediate", "Beginner"))</f>
        <v>Beginner</v>
      </c>
    </row>
  </sheetData>
  <conditionalFormatting sqref="S2:S61">
    <cfRule type="cellIs" dxfId="5" priority="1" operator="lessThan">
      <formula>40</formula>
    </cfRule>
    <cfRule type="cellIs" dxfId="4" priority="2" operator="between">
      <formula>40</formula>
      <formula>50</formula>
    </cfRule>
    <cfRule type="cellIs" dxfId="3" priority="3" operator="greaterThanOrEqual">
      <formula>50</formula>
    </cfRule>
  </conditionalFormatting>
  <conditionalFormatting sqref="Z1:Z1048576">
    <cfRule type="cellIs" dxfId="2" priority="4" operator="equal">
      <formula>$Z$5</formula>
    </cfRule>
    <cfRule type="cellIs" dxfId="1" priority="5" operator="equal">
      <formula>$Z$3</formula>
    </cfRule>
    <cfRule type="cellIs" dxfId="0" priority="6" operator="equal">
      <formula>$Z$4</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Slicer</vt:lpstr>
      <vt:lpstr>athlete-performance-dataset-II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Avneet Hans</dc:creator>
  <cp:lastModifiedBy>Avneet Hans</cp:lastModifiedBy>
  <dcterms:created xsi:type="dcterms:W3CDTF">2025-03-29T16:56:53Z</dcterms:created>
  <dcterms:modified xsi:type="dcterms:W3CDTF">2025-04-08T18:01:48Z</dcterms:modified>
</cp:coreProperties>
</file>