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<sst xmlns="http://schemas.openxmlformats.org/spreadsheetml/2006/main" uniqueCount="242">
  <si>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</si>
  <si>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</si>
  <si>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</si>
  <si>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</si>
  <si>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</si>
  <si>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</si>
  <si>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</si>
  <si>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</si>
  <si>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</si>
  <si>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</si>
  <si>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</si>
  <si>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</si>
  <si>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</si>
  <si>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</si>
  <si>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</si>
  <si>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</si>
  <si>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</si>
  <si>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</si>
  <si>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</si>
  <si>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</si>
  <si>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</si>
  <si>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</si>
  <si>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</si>
  <si>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</si>
  <si>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</si>
  <si>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</si>
  <si>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</si>
  <si>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</si>
  <si>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</si>
  <si>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</si>
  <si>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</si>
  <si>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</si>
  <si>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</si>
  <si>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</si>
  <si>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</si>
  <si>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</si>
  <si>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</si>
  <si>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</si>
  <si>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</si>
  <si>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</si>
  <si>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</si>
  <si>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</si>
  <si>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</si>
  <si>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</si>
  <si>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</si>
  <si>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</si>
  <si>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</si>
  <si>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</si>
  <si>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</si>
  <si>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</si>
  <si>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</si>
  <si>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</si>
  <si>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</si>
  <si>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</si>
  <si>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</si>
  <si>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</si>
  <si>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</si>
  <si>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bump-1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</si>
  <si>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</si>
  <si>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</si>
  <si>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</si>
  <si>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</si>
  <si>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</si>
  <si>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</si>
  <si>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</si>
  <si>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</si>
  <si>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</si>
  <si>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</si>
  <si>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</si>
  <si>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</si>
  <si>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</si>
  <si>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</si>
  <si>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</si>
  <si>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Top die - C4 bump-2</t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</si>
  <si>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</si>
  <si>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</si>
  <si>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</si>
  <si>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</si>
  <si>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</si>
  <si>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</si>
  <si>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</si>
  <si>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</si>
  <si>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</si>
  <si>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Top die - C4 bump-3</t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</si>
  <si>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</si>
  <si>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</si>
  <si>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</si>
  <si>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</si>
  <si>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</si>
  <si>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</si>
  <si>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</si>
  <si>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</si>
  <si>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</si>
  <si>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Top die - C4 bump-4</t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</si>
  <si>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</si>
  <si>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</si>
  <si>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</si>
  <si>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</si>
  <si>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</si>
  <si>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</si>
  <si>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</si>
  <si>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</si>
  <si>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</si>
  <si>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Top die - C4 bump-5</t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</si>
  <si>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</si>
  <si>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</si>
  <si>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</si>
  <si>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</si>
  <si>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</si>
  <si>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</si>
  <si>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</si>
  <si>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</si>
  <si>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</si>
  <si>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Top die - C4 bump-6</t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</si>
  <si>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</si>
  <si>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</si>
  <si>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</si>
  <si>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</si>
  <si>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</si>
  <si>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</si>
  <si>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</si>
  <si>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</si>
  <si>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</si>
  <si>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</si>
  <si>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Top die - C4 bump</t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</si>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</sst>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8" borderId="2" applyNumberFormat="0" applyFont="1" applyFill="1" applyBorder="1" applyAlignment="1" applyProtection="0">
      <alignment horizontal="center" vertical="bottom"/>
    </xf>
    <xf numFmtId="0" fontId="4" fillId="8" borderId="2" applyNumberFormat="1" applyFont="1" applyFill="1" applyBorder="1" applyAlignment="1" applyProtection="0">
      <alignment horizontal="center"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horizontal="center" vertical="bottom"/>
    </xf>
    <xf numFmtId="0" fontId="4" fillId="10" borderId="2" applyNumberFormat="0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49" fontId="4" fillId="12" borderId="2" applyNumberFormat="1" applyFont="1" applyFill="1" applyBorder="1" applyAlignment="1" applyProtection="0">
      <alignment horizontal="center" vertical="bottom"/>
    </xf>
    <xf numFmtId="0" fontId="4" fillId="12" borderId="2" applyNumberFormat="0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vertical="bottom"/>
    </xf>
    <xf numFmtId="0" fontId="4" fillId="8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ffffff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</c>
      <c r="AN2" t="s" s="19">
        <f>AL2</f>
        <v>68</v>
      </c>
      <c r="AO2" t="s" s="19">
        <f>IF(AM2="inout","inout",IF(AM2="input","output",IF(AM2="output","input","")))</f>
      </c>
      <c r="AP2" t="s" s="19">
        <f>IF(AR2="Point-To-Point","HBM_"&amp;AU2&amp;"_DA"&amp;AS2,IF(AR2="Multi-Drop","HBM_"&amp;AT2&amp;"_DA"&amp;AS2,IF(AR2="High-Z","",IF(AN2="","",RIGHT(AN2,LEN(AN2)-3)))))</f>
        <v>69</v>
      </c>
      <c r="AQ2" t="s" s="19">
        <f>IF(AO2="inout","inout",IF(AO2="input","output",IF(AO2="output","input","")))</f>
      </c>
      <c r="AR2" s="20"/>
      <c r="AS2" s="19"/>
      <c r="AT2" t="s" s="19">
        <f>IF(A2="HBM - C4 bump",IF(RIGHT(AU2,1)="E","EAST","WEST"),"")</f>
      </c>
      <c r="AU2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70</v>
      </c>
      <c r="BA2" t="b" s="22">
        <f>EXACT(TRIM(_xlfn.FORMULATEXT(AP2)),TRIM(BC2))</f>
        <v>0</v>
      </c>
      <c r="BB2" t="s" s="8">
        <f>IF(AN2="","","C_"&amp;RIGHT(AN2,LEN(AN2)-3))</f>
        <v>71</v>
      </c>
      <c r="BC2" t="s" s="8">
        <f>_xlfn.FORMULATEXT(BB2)</f>
        <v>72</v>
      </c>
      <c r="BD2" s="23"/>
      <c r="BE2" s="23"/>
    </row>
    <row r="3" ht="13.55" customHeight="1">
      <c r="A3" t="s" s="7">
        <v>73</v>
      </c>
      <c r="B3" t="s" s="8">
        <v>58</v>
      </c>
      <c r="C3" t="s" s="8">
        <v>59</v>
      </c>
      <c r="D3" t="s" s="8">
        <v>60</v>
      </c>
      <c r="E3" t="s" s="8">
        <v>74</v>
      </c>
      <c r="F3" t="s" s="9">
        <v>75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76</v>
      </c>
      <c r="AI3" t="s" s="14">
        <f>IF(LEFT(F3,3)="NC_","",IF(OR(A3="Top die - C4 bump",A3="Top die - HBM"),IF(G3="inout","inout",IF(G3="input","output",IF(G3="output","input"))),""))</f>
      </c>
      <c r="AJ3" s="15"/>
      <c r="AK3" t="s" s="16">
        <f>IF(A3="HBM - C4 bump","inout",IF(A3="Top die - HBM",IF(AI3="inout","inout",IF(AI3="input","output",IF(AI3="output","input"))),""))</f>
      </c>
      <c r="AL3" t="s" s="17">
        <v>77</v>
      </c>
      <c r="AM3" t="s" s="18">
        <f>IF(A3="Top die - C4 bump",IF(AI3="inout","inout",IF(AI3="input","output",IF(AI3="output","input",""))),IF(A3="HBM - C4 bump",IF(AK3="inout","inout",IF(AK3="input","output",IF(AK3="output","input"))),""))</f>
      </c>
      <c r="AN3" t="s" s="19">
        <f>AL3</f>
        <v>78</v>
      </c>
      <c r="AO3" t="s" s="19">
        <f>IF(AM3="inout","inout",IF(AM3="input","output",IF(AM3="output","input","")))</f>
      </c>
      <c r="AP3" t="s" s="19">
        <f>IF(AR3="Point-To-Point","HBM_"&amp;AU3&amp;"_DA"&amp;AS3,IF(AR3="Multi-Drop","HBM_"&amp;AT3&amp;"_DA"&amp;AS3,IF(AR3="High-Z","",IF(AN3="","",RIGHT(AN3,LEN(AN3)-3)))))</f>
        <v>79</v>
      </c>
      <c r="AQ3" t="s" s="19">
        <f>IF(AO3="inout","inout",IF(AO3="input","output",IF(AO3="output","input","")))</f>
      </c>
      <c r="AR3" s="20"/>
      <c r="AS3" s="19"/>
      <c r="AT3" t="s" s="19">
        <f>IF(A3="HBM - C4 bump",IF(RIGHT(AU3,1)="E","EAST","WEST"),"")</f>
      </c>
      <c r="AU3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76</v>
      </c>
      <c r="AZ3" t="s" s="8">
        <f>_xlfn.FORMULATEXT(AY3)</f>
        <v>80</v>
      </c>
      <c r="BA3" t="b" s="22">
        <f>EXACT(TRIM(_xlfn.FORMULATEXT(AP3)),TRIM(BC3))</f>
        <v>0</v>
      </c>
      <c r="BB3" t="s" s="8">
        <f>IF(AN3="","","C_"&amp;RIGHT(AN3,LEN(AN3)-3))</f>
        <v>81</v>
      </c>
      <c r="BC3" t="s" s="8">
        <f>_xlfn.FORMULATEXT(BB3)</f>
        <v>82</v>
      </c>
      <c r="BD3" s="23"/>
      <c r="BE3" s="23"/>
    </row>
    <row r="4" ht="13.55" customHeight="1">
      <c r="A4" t="s" s="7">
        <v>83</v>
      </c>
      <c r="B4" t="s" s="8">
        <v>58</v>
      </c>
      <c r="C4" t="s" s="8">
        <v>59</v>
      </c>
      <c r="D4" t="s" s="8">
        <v>60</v>
      </c>
      <c r="E4" t="s" s="8">
        <v>84</v>
      </c>
      <c r="F4" t="s" s="9">
        <v>85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86</v>
      </c>
      <c r="AI4" t="s" s="14">
        <f>IF(LEFT(F4,3)="NC_","",IF(OR(A4="Top die - C4 bump",A4="Top die - HBM"),IF(G4="inout","inout",IF(G4="input","output",IF(G4="output","input"))),""))</f>
      </c>
      <c r="AJ4" s="15"/>
      <c r="AK4" t="s" s="16">
        <f>IF(A4="HBM - C4 bump","inout",IF(A4="Top die - HBM",IF(AI4="inout","inout",IF(AI4="input","output",IF(AI4="output","input"))),""))</f>
      </c>
      <c r="AL4" t="s" s="17">
        <v>87</v>
      </c>
      <c r="AM4" t="s" s="18">
        <f>IF(A4="Top die - C4 bump",IF(AI4="inout","inout",IF(AI4="input","output",IF(AI4="output","input",""))),IF(A4="HBM - C4 bump",IF(AK4="inout","inout",IF(AK4="input","output",IF(AK4="output","input"))),""))</f>
      </c>
      <c r="AN4" t="s" s="19">
        <f>AL4</f>
        <v>88</v>
      </c>
      <c r="AO4" t="s" s="19">
        <f>IF(AM4="inout","inout",IF(AM4="input","output",IF(AM4="output","input","")))</f>
      </c>
      <c r="AP4" t="s" s="19">
        <f>IF(AR4="Point-To-Point","HBM_"&amp;AU4&amp;"_DA"&amp;AS4,IF(AR4="Multi-Drop","HBM_"&amp;AT4&amp;"_DA"&amp;AS4,IF(AR4="High-Z","",IF(AN4="","",RIGHT(AN4,LEN(AN4)-3)))))</f>
        <v>89</v>
      </c>
      <c r="AQ4" t="s" s="19">
        <f>IF(AO4="inout","inout",IF(AO4="input","output",IF(AO4="output","input","")))</f>
      </c>
      <c r="AR4" s="20"/>
      <c r="AS4" s="19"/>
      <c r="AT4" t="s" s="19">
        <f>IF(A4="HBM - C4 bump",IF(RIGHT(AU4,1)="E","EAST","WEST"),"")</f>
      </c>
      <c r="AU4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86</v>
      </c>
      <c r="AZ4" t="s" s="8">
        <f>_xlfn.FORMULATEXT(AY4)</f>
        <v>90</v>
      </c>
      <c r="BA4" t="b" s="22">
        <f>EXACT(TRIM(_xlfn.FORMULATEXT(AP4)),TRIM(BC4))</f>
        <v>0</v>
      </c>
      <c r="BB4" t="s" s="8">
        <f>IF(AN4="","","C_"&amp;RIGHT(AN4,LEN(AN4)-3))</f>
        <v>91</v>
      </c>
      <c r="BC4" t="s" s="8">
        <f>_xlfn.FORMULATEXT(BB4)</f>
        <v>92</v>
      </c>
      <c r="BD4" s="23"/>
      <c r="BE4" s="23"/>
    </row>
    <row r="5" ht="13.55" customHeight="1">
      <c r="A5" t="s" s="7">
        <v>93</v>
      </c>
      <c r="B5" t="s" s="8">
        <v>58</v>
      </c>
      <c r="C5" t="s" s="8">
        <v>59</v>
      </c>
      <c r="D5" t="s" s="8">
        <v>60</v>
      </c>
      <c r="E5" t="s" s="8">
        <v>94</v>
      </c>
      <c r="F5" t="s" s="9">
        <v>95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96</v>
      </c>
      <c r="AI5" t="s" s="14">
        <f>IF(LEFT(F5,3)="NC_","",IF(OR(A5="Top die - C4 bump",A5="Top die - HBM"),IF(G5="inout","inout",IF(G5="input","output",IF(G5="output","input"))),""))</f>
      </c>
      <c r="AJ5" s="15"/>
      <c r="AK5" t="s" s="16">
        <f>IF(A5="HBM - C4 bump","inout",IF(A5="Top die - HBM",IF(AI5="inout","inout",IF(AI5="input","output",IF(AI5="output","input"))),""))</f>
      </c>
      <c r="AL5" t="s" s="17">
        <v>97</v>
      </c>
      <c r="AM5" t="s" s="18">
        <f>IF(A5="Top die - C4 bump",IF(AI5="inout","inout",IF(AI5="input","output",IF(AI5="output","input",""))),IF(A5="HBM - C4 bump",IF(AK5="inout","inout",IF(AK5="input","output",IF(AK5="output","input"))),""))</f>
      </c>
      <c r="AN5" t="s" s="19">
        <f>AL5</f>
        <v>98</v>
      </c>
      <c r="AO5" t="s" s="19">
        <f>IF(AM5="inout","inout",IF(AM5="input","output",IF(AM5="output","input","")))</f>
      </c>
      <c r="AP5" t="s" s="19">
        <f>IF(AR5="Point-To-Point","HBM_"&amp;AU5&amp;"_DA"&amp;AS5,IF(AR5="Multi-Drop","HBM_"&amp;AT5&amp;"_DA"&amp;AS5,IF(AR5="High-Z","",IF(AN5="","",RIGHT(AN5,LEN(AN5)-3)))))</f>
        <v>99</v>
      </c>
      <c r="AQ5" t="s" s="19">
        <f>IF(AO5="inout","inout",IF(AO5="input","output",IF(AO5="output","input","")))</f>
      </c>
      <c r="AR5" s="20"/>
      <c r="AS5" s="19"/>
      <c r="AT5" t="s" s="19">
        <f>IF(A5="HBM - C4 bump",IF(RIGHT(AU5,1)="E","EAST","WEST"),"")</f>
      </c>
      <c r="AU5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96</v>
      </c>
      <c r="AZ5" t="s" s="8">
        <f>_xlfn.FORMULATEXT(AY5)</f>
        <v>100</v>
      </c>
      <c r="BA5" t="b" s="22">
        <f>EXACT(TRIM(_xlfn.FORMULATEXT(AP5)),TRIM(BC5))</f>
        <v>0</v>
      </c>
      <c r="BB5" t="s" s="8">
        <f>IF(AN5="","","C_"&amp;RIGHT(AN5,LEN(AN5)-3))</f>
        <v>101</v>
      </c>
      <c r="BC5" t="s" s="8">
        <f>_xlfn.FORMULATEXT(BB5)</f>
        <v>102</v>
      </c>
      <c r="BD5" s="23"/>
      <c r="BE5" s="23"/>
    </row>
    <row r="6" ht="13.55" customHeight="1">
      <c r="A6" t="s" s="7">
        <v>103</v>
      </c>
      <c r="B6" t="s" s="8">
        <v>58</v>
      </c>
      <c r="C6" t="s" s="8">
        <v>59</v>
      </c>
      <c r="D6" t="s" s="8">
        <v>60</v>
      </c>
      <c r="E6" t="s" s="8">
        <v>104</v>
      </c>
      <c r="F6" t="s" s="9">
        <v>105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106</v>
      </c>
      <c r="AI6" t="s" s="14">
        <f>IF(LEFT(F6,3)="NC_","",IF(OR(A6="Top die - C4 bump",A6="Top die - HBM"),IF(G6="inout","inout",IF(G6="input","output",IF(G6="output","input"))),""))</f>
      </c>
      <c r="AJ6" s="15"/>
      <c r="AK6" t="s" s="16">
        <f>IF(A6="HBM - C4 bump","inout",IF(A6="Top die - HBM",IF(AI6="inout","inout",IF(AI6="input","output",IF(AI6="output","input"))),""))</f>
      </c>
      <c r="AL6" t="s" s="17">
        <v>107</v>
      </c>
      <c r="AM6" t="s" s="18">
        <f>IF(A6="Top die - C4 bump",IF(AI6="inout","inout",IF(AI6="input","output",IF(AI6="output","input",""))),IF(A6="HBM - C4 bump",IF(AK6="inout","inout",IF(AK6="input","output",IF(AK6="output","input"))),""))</f>
      </c>
      <c r="AN6" t="s" s="19">
        <f>AL6</f>
        <v>108</v>
      </c>
      <c r="AO6" t="s" s="19">
        <f>IF(AM6="inout","inout",IF(AM6="input","output",IF(AM6="output","input","")))</f>
      </c>
      <c r="AP6" t="s" s="19">
        <f>IF(AR6="Point-To-Point","HBM_"&amp;AU6&amp;"_DA"&amp;AS6,IF(AR6="Multi-Drop","HBM_"&amp;AT6&amp;"_DA"&amp;AS6,IF(AR6="High-Z","",IF(AN6="","",RIGHT(AN6,LEN(AN6)-3)))))</f>
        <v>109</v>
      </c>
      <c r="AQ6" t="s" s="19">
        <f>IF(AO6="inout","inout",IF(AO6="input","output",IF(AO6="output","input","")))</f>
      </c>
      <c r="AR6" s="20"/>
      <c r="AS6" s="19"/>
      <c r="AT6" t="s" s="19">
        <f>IF(A6="HBM - C4 bump",IF(RIGHT(AU6,1)="E","EAST","WEST"),"")</f>
      </c>
      <c r="AU6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106</v>
      </c>
      <c r="AZ6" t="s" s="8">
        <f>_xlfn.FORMULATEXT(AY6)</f>
        <v>110</v>
      </c>
      <c r="BA6" t="b" s="22">
        <f>EXACT(TRIM(_xlfn.FORMULATEXT(AP6)),TRIM(BC6))</f>
        <v>0</v>
      </c>
      <c r="BB6" t="s" s="8">
        <f>IF(AN6="","","C_"&amp;RIGHT(AN6,LEN(AN6)-3))</f>
        <v>111</v>
      </c>
      <c r="BC6" t="s" s="8">
        <f>_xlfn.FORMULATEXT(BB6)</f>
        <v>112</v>
      </c>
      <c r="BD6" s="23"/>
      <c r="BE6" s="23"/>
    </row>
    <row r="7" ht="13.55" customHeight="1">
      <c r="A7" t="s" s="7">
        <v>113</v>
      </c>
      <c r="B7" t="s" s="8">
        <v>58</v>
      </c>
      <c r="C7" t="s" s="8">
        <v>59</v>
      </c>
      <c r="D7" t="s" s="8">
        <v>60</v>
      </c>
      <c r="E7" t="s" s="8">
        <v>114</v>
      </c>
      <c r="F7" t="s" s="9">
        <v>115</v>
      </c>
      <c r="G7" t="s" s="10">
        <v>63</v>
      </c>
      <c r="H7" t="s" s="10">
        <v>64</v>
      </c>
      <c r="I7" t="s" s="10">
        <v>116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117</v>
      </c>
      <c r="AI7" t="s" s="14">
        <f>IF(LEFT(F7,3)="NC_","",IF(OR(A7="Top die - C4 bump",A7="Top die - HBM"),IF(G7="inout","inout",IF(G7="input","output",IF(G7="output","input"))),""))</f>
      </c>
      <c r="AJ7" s="15"/>
      <c r="AK7" t="s" s="16">
        <f>IF(A7="HBM - C4 bump","inout",IF(A7="Top die - HBM",IF(AI7="inout","inout",IF(AI7="input","output",IF(AI7="output","input"))),""))</f>
      </c>
      <c r="AL7" t="s" s="17">
        <v>118</v>
      </c>
      <c r="AM7" t="s" s="18">
        <f>IF(A7="Top die - C4 bump",IF(AI7="inout","inout",IF(AI7="input","output",IF(AI7="output","input",""))),IF(A7="HBM - C4 bump",IF(AK7="inout","inout",IF(AK7="input","output",IF(AK7="output","input"))),""))</f>
      </c>
      <c r="AN7" t="s" s="19">
        <f>AL7</f>
        <v>119</v>
      </c>
      <c r="AO7" t="s" s="19">
        <f>IF(AM7="inout","inout",IF(AM7="input","output",IF(AM7="output","input","")))</f>
      </c>
      <c r="AP7" t="s" s="19">
        <f>IF(AR7="Point-To-Point","HBM_"&amp;AU7&amp;"_DA"&amp;AS7,IF(AR7="Multi-Drop","HBM_"&amp;AT7&amp;"_DA"&amp;AS7,IF(AR7="High-Z","",IF(AN7="","",RIGHT(AN7,LEN(AN7)-3)))))</f>
        <v>120</v>
      </c>
      <c r="AQ7" t="s" s="19">
        <f>IF(AO7="inout","inout",IF(AO7="input","output",IF(AO7="output","input","")))</f>
      </c>
      <c r="AR7" s="20"/>
      <c r="AS7" s="19"/>
      <c r="AT7" t="s" s="19">
        <f>IF(A7="HBM - C4 bump",IF(RIGHT(AU7,1)="E","EAST","WEST"),"")</f>
      </c>
      <c r="AU7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117</v>
      </c>
      <c r="AZ7" t="s" s="8">
        <f>_xlfn.FORMULATEXT(AY7)</f>
        <v>121</v>
      </c>
      <c r="BA7" t="b" s="22">
        <f>EXACT(TRIM(_xlfn.FORMULATEXT(AP7)),TRIM(BC7))</f>
        <v>0</v>
      </c>
      <c r="BB7" t="s" s="8">
        <f>IF(AN7="","","C_"&amp;RIGHT(AN7,LEN(AN7)-3))</f>
        <v>122</v>
      </c>
      <c r="BC7" t="s" s="8">
        <f>_xlfn.FORMULATEXT(BB7)</f>
        <v>123</v>
      </c>
      <c r="BD7" s="23"/>
      <c r="BE7" s="23"/>
    </row>
    <row r="8" ht="13.55" customHeight="1">
      <c r="A8" t="s" s="7">
        <v>124</v>
      </c>
      <c r="B8" t="s" s="8">
        <v>58</v>
      </c>
      <c r="C8" t="s" s="8">
        <v>59</v>
      </c>
      <c r="D8" t="s" s="8">
        <v>60</v>
      </c>
      <c r="E8" t="s" s="8">
        <v>125</v>
      </c>
      <c r="F8" t="s" s="9">
        <v>126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127</v>
      </c>
      <c r="AI8" t="s" s="14">
        <f>IF(LEFT(F8,3)="NC_","",IF(OR(A8="Top die - C4 bump",A8="Top die - HBM"),IF(G8="inout","inout",IF(G8="input","output",IF(G8="output","input"))),""))</f>
        <v>63</v>
      </c>
      <c r="AJ8" s="15"/>
      <c r="AK8" t="s" s="16">
        <f>IF(A8="HBM - C4 bump","inout",IF(A8="Top die - HBM",IF(AI8="inout","inout",IF(AI8="input","output",IF(AI8="output","input"))),""))</f>
      </c>
      <c r="AL8" t="s" s="17">
        <v>128</v>
      </c>
      <c r="AM8" t="s" s="18">
        <f>IF(A8="Top die - C4 bump",IF(AI8="inout","inout",IF(AI8="input","output",IF(AI8="output","input",""))),IF(A8="HBM - C4 bump",IF(AK8="inout","inout",IF(AK8="input","output",IF(AK8="output","input"))),""))</f>
        <v>63</v>
      </c>
      <c r="AN8" t="s" s="19">
        <f>AL8</f>
        <v>129</v>
      </c>
      <c r="AO8" t="s" s="19">
        <f>IF(AM8="inout","inout",IF(AM8="input","output",IF(AM8="output","input","")))</f>
        <v>63</v>
      </c>
      <c r="AP8" t="s" s="19">
        <f>IF(AR8="Point-To-Point","HBM_"&amp;AU8&amp;"_DA"&amp;AS8,IF(AR8="Multi-Drop","HBM_"&amp;AT8&amp;"_DA"&amp;AS8,IF(AR8="High-Z","",IF(AN8="","",RIGHT(AN8,LEN(AN8)-3)))))</f>
        <v>126</v>
      </c>
      <c r="AQ8" t="s" s="19">
        <f>IF(AO8="inout","inout",IF(AO8="input","output",IF(AO8="output","input","")))</f>
        <v>63</v>
      </c>
      <c r="AR8" s="20"/>
      <c r="AS8" s="19"/>
      <c r="AT8" t="s" s="19">
        <f>IF(A8="HBM - C4 bump",IF(RIGHT(AU8,1)="E","EAST","WEST"),"")</f>
      </c>
      <c r="AU8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127</v>
      </c>
      <c r="AZ8" t="s" s="8">
        <f>_xlfn.FORMULATEXT(AY8)</f>
        <v>130</v>
      </c>
      <c r="BA8" t="b" s="22">
        <f>EXACT(TRIM(_xlfn.FORMULATEXT(AP8)),TRIM(BC8))</f>
        <v>0</v>
      </c>
      <c r="BB8" t="s" s="8">
        <f>IF(AN8="","","C_"&amp;RIGHT(AN8,LEN(AN8)-3))</f>
        <v>131</v>
      </c>
      <c r="BC8" t="s" s="8">
        <f>_xlfn.FORMULATEXT(BB8)</f>
        <v>132</v>
      </c>
      <c r="BD8" s="23"/>
      <c r="BE8" s="23"/>
    </row>
    <row r="9" ht="13.55" customHeight="1">
      <c r="A9" t="s" s="7">
        <v>124</v>
      </c>
      <c r="B9" t="s" s="8">
        <v>58</v>
      </c>
      <c r="C9" t="s" s="8">
        <v>59</v>
      </c>
      <c r="D9" t="s" s="8">
        <v>60</v>
      </c>
      <c r="E9" t="s" s="8">
        <v>133</v>
      </c>
      <c r="F9" t="s" s="9">
        <v>134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135</v>
      </c>
      <c r="AI9" t="s" s="14">
        <f>IF(LEFT(F9,3)="NC_","",IF(OR(A9="Top die - C4 bump",A9="Top die - HBM"),IF(G9="inout","inout",IF(G9="input","output",IF(G9="output","input"))),""))</f>
        <v>63</v>
      </c>
      <c r="AJ9" s="15"/>
      <c r="AK9" t="s" s="16">
        <f>IF(A9="HBM - C4 bump","inout",IF(A9="Top die - HBM",IF(AI9="inout","inout",IF(AI9="input","output",IF(AI9="output","input"))),""))</f>
      </c>
      <c r="AL9" t="s" s="17">
        <v>136</v>
      </c>
      <c r="AM9" t="s" s="18">
        <f>IF(A9="Top die - C4 bump",IF(AI9="inout","inout",IF(AI9="input","output",IF(AI9="output","input",""))),IF(A9="HBM - C4 bump",IF(AK9="inout","inout",IF(AK9="input","output",IF(AK9="output","input"))),""))</f>
        <v>63</v>
      </c>
      <c r="AN9" t="s" s="19">
        <f>AL9</f>
        <v>137</v>
      </c>
      <c r="AO9" t="s" s="19">
        <f>IF(AM9="inout","inout",IF(AM9="input","output",IF(AM9="output","input","")))</f>
        <v>63</v>
      </c>
      <c r="AP9" t="s" s="19">
        <f>IF(AR9="Point-To-Point","HBM_"&amp;AU9&amp;"_DA"&amp;AS9,IF(AR9="Multi-Drop","HBM_"&amp;AT9&amp;"_DA"&amp;AS9,IF(AR9="High-Z","",IF(AN9="","",RIGHT(AN9,LEN(AN9)-3)))))</f>
        <v>134</v>
      </c>
      <c r="AQ9" t="s" s="19">
        <f>IF(AO9="inout","inout",IF(AO9="input","output",IF(AO9="output","input","")))</f>
        <v>63</v>
      </c>
      <c r="AR9" s="20"/>
      <c r="AS9" s="19"/>
      <c r="AT9" t="s" s="19">
        <f>IF(A9="HBM - C4 bump",IF(RIGHT(AU9,1)="E","EAST","WEST"),"")</f>
      </c>
      <c r="AU9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135</v>
      </c>
      <c r="AZ9" t="s" s="8">
        <f>_xlfn.FORMULATEXT(AY9)</f>
        <v>138</v>
      </c>
      <c r="BA9" t="b" s="22">
        <f>EXACT(TRIM(_xlfn.FORMULATEXT(AP9)),TRIM(BC9))</f>
        <v>0</v>
      </c>
      <c r="BB9" t="s" s="8">
        <f>IF(AN9="","","C_"&amp;RIGHT(AN9,LEN(AN9)-3))</f>
        <v>139</v>
      </c>
      <c r="BC9" t="s" s="8">
        <f>_xlfn.FORMULATEXT(BB9)</f>
        <v>140</v>
      </c>
      <c r="BD9" s="23"/>
      <c r="BE9" s="23"/>
    </row>
    <row r="10" ht="13.55" customHeight="1">
      <c r="A10" t="s" s="7">
        <v>124</v>
      </c>
      <c r="B10" t="s" s="8">
        <v>141</v>
      </c>
      <c r="C10" t="s" s="8">
        <v>142</v>
      </c>
      <c r="D10" t="s" s="8">
        <v>143</v>
      </c>
      <c r="E10" t="s" s="8">
        <v>144</v>
      </c>
      <c r="F10" t="s" s="9">
        <v>145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146</v>
      </c>
      <c r="T10" t="s" s="10">
        <v>147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148</v>
      </c>
      <c r="AH10" t="s" s="13">
        <f>IF(OR(F10="",LEFT(F10,3)="NC_"),"",IF(A10="Top die - HBM","SII_L_"&amp;F10,"L_"&amp;F10))</f>
        <v>149</v>
      </c>
      <c r="AI10" t="s" s="14">
        <f>IF(LEFT(F10,3)="NC_","",IF(OR(A10="Top die - C4 bump",A10="Top die - HBM"),IF(G10="inout","inout",IF(G10="input","output",IF(G10="output","input"))),""))</f>
        <v>63</v>
      </c>
      <c r="AJ10" s="15"/>
      <c r="AK10" t="s" s="16">
        <f>IF(A10="HBM - C4 bump","inout",IF(A10="Top die - HBM",IF(AI10="inout","inout",IF(AI10="input","output",IF(AI10="output","input"))),""))</f>
      </c>
      <c r="AL10" t="s" s="17">
        <v>150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  <v>63</v>
      </c>
      <c r="AN10" t="s" s="19">
        <f>AL10</f>
        <v>151</v>
      </c>
      <c r="AO10" t="s" s="19">
        <f>IF(AM10="inout","inout",IF(AM10="input","output",IF(AM10="output","input","")))</f>
        <v>63</v>
      </c>
      <c r="AP10" t="s" s="19">
        <f>IF(AR10="Point-To-Point","HBM_"&amp;AU10&amp;"_DA"&amp;AS10,IF(AR10="Multi-Drop","HBM_"&amp;AT10&amp;"_DA"&amp;AS10,IF(AR10="High-Z","",IF(AN10="","",RIGHT(AN10,LEN(AN10)-3)))))</f>
        <v>145</v>
      </c>
      <c r="AQ10" t="s" s="19">
        <f>IF(AO10="inout","inout",IF(AO10="input","output",IF(AO10="output","input","")))</f>
        <v>63</v>
      </c>
      <c r="AR10" s="20"/>
      <c r="AS10" s="19"/>
      <c r="AT10" t="s" s="19">
        <f>IF(A10="HBM - C4 bump",IF(RIGHT(AU10,1)="E","EAST","WEST"),"")</f>
      </c>
      <c r="AU10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149</v>
      </c>
      <c r="AZ10" t="s" s="8">
        <f>_xlfn.FORMULATEXT(AY10)</f>
        <v>152</v>
      </c>
      <c r="BA10" t="b" s="22">
        <f>EXACT(TRIM(_xlfn.FORMULATEXT(AP10)),TRIM(BC10))</f>
        <v>0</v>
      </c>
      <c r="BB10" t="s" s="8">
        <f>IF(AN10="","","C_"&amp;RIGHT(AN10,LEN(AN10)-3))</f>
        <v>153</v>
      </c>
      <c r="BC10" t="s" s="8">
        <f>_xlfn.FORMULATEXT(BB10)</f>
        <v>154</v>
      </c>
      <c r="BD10" s="23"/>
      <c r="BE10" s="23"/>
    </row>
    <row r="11" ht="13.55" customHeight="1">
      <c r="A11" t="s" s="7">
        <v>124</v>
      </c>
      <c r="B11" t="s" s="8">
        <v>141</v>
      </c>
      <c r="C11" t="s" s="8">
        <v>142</v>
      </c>
      <c r="D11" t="s" s="8">
        <v>143</v>
      </c>
      <c r="E11" t="s" s="8">
        <v>155</v>
      </c>
      <c r="F11" t="s" s="9">
        <v>156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146</v>
      </c>
      <c r="T11" t="s" s="10">
        <v>147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148</v>
      </c>
      <c r="AH11" t="s" s="13">
        <f>IF(OR(F11="",LEFT(F11,3)="NC_"),"",IF(A11="Top die - HBM","SII_L_"&amp;F11,"L_"&amp;F11))</f>
        <v>157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158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159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156</v>
      </c>
      <c r="AQ11" t="s" s="19">
        <f>IF(AO11="inout","inout",IF(AO11="input","output",IF(AO11="output","input","")))</f>
        <v>63</v>
      </c>
      <c r="AR11" s="20"/>
      <c r="AS11" s="19"/>
      <c r="AT11" t="s" s="19">
        <f>IF(A11="HBM - C4 bump",IF(RIGHT(AU11,1)="E","EAST","WEST"),"")</f>
      </c>
      <c r="AU11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157</v>
      </c>
      <c r="AZ11" t="s" s="8">
        <f>_xlfn.FORMULATEXT(AY11)</f>
        <v>160</v>
      </c>
      <c r="BA11" t="b" s="22">
        <f>EXACT(TRIM(_xlfn.FORMULATEXT(AP11)),TRIM(BC11))</f>
        <v>0</v>
      </c>
      <c r="BB11" t="s" s="8">
        <f>IF(AN11="","","C_"&amp;RIGHT(AN11,LEN(AN11)-3))</f>
        <v>161</v>
      </c>
      <c r="BC11" t="s" s="8">
        <f>_xlfn.FORMULATEXT(BB11)</f>
        <v>162</v>
      </c>
      <c r="BD11" s="23"/>
      <c r="BE11" s="23"/>
    </row>
    <row r="12" ht="13.55" customHeight="1">
      <c r="A12" t="s" s="7">
        <v>124</v>
      </c>
      <c r="B12" t="s" s="8">
        <v>163</v>
      </c>
      <c r="C12" t="s" s="8">
        <v>164</v>
      </c>
      <c r="D12" t="s" s="8">
        <v>165</v>
      </c>
      <c r="E12" t="s" s="8">
        <v>166</v>
      </c>
      <c r="F12" t="s" s="9">
        <v>167</v>
      </c>
      <c r="G12" t="s" s="10">
        <v>168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116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169</v>
      </c>
      <c r="AI12" t="s" s="14">
        <f>IF(LEFT(F12,3)="NC_","",IF(OR(A12="Top die - C4 bump",A12="Top die - HBM"),IF(G12="inout","inout",IF(G12="input","output",IF(G12="output","input"))),""))</f>
        <v>170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171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168</v>
      </c>
      <c r="AN12" t="s" s="19">
        <f>AL12</f>
        <v>172</v>
      </c>
      <c r="AO12" t="s" s="19">
        <f>IF(AM12="inout","inout",IF(AM12="input","output",IF(AM12="output","input","")))</f>
        <v>170</v>
      </c>
      <c r="AP12" t="s" s="19">
        <f>IF(AR12="Point-To-Point","HBM_"&amp;AU12&amp;"_DA"&amp;AS12,IF(AR12="Multi-Drop","HBM_"&amp;AT12&amp;"_DA"&amp;AS12,IF(AR12="High-Z","",IF(AN12="","",RIGHT(AN12,LEN(AN12)-3)))))</f>
        <v>167</v>
      </c>
      <c r="AQ12" t="s" s="19">
        <f>IF(AO12="inout","inout",IF(AO12="input","output",IF(AO12="output","input","")))</f>
        <v>168</v>
      </c>
      <c r="AR12" s="20"/>
      <c r="AS12" s="19"/>
      <c r="AT12" t="s" s="19">
        <f>IF(A12="HBM - C4 bump",IF(RIGHT(AU12,1)="E","EAST","WEST"),"")</f>
      </c>
      <c r="AU12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169</v>
      </c>
      <c r="AZ12" t="s" s="8">
        <f>_xlfn.FORMULATEXT(AY12)</f>
        <v>173</v>
      </c>
      <c r="BA12" t="b" s="22">
        <f>EXACT(TRIM(_xlfn.FORMULATEXT(AP12)),TRIM(BC12))</f>
        <v>0</v>
      </c>
      <c r="BB12" t="s" s="8">
        <f>IF(AN12="","","C_"&amp;RIGHT(AN12,LEN(AN12)-3))</f>
        <v>174</v>
      </c>
      <c r="BC12" t="s" s="8">
        <f>_xlfn.FORMULATEXT(BB12)</f>
        <v>175</v>
      </c>
      <c r="BD12" s="23"/>
      <c r="BE12" s="23"/>
    </row>
    <row r="13" ht="13.55" customHeight="1">
      <c r="A13" t="s" s="7">
        <v>124</v>
      </c>
      <c r="B13" t="s" s="8">
        <v>163</v>
      </c>
      <c r="C13" t="s" s="8">
        <v>164</v>
      </c>
      <c r="D13" t="s" s="8">
        <v>165</v>
      </c>
      <c r="E13" t="s" s="8">
        <v>166</v>
      </c>
      <c r="F13" t="s" s="9">
        <v>176</v>
      </c>
      <c r="G13" t="s" s="10">
        <v>168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116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177</v>
      </c>
      <c r="AI13" t="s" s="14">
        <f>IF(LEFT(F13,3)="NC_","",IF(OR(A13="Top die - C4 bump",A13="Top die - HBM"),IF(G13="inout","inout",IF(G13="input","output",IF(G13="output","input"))),""))</f>
        <v>170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178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168</v>
      </c>
      <c r="AN13" t="s" s="19">
        <f>AL13</f>
        <v>179</v>
      </c>
      <c r="AO13" t="s" s="19">
        <f>IF(AM13="inout","inout",IF(AM13="input","output",IF(AM13="output","input","")))</f>
        <v>170</v>
      </c>
      <c r="AP13" t="s" s="19">
        <f>IF(AR13="Point-To-Point","HBM_"&amp;AU13&amp;"_DA"&amp;AS13,IF(AR13="Multi-Drop","HBM_"&amp;AT13&amp;"_DA"&amp;AS13,IF(AR13="High-Z","",IF(AN13="","",RIGHT(AN13,LEN(AN13)-3)))))</f>
        <v>176</v>
      </c>
      <c r="AQ13" t="s" s="19">
        <f>IF(AO13="inout","inout",IF(AO13="input","output",IF(AO13="output","input","")))</f>
        <v>168</v>
      </c>
      <c r="AR13" s="20"/>
      <c r="AS13" s="19"/>
      <c r="AT13" t="s" s="19">
        <f>IF(A13="HBM - C4 bump",IF(RIGHT(AU13,1)="E","EAST","WEST"),"")</f>
      </c>
      <c r="AU13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177</v>
      </c>
      <c r="AZ13" t="s" s="8">
        <f>_xlfn.FORMULATEXT(AY13)</f>
        <v>180</v>
      </c>
      <c r="BA13" t="b" s="22">
        <f>EXACT(TRIM(_xlfn.FORMULATEXT(AP13)),TRIM(BC13))</f>
        <v>0</v>
      </c>
      <c r="BB13" t="s" s="8">
        <f>IF(AN13="","","C_"&amp;RIGHT(AN13,LEN(AN13)-3))</f>
        <v>181</v>
      </c>
      <c r="BC13" t="s" s="8">
        <f>_xlfn.FORMULATEXT(BB13)</f>
        <v>182</v>
      </c>
      <c r="BD13" s="23"/>
      <c r="BE13" s="23"/>
    </row>
    <row r="14" ht="13.55" customHeight="1">
      <c r="A14" t="s" s="7">
        <v>124</v>
      </c>
      <c r="B14" t="s" s="8">
        <v>163</v>
      </c>
      <c r="C14" t="s" s="8">
        <v>164</v>
      </c>
      <c r="D14" t="s" s="8">
        <v>183</v>
      </c>
      <c r="E14" t="s" s="8">
        <v>184</v>
      </c>
      <c r="F14" t="s" s="9">
        <v>185</v>
      </c>
      <c r="G14" t="s" s="10">
        <v>168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146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186</v>
      </c>
      <c r="AH14" t="s" s="13">
        <f>IF(OR(F14="",LEFT(F14,3)="NC_"),"",IF(A14="Top die - HBM","SII_L_"&amp;F14,"L_"&amp;F14))</f>
        <v>187</v>
      </c>
      <c r="AI14" t="s" s="14">
        <f>IF(LEFT(F14,3)="NC_","",IF(OR(A14="Top die - C4 bump",A14="Top die - HBM"),IF(G14="inout","inout",IF(G14="input","output",IF(G14="output","input"))),""))</f>
        <v>170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188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168</v>
      </c>
      <c r="AN14" t="s" s="19">
        <f>AL14</f>
        <v>189</v>
      </c>
      <c r="AO14" t="s" s="19">
        <f>IF(AM14="inout","inout",IF(AM14="input","output",IF(AM14="output","input","")))</f>
        <v>170</v>
      </c>
      <c r="AP14" t="s" s="19">
        <f>IF(AR14="Point-To-Point","HBM_"&amp;AU14&amp;"_DA"&amp;AS14,IF(AR14="Multi-Drop","HBM_"&amp;AT14&amp;"_DA"&amp;AS14,IF(AR14="High-Z","",IF(AN14="","",RIGHT(AN14,LEN(AN14)-3)))))</f>
        <v>185</v>
      </c>
      <c r="AQ14" t="s" s="19">
        <f>IF(AO14="inout","inout",IF(AO14="input","output",IF(AO14="output","input","")))</f>
        <v>168</v>
      </c>
      <c r="AR14" s="20"/>
      <c r="AS14" s="19"/>
      <c r="AT14" t="s" s="19">
        <f>IF(A14="HBM - C4 bump",IF(RIGHT(AU14,1)="E","EAST","WEST"),"")</f>
      </c>
      <c r="AU14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187</v>
      </c>
      <c r="AZ14" t="s" s="8">
        <f>_xlfn.FORMULATEXT(AY14)</f>
        <v>190</v>
      </c>
      <c r="BA14" t="b" s="22">
        <f>EXACT(TRIM(_xlfn.FORMULATEXT(AP14)),TRIM(BC14))</f>
        <v>0</v>
      </c>
      <c r="BB14" t="s" s="8">
        <f>IF(AN14="","","C_"&amp;RIGHT(AN14,LEN(AN14)-3))</f>
        <v>191</v>
      </c>
      <c r="BC14" t="s" s="8">
        <f>_xlfn.FORMULATEXT(BB14)</f>
        <v>192</v>
      </c>
      <c r="BD14" s="23"/>
      <c r="BE14" s="23"/>
    </row>
    <row r="15" ht="13.55" customHeight="1">
      <c r="A15" t="s" s="7">
        <v>124</v>
      </c>
      <c r="B15" t="s" s="8">
        <v>163</v>
      </c>
      <c r="C15" t="s" s="8">
        <v>164</v>
      </c>
      <c r="D15" t="s" s="8">
        <v>183</v>
      </c>
      <c r="E15" t="s" s="8">
        <v>184</v>
      </c>
      <c r="F15" t="s" s="9">
        <v>193</v>
      </c>
      <c r="G15" t="s" s="10">
        <v>168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146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186</v>
      </c>
      <c r="AH15" t="s" s="13">
        <f>IF(OR(F15="",LEFT(F15,3)="NC_"),"",IF(A15="Top die - HBM","SII_L_"&amp;F15,"L_"&amp;F15))</f>
        <v>194</v>
      </c>
      <c r="AI15" t="s" s="14">
        <f>IF(LEFT(F15,3)="NC_","",IF(OR(A15="Top die - C4 bump",A15="Top die - HBM"),IF(G15="inout","inout",IF(G15="input","output",IF(G15="output","input"))),""))</f>
        <v>170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195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168</v>
      </c>
      <c r="AN15" t="s" s="19">
        <f>AL15</f>
        <v>196</v>
      </c>
      <c r="AO15" t="s" s="19">
        <f>IF(AM15="inout","inout",IF(AM15="input","output",IF(AM15="output","input","")))</f>
        <v>170</v>
      </c>
      <c r="AP15" t="s" s="19">
        <f>IF(AR15="Point-To-Point","HBM_"&amp;AU15&amp;"_DA"&amp;AS15,IF(AR15="Multi-Drop","HBM_"&amp;AT15&amp;"_DA"&amp;AS15,IF(AR15="High-Z","",IF(AN15="","",RIGHT(AN15,LEN(AN15)-3)))))</f>
        <v>193</v>
      </c>
      <c r="AQ15" t="s" s="19">
        <f>IF(AO15="inout","inout",IF(AO15="input","output",IF(AO15="output","input","")))</f>
        <v>168</v>
      </c>
      <c r="AR15" s="20"/>
      <c r="AS15" s="19"/>
      <c r="AT15" t="s" s="19">
        <f>IF(A15="HBM - C4 bump",IF(RIGHT(AU15,1)="E","EAST","WEST"),"")</f>
      </c>
      <c r="AU15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194</v>
      </c>
      <c r="AZ15" t="s" s="8">
        <f>_xlfn.FORMULATEXT(AY15)</f>
        <v>197</v>
      </c>
      <c r="BA15" t="b" s="22">
        <f>EXACT(TRIM(_xlfn.FORMULATEXT(AP15)),TRIM(BC15))</f>
        <v>0</v>
      </c>
      <c r="BB15" t="s" s="8">
        <f>IF(AN15="","","C_"&amp;RIGHT(AN15,LEN(AN15)-3))</f>
        <v>198</v>
      </c>
      <c r="BC15" t="s" s="8">
        <f>_xlfn.FORMULATEXT(BB15)</f>
        <v>199</v>
      </c>
      <c r="BD15" s="23"/>
      <c r="BE15" s="23"/>
    </row>
    <row r="16" ht="13.55" customHeight="1">
      <c r="A16" t="s" s="7">
        <v>124</v>
      </c>
      <c r="B16" t="s" s="8">
        <v>163</v>
      </c>
      <c r="C16" t="s" s="8">
        <v>164</v>
      </c>
      <c r="D16" t="s" s="8">
        <v>183</v>
      </c>
      <c r="E16" t="s" s="8">
        <v>200</v>
      </c>
      <c r="F16" t="s" s="9">
        <v>201</v>
      </c>
      <c r="G16" t="s" s="10">
        <v>168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146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186</v>
      </c>
      <c r="AH16" t="s" s="13">
        <f>IF(OR(F16="",LEFT(F16,3)="NC_"),"",IF(A16="Top die - HBM","SII_L_"&amp;F16,"L_"&amp;F16))</f>
        <v>202</v>
      </c>
      <c r="AI16" t="s" s="14">
        <f>IF(LEFT(F16,3)="NC_","",IF(OR(A16="Top die - C4 bump",A16="Top die - HBM"),IF(G16="inout","inout",IF(G16="input","output",IF(G16="output","input"))),""))</f>
        <v>170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203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168</v>
      </c>
      <c r="AN16" t="s" s="19">
        <f>AL16</f>
        <v>204</v>
      </c>
      <c r="AO16" t="s" s="19">
        <f>IF(AM16="inout","inout",IF(AM16="input","output",IF(AM16="output","input","")))</f>
        <v>170</v>
      </c>
      <c r="AP16" t="s" s="19">
        <f>IF(AR16="Point-To-Point","HBM_"&amp;AU16&amp;"_DA"&amp;AS16,IF(AR16="Multi-Drop","HBM_"&amp;AT16&amp;"_DA"&amp;AS16,IF(AR16="High-Z","",IF(AN16="","",RIGHT(AN16,LEN(AN16)-3)))))</f>
        <v>201</v>
      </c>
      <c r="AQ16" t="s" s="19">
        <f>IF(AO16="inout","inout",IF(AO16="input","output",IF(AO16="output","input","")))</f>
        <v>168</v>
      </c>
      <c r="AR16" s="20"/>
      <c r="AS16" s="19"/>
      <c r="AT16" t="s" s="19">
        <f>IF(A16="HBM - C4 bump",IF(RIGHT(AU16,1)="E","EAST","WEST"),"")</f>
      </c>
      <c r="AU16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202</v>
      </c>
      <c r="AZ16" t="s" s="8">
        <f>_xlfn.FORMULATEXT(AY16)</f>
        <v>205</v>
      </c>
      <c r="BA16" t="b" s="22">
        <f>EXACT(TRIM(_xlfn.FORMULATEXT(AP16)),TRIM(BC16))</f>
        <v>0</v>
      </c>
      <c r="BB16" t="s" s="8">
        <f>IF(AN16="","","C_"&amp;RIGHT(AN16,LEN(AN16)-3))</f>
        <v>206</v>
      </c>
      <c r="BC16" t="s" s="8">
        <f>_xlfn.FORMULATEXT(BB16)</f>
        <v>207</v>
      </c>
      <c r="BD16" s="23"/>
      <c r="BE16" s="23"/>
    </row>
    <row r="17" ht="13.55" customHeight="1">
      <c r="A17" t="s" s="7">
        <v>124</v>
      </c>
      <c r="B17" t="s" s="8">
        <v>163</v>
      </c>
      <c r="C17" t="s" s="8">
        <v>164</v>
      </c>
      <c r="D17" t="s" s="8">
        <v>183</v>
      </c>
      <c r="E17" t="s" s="8">
        <v>200</v>
      </c>
      <c r="F17" t="s" s="9">
        <v>208</v>
      </c>
      <c r="G17" t="s" s="10">
        <v>168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146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186</v>
      </c>
      <c r="AH17" t="s" s="13">
        <f>IF(OR(F17="",LEFT(F17,3)="NC_"),"",IF(A17="Top die - HBM","SII_L_"&amp;F17,"L_"&amp;F17))</f>
        <v>209</v>
      </c>
      <c r="AI17" t="s" s="14">
        <f>IF(LEFT(F17,3)="NC_","",IF(OR(A17="Top die - C4 bump",A17="Top die - HBM"),IF(G17="inout","inout",IF(G17="input","output",IF(G17="output","input"))),""))</f>
        <v>170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210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168</v>
      </c>
      <c r="AN17" t="s" s="19">
        <f>AL17</f>
        <v>211</v>
      </c>
      <c r="AO17" t="s" s="19">
        <f>IF(AM17="inout","inout",IF(AM17="input","output",IF(AM17="output","input","")))</f>
        <v>170</v>
      </c>
      <c r="AP17" t="s" s="19">
        <f>IF(AR17="Point-To-Point","HBM_"&amp;AU17&amp;"_DA"&amp;AS17,IF(AR17="Multi-Drop","HBM_"&amp;AT17&amp;"_DA"&amp;AS17,IF(AR17="High-Z","",IF(AN17="","",RIGHT(AN17,LEN(AN17)-3)))))</f>
        <v>208</v>
      </c>
      <c r="AQ17" t="s" s="19">
        <f>IF(AO17="inout","inout",IF(AO17="input","output",IF(AO17="output","input","")))</f>
        <v>168</v>
      </c>
      <c r="AR17" s="20"/>
      <c r="AS17" s="19"/>
      <c r="AT17" t="s" s="19">
        <f>IF(A17="HBM - C4 bump",IF(RIGHT(AU17,1)="E","EAST","WEST"),"")</f>
      </c>
      <c r="AU17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209</v>
      </c>
      <c r="AZ17" t="s" s="8">
        <f>_xlfn.FORMULATEXT(AY17)</f>
        <v>212</v>
      </c>
      <c r="BA17" t="b" s="22">
        <f>EXACT(TRIM(_xlfn.FORMULATEXT(AP17)),TRIM(BC17))</f>
        <v>0</v>
      </c>
      <c r="BB17" t="s" s="8">
        <f>IF(AN17="","","C_"&amp;RIGHT(AN17,LEN(AN17)-3))</f>
        <v>213</v>
      </c>
      <c r="BC17" t="s" s="8">
        <f>_xlfn.FORMULATEXT(BB17)</f>
        <v>214</v>
      </c>
      <c r="BD17" s="23"/>
      <c r="BE17" s="23"/>
    </row>
    <row r="18" ht="13.55" customHeight="1">
      <c r="A18" t="s" s="7">
        <v>124</v>
      </c>
      <c r="B18" t="s" s="8">
        <v>215</v>
      </c>
      <c r="C18" t="s" s="8">
        <v>216</v>
      </c>
      <c r="D18" t="s" s="8">
        <v>183</v>
      </c>
      <c r="E18" t="s" s="8">
        <v>217</v>
      </c>
      <c r="F18" t="s" s="9">
        <v>218</v>
      </c>
      <c r="G18" t="s" s="10">
        <v>170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146</v>
      </c>
      <c r="AD18" s="12">
        <v>0</v>
      </c>
      <c r="AE18" t="s" s="10">
        <v>146</v>
      </c>
      <c r="AF18" s="12">
        <v>0</v>
      </c>
      <c r="AG18" t="s" s="10">
        <v>219</v>
      </c>
      <c r="AH18" t="s" s="13">
        <f>IF(OR(F18="",LEFT(F18,3)="NC_"),"",IF(A18="Top die - HBM","SII_L_"&amp;F18,"L_"&amp;F18))</f>
        <v>220</v>
      </c>
      <c r="AI18" t="s" s="14">
        <f>IF(LEFT(F18,3)="NC_","",IF(OR(A18="Top die - C4 bump",A18="Top die - HBM"),IF(G18="inout","inout",IF(G18="input","output",IF(G18="output","input"))),""))</f>
        <v>168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221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170</v>
      </c>
      <c r="AN18" t="s" s="19">
        <f>AL18</f>
        <v>222</v>
      </c>
      <c r="AO18" t="s" s="19">
        <f>IF(AM18="inout","inout",IF(AM18="input","output",IF(AM18="output","input","")))</f>
        <v>168</v>
      </c>
      <c r="AP18" t="s" s="19">
        <f>IF(AR18="Point-To-Point","HBM_"&amp;AU18&amp;"_DA"&amp;AS18,IF(AR18="Multi-Drop","HBM_"&amp;AT18&amp;"_DA"&amp;AS18,IF(AR18="High-Z","",IF(AN18="","",RIGHT(AN18,LEN(AN18)-3)))))</f>
        <v>218</v>
      </c>
      <c r="AQ18" t="s" s="19">
        <f>IF(AO18="inout","inout",IF(AO18="input","output",IF(AO18="output","input","")))</f>
        <v>170</v>
      </c>
      <c r="AR18" s="20"/>
      <c r="AS18" s="19"/>
      <c r="AT18" t="s" s="19">
        <f>IF(A18="HBM - C4 bump",IF(RIGHT(AU18,1)="E","EAST","WEST"),"")</f>
      </c>
      <c r="AU18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124</v>
      </c>
      <c r="B19" t="s" s="8">
        <v>215</v>
      </c>
      <c r="C19" t="s" s="8">
        <v>216</v>
      </c>
      <c r="D19" t="s" s="8">
        <v>183</v>
      </c>
      <c r="E19" t="s" s="8">
        <v>217</v>
      </c>
      <c r="F19" t="s" s="9">
        <v>223</v>
      </c>
      <c r="G19" t="s" s="10">
        <v>170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146</v>
      </c>
      <c r="AD19" s="12">
        <v>0</v>
      </c>
      <c r="AE19" t="s" s="10">
        <v>146</v>
      </c>
      <c r="AF19" s="12">
        <v>0</v>
      </c>
      <c r="AG19" t="s" s="10">
        <v>219</v>
      </c>
      <c r="AH19" t="s" s="13">
        <f>IF(OR(F19="",LEFT(F19,3)="NC_"),"",IF(A19="Top die - HBM","SII_L_"&amp;F19,"L_"&amp;F19))</f>
        <v>224</v>
      </c>
      <c r="AI19" t="s" s="14">
        <f>IF(LEFT(F19,3)="NC_","",IF(OR(A19="Top die - C4 bump",A19="Top die - HBM"),IF(G19="inout","inout",IF(G19="input","output",IF(G19="output","input"))),""))</f>
        <v>168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225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170</v>
      </c>
      <c r="AN19" t="s" s="19">
        <f>AL19</f>
        <v>226</v>
      </c>
      <c r="AO19" t="s" s="19">
        <f>IF(AM19="inout","inout",IF(AM19="input","output",IF(AM19="output","input","")))</f>
        <v>168</v>
      </c>
      <c r="AP19" t="s" s="19">
        <f>IF(AR19="Point-To-Point","HBM_"&amp;AU19&amp;"_DA"&amp;AS19,IF(AR19="Multi-Drop","HBM_"&amp;AT19&amp;"_DA"&amp;AS19,IF(AR19="High-Z","",IF(AN19="","",RIGHT(AN19,LEN(AN19)-3)))))</f>
        <v>223</v>
      </c>
      <c r="AQ19" t="s" s="19">
        <f>IF(AO19="inout","inout",IF(AO19="input","output",IF(AO19="output","input","")))</f>
        <v>170</v>
      </c>
      <c r="AR19" s="20"/>
      <c r="AS19" s="19"/>
      <c r="AT19" t="s" s="19">
        <f>IF(A19="HBM - C4 bump",IF(RIGHT(AU19,1)="E","EAST","WEST"),"")</f>
      </c>
      <c r="AU19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124</v>
      </c>
      <c r="B20" t="s" s="8">
        <v>215</v>
      </c>
      <c r="C20" t="s" s="8">
        <v>216</v>
      </c>
      <c r="D20" t="s" s="8">
        <v>183</v>
      </c>
      <c r="E20" t="s" s="8">
        <v>227</v>
      </c>
      <c r="F20" t="s" s="9">
        <v>228</v>
      </c>
      <c r="G20" t="s" s="10">
        <v>170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146</v>
      </c>
      <c r="AD20" s="12">
        <v>0</v>
      </c>
      <c r="AE20" t="s" s="10">
        <v>146</v>
      </c>
      <c r="AF20" s="12">
        <v>0</v>
      </c>
      <c r="AG20" t="s" s="10">
        <v>219</v>
      </c>
      <c r="AH20" t="s" s="13">
        <f>IF(OR(F20="",LEFT(F20,3)="NC_"),"",IF(A20="Top die - HBM","SII_L_"&amp;F20,"L_"&amp;F20))</f>
        <v>229</v>
      </c>
      <c r="AI20" t="s" s="14">
        <f>IF(LEFT(F20,3)="NC_","",IF(OR(A20="Top die - C4 bump",A20="Top die - HBM"),IF(G20="inout","inout",IF(G20="input","output",IF(G20="output","input"))),""))</f>
        <v>168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230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170</v>
      </c>
      <c r="AN20" t="s" s="19">
        <f>AL20</f>
        <v>231</v>
      </c>
      <c r="AO20" t="s" s="19">
        <f>IF(AM20="inout","inout",IF(AM20="input","output",IF(AM20="output","input","")))</f>
        <v>168</v>
      </c>
      <c r="AP20" t="s" s="19">
        <f>IF(AR20="Point-To-Point","HBM_"&amp;AU20&amp;"_DA"&amp;AS20,IF(AR20="Multi-Drop","HBM_"&amp;AT20&amp;"_DA"&amp;AS20,IF(AR20="High-Z","",IF(AN20="","",RIGHT(AN20,LEN(AN20)-3)))))</f>
        <v>228</v>
      </c>
      <c r="AQ20" t="s" s="19">
        <f>IF(AO20="inout","inout",IF(AO20="input","output",IF(AO20="output","input","")))</f>
        <v>170</v>
      </c>
      <c r="AR20" s="20"/>
      <c r="AS20" s="19"/>
      <c r="AT20" t="s" s="19">
        <f>IF(A20="HBM - C4 bump",IF(RIGHT(AU20,1)="E","EAST","WEST"),"")</f>
      </c>
      <c r="AU20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124</v>
      </c>
      <c r="B21" t="s" s="8">
        <v>215</v>
      </c>
      <c r="C21" t="s" s="8">
        <v>216</v>
      </c>
      <c r="D21" t="s" s="8">
        <v>183</v>
      </c>
      <c r="E21" t="s" s="8">
        <v>227</v>
      </c>
      <c r="F21" t="s" s="9">
        <v>232</v>
      </c>
      <c r="G21" t="s" s="10">
        <v>170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146</v>
      </c>
      <c r="AD21" s="12">
        <v>0</v>
      </c>
      <c r="AE21" t="s" s="10">
        <v>146</v>
      </c>
      <c r="AF21" s="12">
        <v>0</v>
      </c>
      <c r="AG21" t="s" s="10">
        <v>219</v>
      </c>
      <c r="AH21" t="s" s="13">
        <f>IF(OR(F21="",LEFT(F21,3)="NC_"),"",IF(A21="Top die - HBM","SII_L_"&amp;F21,"L_"&amp;F21))</f>
        <v>233</v>
      </c>
      <c r="AI21" t="s" s="14">
        <f>IF(LEFT(F21,3)="NC_","",IF(OR(A21="Top die - C4 bump",A21="Top die - HBM"),IF(G21="inout","inout",IF(G21="input","output",IF(G21="output","input"))),""))</f>
        <v>168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234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170</v>
      </c>
      <c r="AN21" t="s" s="19">
        <f>AL21</f>
        <v>235</v>
      </c>
      <c r="AO21" t="s" s="19">
        <f>IF(AM21="inout","inout",IF(AM21="input","output",IF(AM21="output","input","")))</f>
        <v>168</v>
      </c>
      <c r="AP21" t="s" s="19">
        <f>IF(AR21="Point-To-Point","HBM_"&amp;AU21&amp;"_DA"&amp;AS21,IF(AR21="Multi-Drop","HBM_"&amp;AT21&amp;"_DA"&amp;AS21,IF(AR21="High-Z","",IF(AN21="","",RIGHT(AN21,LEN(AN21)-3)))))</f>
        <v>232</v>
      </c>
      <c r="AQ21" t="s" s="19">
        <f>IF(AO21="inout","inout",IF(AO21="input","output",IF(AO21="output","input","")))</f>
        <v>170</v>
      </c>
      <c r="AR21" s="20"/>
      <c r="AS21" s="19"/>
      <c r="AT21" t="s" s="19">
        <f>IF(A21="HBM - C4 bump",IF(RIGHT(AU21,1)="E","EAST","WEST"),"")</f>
      </c>
      <c r="AU21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124</v>
      </c>
      <c r="B22" t="s" s="8">
        <v>236</v>
      </c>
      <c r="C22" t="s" s="8">
        <v>237</v>
      </c>
      <c r="D22" t="s" s="8">
        <v>238</v>
      </c>
      <c r="E22" s="21"/>
      <c r="F22" t="s" s="9">
        <v>239</v>
      </c>
      <c r="G22" t="s" s="10">
        <v>168</v>
      </c>
      <c r="H22" t="s" s="10">
        <v>240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s="19"/>
      <c r="AT22" t="s" s="19">
        <f>IF(A22="HBM - C4 bump",IF(RIGHT(AU22,1)="E","EAST","WEST"),"")</f>
      </c>
      <c r="AU22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124</v>
      </c>
      <c r="B23" t="s" s="8">
        <v>236</v>
      </c>
      <c r="C23" t="s" s="8">
        <v>237</v>
      </c>
      <c r="D23" t="s" s="8">
        <v>238</v>
      </c>
      <c r="E23" s="21"/>
      <c r="F23" t="s" s="9">
        <v>241</v>
      </c>
      <c r="G23" t="s" s="10">
        <v>168</v>
      </c>
      <c r="H23" t="s" s="10">
        <v>240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s="19"/>
      <c r="AT23" t="s" s="19">
        <f>IF(A23="HBM - C4 bump",IF(RIGHT(AU23,1)="E","EAST","WEST"),"")</f>
      </c>
      <c r="AU23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