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<sst xmlns="http://schemas.openxmlformats.org/spreadsheetml/2006/main" uniqueCount="238">
  <si>
    <t>Source-Dest type</t>
  </si>
  <si>
    <t>Category</t>
  </si>
  <si>
    <t>IO type</t>
  </si>
  <si>
    <t>io_wrap</t>
  </si>
  <si>
    <t>Full Path</t>
  </si>
  <si>
    <t>Top die</t>
  </si>
  <si>
    <t>Direction(TD)</t>
  </si>
  <si>
    <t>Defaults covered in AV?</t>
  </si>
  <si>
    <t>Logic/ Register/ Hard-Wired  OE</t>
  </si>
  <si>
    <t>Default OE</t>
  </si>
  <si>
    <t>Logic/ Register/ Hard-Wired  IE</t>
  </si>
  <si>
    <t>Default IE</t>
  </si>
  <si>
    <t>Logic/ Register/ Hard-Wired  PU</t>
  </si>
  <si>
    <t>Default PU</t>
  </si>
  <si>
    <t>Logic/ Register/ Hard-Wired  PD</t>
  </si>
  <si>
    <t>Default PD</t>
  </si>
  <si>
    <t>Logic/ Register/ Hard-Wired  ST</t>
  </si>
  <si>
    <t>Default ST</t>
  </si>
  <si>
    <t>Logic/ Register/ Hard-Wired  DS</t>
  </si>
  <si>
    <t>Default DS</t>
  </si>
  <si>
    <t>Logic/ Register/ Hard-Wired  HYST</t>
  </si>
  <si>
    <t>Default HYST</t>
  </si>
  <si>
    <t>Logic/ Register/ Hard-Wired msc_en</t>
  </si>
  <si>
    <t>Default msc_en</t>
  </si>
  <si>
    <t>Logic/ Register/ Hard-Wired mode_en</t>
  </si>
  <si>
    <t>Default mode_en</t>
  </si>
  <si>
    <t>Logic/ Register/ Hard-Wired mux_div2_se</t>
  </si>
  <si>
    <t>Default mux_div2_se</t>
  </si>
  <si>
    <t>Logic/ Register/ Hard-Wired ck_div</t>
  </si>
  <si>
    <t>Default ck_div</t>
  </si>
  <si>
    <t>Logic/ Register/ Hard-Wired ck_sel</t>
  </si>
  <si>
    <t>Default ck_sel</t>
  </si>
  <si>
    <t>Register Name</t>
  </si>
  <si>
    <t>Interposer ubump(TD end)</t>
  </si>
  <si>
    <t>Direction(Interposer ubump(TD end))</t>
  </si>
  <si>
    <t>Interposer ubump(HBM end)</t>
  </si>
  <si>
    <t>Direction(Interposers ubump(HBM end))</t>
  </si>
  <si>
    <t>Interposer C4 bump</t>
  </si>
  <si>
    <t>Direction(Interposer C4 bump)</t>
  </si>
  <si>
    <t>Substrate C4 bump</t>
  </si>
  <si>
    <t>Direction(Substrate C4 bump)</t>
  </si>
  <si>
    <t>Ballout</t>
  </si>
  <si>
    <t>Direction (Ballout)</t>
  </si>
  <si>
    <t>multidrop?</t>
  </si>
  <si>
    <t>DA bit</t>
  </si>
  <si>
    <t>Multidrop direction</t>
  </si>
  <si>
    <t>DA direction</t>
  </si>
  <si>
    <t>*UNUSED* Assign Direction</t>
  </si>
  <si>
    <t>Substrate / interposer C4 name match (auto-emacs connect?)</t>
  </si>
  <si>
    <t>Top die to interposer standard rename rule ?</t>
  </si>
  <si>
    <t>expected TD formula</t>
  </si>
  <si>
    <t>expected TD formula text</t>
  </si>
  <si>
    <t>Interposer to substrate standard rename rule ?</t>
  </si>
  <si>
    <t>Expected substrate formual</t>
  </si>
  <si>
    <t>Expected substrate formual TEXT</t>
  </si>
  <si>
    <t>Description</t>
  </si>
  <si>
    <t>comments</t>
  </si>
  <si>
    <t>Top die - C4 bump-1</t>
  </si>
  <si>
    <t>BRCM TAP</t>
  </si>
  <si>
    <t>E1825V_TAP</t>
  </si>
  <si>
    <t>periphery_top_io2_wrap</t>
  </si>
  <si>
    <t>i_next_top.i_periphery_top.i_periphery_top_i2c_io_wrap.i_jtag_tap_io_wrap.tap_atpg_mode_iobuf.genblk1.i_gpio_tap</t>
  </si>
  <si>
    <t>TEST__ATPG_MODE_L</t>
  </si>
  <si>
    <t>inout</t>
  </si>
  <si>
    <t>y</t>
  </si>
  <si>
    <t>NA</t>
  </si>
  <si>
    <r>
      <rPr>
        <sz val="11"/>
        <color indexed="8"/>
        <rFont val="Calibri"/>
      </rPr>
      <t>L_TEST__ATPG_MODE_L</t>
    </r>
  </si>
  <si>
    <t>C4_TEST__ATPG_MODE_L</t>
  </si>
  <si>
    <r>
      <rPr>
        <sz val="11"/>
        <color indexed="8"/>
        <rFont val="Calibri"/>
      </rPr>
      <t>C4_TEST__ATPG_MODE_L</t>
    </r>
  </si>
  <si>
    <r>
      <rPr>
        <sz val="11"/>
        <color indexed="8"/>
        <rFont val="Calibri"/>
      </rPr>
      <t>TEST__ATPG_MODE_L</t>
    </r>
  </si>
  <si>
    <r>
      <rPr>
        <sz val="11"/>
        <color indexed="8"/>
        <rFont val="Calibri"/>
      </rPr>
      <t>=IF(F2="","",IF(A2="Top die - HBM","SII_L_"&amp;F2,"L_"&amp;F2))</t>
    </r>
  </si>
  <si>
    <t>C_TEST__ATPG_MODE_L</t>
  </si>
  <si>
    <r>
      <rPr>
        <sz val="11"/>
        <color indexed="8"/>
        <rFont val="Calibri"/>
      </rPr>
      <t>=IF(AN2="","","C_"&amp;RIGHT(AN2,LEN(AN2)−3))</t>
    </r>
  </si>
  <si>
    <t>Top die - C4 bump-2</t>
  </si>
  <si>
    <t>i_next_top.i_periphery_top.i_periphery_top_i2c_io_wrap.i_jtag_tap_io_wrap.tap_tck_iobuf.genblk1.i_gpio_tap</t>
  </si>
  <si>
    <t>TEST__TCK</t>
  </si>
  <si>
    <r>
      <rPr>
        <sz val="11"/>
        <color indexed="8"/>
        <rFont val="Calibri"/>
      </rPr>
      <t>L_TEST__TCK</t>
    </r>
  </si>
  <si>
    <t>C4_TEST__TCK</t>
  </si>
  <si>
    <r>
      <rPr>
        <sz val="11"/>
        <color indexed="8"/>
        <rFont val="Calibri"/>
      </rPr>
      <t>C4_TEST__TCK</t>
    </r>
  </si>
  <si>
    <r>
      <rPr>
        <sz val="11"/>
        <color indexed="8"/>
        <rFont val="Calibri"/>
      </rPr>
      <t>TEST__TCK</t>
    </r>
  </si>
  <si>
    <r>
      <rPr>
        <sz val="11"/>
        <color indexed="8"/>
        <rFont val="Calibri"/>
      </rPr>
      <t>=IF(F3="","",IF(A3="Top die - HBM","SII_L_"&amp;F3,"L_"&amp;F3))</t>
    </r>
  </si>
  <si>
    <t>C_TEST__TCK</t>
  </si>
  <si>
    <r>
      <rPr>
        <sz val="11"/>
        <color indexed="8"/>
        <rFont val="Calibri"/>
      </rPr>
      <t>=IF(AN3="","","C_"&amp;RIGHT(AN3,LEN(AN3)−3))</t>
    </r>
  </si>
  <si>
    <t>Top die - C4 bump-3</t>
  </si>
  <si>
    <t>i_next_top.i_periphery_top.i_periphery_top_i2c_io_wrap.i_jtag_tap_io_wrap.tap_tms_iobuf.genblk1.i_gpio_tap</t>
  </si>
  <si>
    <t>TEST__TMS</t>
  </si>
  <si>
    <r>
      <rPr>
        <sz val="11"/>
        <color indexed="8"/>
        <rFont val="Calibri"/>
      </rPr>
      <t>L_TEST__TMS</t>
    </r>
  </si>
  <si>
    <t>C4_TEST__TMS</t>
  </si>
  <si>
    <r>
      <rPr>
        <sz val="11"/>
        <color indexed="8"/>
        <rFont val="Calibri"/>
      </rPr>
      <t>C4_TEST__TMS</t>
    </r>
  </si>
  <si>
    <r>
      <rPr>
        <sz val="11"/>
        <color indexed="8"/>
        <rFont val="Calibri"/>
      </rPr>
      <t>TEST__TMS</t>
    </r>
  </si>
  <si>
    <r>
      <rPr>
        <sz val="11"/>
        <color indexed="8"/>
        <rFont val="Calibri"/>
      </rPr>
      <t>=IF(F4="","",IF(A4="Top die - HBM","SII_L_"&amp;F4,"L_"&amp;F4))</t>
    </r>
  </si>
  <si>
    <t>C_TEST__TMS</t>
  </si>
  <si>
    <r>
      <rPr>
        <sz val="11"/>
        <color indexed="8"/>
        <rFont val="Calibri"/>
      </rPr>
      <t>=IF(AN4="","","C_"&amp;RIGHT(AN4,LEN(AN4)−3))</t>
    </r>
  </si>
  <si>
    <t>Top die - C4 bump-4</t>
  </si>
  <si>
    <t>i_next_top.i_periphery_top.i_periphery_top_i2c_io_wrap.i_jtag_tap_io_wrap.tap_tdi_iobuf.genblk1.i_gpio_tap</t>
  </si>
  <si>
    <t>TEST__TDI</t>
  </si>
  <si>
    <r>
      <rPr>
        <sz val="11"/>
        <color indexed="8"/>
        <rFont val="Calibri"/>
      </rPr>
      <t>L_TEST__TDI</t>
    </r>
  </si>
  <si>
    <t>C4_TEST__TDI</t>
  </si>
  <si>
    <r>
      <rPr>
        <sz val="11"/>
        <color indexed="8"/>
        <rFont val="Calibri"/>
      </rPr>
      <t>C4_TEST__TDI</t>
    </r>
  </si>
  <si>
    <r>
      <rPr>
        <sz val="11"/>
        <color indexed="8"/>
        <rFont val="Calibri"/>
      </rPr>
      <t>TEST__TDI</t>
    </r>
  </si>
  <si>
    <r>
      <rPr>
        <sz val="11"/>
        <color indexed="8"/>
        <rFont val="Calibri"/>
      </rPr>
      <t>=IF(F5="","",IF(A5="Top die - HBM","SII_L_"&amp;F5,"L_"&amp;F5))</t>
    </r>
  </si>
  <si>
    <t>C_TEST__TDI</t>
  </si>
  <si>
    <r>
      <rPr>
        <sz val="11"/>
        <color indexed="8"/>
        <rFont val="Calibri"/>
      </rPr>
      <t>=IF(AN5="","","C_"&amp;RIGHT(AN5,LEN(AN5)−3))</t>
    </r>
  </si>
  <si>
    <t>Top die - C4 bump</t>
  </si>
  <si>
    <t>i_next_top.i_periphery_top.i_periphery_top_i2c_io_wrap.i_jtag_tap_io_wrap.tap_trst_iobuf.igenblk1._gpio_tap</t>
  </si>
  <si>
    <t>TEST__TRST_L</t>
  </si>
  <si>
    <r>
      <rPr>
        <sz val="11"/>
        <color indexed="8"/>
        <rFont val="Calibri"/>
      </rPr>
      <t>L_TEST__TRST_L</t>
    </r>
  </si>
  <si>
    <t>C4_TEST__TRST_L</t>
  </si>
  <si>
    <r>
      <rPr>
        <sz val="11"/>
        <color indexed="8"/>
        <rFont val="Calibri"/>
      </rPr>
      <t>C4_TEST__TRST_L</t>
    </r>
  </si>
  <si>
    <r>
      <rPr>
        <sz val="11"/>
        <color indexed="8"/>
        <rFont val="Calibri"/>
      </rPr>
      <t>=IF(F6="","",IF(A6="Top die - HBM","SII_L_"&amp;F6,"L_"&amp;F6))</t>
    </r>
  </si>
  <si>
    <t>C_TEST__TRST_L</t>
  </si>
  <si>
    <r>
      <rPr>
        <sz val="11"/>
        <color indexed="8"/>
        <rFont val="Calibri"/>
      </rPr>
      <t>=IF(AN6="","","C_"&amp;RIGHT(AN6,LEN(AN6)−3))</t>
    </r>
  </si>
  <si>
    <t>i_next_top.i_periphery_top.i_periphery_top_i2c_io_wrap.i_jtag_tap_io_wrap.tap_pad_tdo_iobuf.genblk1.i_gpio_tap</t>
  </si>
  <si>
    <t>TEST__TDO</t>
  </si>
  <si>
    <t>L</t>
  </si>
  <si>
    <r>
      <rPr>
        <sz val="11"/>
        <color indexed="8"/>
        <rFont val="Calibri"/>
      </rPr>
      <t>L_TEST__TDO</t>
    </r>
  </si>
  <si>
    <t>C4_TEST__TDO</t>
  </si>
  <si>
    <r>
      <rPr>
        <sz val="11"/>
        <color indexed="8"/>
        <rFont val="Calibri"/>
      </rPr>
      <t>C4_TEST__TDO</t>
    </r>
  </si>
  <si>
    <r>
      <rPr>
        <sz val="11"/>
        <color indexed="8"/>
        <rFont val="Calibri"/>
      </rPr>
      <t>=IF(F7="","",IF(A7="Top die - HBM","SII_L_"&amp;F7,"L_"&amp;F7))</t>
    </r>
  </si>
  <si>
    <t>C_TEST__TDO</t>
  </si>
  <si>
    <r>
      <rPr>
        <sz val="11"/>
        <color indexed="8"/>
        <rFont val="Calibri"/>
      </rPr>
      <t>=IF(AN7="","","C_"&amp;RIGHT(AN7,LEN(AN7)−3))</t>
    </r>
  </si>
  <si>
    <t>i_next_top.i_periphery_top.i_periphery_top_i2c_io_wrap.i_jtag_tap_io_wrap.tap_tr_tck_iobuf.genblk1.i_gpio_tap</t>
  </si>
  <si>
    <t>TEST__TR_TCK</t>
  </si>
  <si>
    <r>
      <rPr>
        <sz val="11"/>
        <color indexed="8"/>
        <rFont val="Calibri"/>
      </rPr>
      <t>L_TEST__TR_TCK</t>
    </r>
  </si>
  <si>
    <t>C4_TEST__TR_TCK</t>
  </si>
  <si>
    <r>
      <rPr>
        <sz val="11"/>
        <color indexed="8"/>
        <rFont val="Calibri"/>
      </rPr>
      <t>C4_TEST__TR_TCK</t>
    </r>
  </si>
  <si>
    <r>
      <rPr>
        <sz val="11"/>
        <color indexed="8"/>
        <rFont val="Calibri"/>
      </rPr>
      <t>=IF(F8="","",IF(A8="Top die - HBM","SII_L_"&amp;F8,"L_"&amp;F8))</t>
    </r>
  </si>
  <si>
    <t>C_TEST__TR_TCK</t>
  </si>
  <si>
    <r>
      <rPr>
        <sz val="11"/>
        <color indexed="8"/>
        <rFont val="Calibri"/>
      </rPr>
      <t>=IF(AN8="","","C_"&amp;RIGHT(AN8,LEN(AN8)−3))</t>
    </r>
  </si>
  <si>
    <t>i_next_top.i_periphery_top.i_periphery_top_i2c_io_wrap.i_jtag_tap_io_wrap.tap_pad_tri_l_iobuf.genblk1.i_gpio_tap</t>
  </si>
  <si>
    <t>TEST__PAD_TRI_L</t>
  </si>
  <si>
    <r>
      <rPr>
        <sz val="11"/>
        <color indexed="8"/>
        <rFont val="Calibri"/>
      </rPr>
      <t>L_TEST__PAD_TRI_L</t>
    </r>
  </si>
  <si>
    <t>C4_TEST__PAD_TRI_L</t>
  </si>
  <si>
    <r>
      <rPr>
        <sz val="11"/>
        <color indexed="8"/>
        <rFont val="Calibri"/>
      </rPr>
      <t>C4_TEST__PAD_TRI_L</t>
    </r>
  </si>
  <si>
    <r>
      <rPr>
        <sz val="11"/>
        <color indexed="8"/>
        <rFont val="Calibri"/>
      </rPr>
      <t>=IF(F9="","",IF(A9="Top die - HBM","SII_L_"&amp;F9,"L_"&amp;F9))</t>
    </r>
  </si>
  <si>
    <t>C_TEST__PAD_TRI_L</t>
  </si>
  <si>
    <r>
      <rPr>
        <sz val="11"/>
        <color indexed="8"/>
        <rFont val="Calibri"/>
      </rPr>
      <t>=IF(AN9="","","C_"&amp;RIGHT(AN9,LEN(AN9)−3))</t>
    </r>
  </si>
  <si>
    <t>I2C SBUS Master</t>
  </si>
  <si>
    <t>E1825V_ODTRAN</t>
  </si>
  <si>
    <t>periphery_top_i2c_io_wrap</t>
  </si>
  <si>
    <t>i_next_top.i_periphery_top.i_periphery_top_i2c_io_wrap.i_twi_sbus_master_sda.genblk1.i_gpio_odtran</t>
  </si>
  <si>
    <t>I2C_PERIPH_SBUS_M_SDA</t>
  </si>
  <si>
    <t>R</t>
  </si>
  <si>
    <t>0x2</t>
  </si>
  <si>
    <t xml:space="preserve"> i2c_periph_sbus_master</t>
  </si>
  <si>
    <r>
      <rPr>
        <sz val="11"/>
        <color indexed="8"/>
        <rFont val="Calibri"/>
      </rPr>
      <t>L_I2C_PERIPH_SBUS_M_SDA</t>
    </r>
  </si>
  <si>
    <t>C4_I2C_PERIPH_SBUS_M_SDA</t>
  </si>
  <si>
    <r>
      <rPr>
        <sz val="11"/>
        <color indexed="8"/>
        <rFont val="Calibri"/>
      </rPr>
      <t>C4_I2C_PERIPH_SBUS_M_SDA</t>
    </r>
  </si>
  <si>
    <r>
      <rPr>
        <sz val="11"/>
        <color indexed="8"/>
        <rFont val="Calibri"/>
      </rPr>
      <t>=IF(F10="","",IF(A10="Top die - HBM","SII_L_"&amp;F10,"L_"&amp;F10))</t>
    </r>
  </si>
  <si>
    <t>C_I2C_PERIPH_SBUS_M_SDA</t>
  </si>
  <si>
    <r>
      <rPr>
        <sz val="11"/>
        <color indexed="8"/>
        <rFont val="Calibri"/>
      </rPr>
      <t>=IF(AN10="","","C_"&amp;RIGHT(AN10,LEN(AN10)−3))</t>
    </r>
  </si>
  <si>
    <t>i_next_top.i_periphery_top.i_periphery_top_i2c_io_wrap.i_twi_sbus_master_scl.genblk1.i_gpio_odtran</t>
  </si>
  <si>
    <t>I2C_PERIPH_SBUS_M_SCL</t>
  </si>
  <si>
    <r>
      <rPr>
        <sz val="11"/>
        <color indexed="8"/>
        <rFont val="Calibri"/>
      </rPr>
      <t>L_I2C_PERIPH_SBUS_M_SCL</t>
    </r>
  </si>
  <si>
    <t>C4_I2C_PERIPH_SBUS_M_SCL</t>
  </si>
  <si>
    <r>
      <rPr>
        <sz val="11"/>
        <color indexed="8"/>
        <rFont val="Calibri"/>
      </rPr>
      <t>C4_I2C_PERIPH_SBUS_M_SCL</t>
    </r>
  </si>
  <si>
    <r>
      <rPr>
        <sz val="11"/>
        <color indexed="8"/>
        <rFont val="Calibri"/>
      </rPr>
      <t>=IF(F11="","",IF(A11="Top die - HBM","SII_L_"&amp;F11,"L_"&amp;F11))</t>
    </r>
  </si>
  <si>
    <t>C_I2C_PERIPH_SBUS_M_SCL</t>
  </si>
  <si>
    <r>
      <rPr>
        <sz val="11"/>
        <color indexed="8"/>
        <rFont val="Calibri"/>
      </rPr>
      <t>=IF(AN11="","","C_"&amp;RIGHT(AN11,LEN(AN11)−3))</t>
    </r>
  </si>
  <si>
    <t>REF_CLK</t>
  </si>
  <si>
    <t>D18NH_ACCKIN</t>
  </si>
  <si>
    <t>periphery_top_io_wrap</t>
  </si>
  <si>
    <t>i_next_top.top_die.i_periphery_top.i_periphery_top_io_wrap.i_main_refclk.i_gpio_refclk</t>
  </si>
  <si>
    <t>FREF_MAIN_N</t>
  </si>
  <si>
    <t>input</t>
  </si>
  <si>
    <r>
      <rPr>
        <sz val="11"/>
        <color indexed="8"/>
        <rFont val="Calibri"/>
      </rPr>
      <t>L_FREF_MAIN_N</t>
    </r>
  </si>
  <si>
    <t>output</t>
  </si>
  <si>
    <t>C4_FREF_MAIN_N</t>
  </si>
  <si>
    <r>
      <rPr>
        <sz val="11"/>
        <color indexed="8"/>
        <rFont val="Calibri"/>
      </rPr>
      <t>C4_FREF_MAIN_N</t>
    </r>
  </si>
  <si>
    <r>
      <rPr>
        <sz val="11"/>
        <color indexed="8"/>
        <rFont val="Calibri"/>
      </rPr>
      <t>=IF(F12="","",IF(A12="Top die - HBM","SII_L_"&amp;F12,"L_"&amp;F12))</t>
    </r>
  </si>
  <si>
    <t>C_FREF_MAIN_N</t>
  </si>
  <si>
    <r>
      <rPr>
        <sz val="11"/>
        <color indexed="8"/>
        <rFont val="Calibri"/>
      </rPr>
      <t>=IF(AN12="","","C_"&amp;RIGHT(AN12,LEN(AN12)−3))</t>
    </r>
  </si>
  <si>
    <t>FREF_MAIN_P</t>
  </si>
  <si>
    <r>
      <rPr>
        <sz val="11"/>
        <color indexed="8"/>
        <rFont val="Calibri"/>
      </rPr>
      <t>L_FREF_MAIN_P</t>
    </r>
  </si>
  <si>
    <t>C4_FREF_MAIN_P</t>
  </si>
  <si>
    <r>
      <rPr>
        <sz val="11"/>
        <color indexed="8"/>
        <rFont val="Calibri"/>
      </rPr>
      <t>C4_FREF_MAIN_P</t>
    </r>
  </si>
  <si>
    <r>
      <rPr>
        <sz val="11"/>
        <color indexed="8"/>
        <rFont val="Calibri"/>
      </rPr>
      <t>=IF(F13="","",IF(A13="Top die - HBM","SII_L_"&amp;F13,"L_"&amp;F13))</t>
    </r>
  </si>
  <si>
    <t>C_FREF_MAIN_P</t>
  </si>
  <si>
    <r>
      <rPr>
        <sz val="11"/>
        <color indexed="8"/>
        <rFont val="Calibri"/>
      </rPr>
      <t>=IF(AN13="","","C_"&amp;RIGHT(AN13,LEN(AN13)−3))</t>
    </r>
  </si>
  <si>
    <t>cpu_io_wrap</t>
  </si>
  <si>
    <t>i_next_top.i_cpu_wrap_east.i_cpu_io_wrap.i_cpu_jtag_ana_wrap.i_gpio_refclk.i_gpio_refclk</t>
  </si>
  <si>
    <t>CPU_EAST_REFCLK_P</t>
  </si>
  <si>
    <t>GPIO_CTRL_OFFSET</t>
  </si>
  <si>
    <r>
      <rPr>
        <sz val="11"/>
        <color indexed="8"/>
        <rFont val="Calibri"/>
      </rPr>
      <t>L_CPU_EAST_REFCLK_P</t>
    </r>
  </si>
  <si>
    <t>C4_CPU_EAST_REFCLK_P</t>
  </si>
  <si>
    <r>
      <rPr>
        <sz val="11"/>
        <color indexed="8"/>
        <rFont val="Calibri"/>
      </rPr>
      <t>C4_CPU_EAST_REFCLK_P</t>
    </r>
  </si>
  <si>
    <r>
      <rPr>
        <sz val="11"/>
        <color indexed="8"/>
        <rFont val="Calibri"/>
      </rPr>
      <t>=IF(F14="","",IF(A14="Top die - HBM","SII_L_"&amp;F14,"L_"&amp;F14))</t>
    </r>
  </si>
  <si>
    <t>C_CPU_EAST_REFCLK_P</t>
  </si>
  <si>
    <r>
      <rPr>
        <sz val="11"/>
        <color indexed="8"/>
        <rFont val="Calibri"/>
      </rPr>
      <t>=IF(AN14="","","C_"&amp;RIGHT(AN14,LEN(AN14)−3))</t>
    </r>
  </si>
  <si>
    <t>CPU_EAST_REFCLK_N</t>
  </si>
  <si>
    <r>
      <rPr>
        <sz val="11"/>
        <color indexed="8"/>
        <rFont val="Calibri"/>
      </rPr>
      <t>L_CPU_EAST_REFCLK_N</t>
    </r>
  </si>
  <si>
    <t>C4_CPU_EAST_REFCLK_N</t>
  </si>
  <si>
    <r>
      <rPr>
        <sz val="11"/>
        <color indexed="8"/>
        <rFont val="Calibri"/>
      </rPr>
      <t>C4_CPU_EAST_REFCLK_N</t>
    </r>
  </si>
  <si>
    <r>
      <rPr>
        <sz val="11"/>
        <color indexed="8"/>
        <rFont val="Calibri"/>
      </rPr>
      <t>=IF(F15="","",IF(A15="Top die - HBM","SII_L_"&amp;F15,"L_"&amp;F15))</t>
    </r>
  </si>
  <si>
    <t>C_CPU_EAST_REFCLK_N</t>
  </si>
  <si>
    <r>
      <rPr>
        <sz val="11"/>
        <color indexed="8"/>
        <rFont val="Calibri"/>
      </rPr>
      <t>=IF(AN15="","","C_"&amp;RIGHT(AN15,LEN(AN15)−3))</t>
    </r>
  </si>
  <si>
    <t>i_next_top.i_cpu_wrap_west.i_cpu_io_wrap.i_cpu_jtag_ana_wrap.i_gpio_refclk.i_gpio_refclk</t>
  </si>
  <si>
    <t>CPU_WEST_REFCLK_P</t>
  </si>
  <si>
    <r>
      <rPr>
        <sz val="11"/>
        <color indexed="8"/>
        <rFont val="Calibri"/>
      </rPr>
      <t>L_CPU_WEST_REFCLK_P</t>
    </r>
  </si>
  <si>
    <t>C4_CPU_WEST_REFCLK_P</t>
  </si>
  <si>
    <r>
      <rPr>
        <sz val="11"/>
        <color indexed="8"/>
        <rFont val="Calibri"/>
      </rPr>
      <t>C4_CPU_WEST_REFCLK_P</t>
    </r>
  </si>
  <si>
    <r>
      <rPr>
        <sz val="11"/>
        <color indexed="8"/>
        <rFont val="Calibri"/>
      </rPr>
      <t>=IF(F16="","",IF(A16="Top die - HBM","SII_L_"&amp;F16,"L_"&amp;F16))</t>
    </r>
  </si>
  <si>
    <t>C_CPU_WEST_REFCLK_P</t>
  </si>
  <si>
    <r>
      <rPr>
        <sz val="11"/>
        <color indexed="8"/>
        <rFont val="Calibri"/>
      </rPr>
      <t>=IF(AN16="","","C_"&amp;RIGHT(AN16,LEN(AN16)−3))</t>
    </r>
  </si>
  <si>
    <t>CPU_WEST_REFCLK_N</t>
  </si>
  <si>
    <r>
      <rPr>
        <sz val="11"/>
        <color indexed="8"/>
        <rFont val="Calibri"/>
      </rPr>
      <t>L_CPU_WEST_REFCLK_N</t>
    </r>
  </si>
  <si>
    <t>C4_CPU_WEST_REFCLK_N</t>
  </si>
  <si>
    <r>
      <rPr>
        <sz val="11"/>
        <color indexed="8"/>
        <rFont val="Calibri"/>
      </rPr>
      <t>C4_CPU_WEST_REFCLK_N</t>
    </r>
  </si>
  <si>
    <r>
      <rPr>
        <sz val="11"/>
        <color indexed="8"/>
        <rFont val="Calibri"/>
      </rPr>
      <t>=IF(F17="","",IF(A17="Top die - HBM","SII_L_"&amp;F17,"L_"&amp;F17))</t>
    </r>
  </si>
  <si>
    <t>C_CPU_WEST_REFCLK_N</t>
  </si>
  <si>
    <r>
      <rPr>
        <sz val="11"/>
        <color indexed="8"/>
        <rFont val="Calibri"/>
      </rPr>
      <t>=IF(AN17="","","C_"&amp;RIGHT(AN17,LEN(AN17)−3))</t>
    </r>
  </si>
  <si>
    <t>CPU</t>
  </si>
  <si>
    <t>D08NH_CLKOBS</t>
  </si>
  <si>
    <t>i_next_top.i_cpu_wrap_east.i_cpu_io_wrap.i_cpu_jtag_ana_wrap.i_gpio_obs.i_gpio_clkobs</t>
  </si>
  <si>
    <t>CPU_EAST_OBS_CLK</t>
  </si>
  <si>
    <t>GPIO_CTRL</t>
  </si>
  <si>
    <r>
      <rPr>
        <sz val="11"/>
        <color indexed="8"/>
        <rFont val="Calibri"/>
      </rPr>
      <t>L_CPU_EAST_OBS_CLK</t>
    </r>
  </si>
  <si>
    <t>C4_CPU_EAST_OBS_CLK</t>
  </si>
  <si>
    <r>
      <rPr>
        <sz val="11"/>
        <color indexed="8"/>
        <rFont val="Calibri"/>
      </rPr>
      <t>C4_CPU_EAST_OBS_CLK</t>
    </r>
  </si>
  <si>
    <t>CPU_EAST_OBS_CLK_N</t>
  </si>
  <si>
    <r>
      <rPr>
        <sz val="11"/>
        <color indexed="8"/>
        <rFont val="Calibri"/>
      </rPr>
      <t>L_CPU_EAST_OBS_CLK_N</t>
    </r>
  </si>
  <si>
    <t>C4_CPU_EAST_OBS_CLK_N</t>
  </si>
  <si>
    <r>
      <rPr>
        <sz val="11"/>
        <color indexed="8"/>
        <rFont val="Calibri"/>
      </rPr>
      <t>C4_CPU_EAST_OBS_CLK_N</t>
    </r>
  </si>
  <si>
    <t>i_next_top.i_cpu_wrap_west.i_cpu_io_wrap.i_cpu_jtag_ana_wrap.i_gpio_obs.i_gpio_clkobs</t>
  </si>
  <si>
    <t>CPU_WEST_OBS_CLK</t>
  </si>
  <si>
    <r>
      <rPr>
        <sz val="11"/>
        <color indexed="8"/>
        <rFont val="Calibri"/>
      </rPr>
      <t>L_CPU_WEST_OBS_CLK</t>
    </r>
  </si>
  <si>
    <t>C4_CPU_WEST_OBS_CLK</t>
  </si>
  <si>
    <r>
      <rPr>
        <sz val="11"/>
        <color indexed="8"/>
        <rFont val="Calibri"/>
      </rPr>
      <t>C4_CPU_WEST_OBS_CLK</t>
    </r>
  </si>
  <si>
    <t>CPU_WEST_OBS_CLK_N</t>
  </si>
  <si>
    <r>
      <rPr>
        <sz val="11"/>
        <color indexed="8"/>
        <rFont val="Calibri"/>
      </rPr>
      <t>L_CPU_WEST_OBS_CLK_N</t>
    </r>
  </si>
  <si>
    <t>C4_CPU_WEST_OBS_CLK_N</t>
  </si>
  <si>
    <r>
      <rPr>
        <sz val="11"/>
        <color indexed="8"/>
        <rFont val="Calibri"/>
      </rPr>
      <t>C4_CPU_WEST_OBS_CLK_N</t>
    </r>
  </si>
  <si>
    <t>sandbox_north</t>
  </si>
  <si>
    <t>PLL4 HIP</t>
  </si>
  <si>
    <t>cfg_car_top</t>
  </si>
  <si>
    <t>NC_CFG_PLL_REFCLKN</t>
  </si>
  <si>
    <t>N/A</t>
  </si>
  <si>
    <t>NC_CFG_PLL_REFCLKP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</si>
</sst>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49" fontId="3" fillId="4" borderId="2" applyNumberFormat="1" applyFont="1" applyFill="1" applyBorder="1" applyAlignment="1" applyProtection="0">
      <alignment horizontal="center" vertical="bottom" wrapText="1"/>
    </xf>
    <xf numFmtId="49" fontId="3" fillId="5" borderId="2" applyNumberFormat="1" applyFont="1" applyFill="1" applyBorder="1" applyAlignment="1" applyProtection="0">
      <alignment horizontal="center" vertical="bottom" wrapText="1"/>
    </xf>
    <xf numFmtId="49" fontId="4" fillId="6" borderId="2" applyNumberFormat="1" applyFont="1" applyFill="1" applyBorder="1" applyAlignment="1" applyProtection="0">
      <alignment vertical="bottom"/>
    </xf>
    <xf numFmtId="49" fontId="4" fillId="7" borderId="2" applyNumberFormat="1" applyFont="1" applyFill="1" applyBorder="1" applyAlignment="1" applyProtection="0">
      <alignment horizontal="center" vertical="bottom"/>
    </xf>
    <xf numFmtId="49" fontId="4" fillId="8" borderId="2" applyNumberFormat="1" applyFont="1" applyFill="1" applyBorder="1" applyAlignment="1" applyProtection="0">
      <alignment vertical="bottom"/>
    </xf>
    <xf numFmtId="49" fontId="4" fillId="8" borderId="2" applyNumberFormat="1" applyFont="1" applyFill="1" applyBorder="1" applyAlignment="1" applyProtection="0">
      <alignment horizontal="center" vertical="bottom"/>
    </xf>
    <xf numFmtId="0" fontId="4" fillId="8" borderId="2" applyNumberFormat="0" applyFont="1" applyFill="1" applyBorder="1" applyAlignment="1" applyProtection="0">
      <alignment horizontal="center" vertical="bottom"/>
    </xf>
    <xf numFmtId="0" fontId="4" fillId="8" borderId="2" applyNumberFormat="1" applyFont="1" applyFill="1" applyBorder="1" applyAlignment="1" applyProtection="0">
      <alignment horizontal="center" vertical="bottom"/>
    </xf>
    <xf numFmtId="49" fontId="4" fillId="9" borderId="2" applyNumberFormat="1" applyFont="1" applyFill="1" applyBorder="1" applyAlignment="1" applyProtection="0">
      <alignment vertical="bottom"/>
    </xf>
    <xf numFmtId="49" fontId="4" fillId="9" borderId="2" applyNumberFormat="1" applyFont="1" applyFill="1" applyBorder="1" applyAlignment="1" applyProtection="0">
      <alignment horizontal="center" vertical="bottom"/>
    </xf>
    <xf numFmtId="0" fontId="4" fillId="10" borderId="2" applyNumberFormat="0" applyFont="1" applyFill="1" applyBorder="1" applyAlignment="1" applyProtection="0">
      <alignment vertical="bottom"/>
    </xf>
    <xf numFmtId="49" fontId="4" fillId="10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horizontal="center" vertical="bottom"/>
    </xf>
    <xf numFmtId="49" fontId="4" fillId="12" borderId="2" applyNumberFormat="1" applyFont="1" applyFill="1" applyBorder="1" applyAlignment="1" applyProtection="0">
      <alignment horizontal="center" vertical="bottom"/>
    </xf>
    <xf numFmtId="0" fontId="4" fillId="12" borderId="2" applyNumberFormat="0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horizontal="center" vertical="bottom"/>
    </xf>
    <xf numFmtId="0" fontId="4" fillId="7" borderId="2" applyNumberFormat="1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vertical="bottom"/>
    </xf>
    <xf numFmtId="0" fontId="4" fillId="8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2bd27e"/>
      <rgbColor rgb="ffffe699"/>
      <rgbColor rgb="ffed7d31"/>
      <rgbColor rgb="fffbe5d6"/>
      <rgbColor rgb="ffffffff"/>
      <rgbColor rgb="ffb9cde5"/>
      <rgbColor rgb="ffc3d69b"/>
      <rgbColor rgb="ff2bd0d2"/>
      <rgbColor rgb="fffff2cc"/>
      <rgbColor rgb="ffc5e0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E23"/>
  <sheetViews>
    <sheetView workbookViewId="0" showGridLines="0" defaultGridColor="1"/>
  </sheetViews>
  <sheetFormatPr defaultColWidth="14.5" defaultRowHeight="15.75" customHeight="1" outlineLevelRow="0" outlineLevelCol="0"/>
  <cols>
    <col min="1" max="1" width="16.5" style="1" customWidth="1"/>
    <col min="2" max="57" width="14.5" style="1" customWidth="1"/>
    <col min="58" max="16384" width="14.5" style="1" customWidth="1"/>
  </cols>
  <sheetData>
    <row r="1" ht="65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5">
        <v>39</v>
      </c>
      <c r="AO1" t="s" s="5">
        <v>40</v>
      </c>
      <c r="AP1" t="s" s="5">
        <v>41</v>
      </c>
      <c r="AQ1" t="s" s="5">
        <v>42</v>
      </c>
      <c r="AR1" t="s" s="5">
        <v>43</v>
      </c>
      <c r="AS1" t="s" s="5">
        <v>44</v>
      </c>
      <c r="AT1" t="s" s="5">
        <v>45</v>
      </c>
      <c r="AU1" t="s" s="5">
        <v>46</v>
      </c>
      <c r="AV1" t="s" s="3">
        <v>47</v>
      </c>
      <c r="AW1" t="s" s="6">
        <v>48</v>
      </c>
      <c r="AX1" t="s" s="6">
        <v>49</v>
      </c>
      <c r="AY1" t="s" s="6">
        <v>50</v>
      </c>
      <c r="AZ1" t="s" s="6">
        <v>51</v>
      </c>
      <c r="BA1" t="s" s="6">
        <v>52</v>
      </c>
      <c r="BB1" t="s" s="3">
        <v>53</v>
      </c>
      <c r="BC1" t="s" s="3">
        <v>54</v>
      </c>
      <c r="BD1" t="s" s="3">
        <v>55</v>
      </c>
      <c r="BE1" t="s" s="3">
        <v>56</v>
      </c>
    </row>
    <row r="2" ht="13.55" customHeight="1">
      <c r="A2" t="s" s="7">
        <v>57</v>
      </c>
      <c r="B2" t="s" s="8">
        <v>58</v>
      </c>
      <c r="C2" t="s" s="8">
        <v>59</v>
      </c>
      <c r="D2" t="s" s="8">
        <v>60</v>
      </c>
      <c r="E2" t="s" s="8">
        <v>61</v>
      </c>
      <c r="F2" t="s" s="9">
        <v>62</v>
      </c>
      <c r="G2" t="s" s="10">
        <v>63</v>
      </c>
      <c r="H2" t="s" s="10">
        <v>64</v>
      </c>
      <c r="I2" s="11"/>
      <c r="J2" s="12">
        <v>0</v>
      </c>
      <c r="K2" s="11"/>
      <c r="L2" t="s" s="10">
        <v>65</v>
      </c>
      <c r="M2" s="11"/>
      <c r="N2" s="12">
        <v>1</v>
      </c>
      <c r="O2" s="11"/>
      <c r="P2" s="12">
        <v>0</v>
      </c>
      <c r="Q2" s="11"/>
      <c r="R2" t="s" s="10">
        <v>65</v>
      </c>
      <c r="S2" s="11"/>
      <c r="T2" t="s" s="10">
        <v>65</v>
      </c>
      <c r="U2" s="11"/>
      <c r="V2" t="s" s="10">
        <v>65</v>
      </c>
      <c r="W2" s="11"/>
      <c r="X2" t="s" s="10">
        <v>65</v>
      </c>
      <c r="Y2" s="11"/>
      <c r="Z2" t="s" s="10">
        <v>65</v>
      </c>
      <c r="AA2" s="11"/>
      <c r="AB2" t="s" s="10">
        <v>65</v>
      </c>
      <c r="AC2" s="11"/>
      <c r="AD2" t="s" s="10">
        <v>65</v>
      </c>
      <c r="AE2" s="11"/>
      <c r="AF2" t="s" s="10">
        <v>65</v>
      </c>
      <c r="AG2" s="11"/>
      <c r="AH2" t="s" s="13">
        <f>IF(OR(F2="",LEFT(F2,3)="NC_"),"",IF(A2="Top die - HBM","SII_L_"&amp;F2,"L_"&amp;F2))</f>
        <v>66</v>
      </c>
      <c r="AI2" t="s" s="14">
        <f>IF(LEFT(F2,3)="NC_","",IF(OR(A2="Top die - C4 bump",A2="Top die - HBM"),IF(G2="inout","inout",IF(G2="input","output",IF(G2="output","input"))),""))</f>
      </c>
      <c r="AJ2" s="15"/>
      <c r="AK2" t="s" s="16">
        <f>IF(A2="HBM - C4 bump","inout",IF(A2="Top die - HBM",IF(AI2="inout","inout",IF(AI2="input","output",IF(AI2="output","input"))),""))</f>
      </c>
      <c r="AL2" t="s" s="17">
        <v>67</v>
      </c>
      <c r="AM2" t="s" s="18">
        <f>IF(A2="Top die - C4 bump",IF(AI2="inout","inout",IF(AI2="input","output",IF(AI2="output","input",""))),IF(A2="HBM - C4 bump",IF(AK2="inout","inout",IF(AK2="input","output",IF(AK2="output","input"))),""))</f>
      </c>
      <c r="AN2" t="s" s="19">
        <f>AL2</f>
        <v>68</v>
      </c>
      <c r="AO2" t="s" s="19">
        <f>IF(AM2="inout","inout",IF(AM2="input","output",IF(AM2="output","input","")))</f>
      </c>
      <c r="AP2" t="s" s="19">
        <f>IF(AR2="Point-To-Point","HBM_"&amp;AU2&amp;"_DA"&amp;AS2,IF(AR2="Multi-Drop","HBM_"&amp;AT2&amp;"_DA"&amp;AS2,IF(AR2="High-Z","",IF(AN2="","",RIGHT(AN2,LEN(AN2)-3)))))</f>
        <v>69</v>
      </c>
      <c r="AQ2" t="s" s="19">
        <f>IF(AO2="inout","inout",IF(AO2="input","output",IF(AO2="output","input","")))</f>
      </c>
      <c r="AR2" s="20"/>
      <c r="AS2" s="19"/>
      <c r="AT2" t="s" s="19">
        <f>IF(A2="HBM - C4 bump",IF(RIGHT(AU2,1)="E","EAST","WEST"),"")</f>
      </c>
      <c r="AU2" s="19"/>
      <c r="AV2" s="21"/>
      <c r="AW2" t="b" s="22">
        <f>AN2=AL2</f>
        <v>1</v>
      </c>
      <c r="AX2" t="b" s="22">
        <f>EXACT(_xlfn.FORMULATEXT(AH2),AZ2)</f>
        <v>0</v>
      </c>
      <c r="AY2" t="s" s="8">
        <f>IF(F2="","",IF(A2="Top die - HBM","SII_L_"&amp;F2,"L_"&amp;F2))</f>
        <v>66</v>
      </c>
      <c r="AZ2" t="s" s="8">
        <f>_xlfn.FORMULATEXT(AY2)</f>
        <v>70</v>
      </c>
      <c r="BA2" t="b" s="22">
        <f>EXACT(TRIM(_xlfn.FORMULATEXT(AP2)),TRIM(BC2))</f>
        <v>0</v>
      </c>
      <c r="BB2" t="s" s="8">
        <f>IF(AN2="","","C_"&amp;RIGHT(AN2,LEN(AN2)-3))</f>
        <v>71</v>
      </c>
      <c r="BC2" t="s" s="8">
        <f>_xlfn.FORMULATEXT(BB2)</f>
        <v>72</v>
      </c>
      <c r="BD2" s="23"/>
      <c r="BE2" s="23"/>
    </row>
    <row r="3" ht="13.55" customHeight="1">
      <c r="A3" t="s" s="7">
        <v>73</v>
      </c>
      <c r="B3" t="s" s="8">
        <v>58</v>
      </c>
      <c r="C3" t="s" s="8">
        <v>59</v>
      </c>
      <c r="D3" t="s" s="8">
        <v>60</v>
      </c>
      <c r="E3" t="s" s="8">
        <v>74</v>
      </c>
      <c r="F3" t="s" s="9">
        <v>75</v>
      </c>
      <c r="G3" t="s" s="10">
        <v>63</v>
      </c>
      <c r="H3" t="s" s="10">
        <v>64</v>
      </c>
      <c r="I3" s="11"/>
      <c r="J3" s="12">
        <v>0</v>
      </c>
      <c r="K3" s="11"/>
      <c r="L3" t="s" s="10">
        <v>65</v>
      </c>
      <c r="M3" s="11"/>
      <c r="N3" s="12">
        <v>0</v>
      </c>
      <c r="O3" s="11"/>
      <c r="P3" s="12">
        <v>1</v>
      </c>
      <c r="Q3" s="11"/>
      <c r="R3" t="s" s="10">
        <v>65</v>
      </c>
      <c r="S3" s="11"/>
      <c r="T3" t="s" s="10">
        <v>65</v>
      </c>
      <c r="U3" s="11"/>
      <c r="V3" t="s" s="10">
        <v>65</v>
      </c>
      <c r="W3" s="11"/>
      <c r="X3" t="s" s="10">
        <v>65</v>
      </c>
      <c r="Y3" s="11"/>
      <c r="Z3" t="s" s="10">
        <v>65</v>
      </c>
      <c r="AA3" s="11"/>
      <c r="AB3" t="s" s="10">
        <v>65</v>
      </c>
      <c r="AC3" s="11"/>
      <c r="AD3" t="s" s="10">
        <v>65</v>
      </c>
      <c r="AE3" s="11"/>
      <c r="AF3" t="s" s="10">
        <v>65</v>
      </c>
      <c r="AG3" s="11"/>
      <c r="AH3" t="s" s="13">
        <f>IF(OR(F3="",LEFT(F3,3)="NC_"),"",IF(A3="Top die - HBM","SII_L_"&amp;F3,"L_"&amp;F3))</f>
        <v>76</v>
      </c>
      <c r="AI3" t="s" s="14">
        <f>IF(LEFT(F3,3)="NC_","",IF(OR(A3="Top die - C4 bump",A3="Top die - HBM"),IF(G3="inout","inout",IF(G3="input","output",IF(G3="output","input"))),""))</f>
      </c>
      <c r="AJ3" s="15"/>
      <c r="AK3" t="s" s="16">
        <f>IF(A3="HBM - C4 bump","inout",IF(A3="Top die - HBM",IF(AI3="inout","inout",IF(AI3="input","output",IF(AI3="output","input"))),""))</f>
      </c>
      <c r="AL3" t="s" s="17">
        <v>77</v>
      </c>
      <c r="AM3" t="s" s="18">
        <f>IF(A3="Top die - C4 bump",IF(AI3="inout","inout",IF(AI3="input","output",IF(AI3="output","input",""))),IF(A3="HBM - C4 bump",IF(AK3="inout","inout",IF(AK3="input","output",IF(AK3="output","input"))),""))</f>
      </c>
      <c r="AN3" t="s" s="19">
        <f>AL3</f>
        <v>78</v>
      </c>
      <c r="AO3" t="s" s="19">
        <f>IF(AM3="inout","inout",IF(AM3="input","output",IF(AM3="output","input","")))</f>
      </c>
      <c r="AP3" t="s" s="19">
        <f>IF(AR3="Point-To-Point","HBM_"&amp;AU3&amp;"_DA"&amp;AS3,IF(AR3="Multi-Drop","HBM_"&amp;AT3&amp;"_DA"&amp;AS3,IF(AR3="High-Z","",IF(AN3="","",RIGHT(AN3,LEN(AN3)-3)))))</f>
        <v>79</v>
      </c>
      <c r="AQ3" t="s" s="19">
        <f>IF(AO3="inout","inout",IF(AO3="input","output",IF(AO3="output","input","")))</f>
      </c>
      <c r="AR3" s="20"/>
      <c r="AS3" s="19"/>
      <c r="AT3" t="s" s="19">
        <f>IF(A3="HBM - C4 bump",IF(RIGHT(AU3,1)="E","EAST","WEST"),"")</f>
      </c>
      <c r="AU3" s="19"/>
      <c r="AV3" s="21"/>
      <c r="AW3" t="b" s="22">
        <f>AN3=AL3</f>
        <v>1</v>
      </c>
      <c r="AX3" t="b" s="22">
        <f>EXACT(_xlfn.FORMULATEXT(AH3),AZ3)</f>
        <v>0</v>
      </c>
      <c r="AY3" t="s" s="8">
        <f>IF(F3="","",IF(A3="Top die - HBM","SII_L_"&amp;F3,"L_"&amp;F3))</f>
        <v>76</v>
      </c>
      <c r="AZ3" t="s" s="8">
        <f>_xlfn.FORMULATEXT(AY3)</f>
        <v>80</v>
      </c>
      <c r="BA3" t="b" s="22">
        <f>EXACT(TRIM(_xlfn.FORMULATEXT(AP3)),TRIM(BC3))</f>
        <v>0</v>
      </c>
      <c r="BB3" t="s" s="8">
        <f>IF(AN3="","","C_"&amp;RIGHT(AN3,LEN(AN3)-3))</f>
        <v>81</v>
      </c>
      <c r="BC3" t="s" s="8">
        <f>_xlfn.FORMULATEXT(BB3)</f>
        <v>82</v>
      </c>
      <c r="BD3" s="23"/>
      <c r="BE3" s="23"/>
    </row>
    <row r="4" ht="13.55" customHeight="1">
      <c r="A4" t="s" s="7">
        <v>83</v>
      </c>
      <c r="B4" t="s" s="8">
        <v>58</v>
      </c>
      <c r="C4" t="s" s="8">
        <v>59</v>
      </c>
      <c r="D4" t="s" s="8">
        <v>60</v>
      </c>
      <c r="E4" t="s" s="8">
        <v>84</v>
      </c>
      <c r="F4" t="s" s="9">
        <v>85</v>
      </c>
      <c r="G4" t="s" s="10">
        <v>63</v>
      </c>
      <c r="H4" t="s" s="10">
        <v>64</v>
      </c>
      <c r="I4" s="11"/>
      <c r="J4" s="12">
        <v>0</v>
      </c>
      <c r="K4" s="11"/>
      <c r="L4" t="s" s="10">
        <v>65</v>
      </c>
      <c r="M4" s="11"/>
      <c r="N4" s="12">
        <v>1</v>
      </c>
      <c r="O4" s="11"/>
      <c r="P4" s="12">
        <v>0</v>
      </c>
      <c r="Q4" s="11"/>
      <c r="R4" t="s" s="10">
        <v>65</v>
      </c>
      <c r="S4" s="11"/>
      <c r="T4" t="s" s="10">
        <v>65</v>
      </c>
      <c r="U4" s="11"/>
      <c r="V4" t="s" s="10">
        <v>65</v>
      </c>
      <c r="W4" s="11"/>
      <c r="X4" t="s" s="10">
        <v>65</v>
      </c>
      <c r="Y4" s="11"/>
      <c r="Z4" t="s" s="10">
        <v>65</v>
      </c>
      <c r="AA4" s="11"/>
      <c r="AB4" t="s" s="10">
        <v>65</v>
      </c>
      <c r="AC4" s="11"/>
      <c r="AD4" t="s" s="10">
        <v>65</v>
      </c>
      <c r="AE4" s="11"/>
      <c r="AF4" t="s" s="10">
        <v>65</v>
      </c>
      <c r="AG4" s="11"/>
      <c r="AH4" t="s" s="13">
        <f>IF(OR(F4="",LEFT(F4,3)="NC_"),"",IF(A4="Top die - HBM","SII_L_"&amp;F4,"L_"&amp;F4))</f>
        <v>86</v>
      </c>
      <c r="AI4" t="s" s="14">
        <f>IF(LEFT(F4,3)="NC_","",IF(OR(A4="Top die - C4 bump",A4="Top die - HBM"),IF(G4="inout","inout",IF(G4="input","output",IF(G4="output","input"))),""))</f>
      </c>
      <c r="AJ4" s="15"/>
      <c r="AK4" t="s" s="16">
        <f>IF(A4="HBM - C4 bump","inout",IF(A4="Top die - HBM",IF(AI4="inout","inout",IF(AI4="input","output",IF(AI4="output","input"))),""))</f>
      </c>
      <c r="AL4" t="s" s="17">
        <v>87</v>
      </c>
      <c r="AM4" t="s" s="18">
        <f>IF(A4="Top die - C4 bump",IF(AI4="inout","inout",IF(AI4="input","output",IF(AI4="output","input",""))),IF(A4="HBM - C4 bump",IF(AK4="inout","inout",IF(AK4="input","output",IF(AK4="output","input"))),""))</f>
      </c>
      <c r="AN4" t="s" s="19">
        <f>AL4</f>
        <v>88</v>
      </c>
      <c r="AO4" t="s" s="19">
        <f>IF(AM4="inout","inout",IF(AM4="input","output",IF(AM4="output","input","")))</f>
      </c>
      <c r="AP4" t="s" s="19">
        <f>IF(AR4="Point-To-Point","HBM_"&amp;AU4&amp;"_DA"&amp;AS4,IF(AR4="Multi-Drop","HBM_"&amp;AT4&amp;"_DA"&amp;AS4,IF(AR4="High-Z","",IF(AN4="","",RIGHT(AN4,LEN(AN4)-3)))))</f>
        <v>89</v>
      </c>
      <c r="AQ4" t="s" s="19">
        <f>IF(AO4="inout","inout",IF(AO4="input","output",IF(AO4="output","input","")))</f>
      </c>
      <c r="AR4" s="20"/>
      <c r="AS4" s="19"/>
      <c r="AT4" t="s" s="19">
        <f>IF(A4="HBM - C4 bump",IF(RIGHT(AU4,1)="E","EAST","WEST"),"")</f>
      </c>
      <c r="AU4" s="19"/>
      <c r="AV4" s="21"/>
      <c r="AW4" t="b" s="22">
        <f>AN4=AL4</f>
        <v>1</v>
      </c>
      <c r="AX4" t="b" s="22">
        <f>EXACT(_xlfn.FORMULATEXT(AH4),AZ4)</f>
        <v>0</v>
      </c>
      <c r="AY4" t="s" s="8">
        <f>IF(F4="","",IF(A4="Top die - HBM","SII_L_"&amp;F4,"L_"&amp;F4))</f>
        <v>86</v>
      </c>
      <c r="AZ4" t="s" s="8">
        <f>_xlfn.FORMULATEXT(AY4)</f>
        <v>90</v>
      </c>
      <c r="BA4" t="b" s="22">
        <f>EXACT(TRIM(_xlfn.FORMULATEXT(AP4)),TRIM(BC4))</f>
        <v>0</v>
      </c>
      <c r="BB4" t="s" s="8">
        <f>IF(AN4="","","C_"&amp;RIGHT(AN4,LEN(AN4)-3))</f>
        <v>91</v>
      </c>
      <c r="BC4" t="s" s="8">
        <f>_xlfn.FORMULATEXT(BB4)</f>
        <v>92</v>
      </c>
      <c r="BD4" s="23"/>
      <c r="BE4" s="23"/>
    </row>
    <row r="5" ht="13.55" customHeight="1">
      <c r="A5" t="s" s="7">
        <v>93</v>
      </c>
      <c r="B5" t="s" s="8">
        <v>58</v>
      </c>
      <c r="C5" t="s" s="8">
        <v>59</v>
      </c>
      <c r="D5" t="s" s="8">
        <v>60</v>
      </c>
      <c r="E5" t="s" s="8">
        <v>94</v>
      </c>
      <c r="F5" t="s" s="9">
        <v>95</v>
      </c>
      <c r="G5" t="s" s="10">
        <v>63</v>
      </c>
      <c r="H5" t="s" s="10">
        <v>64</v>
      </c>
      <c r="I5" s="11"/>
      <c r="J5" s="12">
        <v>0</v>
      </c>
      <c r="K5" s="11"/>
      <c r="L5" t="s" s="10">
        <v>65</v>
      </c>
      <c r="M5" s="11"/>
      <c r="N5" s="12">
        <v>1</v>
      </c>
      <c r="O5" s="11"/>
      <c r="P5" s="12">
        <v>0</v>
      </c>
      <c r="Q5" s="11"/>
      <c r="R5" t="s" s="10">
        <v>65</v>
      </c>
      <c r="S5" s="11"/>
      <c r="T5" t="s" s="10">
        <v>65</v>
      </c>
      <c r="U5" s="11"/>
      <c r="V5" t="s" s="10">
        <v>65</v>
      </c>
      <c r="W5" s="11"/>
      <c r="X5" t="s" s="10">
        <v>65</v>
      </c>
      <c r="Y5" s="11"/>
      <c r="Z5" t="s" s="10">
        <v>65</v>
      </c>
      <c r="AA5" s="11"/>
      <c r="AB5" t="s" s="10">
        <v>65</v>
      </c>
      <c r="AC5" s="11"/>
      <c r="AD5" t="s" s="10">
        <v>65</v>
      </c>
      <c r="AE5" s="11"/>
      <c r="AF5" t="s" s="10">
        <v>65</v>
      </c>
      <c r="AG5" s="11"/>
      <c r="AH5" t="s" s="13">
        <f>IF(OR(F5="",LEFT(F5,3)="NC_"),"",IF(A5="Top die - HBM","SII_L_"&amp;F5,"L_"&amp;F5))</f>
        <v>96</v>
      </c>
      <c r="AI5" t="s" s="14">
        <f>IF(LEFT(F5,3)="NC_","",IF(OR(A5="Top die - C4 bump",A5="Top die - HBM"),IF(G5="inout","inout",IF(G5="input","output",IF(G5="output","input"))),""))</f>
      </c>
      <c r="AJ5" s="15"/>
      <c r="AK5" t="s" s="16">
        <f>IF(A5="HBM - C4 bump","inout",IF(A5="Top die - HBM",IF(AI5="inout","inout",IF(AI5="input","output",IF(AI5="output","input"))),""))</f>
      </c>
      <c r="AL5" t="s" s="17">
        <v>97</v>
      </c>
      <c r="AM5" t="s" s="18">
        <f>IF(A5="Top die - C4 bump",IF(AI5="inout","inout",IF(AI5="input","output",IF(AI5="output","input",""))),IF(A5="HBM - C4 bump",IF(AK5="inout","inout",IF(AK5="input","output",IF(AK5="output","input"))),""))</f>
      </c>
      <c r="AN5" t="s" s="19">
        <f>AL5</f>
        <v>98</v>
      </c>
      <c r="AO5" t="s" s="19">
        <f>IF(AM5="inout","inout",IF(AM5="input","output",IF(AM5="output","input","")))</f>
      </c>
      <c r="AP5" t="s" s="19">
        <f>IF(AR5="Point-To-Point","HBM_"&amp;AU5&amp;"_DA"&amp;AS5,IF(AR5="Multi-Drop","HBM_"&amp;AT5&amp;"_DA"&amp;AS5,IF(AR5="High-Z","",IF(AN5="","",RIGHT(AN5,LEN(AN5)-3)))))</f>
        <v>99</v>
      </c>
      <c r="AQ5" t="s" s="19">
        <f>IF(AO5="inout","inout",IF(AO5="input","output",IF(AO5="output","input","")))</f>
      </c>
      <c r="AR5" s="20"/>
      <c r="AS5" s="19"/>
      <c r="AT5" t="s" s="19">
        <f>IF(A5="HBM - C4 bump",IF(RIGHT(AU5,1)="E","EAST","WEST"),"")</f>
      </c>
      <c r="AU5" s="19"/>
      <c r="AV5" s="21"/>
      <c r="AW5" t="b" s="22">
        <f>AN5=AL5</f>
        <v>1</v>
      </c>
      <c r="AX5" t="b" s="22">
        <f>EXACT(_xlfn.FORMULATEXT(AH5),AZ5)</f>
        <v>0</v>
      </c>
      <c r="AY5" t="s" s="8">
        <f>IF(F5="","",IF(A5="Top die - HBM","SII_L_"&amp;F5,"L_"&amp;F5))</f>
        <v>96</v>
      </c>
      <c r="AZ5" t="s" s="8">
        <f>_xlfn.FORMULATEXT(AY5)</f>
        <v>100</v>
      </c>
      <c r="BA5" t="b" s="22">
        <f>EXACT(TRIM(_xlfn.FORMULATEXT(AP5)),TRIM(BC5))</f>
        <v>0</v>
      </c>
      <c r="BB5" t="s" s="8">
        <f>IF(AN5="","","C_"&amp;RIGHT(AN5,LEN(AN5)-3))</f>
        <v>101</v>
      </c>
      <c r="BC5" t="s" s="8">
        <f>_xlfn.FORMULATEXT(BB5)</f>
        <v>102</v>
      </c>
      <c r="BD5" s="23"/>
      <c r="BE5" s="23"/>
    </row>
    <row r="6" ht="13.55" customHeight="1">
      <c r="A6" t="s" s="7">
        <v>103</v>
      </c>
      <c r="B6" t="s" s="8">
        <v>58</v>
      </c>
      <c r="C6" t="s" s="8">
        <v>59</v>
      </c>
      <c r="D6" t="s" s="8">
        <v>60</v>
      </c>
      <c r="E6" t="s" s="8">
        <v>104</v>
      </c>
      <c r="F6" t="s" s="9">
        <v>105</v>
      </c>
      <c r="G6" t="s" s="10">
        <v>63</v>
      </c>
      <c r="H6" t="s" s="10">
        <v>64</v>
      </c>
      <c r="I6" s="11"/>
      <c r="J6" s="12">
        <v>0</v>
      </c>
      <c r="K6" s="11"/>
      <c r="L6" t="s" s="10">
        <v>65</v>
      </c>
      <c r="M6" s="11"/>
      <c r="N6" s="12">
        <v>0</v>
      </c>
      <c r="O6" s="11"/>
      <c r="P6" s="12">
        <v>1</v>
      </c>
      <c r="Q6" s="11"/>
      <c r="R6" t="s" s="10">
        <v>65</v>
      </c>
      <c r="S6" s="11"/>
      <c r="T6" t="s" s="10">
        <v>65</v>
      </c>
      <c r="U6" s="11"/>
      <c r="V6" t="s" s="10">
        <v>65</v>
      </c>
      <c r="W6" s="11"/>
      <c r="X6" t="s" s="10">
        <v>65</v>
      </c>
      <c r="Y6" s="11"/>
      <c r="Z6" t="s" s="10">
        <v>65</v>
      </c>
      <c r="AA6" s="11"/>
      <c r="AB6" t="s" s="10">
        <v>65</v>
      </c>
      <c r="AC6" s="11"/>
      <c r="AD6" t="s" s="10">
        <v>65</v>
      </c>
      <c r="AE6" s="11"/>
      <c r="AF6" t="s" s="10">
        <v>65</v>
      </c>
      <c r="AG6" s="11"/>
      <c r="AH6" t="s" s="13">
        <f>IF(OR(F6="",LEFT(F6,3)="NC_"),"",IF(A6="Top die - HBM","SII_L_"&amp;F6,"L_"&amp;F6))</f>
        <v>106</v>
      </c>
      <c r="AI6" t="s" s="14">
        <f>IF(LEFT(F6,3)="NC_","",IF(OR(A6="Top die - C4 bump",A6="Top die - HBM"),IF(G6="inout","inout",IF(G6="input","output",IF(G6="output","input"))),""))</f>
        <v>63</v>
      </c>
      <c r="AJ6" s="15"/>
      <c r="AK6" t="s" s="16">
        <f>IF(A6="HBM - C4 bump","inout",IF(A6="Top die - HBM",IF(AI6="inout","inout",IF(AI6="input","output",IF(AI6="output","input"))),""))</f>
      </c>
      <c r="AL6" t="s" s="17">
        <v>107</v>
      </c>
      <c r="AM6" t="s" s="18">
        <f>IF(A6="Top die - C4 bump",IF(AI6="inout","inout",IF(AI6="input","output",IF(AI6="output","input",""))),IF(A6="HBM - C4 bump",IF(AK6="inout","inout",IF(AK6="input","output",IF(AK6="output","input"))),""))</f>
        <v>63</v>
      </c>
      <c r="AN6" t="s" s="19">
        <f>AL6</f>
        <v>108</v>
      </c>
      <c r="AO6" t="s" s="19">
        <f>IF(AM6="inout","inout",IF(AM6="input","output",IF(AM6="output","input","")))</f>
        <v>63</v>
      </c>
      <c r="AP6" t="s" s="19">
        <f>IF(AR6="Point-To-Point","HBM_"&amp;AU6&amp;"_DA"&amp;AS6,IF(AR6="Multi-Drop","HBM_"&amp;AT6&amp;"_DA"&amp;AS6,IF(AR6="High-Z","",IF(AN6="","",RIGHT(AN6,LEN(AN6)-3)))))</f>
        <v>105</v>
      </c>
      <c r="AQ6" t="s" s="19">
        <f>IF(AO6="inout","inout",IF(AO6="input","output",IF(AO6="output","input","")))</f>
        <v>63</v>
      </c>
      <c r="AR6" s="20"/>
      <c r="AS6" s="19"/>
      <c r="AT6" t="s" s="19">
        <f>IF(A6="HBM - C4 bump",IF(RIGHT(AU6,1)="E","EAST","WEST"),"")</f>
      </c>
      <c r="AU6" s="19"/>
      <c r="AV6" s="21"/>
      <c r="AW6" t="b" s="22">
        <f>AN6=AL6</f>
        <v>1</v>
      </c>
      <c r="AX6" t="b" s="22">
        <f>EXACT(_xlfn.FORMULATEXT(AH6),AZ6)</f>
        <v>0</v>
      </c>
      <c r="AY6" t="s" s="8">
        <f>IF(F6="","",IF(A6="Top die - HBM","SII_L_"&amp;F6,"L_"&amp;F6))</f>
        <v>106</v>
      </c>
      <c r="AZ6" t="s" s="8">
        <f>_xlfn.FORMULATEXT(AY6)</f>
        <v>109</v>
      </c>
      <c r="BA6" t="b" s="22">
        <f>EXACT(TRIM(_xlfn.FORMULATEXT(AP6)),TRIM(BC6))</f>
        <v>0</v>
      </c>
      <c r="BB6" t="s" s="8">
        <f>IF(AN6="","","C_"&amp;RIGHT(AN6,LEN(AN6)-3))</f>
        <v>110</v>
      </c>
      <c r="BC6" t="s" s="8">
        <f>_xlfn.FORMULATEXT(BB6)</f>
        <v>111</v>
      </c>
      <c r="BD6" s="23"/>
      <c r="BE6" s="23"/>
    </row>
    <row r="7" ht="13.55" customHeight="1">
      <c r="A7" t="s" s="7">
        <v>103</v>
      </c>
      <c r="B7" t="s" s="8">
        <v>58</v>
      </c>
      <c r="C7" t="s" s="8">
        <v>59</v>
      </c>
      <c r="D7" t="s" s="8">
        <v>60</v>
      </c>
      <c r="E7" t="s" s="8">
        <v>112</v>
      </c>
      <c r="F7" t="s" s="9">
        <v>113</v>
      </c>
      <c r="G7" t="s" s="10">
        <v>63</v>
      </c>
      <c r="H7" t="s" s="10">
        <v>64</v>
      </c>
      <c r="I7" t="s" s="10">
        <v>114</v>
      </c>
      <c r="J7" s="12">
        <v>0</v>
      </c>
      <c r="K7" s="11"/>
      <c r="L7" t="s" s="10">
        <v>65</v>
      </c>
      <c r="M7" s="11"/>
      <c r="N7" s="12">
        <v>0</v>
      </c>
      <c r="O7" s="11"/>
      <c r="P7" s="12">
        <v>0</v>
      </c>
      <c r="Q7" s="11"/>
      <c r="R7" t="s" s="10">
        <v>65</v>
      </c>
      <c r="S7" s="11"/>
      <c r="T7" t="s" s="10">
        <v>65</v>
      </c>
      <c r="U7" s="11"/>
      <c r="V7" t="s" s="10">
        <v>65</v>
      </c>
      <c r="W7" s="11"/>
      <c r="X7" t="s" s="10">
        <v>65</v>
      </c>
      <c r="Y7" s="11"/>
      <c r="Z7" t="s" s="10">
        <v>65</v>
      </c>
      <c r="AA7" s="11"/>
      <c r="AB7" t="s" s="10">
        <v>65</v>
      </c>
      <c r="AC7" s="11"/>
      <c r="AD7" t="s" s="10">
        <v>65</v>
      </c>
      <c r="AE7" s="11"/>
      <c r="AF7" t="s" s="10">
        <v>65</v>
      </c>
      <c r="AG7" s="11"/>
      <c r="AH7" t="s" s="13">
        <f>IF(OR(F7="",LEFT(F7,3)="NC_"),"",IF(A7="Top die - HBM","SII_L_"&amp;F7,"L_"&amp;F7))</f>
        <v>115</v>
      </c>
      <c r="AI7" t="s" s="14">
        <f>IF(LEFT(F7,3)="NC_","",IF(OR(A7="Top die - C4 bump",A7="Top die - HBM"),IF(G7="inout","inout",IF(G7="input","output",IF(G7="output","input"))),""))</f>
        <v>63</v>
      </c>
      <c r="AJ7" s="15"/>
      <c r="AK7" t="s" s="16">
        <f>IF(A7="HBM - C4 bump","inout",IF(A7="Top die - HBM",IF(AI7="inout","inout",IF(AI7="input","output",IF(AI7="output","input"))),""))</f>
      </c>
      <c r="AL7" t="s" s="17">
        <v>116</v>
      </c>
      <c r="AM7" t="s" s="18">
        <f>IF(A7="Top die - C4 bump",IF(AI7="inout","inout",IF(AI7="input","output",IF(AI7="output","input",""))),IF(A7="HBM - C4 bump",IF(AK7="inout","inout",IF(AK7="input","output",IF(AK7="output","input"))),""))</f>
        <v>63</v>
      </c>
      <c r="AN7" t="s" s="19">
        <f>AL7</f>
        <v>117</v>
      </c>
      <c r="AO7" t="s" s="19">
        <f>IF(AM7="inout","inout",IF(AM7="input","output",IF(AM7="output","input","")))</f>
        <v>63</v>
      </c>
      <c r="AP7" t="s" s="19">
        <f>IF(AR7="Point-To-Point","HBM_"&amp;AU7&amp;"_DA"&amp;AS7,IF(AR7="Multi-Drop","HBM_"&amp;AT7&amp;"_DA"&amp;AS7,IF(AR7="High-Z","",IF(AN7="","",RIGHT(AN7,LEN(AN7)-3)))))</f>
        <v>113</v>
      </c>
      <c r="AQ7" t="s" s="19">
        <f>IF(AO7="inout","inout",IF(AO7="input","output",IF(AO7="output","input","")))</f>
        <v>63</v>
      </c>
      <c r="AR7" s="20"/>
      <c r="AS7" s="19"/>
      <c r="AT7" t="s" s="19">
        <f>IF(A7="HBM - C4 bump",IF(RIGHT(AU7,1)="E","EAST","WEST"),"")</f>
      </c>
      <c r="AU7" s="19"/>
      <c r="AV7" s="21"/>
      <c r="AW7" t="b" s="22">
        <f>AN7=AL7</f>
        <v>1</v>
      </c>
      <c r="AX7" t="b" s="22">
        <f>EXACT(_xlfn.FORMULATEXT(AH7),AZ7)</f>
        <v>0</v>
      </c>
      <c r="AY7" t="s" s="8">
        <f>IF(F7="","",IF(A7="Top die - HBM","SII_L_"&amp;F7,"L_"&amp;F7))</f>
        <v>115</v>
      </c>
      <c r="AZ7" t="s" s="8">
        <f>_xlfn.FORMULATEXT(AY7)</f>
        <v>118</v>
      </c>
      <c r="BA7" t="b" s="22">
        <f>EXACT(TRIM(_xlfn.FORMULATEXT(AP7)),TRIM(BC7))</f>
        <v>0</v>
      </c>
      <c r="BB7" t="s" s="8">
        <f>IF(AN7="","","C_"&amp;RIGHT(AN7,LEN(AN7)-3))</f>
        <v>119</v>
      </c>
      <c r="BC7" t="s" s="8">
        <f>_xlfn.FORMULATEXT(BB7)</f>
        <v>120</v>
      </c>
      <c r="BD7" s="23"/>
      <c r="BE7" s="23"/>
    </row>
    <row r="8" ht="13.55" customHeight="1">
      <c r="A8" t="s" s="7">
        <v>103</v>
      </c>
      <c r="B8" t="s" s="8">
        <v>58</v>
      </c>
      <c r="C8" t="s" s="8">
        <v>59</v>
      </c>
      <c r="D8" t="s" s="8">
        <v>60</v>
      </c>
      <c r="E8" t="s" s="8">
        <v>121</v>
      </c>
      <c r="F8" t="s" s="9">
        <v>122</v>
      </c>
      <c r="G8" t="s" s="10">
        <v>63</v>
      </c>
      <c r="H8" t="s" s="10">
        <v>64</v>
      </c>
      <c r="I8" s="11"/>
      <c r="J8" s="12">
        <v>0</v>
      </c>
      <c r="K8" s="11"/>
      <c r="L8" t="s" s="10">
        <v>65</v>
      </c>
      <c r="M8" s="11"/>
      <c r="N8" s="12">
        <v>1</v>
      </c>
      <c r="O8" s="11"/>
      <c r="P8" s="12">
        <v>0</v>
      </c>
      <c r="Q8" s="11"/>
      <c r="R8" t="s" s="10">
        <v>65</v>
      </c>
      <c r="S8" s="11"/>
      <c r="T8" t="s" s="10">
        <v>65</v>
      </c>
      <c r="U8" s="11"/>
      <c r="V8" t="s" s="10">
        <v>65</v>
      </c>
      <c r="W8" s="11"/>
      <c r="X8" t="s" s="10">
        <v>65</v>
      </c>
      <c r="Y8" s="11"/>
      <c r="Z8" t="s" s="10">
        <v>65</v>
      </c>
      <c r="AA8" s="11"/>
      <c r="AB8" t="s" s="10">
        <v>65</v>
      </c>
      <c r="AC8" s="11"/>
      <c r="AD8" t="s" s="10">
        <v>65</v>
      </c>
      <c r="AE8" s="11"/>
      <c r="AF8" t="s" s="10">
        <v>65</v>
      </c>
      <c r="AG8" s="11"/>
      <c r="AH8" t="s" s="13">
        <f>IF(OR(F8="",LEFT(F8,3)="NC_"),"",IF(A8="Top die - HBM","SII_L_"&amp;F8,"L_"&amp;F8))</f>
        <v>123</v>
      </c>
      <c r="AI8" t="s" s="14">
        <f>IF(LEFT(F8,3)="NC_","",IF(OR(A8="Top die - C4 bump",A8="Top die - HBM"),IF(G8="inout","inout",IF(G8="input","output",IF(G8="output","input"))),""))</f>
        <v>63</v>
      </c>
      <c r="AJ8" s="15"/>
      <c r="AK8" t="s" s="16">
        <f>IF(A8="HBM - C4 bump","inout",IF(A8="Top die - HBM",IF(AI8="inout","inout",IF(AI8="input","output",IF(AI8="output","input"))),""))</f>
      </c>
      <c r="AL8" t="s" s="17">
        <v>124</v>
      </c>
      <c r="AM8" t="s" s="18">
        <f>IF(A8="Top die - C4 bump",IF(AI8="inout","inout",IF(AI8="input","output",IF(AI8="output","input",""))),IF(A8="HBM - C4 bump",IF(AK8="inout","inout",IF(AK8="input","output",IF(AK8="output","input"))),""))</f>
        <v>63</v>
      </c>
      <c r="AN8" t="s" s="19">
        <f>AL8</f>
        <v>125</v>
      </c>
      <c r="AO8" t="s" s="19">
        <f>IF(AM8="inout","inout",IF(AM8="input","output",IF(AM8="output","input","")))</f>
        <v>63</v>
      </c>
      <c r="AP8" t="s" s="19">
        <f>IF(AR8="Point-To-Point","HBM_"&amp;AU8&amp;"_DA"&amp;AS8,IF(AR8="Multi-Drop","HBM_"&amp;AT8&amp;"_DA"&amp;AS8,IF(AR8="High-Z","",IF(AN8="","",RIGHT(AN8,LEN(AN8)-3)))))</f>
        <v>122</v>
      </c>
      <c r="AQ8" t="s" s="19">
        <f>IF(AO8="inout","inout",IF(AO8="input","output",IF(AO8="output","input","")))</f>
        <v>63</v>
      </c>
      <c r="AR8" s="20"/>
      <c r="AS8" s="19"/>
      <c r="AT8" t="s" s="19">
        <f>IF(A8="HBM - C4 bump",IF(RIGHT(AU8,1)="E","EAST","WEST"),"")</f>
      </c>
      <c r="AU8" s="19"/>
      <c r="AV8" s="21"/>
      <c r="AW8" t="b" s="22">
        <f>AN8=AL8</f>
        <v>1</v>
      </c>
      <c r="AX8" t="b" s="22">
        <f>EXACT(_xlfn.FORMULATEXT(AH8),AZ8)</f>
        <v>0</v>
      </c>
      <c r="AY8" t="s" s="8">
        <f>IF(F8="","",IF(A8="Top die - HBM","SII_L_"&amp;F8,"L_"&amp;F8))</f>
        <v>123</v>
      </c>
      <c r="AZ8" t="s" s="8">
        <f>_xlfn.FORMULATEXT(AY8)</f>
        <v>126</v>
      </c>
      <c r="BA8" t="b" s="22">
        <f>EXACT(TRIM(_xlfn.FORMULATEXT(AP8)),TRIM(BC8))</f>
        <v>0</v>
      </c>
      <c r="BB8" t="s" s="8">
        <f>IF(AN8="","","C_"&amp;RIGHT(AN8,LEN(AN8)-3))</f>
        <v>127</v>
      </c>
      <c r="BC8" t="s" s="8">
        <f>_xlfn.FORMULATEXT(BB8)</f>
        <v>128</v>
      </c>
      <c r="BD8" s="23"/>
      <c r="BE8" s="23"/>
    </row>
    <row r="9" ht="13.55" customHeight="1">
      <c r="A9" t="s" s="7">
        <v>103</v>
      </c>
      <c r="B9" t="s" s="8">
        <v>58</v>
      </c>
      <c r="C9" t="s" s="8">
        <v>59</v>
      </c>
      <c r="D9" t="s" s="8">
        <v>60</v>
      </c>
      <c r="E9" t="s" s="8">
        <v>129</v>
      </c>
      <c r="F9" t="s" s="9">
        <v>130</v>
      </c>
      <c r="G9" t="s" s="10">
        <v>63</v>
      </c>
      <c r="H9" t="s" s="10">
        <v>64</v>
      </c>
      <c r="I9" s="11"/>
      <c r="J9" s="12">
        <v>0</v>
      </c>
      <c r="K9" s="11"/>
      <c r="L9" t="s" s="10">
        <v>65</v>
      </c>
      <c r="M9" s="11"/>
      <c r="N9" s="12">
        <v>1</v>
      </c>
      <c r="O9" s="11"/>
      <c r="P9" s="12">
        <v>0</v>
      </c>
      <c r="Q9" s="11"/>
      <c r="R9" t="s" s="10">
        <v>65</v>
      </c>
      <c r="S9" s="11"/>
      <c r="T9" t="s" s="10">
        <v>65</v>
      </c>
      <c r="U9" s="11"/>
      <c r="V9" t="s" s="10">
        <v>65</v>
      </c>
      <c r="W9" s="11"/>
      <c r="X9" t="s" s="10">
        <v>65</v>
      </c>
      <c r="Y9" s="11"/>
      <c r="Z9" t="s" s="10">
        <v>65</v>
      </c>
      <c r="AA9" s="11"/>
      <c r="AB9" t="s" s="10">
        <v>65</v>
      </c>
      <c r="AC9" s="11"/>
      <c r="AD9" t="s" s="10">
        <v>65</v>
      </c>
      <c r="AE9" s="11"/>
      <c r="AF9" t="s" s="10">
        <v>65</v>
      </c>
      <c r="AG9" s="11"/>
      <c r="AH9" t="s" s="13">
        <f>IF(OR(F9="",LEFT(F9,3)="NC_"),"",IF(A9="Top die - HBM","SII_L_"&amp;F9,"L_"&amp;F9))</f>
        <v>131</v>
      </c>
      <c r="AI9" t="s" s="14">
        <f>IF(LEFT(F9,3)="NC_","",IF(OR(A9="Top die - C4 bump",A9="Top die - HBM"),IF(G9="inout","inout",IF(G9="input","output",IF(G9="output","input"))),""))</f>
        <v>63</v>
      </c>
      <c r="AJ9" s="15"/>
      <c r="AK9" t="s" s="16">
        <f>IF(A9="HBM - C4 bump","inout",IF(A9="Top die - HBM",IF(AI9="inout","inout",IF(AI9="input","output",IF(AI9="output","input"))),""))</f>
      </c>
      <c r="AL9" t="s" s="17">
        <v>132</v>
      </c>
      <c r="AM9" t="s" s="18">
        <f>IF(A9="Top die - C4 bump",IF(AI9="inout","inout",IF(AI9="input","output",IF(AI9="output","input",""))),IF(A9="HBM - C4 bump",IF(AK9="inout","inout",IF(AK9="input","output",IF(AK9="output","input"))),""))</f>
        <v>63</v>
      </c>
      <c r="AN9" t="s" s="19">
        <f>AL9</f>
        <v>133</v>
      </c>
      <c r="AO9" t="s" s="19">
        <f>IF(AM9="inout","inout",IF(AM9="input","output",IF(AM9="output","input","")))</f>
        <v>63</v>
      </c>
      <c r="AP9" t="s" s="19">
        <f>IF(AR9="Point-To-Point","HBM_"&amp;AU9&amp;"_DA"&amp;AS9,IF(AR9="Multi-Drop","HBM_"&amp;AT9&amp;"_DA"&amp;AS9,IF(AR9="High-Z","",IF(AN9="","",RIGHT(AN9,LEN(AN9)-3)))))</f>
        <v>130</v>
      </c>
      <c r="AQ9" t="s" s="19">
        <f>IF(AO9="inout","inout",IF(AO9="input","output",IF(AO9="output","input","")))</f>
        <v>63</v>
      </c>
      <c r="AR9" s="20"/>
      <c r="AS9" s="19"/>
      <c r="AT9" t="s" s="19">
        <f>IF(A9="HBM - C4 bump",IF(RIGHT(AU9,1)="E","EAST","WEST"),"")</f>
      </c>
      <c r="AU9" s="19"/>
      <c r="AV9" s="21"/>
      <c r="AW9" t="b" s="22">
        <f>AN9=AL9</f>
        <v>1</v>
      </c>
      <c r="AX9" t="b" s="22">
        <f>EXACT(_xlfn.FORMULATEXT(AH9),AZ9)</f>
        <v>0</v>
      </c>
      <c r="AY9" t="s" s="8">
        <f>IF(F9="","",IF(A9="Top die - HBM","SII_L_"&amp;F9,"L_"&amp;F9))</f>
        <v>131</v>
      </c>
      <c r="AZ9" t="s" s="8">
        <f>_xlfn.FORMULATEXT(AY9)</f>
        <v>134</v>
      </c>
      <c r="BA9" t="b" s="22">
        <f>EXACT(TRIM(_xlfn.FORMULATEXT(AP9)),TRIM(BC9))</f>
        <v>0</v>
      </c>
      <c r="BB9" t="s" s="8">
        <f>IF(AN9="","","C_"&amp;RIGHT(AN9,LEN(AN9)-3))</f>
        <v>135</v>
      </c>
      <c r="BC9" t="s" s="8">
        <f>_xlfn.FORMULATEXT(BB9)</f>
        <v>136</v>
      </c>
      <c r="BD9" s="23"/>
      <c r="BE9" s="23"/>
    </row>
    <row r="10" ht="13.55" customHeight="1">
      <c r="A10" t="s" s="7">
        <v>103</v>
      </c>
      <c r="B10" t="s" s="8">
        <v>137</v>
      </c>
      <c r="C10" t="s" s="8">
        <v>138</v>
      </c>
      <c r="D10" t="s" s="8">
        <v>139</v>
      </c>
      <c r="E10" t="s" s="8">
        <v>140</v>
      </c>
      <c r="F10" t="s" s="9">
        <v>141</v>
      </c>
      <c r="G10" t="s" s="10">
        <v>63</v>
      </c>
      <c r="H10" t="s" s="10">
        <v>64</v>
      </c>
      <c r="I10" s="11"/>
      <c r="J10" t="s" s="10">
        <v>65</v>
      </c>
      <c r="K10" s="11"/>
      <c r="L10" t="s" s="10">
        <v>65</v>
      </c>
      <c r="M10" s="11"/>
      <c r="N10" t="s" s="10">
        <v>65</v>
      </c>
      <c r="O10" s="11"/>
      <c r="P10" t="s" s="10">
        <v>65</v>
      </c>
      <c r="Q10" s="11"/>
      <c r="R10" t="s" s="10">
        <v>65</v>
      </c>
      <c r="S10" t="s" s="10">
        <v>142</v>
      </c>
      <c r="T10" t="s" s="10">
        <v>143</v>
      </c>
      <c r="U10" s="11"/>
      <c r="V10" t="s" s="10">
        <v>65</v>
      </c>
      <c r="W10" s="11"/>
      <c r="X10" t="s" s="10">
        <v>65</v>
      </c>
      <c r="Y10" s="11"/>
      <c r="Z10" t="s" s="10">
        <v>65</v>
      </c>
      <c r="AA10" s="11"/>
      <c r="AB10" t="s" s="10">
        <v>65</v>
      </c>
      <c r="AC10" s="11"/>
      <c r="AD10" t="s" s="10">
        <v>65</v>
      </c>
      <c r="AE10" s="11"/>
      <c r="AF10" t="s" s="10">
        <v>65</v>
      </c>
      <c r="AG10" t="s" s="10">
        <v>144</v>
      </c>
      <c r="AH10" t="s" s="13">
        <f>IF(OR(F10="",LEFT(F10,3)="NC_"),"",IF(A10="Top die - HBM","SII_L_"&amp;F10,"L_"&amp;F10))</f>
        <v>145</v>
      </c>
      <c r="AI10" t="s" s="14">
        <f>IF(LEFT(F10,3)="NC_","",IF(OR(A10="Top die - C4 bump",A10="Top die - HBM"),IF(G10="inout","inout",IF(G10="input","output",IF(G10="output","input"))),""))</f>
        <v>63</v>
      </c>
      <c r="AJ10" s="15"/>
      <c r="AK10" t="s" s="16">
        <f>IF(A10="HBM - C4 bump","inout",IF(A10="Top die - HBM",IF(AI10="inout","inout",IF(AI10="input","output",IF(AI10="output","input"))),""))</f>
      </c>
      <c r="AL10" t="s" s="17">
        <v>146</v>
      </c>
      <c r="AM10" t="s" s="18">
        <f>IF(A10="Top die - C4 bump",IF(AI10="inout","inout",IF(AI10="input","output",IF(AI10="output","input",""))),IF(A10="HBM - C4 bump",IF(AK10="inout","inout",IF(AK10="input","output",IF(AK10="output","input"))),""))</f>
        <v>63</v>
      </c>
      <c r="AN10" t="s" s="19">
        <f>AL10</f>
        <v>147</v>
      </c>
      <c r="AO10" t="s" s="19">
        <f>IF(AM10="inout","inout",IF(AM10="input","output",IF(AM10="output","input","")))</f>
        <v>63</v>
      </c>
      <c r="AP10" t="s" s="19">
        <f>IF(AR10="Point-To-Point","HBM_"&amp;AU10&amp;"_DA"&amp;AS10,IF(AR10="Multi-Drop","HBM_"&amp;AT10&amp;"_DA"&amp;AS10,IF(AR10="High-Z","",IF(AN10="","",RIGHT(AN10,LEN(AN10)-3)))))</f>
        <v>141</v>
      </c>
      <c r="AQ10" t="s" s="19">
        <f>IF(AO10="inout","inout",IF(AO10="input","output",IF(AO10="output","input","")))</f>
        <v>63</v>
      </c>
      <c r="AR10" s="20"/>
      <c r="AS10" s="19"/>
      <c r="AT10" t="s" s="19">
        <f>IF(A10="HBM - C4 bump",IF(RIGHT(AU10,1)="E","EAST","WEST"),"")</f>
      </c>
      <c r="AU10" s="19"/>
      <c r="AV10" s="21"/>
      <c r="AW10" t="b" s="22">
        <f>AN10=AL10</f>
        <v>1</v>
      </c>
      <c r="AX10" t="b" s="22">
        <f>EXACT(_xlfn.FORMULATEXT(AH10),AZ10)</f>
        <v>0</v>
      </c>
      <c r="AY10" t="s" s="8">
        <f>IF(F10="","",IF(A10="Top die - HBM","SII_L_"&amp;F10,"L_"&amp;F10))</f>
        <v>145</v>
      </c>
      <c r="AZ10" t="s" s="8">
        <f>_xlfn.FORMULATEXT(AY10)</f>
        <v>148</v>
      </c>
      <c r="BA10" t="b" s="22">
        <f>EXACT(TRIM(_xlfn.FORMULATEXT(AP10)),TRIM(BC10))</f>
        <v>0</v>
      </c>
      <c r="BB10" t="s" s="8">
        <f>IF(AN10="","","C_"&amp;RIGHT(AN10,LEN(AN10)-3))</f>
        <v>149</v>
      </c>
      <c r="BC10" t="s" s="8">
        <f>_xlfn.FORMULATEXT(BB10)</f>
        <v>150</v>
      </c>
      <c r="BD10" s="23"/>
      <c r="BE10" s="23"/>
    </row>
    <row r="11" ht="13.55" customHeight="1">
      <c r="A11" t="s" s="7">
        <v>103</v>
      </c>
      <c r="B11" t="s" s="8">
        <v>137</v>
      </c>
      <c r="C11" t="s" s="8">
        <v>138</v>
      </c>
      <c r="D11" t="s" s="8">
        <v>139</v>
      </c>
      <c r="E11" t="s" s="8">
        <v>151</v>
      </c>
      <c r="F11" t="s" s="9">
        <v>152</v>
      </c>
      <c r="G11" t="s" s="10">
        <v>63</v>
      </c>
      <c r="H11" t="s" s="10">
        <v>64</v>
      </c>
      <c r="I11" s="11"/>
      <c r="J11" t="s" s="10">
        <v>65</v>
      </c>
      <c r="K11" s="11"/>
      <c r="L11" t="s" s="10">
        <v>65</v>
      </c>
      <c r="M11" s="11"/>
      <c r="N11" t="s" s="10">
        <v>65</v>
      </c>
      <c r="O11" s="11"/>
      <c r="P11" t="s" s="10">
        <v>65</v>
      </c>
      <c r="Q11" s="24"/>
      <c r="R11" t="s" s="10">
        <v>65</v>
      </c>
      <c r="S11" t="s" s="10">
        <v>142</v>
      </c>
      <c r="T11" t="s" s="10">
        <v>143</v>
      </c>
      <c r="U11" s="11"/>
      <c r="V11" t="s" s="10">
        <v>65</v>
      </c>
      <c r="W11" s="11"/>
      <c r="X11" t="s" s="10">
        <v>65</v>
      </c>
      <c r="Y11" s="11"/>
      <c r="Z11" t="s" s="10">
        <v>65</v>
      </c>
      <c r="AA11" s="11"/>
      <c r="AB11" t="s" s="10">
        <v>65</v>
      </c>
      <c r="AC11" s="11"/>
      <c r="AD11" t="s" s="10">
        <v>65</v>
      </c>
      <c r="AE11" s="11"/>
      <c r="AF11" t="s" s="10">
        <v>65</v>
      </c>
      <c r="AG11" t="s" s="10">
        <v>144</v>
      </c>
      <c r="AH11" t="s" s="13">
        <f>IF(OR(F11="",LEFT(F11,3)="NC_"),"",IF(A11="Top die - HBM","SII_L_"&amp;F11,"L_"&amp;F11))</f>
        <v>153</v>
      </c>
      <c r="AI11" t="s" s="14">
        <f>IF(LEFT(F11,3)="NC_","",IF(OR(A11="Top die - C4 bump",A11="Top die - HBM"),IF(G11="inout","inout",IF(G11="input","output",IF(G11="output","input"))),""))</f>
        <v>63</v>
      </c>
      <c r="AJ11" s="15"/>
      <c r="AK11" t="s" s="16">
        <f>IF(A11="HBM - C4 bump","inout",IF(A11="Top die - HBM",IF(AI11="inout","inout",IF(AI11="input","output",IF(AI11="output","input"))),""))</f>
      </c>
      <c r="AL11" t="s" s="17">
        <v>154</v>
      </c>
      <c r="AM11" t="s" s="18">
        <f>IF(A11="Top die - C4 bump",IF(AI11="inout","inout",IF(AI11="input","output",IF(AI11="output","input",""))),IF(A11="HBM - C4 bump",IF(AK11="inout","inout",IF(AK11="input","output",IF(AK11="output","input"))),""))</f>
        <v>63</v>
      </c>
      <c r="AN11" t="s" s="19">
        <f>AL11</f>
        <v>155</v>
      </c>
      <c r="AO11" t="s" s="19">
        <f>IF(AM11="inout","inout",IF(AM11="input","output",IF(AM11="output","input","")))</f>
        <v>63</v>
      </c>
      <c r="AP11" t="s" s="19">
        <f>IF(AR11="Point-To-Point","HBM_"&amp;AU11&amp;"_DA"&amp;AS11,IF(AR11="Multi-Drop","HBM_"&amp;AT11&amp;"_DA"&amp;AS11,IF(AR11="High-Z","",IF(AN11="","",RIGHT(AN11,LEN(AN11)-3)))))</f>
        <v>152</v>
      </c>
      <c r="AQ11" t="s" s="19">
        <f>IF(AO11="inout","inout",IF(AO11="input","output",IF(AO11="output","input","")))</f>
        <v>63</v>
      </c>
      <c r="AR11" s="20"/>
      <c r="AS11" s="19"/>
      <c r="AT11" t="s" s="19">
        <f>IF(A11="HBM - C4 bump",IF(RIGHT(AU11,1)="E","EAST","WEST"),"")</f>
      </c>
      <c r="AU11" s="19"/>
      <c r="AV11" s="21"/>
      <c r="AW11" t="b" s="22">
        <f>AN11=AL11</f>
        <v>1</v>
      </c>
      <c r="AX11" t="b" s="22">
        <f>EXACT(_xlfn.FORMULATEXT(AH11),AZ11)</f>
        <v>0</v>
      </c>
      <c r="AY11" t="s" s="8">
        <f>IF(F11="","",IF(A11="Top die - HBM","SII_L_"&amp;F11,"L_"&amp;F11))</f>
        <v>153</v>
      </c>
      <c r="AZ11" t="s" s="8">
        <f>_xlfn.FORMULATEXT(AY11)</f>
        <v>156</v>
      </c>
      <c r="BA11" t="b" s="22">
        <f>EXACT(TRIM(_xlfn.FORMULATEXT(AP11)),TRIM(BC11))</f>
        <v>0</v>
      </c>
      <c r="BB11" t="s" s="8">
        <f>IF(AN11="","","C_"&amp;RIGHT(AN11,LEN(AN11)-3))</f>
        <v>157</v>
      </c>
      <c r="BC11" t="s" s="8">
        <f>_xlfn.FORMULATEXT(BB11)</f>
        <v>158</v>
      </c>
      <c r="BD11" s="23"/>
      <c r="BE11" s="23"/>
    </row>
    <row r="12" ht="13.55" customHeight="1">
      <c r="A12" t="s" s="7">
        <v>103</v>
      </c>
      <c r="B12" t="s" s="8">
        <v>159</v>
      </c>
      <c r="C12" t="s" s="8">
        <v>160</v>
      </c>
      <c r="D12" t="s" s="8">
        <v>161</v>
      </c>
      <c r="E12" t="s" s="8">
        <v>162</v>
      </c>
      <c r="F12" t="s" s="9">
        <v>163</v>
      </c>
      <c r="G12" t="s" s="10">
        <v>164</v>
      </c>
      <c r="H12" t="s" s="10">
        <v>64</v>
      </c>
      <c r="I12" s="11"/>
      <c r="J12" t="s" s="10">
        <v>65</v>
      </c>
      <c r="K12" s="11"/>
      <c r="L12" t="s" s="10">
        <v>65</v>
      </c>
      <c r="M12" s="11"/>
      <c r="N12" t="s" s="10">
        <v>65</v>
      </c>
      <c r="O12" s="11"/>
      <c r="P12" t="s" s="10">
        <v>65</v>
      </c>
      <c r="Q12" s="11"/>
      <c r="R12" t="s" s="10">
        <v>65</v>
      </c>
      <c r="S12" s="11"/>
      <c r="T12" t="s" s="10">
        <v>65</v>
      </c>
      <c r="U12" t="s" s="10">
        <v>114</v>
      </c>
      <c r="V12" s="12">
        <v>0</v>
      </c>
      <c r="W12" s="11"/>
      <c r="X12" t="s" s="10">
        <v>65</v>
      </c>
      <c r="Y12" s="11"/>
      <c r="Z12" t="s" s="10">
        <v>65</v>
      </c>
      <c r="AA12" s="11"/>
      <c r="AB12" s="12">
        <v>0</v>
      </c>
      <c r="AC12" s="11"/>
      <c r="AD12" t="s" s="10">
        <v>65</v>
      </c>
      <c r="AE12" s="11"/>
      <c r="AF12" t="s" s="10">
        <v>65</v>
      </c>
      <c r="AG12" s="11"/>
      <c r="AH12" t="s" s="13">
        <f>IF(OR(F12="",LEFT(F12,3)="NC_"),"",IF(A12="Top die - HBM","SII_L_"&amp;F12,"L_"&amp;F12))</f>
        <v>165</v>
      </c>
      <c r="AI12" t="s" s="14">
        <f>IF(LEFT(F12,3)="NC_","",IF(OR(A12="Top die - C4 bump",A12="Top die - HBM"),IF(G12="inout","inout",IF(G12="input","output",IF(G12="output","input"))),""))</f>
        <v>166</v>
      </c>
      <c r="AJ12" s="15"/>
      <c r="AK12" t="s" s="16">
        <f>IF(A12="HBM - C4 bump","inout",IF(A12="Top die - HBM",IF(AI12="inout","inout",IF(AI12="input","output",IF(AI12="output","input"))),""))</f>
      </c>
      <c r="AL12" t="s" s="17">
        <v>167</v>
      </c>
      <c r="AM12" t="s" s="18">
        <f>IF(A12="Top die - C4 bump",IF(AI12="inout","inout",IF(AI12="input","output",IF(AI12="output","input",""))),IF(A12="HBM - C4 bump",IF(AK12="inout","inout",IF(AK12="input","output",IF(AK12="output","input"))),""))</f>
        <v>164</v>
      </c>
      <c r="AN12" t="s" s="19">
        <f>AL12</f>
        <v>168</v>
      </c>
      <c r="AO12" t="s" s="19">
        <f>IF(AM12="inout","inout",IF(AM12="input","output",IF(AM12="output","input","")))</f>
        <v>166</v>
      </c>
      <c r="AP12" t="s" s="19">
        <f>IF(AR12="Point-To-Point","HBM_"&amp;AU12&amp;"_DA"&amp;AS12,IF(AR12="Multi-Drop","HBM_"&amp;AT12&amp;"_DA"&amp;AS12,IF(AR12="High-Z","",IF(AN12="","",RIGHT(AN12,LEN(AN12)-3)))))</f>
        <v>163</v>
      </c>
      <c r="AQ12" t="s" s="19">
        <f>IF(AO12="inout","inout",IF(AO12="input","output",IF(AO12="output","input","")))</f>
        <v>164</v>
      </c>
      <c r="AR12" s="20"/>
      <c r="AS12" s="19"/>
      <c r="AT12" t="s" s="19">
        <f>IF(A12="HBM - C4 bump",IF(RIGHT(AU12,1)="E","EAST","WEST"),"")</f>
      </c>
      <c r="AU12" s="19"/>
      <c r="AV12" s="21"/>
      <c r="AW12" t="b" s="22">
        <f>AN12=AL12</f>
        <v>1</v>
      </c>
      <c r="AX12" t="b" s="22">
        <f>EXACT(_xlfn.FORMULATEXT(AH12),AZ12)</f>
        <v>0</v>
      </c>
      <c r="AY12" t="s" s="8">
        <f>IF(F12="","",IF(A12="Top die - HBM","SII_L_"&amp;F12,"L_"&amp;F12))</f>
        <v>165</v>
      </c>
      <c r="AZ12" t="s" s="8">
        <f>_xlfn.FORMULATEXT(AY12)</f>
        <v>169</v>
      </c>
      <c r="BA12" t="b" s="22">
        <f>EXACT(TRIM(_xlfn.FORMULATEXT(AP12)),TRIM(BC12))</f>
        <v>0</v>
      </c>
      <c r="BB12" t="s" s="8">
        <f>IF(AN12="","","C_"&amp;RIGHT(AN12,LEN(AN12)-3))</f>
        <v>170</v>
      </c>
      <c r="BC12" t="s" s="8">
        <f>_xlfn.FORMULATEXT(BB12)</f>
        <v>171</v>
      </c>
      <c r="BD12" s="23"/>
      <c r="BE12" s="23"/>
    </row>
    <row r="13" ht="13.55" customHeight="1">
      <c r="A13" t="s" s="7">
        <v>103</v>
      </c>
      <c r="B13" t="s" s="8">
        <v>159</v>
      </c>
      <c r="C13" t="s" s="8">
        <v>160</v>
      </c>
      <c r="D13" t="s" s="8">
        <v>161</v>
      </c>
      <c r="E13" t="s" s="8">
        <v>162</v>
      </c>
      <c r="F13" t="s" s="9">
        <v>172</v>
      </c>
      <c r="G13" t="s" s="10">
        <v>164</v>
      </c>
      <c r="H13" t="s" s="10">
        <v>64</v>
      </c>
      <c r="I13" s="11"/>
      <c r="J13" t="s" s="10">
        <v>65</v>
      </c>
      <c r="K13" s="11"/>
      <c r="L13" t="s" s="10">
        <v>65</v>
      </c>
      <c r="M13" s="11"/>
      <c r="N13" t="s" s="10">
        <v>65</v>
      </c>
      <c r="O13" s="11"/>
      <c r="P13" t="s" s="10">
        <v>65</v>
      </c>
      <c r="Q13" s="11"/>
      <c r="R13" t="s" s="10">
        <v>65</v>
      </c>
      <c r="S13" s="11"/>
      <c r="T13" t="s" s="10">
        <v>65</v>
      </c>
      <c r="U13" t="s" s="10">
        <v>114</v>
      </c>
      <c r="V13" s="12">
        <v>0</v>
      </c>
      <c r="W13" s="11"/>
      <c r="X13" t="s" s="10">
        <v>65</v>
      </c>
      <c r="Y13" s="11"/>
      <c r="Z13" t="s" s="10">
        <v>65</v>
      </c>
      <c r="AA13" s="11"/>
      <c r="AB13" s="12">
        <v>0</v>
      </c>
      <c r="AC13" s="11"/>
      <c r="AD13" t="s" s="10">
        <v>65</v>
      </c>
      <c r="AE13" s="11"/>
      <c r="AF13" t="s" s="10">
        <v>65</v>
      </c>
      <c r="AG13" s="11"/>
      <c r="AH13" t="s" s="13">
        <f>IF(OR(F13="",LEFT(F13,3)="NC_"),"",IF(A13="Top die - HBM","SII_L_"&amp;F13,"L_"&amp;F13))</f>
        <v>173</v>
      </c>
      <c r="AI13" t="s" s="14">
        <f>IF(LEFT(F13,3)="NC_","",IF(OR(A13="Top die - C4 bump",A13="Top die - HBM"),IF(G13="inout","inout",IF(G13="input","output",IF(G13="output","input"))),""))</f>
        <v>166</v>
      </c>
      <c r="AJ13" s="15"/>
      <c r="AK13" t="s" s="16">
        <f>IF(A13="HBM - C4 bump","inout",IF(A13="Top die - HBM",IF(AI13="inout","inout",IF(AI13="input","output",IF(AI13="output","input"))),""))</f>
      </c>
      <c r="AL13" t="s" s="17">
        <v>174</v>
      </c>
      <c r="AM13" t="s" s="18">
        <f>IF(A13="Top die - C4 bump",IF(AI13="inout","inout",IF(AI13="input","output",IF(AI13="output","input",""))),IF(A13="HBM - C4 bump",IF(AK13="inout","inout",IF(AK13="input","output",IF(AK13="output","input"))),""))</f>
        <v>164</v>
      </c>
      <c r="AN13" t="s" s="19">
        <f>AL13</f>
        <v>175</v>
      </c>
      <c r="AO13" t="s" s="19">
        <f>IF(AM13="inout","inout",IF(AM13="input","output",IF(AM13="output","input","")))</f>
        <v>166</v>
      </c>
      <c r="AP13" t="s" s="19">
        <f>IF(AR13="Point-To-Point","HBM_"&amp;AU13&amp;"_DA"&amp;AS13,IF(AR13="Multi-Drop","HBM_"&amp;AT13&amp;"_DA"&amp;AS13,IF(AR13="High-Z","",IF(AN13="","",RIGHT(AN13,LEN(AN13)-3)))))</f>
        <v>172</v>
      </c>
      <c r="AQ13" t="s" s="19">
        <f>IF(AO13="inout","inout",IF(AO13="input","output",IF(AO13="output","input","")))</f>
        <v>164</v>
      </c>
      <c r="AR13" s="20"/>
      <c r="AS13" s="19"/>
      <c r="AT13" t="s" s="19">
        <f>IF(A13="HBM - C4 bump",IF(RIGHT(AU13,1)="E","EAST","WEST"),"")</f>
      </c>
      <c r="AU13" s="19"/>
      <c r="AV13" s="21"/>
      <c r="AW13" t="b" s="22">
        <f>AN13=AL13</f>
        <v>1</v>
      </c>
      <c r="AX13" t="b" s="22">
        <f>EXACT(_xlfn.FORMULATEXT(AH13),AZ13)</f>
        <v>0</v>
      </c>
      <c r="AY13" t="s" s="8">
        <f>IF(F13="","",IF(A13="Top die - HBM","SII_L_"&amp;F13,"L_"&amp;F13))</f>
        <v>173</v>
      </c>
      <c r="AZ13" t="s" s="8">
        <f>_xlfn.FORMULATEXT(AY13)</f>
        <v>176</v>
      </c>
      <c r="BA13" t="b" s="22">
        <f>EXACT(TRIM(_xlfn.FORMULATEXT(AP13)),TRIM(BC13))</f>
        <v>0</v>
      </c>
      <c r="BB13" t="s" s="8">
        <f>IF(AN13="","","C_"&amp;RIGHT(AN13,LEN(AN13)-3))</f>
        <v>177</v>
      </c>
      <c r="BC13" t="s" s="8">
        <f>_xlfn.FORMULATEXT(BB13)</f>
        <v>178</v>
      </c>
      <c r="BD13" s="23"/>
      <c r="BE13" s="23"/>
    </row>
    <row r="14" ht="13.55" customHeight="1">
      <c r="A14" t="s" s="7">
        <v>103</v>
      </c>
      <c r="B14" t="s" s="8">
        <v>159</v>
      </c>
      <c r="C14" t="s" s="8">
        <v>160</v>
      </c>
      <c r="D14" t="s" s="8">
        <v>179</v>
      </c>
      <c r="E14" t="s" s="8">
        <v>180</v>
      </c>
      <c r="F14" t="s" s="9">
        <v>181</v>
      </c>
      <c r="G14" t="s" s="10">
        <v>164</v>
      </c>
      <c r="H14" t="s" s="10">
        <v>64</v>
      </c>
      <c r="I14" s="11"/>
      <c r="J14" t="s" s="10">
        <v>65</v>
      </c>
      <c r="K14" s="11"/>
      <c r="L14" t="s" s="10">
        <v>65</v>
      </c>
      <c r="M14" s="11"/>
      <c r="N14" t="s" s="10">
        <v>65</v>
      </c>
      <c r="O14" s="11"/>
      <c r="P14" t="s" s="10">
        <v>65</v>
      </c>
      <c r="Q14" s="11"/>
      <c r="R14" t="s" s="10">
        <v>65</v>
      </c>
      <c r="S14" s="11"/>
      <c r="T14" t="s" s="10">
        <v>65</v>
      </c>
      <c r="U14" t="s" s="10">
        <v>142</v>
      </c>
      <c r="V14" s="12">
        <v>0</v>
      </c>
      <c r="W14" s="11"/>
      <c r="X14" t="s" s="10">
        <v>65</v>
      </c>
      <c r="Y14" s="11"/>
      <c r="Z14" t="s" s="10">
        <v>65</v>
      </c>
      <c r="AA14" s="11"/>
      <c r="AB14" s="12">
        <v>0</v>
      </c>
      <c r="AC14" s="11"/>
      <c r="AD14" t="s" s="10">
        <v>65</v>
      </c>
      <c r="AE14" s="11"/>
      <c r="AF14" t="s" s="10">
        <v>65</v>
      </c>
      <c r="AG14" t="s" s="10">
        <v>182</v>
      </c>
      <c r="AH14" t="s" s="13">
        <f>IF(OR(F14="",LEFT(F14,3)="NC_"),"",IF(A14="Top die - HBM","SII_L_"&amp;F14,"L_"&amp;F14))</f>
        <v>183</v>
      </c>
      <c r="AI14" t="s" s="14">
        <f>IF(LEFT(F14,3)="NC_","",IF(OR(A14="Top die - C4 bump",A14="Top die - HBM"),IF(G14="inout","inout",IF(G14="input","output",IF(G14="output","input"))),""))</f>
        <v>166</v>
      </c>
      <c r="AJ14" s="15"/>
      <c r="AK14" t="s" s="16">
        <f>IF(A14="HBM - C4 bump","inout",IF(A14="Top die - HBM",IF(AI14="inout","inout",IF(AI14="input","output",IF(AI14="output","input"))),""))</f>
      </c>
      <c r="AL14" t="s" s="17">
        <v>184</v>
      </c>
      <c r="AM14" t="s" s="18">
        <f>IF(A14="Top die - C4 bump",IF(AI14="inout","inout",IF(AI14="input","output",IF(AI14="output","input",""))),IF(A14="HBM - C4 bump",IF(AK14="inout","inout",IF(AK14="input","output",IF(AK14="output","input"))),""))</f>
        <v>164</v>
      </c>
      <c r="AN14" t="s" s="19">
        <f>AL14</f>
        <v>185</v>
      </c>
      <c r="AO14" t="s" s="19">
        <f>IF(AM14="inout","inout",IF(AM14="input","output",IF(AM14="output","input","")))</f>
        <v>166</v>
      </c>
      <c r="AP14" t="s" s="19">
        <f>IF(AR14="Point-To-Point","HBM_"&amp;AU14&amp;"_DA"&amp;AS14,IF(AR14="Multi-Drop","HBM_"&amp;AT14&amp;"_DA"&amp;AS14,IF(AR14="High-Z","",IF(AN14="","",RIGHT(AN14,LEN(AN14)-3)))))</f>
        <v>181</v>
      </c>
      <c r="AQ14" t="s" s="19">
        <f>IF(AO14="inout","inout",IF(AO14="input","output",IF(AO14="output","input","")))</f>
        <v>164</v>
      </c>
      <c r="AR14" s="20"/>
      <c r="AS14" s="19"/>
      <c r="AT14" t="s" s="19">
        <f>IF(A14="HBM - C4 bump",IF(RIGHT(AU14,1)="E","EAST","WEST"),"")</f>
      </c>
      <c r="AU14" s="19"/>
      <c r="AV14" s="21"/>
      <c r="AW14" t="b" s="22">
        <f>AN14=AL14</f>
        <v>1</v>
      </c>
      <c r="AX14" t="b" s="22">
        <f>EXACT(_xlfn.FORMULATEXT(AH14),AZ14)</f>
        <v>0</v>
      </c>
      <c r="AY14" t="s" s="8">
        <f>IF(F14="","",IF(A14="Top die - HBM","SII_L_"&amp;F14,"L_"&amp;F14))</f>
        <v>183</v>
      </c>
      <c r="AZ14" t="s" s="8">
        <f>_xlfn.FORMULATEXT(AY14)</f>
        <v>186</v>
      </c>
      <c r="BA14" t="b" s="22">
        <f>EXACT(TRIM(_xlfn.FORMULATEXT(AP14)),TRIM(BC14))</f>
        <v>0</v>
      </c>
      <c r="BB14" t="s" s="8">
        <f>IF(AN14="","","C_"&amp;RIGHT(AN14,LEN(AN14)-3))</f>
        <v>187</v>
      </c>
      <c r="BC14" t="s" s="8">
        <f>_xlfn.FORMULATEXT(BB14)</f>
        <v>188</v>
      </c>
      <c r="BD14" s="23"/>
      <c r="BE14" s="23"/>
    </row>
    <row r="15" ht="13.55" customHeight="1">
      <c r="A15" t="s" s="7">
        <v>103</v>
      </c>
      <c r="B15" t="s" s="8">
        <v>159</v>
      </c>
      <c r="C15" t="s" s="8">
        <v>160</v>
      </c>
      <c r="D15" t="s" s="8">
        <v>179</v>
      </c>
      <c r="E15" t="s" s="8">
        <v>180</v>
      </c>
      <c r="F15" t="s" s="9">
        <v>189</v>
      </c>
      <c r="G15" t="s" s="10">
        <v>164</v>
      </c>
      <c r="H15" t="s" s="10">
        <v>64</v>
      </c>
      <c r="I15" s="11"/>
      <c r="J15" t="s" s="10">
        <v>65</v>
      </c>
      <c r="K15" s="11"/>
      <c r="L15" t="s" s="10">
        <v>65</v>
      </c>
      <c r="M15" s="11"/>
      <c r="N15" t="s" s="10">
        <v>65</v>
      </c>
      <c r="O15" s="11"/>
      <c r="P15" t="s" s="10">
        <v>65</v>
      </c>
      <c r="Q15" s="11"/>
      <c r="R15" t="s" s="10">
        <v>65</v>
      </c>
      <c r="S15" s="11"/>
      <c r="T15" t="s" s="10">
        <v>65</v>
      </c>
      <c r="U15" t="s" s="10">
        <v>142</v>
      </c>
      <c r="V15" s="12">
        <v>0</v>
      </c>
      <c r="W15" s="11"/>
      <c r="X15" t="s" s="10">
        <v>65</v>
      </c>
      <c r="Y15" s="11"/>
      <c r="Z15" t="s" s="10">
        <v>65</v>
      </c>
      <c r="AA15" s="11"/>
      <c r="AB15" s="12">
        <v>0</v>
      </c>
      <c r="AC15" s="11"/>
      <c r="AD15" t="s" s="10">
        <v>65</v>
      </c>
      <c r="AE15" s="11"/>
      <c r="AF15" t="s" s="10">
        <v>65</v>
      </c>
      <c r="AG15" t="s" s="10">
        <v>182</v>
      </c>
      <c r="AH15" t="s" s="13">
        <f>IF(OR(F15="",LEFT(F15,3)="NC_"),"",IF(A15="Top die - HBM","SII_L_"&amp;F15,"L_"&amp;F15))</f>
        <v>190</v>
      </c>
      <c r="AI15" t="s" s="14">
        <f>IF(LEFT(F15,3)="NC_","",IF(OR(A15="Top die - C4 bump",A15="Top die - HBM"),IF(G15="inout","inout",IF(G15="input","output",IF(G15="output","input"))),""))</f>
        <v>166</v>
      </c>
      <c r="AJ15" s="15"/>
      <c r="AK15" t="s" s="16">
        <f>IF(A15="HBM - C4 bump","inout",IF(A15="Top die - HBM",IF(AI15="inout","inout",IF(AI15="input","output",IF(AI15="output","input"))),""))</f>
      </c>
      <c r="AL15" t="s" s="17">
        <v>191</v>
      </c>
      <c r="AM15" t="s" s="18">
        <f>IF(A15="Top die - C4 bump",IF(AI15="inout","inout",IF(AI15="input","output",IF(AI15="output","input",""))),IF(A15="HBM - C4 bump",IF(AK15="inout","inout",IF(AK15="input","output",IF(AK15="output","input"))),""))</f>
        <v>164</v>
      </c>
      <c r="AN15" t="s" s="19">
        <f>AL15</f>
        <v>192</v>
      </c>
      <c r="AO15" t="s" s="19">
        <f>IF(AM15="inout","inout",IF(AM15="input","output",IF(AM15="output","input","")))</f>
        <v>166</v>
      </c>
      <c r="AP15" t="s" s="19">
        <f>IF(AR15="Point-To-Point","HBM_"&amp;AU15&amp;"_DA"&amp;AS15,IF(AR15="Multi-Drop","HBM_"&amp;AT15&amp;"_DA"&amp;AS15,IF(AR15="High-Z","",IF(AN15="","",RIGHT(AN15,LEN(AN15)-3)))))</f>
        <v>189</v>
      </c>
      <c r="AQ15" t="s" s="19">
        <f>IF(AO15="inout","inout",IF(AO15="input","output",IF(AO15="output","input","")))</f>
        <v>164</v>
      </c>
      <c r="AR15" s="20"/>
      <c r="AS15" s="19"/>
      <c r="AT15" t="s" s="19">
        <f>IF(A15="HBM - C4 bump",IF(RIGHT(AU15,1)="E","EAST","WEST"),"")</f>
      </c>
      <c r="AU15" s="19"/>
      <c r="AV15" s="21"/>
      <c r="AW15" t="b" s="22">
        <f>AN15=AL15</f>
        <v>1</v>
      </c>
      <c r="AX15" t="b" s="22">
        <f>EXACT(_xlfn.FORMULATEXT(AH15),AZ15)</f>
        <v>0</v>
      </c>
      <c r="AY15" t="s" s="8">
        <f>IF(F15="","",IF(A15="Top die - HBM","SII_L_"&amp;F15,"L_"&amp;F15))</f>
        <v>190</v>
      </c>
      <c r="AZ15" t="s" s="8">
        <f>_xlfn.FORMULATEXT(AY15)</f>
        <v>193</v>
      </c>
      <c r="BA15" t="b" s="22">
        <f>EXACT(TRIM(_xlfn.FORMULATEXT(AP15)),TRIM(BC15))</f>
        <v>0</v>
      </c>
      <c r="BB15" t="s" s="8">
        <f>IF(AN15="","","C_"&amp;RIGHT(AN15,LEN(AN15)-3))</f>
        <v>194</v>
      </c>
      <c r="BC15" t="s" s="8">
        <f>_xlfn.FORMULATEXT(BB15)</f>
        <v>195</v>
      </c>
      <c r="BD15" s="23"/>
      <c r="BE15" s="23"/>
    </row>
    <row r="16" ht="13.55" customHeight="1">
      <c r="A16" t="s" s="7">
        <v>103</v>
      </c>
      <c r="B16" t="s" s="8">
        <v>159</v>
      </c>
      <c r="C16" t="s" s="8">
        <v>160</v>
      </c>
      <c r="D16" t="s" s="8">
        <v>179</v>
      </c>
      <c r="E16" t="s" s="8">
        <v>196</v>
      </c>
      <c r="F16" t="s" s="9">
        <v>197</v>
      </c>
      <c r="G16" t="s" s="10">
        <v>164</v>
      </c>
      <c r="H16" t="s" s="10">
        <v>64</v>
      </c>
      <c r="I16" s="11"/>
      <c r="J16" t="s" s="10">
        <v>65</v>
      </c>
      <c r="K16" s="11"/>
      <c r="L16" t="s" s="10">
        <v>65</v>
      </c>
      <c r="M16" s="11"/>
      <c r="N16" t="s" s="10">
        <v>65</v>
      </c>
      <c r="O16" s="11"/>
      <c r="P16" t="s" s="10">
        <v>65</v>
      </c>
      <c r="Q16" s="11"/>
      <c r="R16" t="s" s="10">
        <v>65</v>
      </c>
      <c r="S16" s="11"/>
      <c r="T16" t="s" s="10">
        <v>65</v>
      </c>
      <c r="U16" t="s" s="10">
        <v>142</v>
      </c>
      <c r="V16" s="12">
        <v>0</v>
      </c>
      <c r="W16" s="11"/>
      <c r="X16" t="s" s="10">
        <v>65</v>
      </c>
      <c r="Y16" s="11"/>
      <c r="Z16" t="s" s="10">
        <v>65</v>
      </c>
      <c r="AA16" s="11"/>
      <c r="AB16" s="12">
        <v>0</v>
      </c>
      <c r="AC16" s="11"/>
      <c r="AD16" t="s" s="10">
        <v>65</v>
      </c>
      <c r="AE16" s="11"/>
      <c r="AF16" t="s" s="10">
        <v>65</v>
      </c>
      <c r="AG16" t="s" s="10">
        <v>182</v>
      </c>
      <c r="AH16" t="s" s="13">
        <f>IF(OR(F16="",LEFT(F16,3)="NC_"),"",IF(A16="Top die - HBM","SII_L_"&amp;F16,"L_"&amp;F16))</f>
        <v>198</v>
      </c>
      <c r="AI16" t="s" s="14">
        <f>IF(LEFT(F16,3)="NC_","",IF(OR(A16="Top die - C4 bump",A16="Top die - HBM"),IF(G16="inout","inout",IF(G16="input","output",IF(G16="output","input"))),""))</f>
        <v>166</v>
      </c>
      <c r="AJ16" s="15"/>
      <c r="AK16" t="s" s="16">
        <f>IF(A16="HBM - C4 bump","inout",IF(A16="Top die - HBM",IF(AI16="inout","inout",IF(AI16="input","output",IF(AI16="output","input"))),""))</f>
      </c>
      <c r="AL16" t="s" s="17">
        <v>199</v>
      </c>
      <c r="AM16" t="s" s="18">
        <f>IF(A16="Top die - C4 bump",IF(AI16="inout","inout",IF(AI16="input","output",IF(AI16="output","input",""))),IF(A16="HBM - C4 bump",IF(AK16="inout","inout",IF(AK16="input","output",IF(AK16="output","input"))),""))</f>
        <v>164</v>
      </c>
      <c r="AN16" t="s" s="19">
        <f>AL16</f>
        <v>200</v>
      </c>
      <c r="AO16" t="s" s="19">
        <f>IF(AM16="inout","inout",IF(AM16="input","output",IF(AM16="output","input","")))</f>
        <v>166</v>
      </c>
      <c r="AP16" t="s" s="19">
        <f>IF(AR16="Point-To-Point","HBM_"&amp;AU16&amp;"_DA"&amp;AS16,IF(AR16="Multi-Drop","HBM_"&amp;AT16&amp;"_DA"&amp;AS16,IF(AR16="High-Z","",IF(AN16="","",RIGHT(AN16,LEN(AN16)-3)))))</f>
        <v>197</v>
      </c>
      <c r="AQ16" t="s" s="19">
        <f>IF(AO16="inout","inout",IF(AO16="input","output",IF(AO16="output","input","")))</f>
        <v>164</v>
      </c>
      <c r="AR16" s="20"/>
      <c r="AS16" s="19"/>
      <c r="AT16" t="s" s="19">
        <f>IF(A16="HBM - C4 bump",IF(RIGHT(AU16,1)="E","EAST","WEST"),"")</f>
      </c>
      <c r="AU16" s="19"/>
      <c r="AV16" s="21"/>
      <c r="AW16" t="b" s="22">
        <f>AN16=AL16</f>
        <v>1</v>
      </c>
      <c r="AX16" t="b" s="22">
        <f>EXACT(_xlfn.FORMULATEXT(AH16),AZ16)</f>
        <v>0</v>
      </c>
      <c r="AY16" t="s" s="8">
        <f>IF(F16="","",IF(A16="Top die - HBM","SII_L_"&amp;F16,"L_"&amp;F16))</f>
        <v>198</v>
      </c>
      <c r="AZ16" t="s" s="8">
        <f>_xlfn.FORMULATEXT(AY16)</f>
        <v>201</v>
      </c>
      <c r="BA16" t="b" s="22">
        <f>EXACT(TRIM(_xlfn.FORMULATEXT(AP16)),TRIM(BC16))</f>
        <v>0</v>
      </c>
      <c r="BB16" t="s" s="8">
        <f>IF(AN16="","","C_"&amp;RIGHT(AN16,LEN(AN16)-3))</f>
        <v>202</v>
      </c>
      <c r="BC16" t="s" s="8">
        <f>_xlfn.FORMULATEXT(BB16)</f>
        <v>203</v>
      </c>
      <c r="BD16" s="23"/>
      <c r="BE16" s="23"/>
    </row>
    <row r="17" ht="13.55" customHeight="1">
      <c r="A17" t="s" s="7">
        <v>103</v>
      </c>
      <c r="B17" t="s" s="8">
        <v>159</v>
      </c>
      <c r="C17" t="s" s="8">
        <v>160</v>
      </c>
      <c r="D17" t="s" s="8">
        <v>179</v>
      </c>
      <c r="E17" t="s" s="8">
        <v>196</v>
      </c>
      <c r="F17" t="s" s="9">
        <v>204</v>
      </c>
      <c r="G17" t="s" s="10">
        <v>164</v>
      </c>
      <c r="H17" t="s" s="10">
        <v>64</v>
      </c>
      <c r="I17" s="11"/>
      <c r="J17" t="s" s="10">
        <v>65</v>
      </c>
      <c r="K17" s="11"/>
      <c r="L17" t="s" s="10">
        <v>65</v>
      </c>
      <c r="M17" s="11"/>
      <c r="N17" t="s" s="10">
        <v>65</v>
      </c>
      <c r="O17" s="11"/>
      <c r="P17" t="s" s="10">
        <v>65</v>
      </c>
      <c r="Q17" s="11"/>
      <c r="R17" t="s" s="10">
        <v>65</v>
      </c>
      <c r="S17" s="11"/>
      <c r="T17" t="s" s="10">
        <v>65</v>
      </c>
      <c r="U17" t="s" s="10">
        <v>142</v>
      </c>
      <c r="V17" s="12">
        <v>0</v>
      </c>
      <c r="W17" s="11"/>
      <c r="X17" t="s" s="10">
        <v>65</v>
      </c>
      <c r="Y17" s="11"/>
      <c r="Z17" t="s" s="10">
        <v>65</v>
      </c>
      <c r="AA17" s="11"/>
      <c r="AB17" s="12">
        <v>0</v>
      </c>
      <c r="AC17" s="11"/>
      <c r="AD17" t="s" s="10">
        <v>65</v>
      </c>
      <c r="AE17" s="11"/>
      <c r="AF17" t="s" s="10">
        <v>65</v>
      </c>
      <c r="AG17" t="s" s="10">
        <v>182</v>
      </c>
      <c r="AH17" t="s" s="13">
        <f>IF(OR(F17="",LEFT(F17,3)="NC_"),"",IF(A17="Top die - HBM","SII_L_"&amp;F17,"L_"&amp;F17))</f>
        <v>205</v>
      </c>
      <c r="AI17" t="s" s="14">
        <f>IF(LEFT(F17,3)="NC_","",IF(OR(A17="Top die - C4 bump",A17="Top die - HBM"),IF(G17="inout","inout",IF(G17="input","output",IF(G17="output","input"))),""))</f>
        <v>166</v>
      </c>
      <c r="AJ17" s="15"/>
      <c r="AK17" t="s" s="16">
        <f>IF(A17="HBM - C4 bump","inout",IF(A17="Top die - HBM",IF(AI17="inout","inout",IF(AI17="input","output",IF(AI17="output","input"))),""))</f>
      </c>
      <c r="AL17" t="s" s="17">
        <v>206</v>
      </c>
      <c r="AM17" t="s" s="18">
        <f>IF(A17="Top die - C4 bump",IF(AI17="inout","inout",IF(AI17="input","output",IF(AI17="output","input",""))),IF(A17="HBM - C4 bump",IF(AK17="inout","inout",IF(AK17="input","output",IF(AK17="output","input"))),""))</f>
        <v>164</v>
      </c>
      <c r="AN17" t="s" s="19">
        <f>AL17</f>
        <v>207</v>
      </c>
      <c r="AO17" t="s" s="19">
        <f>IF(AM17="inout","inout",IF(AM17="input","output",IF(AM17="output","input","")))</f>
        <v>166</v>
      </c>
      <c r="AP17" t="s" s="19">
        <f>IF(AR17="Point-To-Point","HBM_"&amp;AU17&amp;"_DA"&amp;AS17,IF(AR17="Multi-Drop","HBM_"&amp;AT17&amp;"_DA"&amp;AS17,IF(AR17="High-Z","",IF(AN17="","",RIGHT(AN17,LEN(AN17)-3)))))</f>
        <v>204</v>
      </c>
      <c r="AQ17" t="s" s="19">
        <f>IF(AO17="inout","inout",IF(AO17="input","output",IF(AO17="output","input","")))</f>
        <v>164</v>
      </c>
      <c r="AR17" s="20"/>
      <c r="AS17" s="19"/>
      <c r="AT17" t="s" s="19">
        <f>IF(A17="HBM - C4 bump",IF(RIGHT(AU17,1)="E","EAST","WEST"),"")</f>
      </c>
      <c r="AU17" s="19"/>
      <c r="AV17" s="21"/>
      <c r="AW17" t="b" s="22">
        <f>AN17=AL17</f>
        <v>1</v>
      </c>
      <c r="AX17" t="b" s="22">
        <f>EXACT(_xlfn.FORMULATEXT(AH17),AZ17)</f>
        <v>0</v>
      </c>
      <c r="AY17" t="s" s="8">
        <f>IF(F17="","",IF(A17="Top die - HBM","SII_L_"&amp;F17,"L_"&amp;F17))</f>
        <v>205</v>
      </c>
      <c r="AZ17" t="s" s="8">
        <f>_xlfn.FORMULATEXT(AY17)</f>
        <v>208</v>
      </c>
      <c r="BA17" t="b" s="22">
        <f>EXACT(TRIM(_xlfn.FORMULATEXT(AP17)),TRIM(BC17))</f>
        <v>0</v>
      </c>
      <c r="BB17" t="s" s="8">
        <f>IF(AN17="","","C_"&amp;RIGHT(AN17,LEN(AN17)-3))</f>
        <v>209</v>
      </c>
      <c r="BC17" t="s" s="8">
        <f>_xlfn.FORMULATEXT(BB17)</f>
        <v>210</v>
      </c>
      <c r="BD17" s="23"/>
      <c r="BE17" s="23"/>
    </row>
    <row r="18" ht="13.55" customHeight="1">
      <c r="A18" t="s" s="7">
        <v>103</v>
      </c>
      <c r="B18" t="s" s="8">
        <v>211</v>
      </c>
      <c r="C18" t="s" s="8">
        <v>212</v>
      </c>
      <c r="D18" t="s" s="8">
        <v>179</v>
      </c>
      <c r="E18" t="s" s="8">
        <v>213</v>
      </c>
      <c r="F18" t="s" s="9">
        <v>214</v>
      </c>
      <c r="G18" t="s" s="10">
        <v>166</v>
      </c>
      <c r="H18" t="s" s="10">
        <v>64</v>
      </c>
      <c r="I18" s="11"/>
      <c r="J18" t="s" s="10">
        <v>65</v>
      </c>
      <c r="K18" s="11"/>
      <c r="L18" t="s" s="10">
        <v>65</v>
      </c>
      <c r="M18" s="11"/>
      <c r="N18" t="s" s="10">
        <v>65</v>
      </c>
      <c r="O18" s="11"/>
      <c r="P18" t="s" s="10">
        <v>65</v>
      </c>
      <c r="Q18" s="11"/>
      <c r="R18" t="s" s="10">
        <v>65</v>
      </c>
      <c r="S18" s="11"/>
      <c r="T18" t="s" s="10">
        <v>65</v>
      </c>
      <c r="U18" s="11"/>
      <c r="V18" t="s" s="10">
        <v>65</v>
      </c>
      <c r="W18" s="11"/>
      <c r="X18" t="s" s="10">
        <v>65</v>
      </c>
      <c r="Y18" s="11"/>
      <c r="Z18" t="s" s="10">
        <v>65</v>
      </c>
      <c r="AA18" s="11"/>
      <c r="AB18" t="s" s="10">
        <v>65</v>
      </c>
      <c r="AC18" t="s" s="10">
        <v>142</v>
      </c>
      <c r="AD18" s="12">
        <v>0</v>
      </c>
      <c r="AE18" t="s" s="10">
        <v>142</v>
      </c>
      <c r="AF18" s="12">
        <v>0</v>
      </c>
      <c r="AG18" t="s" s="10">
        <v>215</v>
      </c>
      <c r="AH18" t="s" s="13">
        <f>IF(OR(F18="",LEFT(F18,3)="NC_"),"",IF(A18="Top die - HBM","SII_L_"&amp;F18,"L_"&amp;F18))</f>
        <v>216</v>
      </c>
      <c r="AI18" t="s" s="14">
        <f>IF(LEFT(F18,3)="NC_","",IF(OR(A18="Top die - C4 bump",A18="Top die - HBM"),IF(G18="inout","inout",IF(G18="input","output",IF(G18="output","input"))),""))</f>
        <v>164</v>
      </c>
      <c r="AJ18" s="15"/>
      <c r="AK18" t="s" s="16">
        <f>IF(A18="HBM - C4 bump","inout",IF(A18="Top die - HBM",IF(AI18="inout","inout",IF(AI18="input","output",IF(AI18="output","input"))),""))</f>
      </c>
      <c r="AL18" t="s" s="17">
        <v>217</v>
      </c>
      <c r="AM18" t="s" s="18">
        <f>IF(A18="Top die - C4 bump",IF(AI18="inout","inout",IF(AI18="input","output",IF(AI18="output","input",""))),IF(A18="HBM - C4 bump",IF(AK18="inout","inout",IF(AK18="input","output",IF(AK18="output","input"))),""))</f>
        <v>166</v>
      </c>
      <c r="AN18" t="s" s="19">
        <f>AL18</f>
        <v>218</v>
      </c>
      <c r="AO18" t="s" s="19">
        <f>IF(AM18="inout","inout",IF(AM18="input","output",IF(AM18="output","input","")))</f>
        <v>164</v>
      </c>
      <c r="AP18" t="s" s="19">
        <f>IF(AR18="Point-To-Point","HBM_"&amp;AU18&amp;"_DA"&amp;AS18,IF(AR18="Multi-Drop","HBM_"&amp;AT18&amp;"_DA"&amp;AS18,IF(AR18="High-Z","",IF(AN18="","",RIGHT(AN18,LEN(AN18)-3)))))</f>
        <v>214</v>
      </c>
      <c r="AQ18" t="s" s="19">
        <f>IF(AO18="inout","inout",IF(AO18="input","output",IF(AO18="output","input","")))</f>
        <v>166</v>
      </c>
      <c r="AR18" s="20"/>
      <c r="AS18" s="19"/>
      <c r="AT18" t="s" s="19">
        <f>IF(A18="HBM - C4 bump",IF(RIGHT(AU18,1)="E","EAST","WEST"),"")</f>
      </c>
      <c r="AU18" s="19"/>
      <c r="AV18" s="21"/>
      <c r="AW18" s="21"/>
      <c r="AX18" s="21"/>
      <c r="AY18" s="21"/>
      <c r="AZ18" s="21"/>
      <c r="BA18" s="21"/>
      <c r="BB18" s="21"/>
      <c r="BC18" s="21"/>
      <c r="BD18" s="23"/>
      <c r="BE18" s="23"/>
    </row>
    <row r="19" ht="13.55" customHeight="1">
      <c r="A19" t="s" s="7">
        <v>103</v>
      </c>
      <c r="B19" t="s" s="8">
        <v>211</v>
      </c>
      <c r="C19" t="s" s="8">
        <v>212</v>
      </c>
      <c r="D19" t="s" s="8">
        <v>179</v>
      </c>
      <c r="E19" t="s" s="8">
        <v>213</v>
      </c>
      <c r="F19" t="s" s="9">
        <v>219</v>
      </c>
      <c r="G19" t="s" s="10">
        <v>166</v>
      </c>
      <c r="H19" t="s" s="10">
        <v>64</v>
      </c>
      <c r="I19" s="11"/>
      <c r="J19" t="s" s="10">
        <v>65</v>
      </c>
      <c r="K19" s="11"/>
      <c r="L19" t="s" s="10">
        <v>65</v>
      </c>
      <c r="M19" s="11"/>
      <c r="N19" t="s" s="10">
        <v>65</v>
      </c>
      <c r="O19" s="11"/>
      <c r="P19" t="s" s="10">
        <v>65</v>
      </c>
      <c r="Q19" s="11"/>
      <c r="R19" t="s" s="10">
        <v>65</v>
      </c>
      <c r="S19" s="11"/>
      <c r="T19" t="s" s="10">
        <v>65</v>
      </c>
      <c r="U19" s="11"/>
      <c r="V19" t="s" s="10">
        <v>65</v>
      </c>
      <c r="W19" s="11"/>
      <c r="X19" t="s" s="10">
        <v>65</v>
      </c>
      <c r="Y19" s="11"/>
      <c r="Z19" t="s" s="10">
        <v>65</v>
      </c>
      <c r="AA19" s="11"/>
      <c r="AB19" t="s" s="10">
        <v>65</v>
      </c>
      <c r="AC19" t="s" s="10">
        <v>142</v>
      </c>
      <c r="AD19" s="12">
        <v>0</v>
      </c>
      <c r="AE19" t="s" s="10">
        <v>142</v>
      </c>
      <c r="AF19" s="12">
        <v>0</v>
      </c>
      <c r="AG19" t="s" s="10">
        <v>215</v>
      </c>
      <c r="AH19" t="s" s="13">
        <f>IF(OR(F19="",LEFT(F19,3)="NC_"),"",IF(A19="Top die - HBM","SII_L_"&amp;F19,"L_"&amp;F19))</f>
        <v>220</v>
      </c>
      <c r="AI19" t="s" s="14">
        <f>IF(LEFT(F19,3)="NC_","",IF(OR(A19="Top die - C4 bump",A19="Top die - HBM"),IF(G19="inout","inout",IF(G19="input","output",IF(G19="output","input"))),""))</f>
        <v>164</v>
      </c>
      <c r="AJ19" s="15"/>
      <c r="AK19" t="s" s="16">
        <f>IF(A19="HBM - C4 bump","inout",IF(A19="Top die - HBM",IF(AI19="inout","inout",IF(AI19="input","output",IF(AI19="output","input"))),""))</f>
      </c>
      <c r="AL19" t="s" s="17">
        <v>221</v>
      </c>
      <c r="AM19" t="s" s="18">
        <f>IF(A19="Top die - C4 bump",IF(AI19="inout","inout",IF(AI19="input","output",IF(AI19="output","input",""))),IF(A19="HBM - C4 bump",IF(AK19="inout","inout",IF(AK19="input","output",IF(AK19="output","input"))),""))</f>
        <v>166</v>
      </c>
      <c r="AN19" t="s" s="19">
        <f>AL19</f>
        <v>222</v>
      </c>
      <c r="AO19" t="s" s="19">
        <f>IF(AM19="inout","inout",IF(AM19="input","output",IF(AM19="output","input","")))</f>
        <v>164</v>
      </c>
      <c r="AP19" t="s" s="19">
        <f>IF(AR19="Point-To-Point","HBM_"&amp;AU19&amp;"_DA"&amp;AS19,IF(AR19="Multi-Drop","HBM_"&amp;AT19&amp;"_DA"&amp;AS19,IF(AR19="High-Z","",IF(AN19="","",RIGHT(AN19,LEN(AN19)-3)))))</f>
        <v>219</v>
      </c>
      <c r="AQ19" t="s" s="19">
        <f>IF(AO19="inout","inout",IF(AO19="input","output",IF(AO19="output","input","")))</f>
        <v>166</v>
      </c>
      <c r="AR19" s="20"/>
      <c r="AS19" s="19"/>
      <c r="AT19" t="s" s="19">
        <f>IF(A19="HBM - C4 bump",IF(RIGHT(AU19,1)="E","EAST","WEST"),"")</f>
      </c>
      <c r="AU19" s="19"/>
      <c r="AV19" s="21"/>
      <c r="AW19" s="21"/>
      <c r="AX19" s="21"/>
      <c r="AY19" s="21"/>
      <c r="AZ19" s="21"/>
      <c r="BA19" s="21"/>
      <c r="BB19" s="21"/>
      <c r="BC19" s="21"/>
      <c r="BD19" s="23"/>
      <c r="BE19" s="23"/>
    </row>
    <row r="20" ht="13.55" customHeight="1">
      <c r="A20" t="s" s="7">
        <v>103</v>
      </c>
      <c r="B20" t="s" s="8">
        <v>211</v>
      </c>
      <c r="C20" t="s" s="8">
        <v>212</v>
      </c>
      <c r="D20" t="s" s="8">
        <v>179</v>
      </c>
      <c r="E20" t="s" s="8">
        <v>223</v>
      </c>
      <c r="F20" t="s" s="9">
        <v>224</v>
      </c>
      <c r="G20" t="s" s="10">
        <v>166</v>
      </c>
      <c r="H20" t="s" s="10">
        <v>64</v>
      </c>
      <c r="I20" s="11"/>
      <c r="J20" t="s" s="10">
        <v>65</v>
      </c>
      <c r="K20" s="11"/>
      <c r="L20" t="s" s="10">
        <v>65</v>
      </c>
      <c r="M20" s="11"/>
      <c r="N20" t="s" s="10">
        <v>65</v>
      </c>
      <c r="O20" s="11"/>
      <c r="P20" t="s" s="10">
        <v>65</v>
      </c>
      <c r="Q20" s="11"/>
      <c r="R20" t="s" s="10">
        <v>65</v>
      </c>
      <c r="S20" s="11"/>
      <c r="T20" t="s" s="10">
        <v>65</v>
      </c>
      <c r="U20" s="11"/>
      <c r="V20" t="s" s="10">
        <v>65</v>
      </c>
      <c r="W20" s="11"/>
      <c r="X20" t="s" s="10">
        <v>65</v>
      </c>
      <c r="Y20" s="11"/>
      <c r="Z20" t="s" s="10">
        <v>65</v>
      </c>
      <c r="AA20" s="11"/>
      <c r="AB20" t="s" s="10">
        <v>65</v>
      </c>
      <c r="AC20" t="s" s="10">
        <v>142</v>
      </c>
      <c r="AD20" s="12">
        <v>0</v>
      </c>
      <c r="AE20" t="s" s="10">
        <v>142</v>
      </c>
      <c r="AF20" s="12">
        <v>0</v>
      </c>
      <c r="AG20" t="s" s="10">
        <v>215</v>
      </c>
      <c r="AH20" t="s" s="13">
        <f>IF(OR(F20="",LEFT(F20,3)="NC_"),"",IF(A20="Top die - HBM","SII_L_"&amp;F20,"L_"&amp;F20))</f>
        <v>225</v>
      </c>
      <c r="AI20" t="s" s="14">
        <f>IF(LEFT(F20,3)="NC_","",IF(OR(A20="Top die - C4 bump",A20="Top die - HBM"),IF(G20="inout","inout",IF(G20="input","output",IF(G20="output","input"))),""))</f>
        <v>164</v>
      </c>
      <c r="AJ20" s="15"/>
      <c r="AK20" t="s" s="16">
        <f>IF(A20="HBM - C4 bump","inout",IF(A20="Top die - HBM",IF(AI20="inout","inout",IF(AI20="input","output",IF(AI20="output","input"))),""))</f>
      </c>
      <c r="AL20" t="s" s="17">
        <v>226</v>
      </c>
      <c r="AM20" t="s" s="18">
        <f>IF(A20="Top die - C4 bump",IF(AI20="inout","inout",IF(AI20="input","output",IF(AI20="output","input",""))),IF(A20="HBM - C4 bump",IF(AK20="inout","inout",IF(AK20="input","output",IF(AK20="output","input"))),""))</f>
        <v>166</v>
      </c>
      <c r="AN20" t="s" s="19">
        <f>AL20</f>
        <v>227</v>
      </c>
      <c r="AO20" t="s" s="19">
        <f>IF(AM20="inout","inout",IF(AM20="input","output",IF(AM20="output","input","")))</f>
        <v>164</v>
      </c>
      <c r="AP20" t="s" s="19">
        <f>IF(AR20="Point-To-Point","HBM_"&amp;AU20&amp;"_DA"&amp;AS20,IF(AR20="Multi-Drop","HBM_"&amp;AT20&amp;"_DA"&amp;AS20,IF(AR20="High-Z","",IF(AN20="","",RIGHT(AN20,LEN(AN20)-3)))))</f>
        <v>224</v>
      </c>
      <c r="AQ20" t="s" s="19">
        <f>IF(AO20="inout","inout",IF(AO20="input","output",IF(AO20="output","input","")))</f>
        <v>166</v>
      </c>
      <c r="AR20" s="20"/>
      <c r="AS20" s="19"/>
      <c r="AT20" t="s" s="19">
        <f>IF(A20="HBM - C4 bump",IF(RIGHT(AU20,1)="E","EAST","WEST"),"")</f>
      </c>
      <c r="AU20" s="19"/>
      <c r="AV20" s="21"/>
      <c r="AW20" s="21"/>
      <c r="AX20" s="21"/>
      <c r="AY20" s="21"/>
      <c r="AZ20" s="21"/>
      <c r="BA20" s="21"/>
      <c r="BB20" s="21"/>
      <c r="BC20" s="21"/>
      <c r="BD20" s="23"/>
      <c r="BE20" s="23"/>
    </row>
    <row r="21" ht="13.55" customHeight="1">
      <c r="A21" t="s" s="7">
        <v>103</v>
      </c>
      <c r="B21" t="s" s="8">
        <v>211</v>
      </c>
      <c r="C21" t="s" s="8">
        <v>212</v>
      </c>
      <c r="D21" t="s" s="8">
        <v>179</v>
      </c>
      <c r="E21" t="s" s="8">
        <v>223</v>
      </c>
      <c r="F21" t="s" s="9">
        <v>228</v>
      </c>
      <c r="G21" t="s" s="10">
        <v>166</v>
      </c>
      <c r="H21" t="s" s="10">
        <v>64</v>
      </c>
      <c r="I21" s="11"/>
      <c r="J21" t="s" s="10">
        <v>65</v>
      </c>
      <c r="K21" s="11"/>
      <c r="L21" t="s" s="10">
        <v>65</v>
      </c>
      <c r="M21" s="11"/>
      <c r="N21" t="s" s="10">
        <v>65</v>
      </c>
      <c r="O21" s="11"/>
      <c r="P21" t="s" s="10">
        <v>65</v>
      </c>
      <c r="Q21" s="11"/>
      <c r="R21" t="s" s="10">
        <v>65</v>
      </c>
      <c r="S21" s="11"/>
      <c r="T21" t="s" s="10">
        <v>65</v>
      </c>
      <c r="U21" s="11"/>
      <c r="V21" t="s" s="10">
        <v>65</v>
      </c>
      <c r="W21" s="11"/>
      <c r="X21" t="s" s="10">
        <v>65</v>
      </c>
      <c r="Y21" s="11"/>
      <c r="Z21" t="s" s="10">
        <v>65</v>
      </c>
      <c r="AA21" s="11"/>
      <c r="AB21" t="s" s="10">
        <v>65</v>
      </c>
      <c r="AC21" t="s" s="10">
        <v>142</v>
      </c>
      <c r="AD21" s="12">
        <v>0</v>
      </c>
      <c r="AE21" t="s" s="10">
        <v>142</v>
      </c>
      <c r="AF21" s="12">
        <v>0</v>
      </c>
      <c r="AG21" t="s" s="10">
        <v>215</v>
      </c>
      <c r="AH21" t="s" s="13">
        <f>IF(OR(F21="",LEFT(F21,3)="NC_"),"",IF(A21="Top die - HBM","SII_L_"&amp;F21,"L_"&amp;F21))</f>
        <v>229</v>
      </c>
      <c r="AI21" t="s" s="14">
        <f>IF(LEFT(F21,3)="NC_","",IF(OR(A21="Top die - C4 bump",A21="Top die - HBM"),IF(G21="inout","inout",IF(G21="input","output",IF(G21="output","input"))),""))</f>
        <v>164</v>
      </c>
      <c r="AJ21" s="15"/>
      <c r="AK21" t="s" s="16">
        <f>IF(A21="HBM - C4 bump","inout",IF(A21="Top die - HBM",IF(AI21="inout","inout",IF(AI21="input","output",IF(AI21="output","input"))),""))</f>
      </c>
      <c r="AL21" t="s" s="17">
        <v>230</v>
      </c>
      <c r="AM21" t="s" s="18">
        <f>IF(A21="Top die - C4 bump",IF(AI21="inout","inout",IF(AI21="input","output",IF(AI21="output","input",""))),IF(A21="HBM - C4 bump",IF(AK21="inout","inout",IF(AK21="input","output",IF(AK21="output","input"))),""))</f>
        <v>166</v>
      </c>
      <c r="AN21" t="s" s="19">
        <f>AL21</f>
        <v>231</v>
      </c>
      <c r="AO21" t="s" s="19">
        <f>IF(AM21="inout","inout",IF(AM21="input","output",IF(AM21="output","input","")))</f>
        <v>164</v>
      </c>
      <c r="AP21" t="s" s="19">
        <f>IF(AR21="Point-To-Point","HBM_"&amp;AU21&amp;"_DA"&amp;AS21,IF(AR21="Multi-Drop","HBM_"&amp;AT21&amp;"_DA"&amp;AS21,IF(AR21="High-Z","",IF(AN21="","",RIGHT(AN21,LEN(AN21)-3)))))</f>
        <v>228</v>
      </c>
      <c r="AQ21" t="s" s="19">
        <f>IF(AO21="inout","inout",IF(AO21="input","output",IF(AO21="output","input","")))</f>
        <v>166</v>
      </c>
      <c r="AR21" s="20"/>
      <c r="AS21" s="19"/>
      <c r="AT21" t="s" s="19">
        <f>IF(A21="HBM - C4 bump",IF(RIGHT(AU21,1)="E","EAST","WEST"),"")</f>
      </c>
      <c r="AU21" s="19"/>
      <c r="AV21" s="21"/>
      <c r="AW21" s="21"/>
      <c r="AX21" s="21"/>
      <c r="AY21" s="21"/>
      <c r="AZ21" s="21"/>
      <c r="BA21" s="21"/>
      <c r="BB21" s="21"/>
      <c r="BC21" s="21"/>
      <c r="BD21" s="23"/>
      <c r="BE21" s="23"/>
    </row>
    <row r="22" ht="13.55" customHeight="1">
      <c r="A22" t="s" s="7">
        <v>103</v>
      </c>
      <c r="B22" t="s" s="8">
        <v>232</v>
      </c>
      <c r="C22" t="s" s="8">
        <v>233</v>
      </c>
      <c r="D22" t="s" s="8">
        <v>234</v>
      </c>
      <c r="E22" s="21"/>
      <c r="F22" t="s" s="9">
        <v>235</v>
      </c>
      <c r="G22" t="s" s="10">
        <v>164</v>
      </c>
      <c r="H22" t="s" s="10">
        <v>236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t="s" s="13">
        <f>IF(OR(F22="",LEFT(F22,3)="NC_"),"",IF(A22="Top die - HBM","SII_L_"&amp;F22,"L_"&amp;F22))</f>
      </c>
      <c r="AI22" t="s" s="14">
        <f>IF(LEFT(F22,3)="NC_","",IF(OR(A22="Top die - C4 bump",A22="Top die - HBM"),IF(G22="inout","inout",IF(G22="input","output",IF(G22="output","input"))),""))</f>
      </c>
      <c r="AJ22" s="15"/>
      <c r="AK22" t="s" s="16">
        <f>IF(A22="HBM - C4 bump","inout",IF(A22="Top die - HBM",IF(AI22="inout","inout",IF(AI22="input","output",IF(AI22="output","input"))),""))</f>
      </c>
      <c r="AL22" s="17"/>
      <c r="AM22" t="s" s="18">
        <f>IF(A22="Top die - C4 bump",IF(AI22="inout","inout",IF(AI22="input","output",IF(AI22="output","input",""))),IF(A22="HBM - C4 bump",IF(AK22="inout","inout",IF(AK22="input","output",IF(AK22="output","input"))),""))</f>
      </c>
      <c r="AN22" t="s" s="19">
        <f>AL22</f>
      </c>
      <c r="AO22" t="s" s="19">
        <f>IF(AM22="inout","inout",IF(AM22="input","output",IF(AM22="output","input","")))</f>
      </c>
      <c r="AP22" t="s" s="19">
        <f>IF(AR22="Point-To-Point","HBM_"&amp;AU22&amp;"_DA"&amp;AS22,IF(AR22="Multi-Drop","HBM_"&amp;AT22&amp;"_DA"&amp;AS22,IF(AR22="High-Z","",IF(AN22="","",RIGHT(AN22,LEN(AN22)-3)))))</f>
      </c>
      <c r="AQ22" t="s" s="19">
        <f>IF(AO22="inout","inout",IF(AO22="input","output",IF(AO22="output","input","")))</f>
      </c>
      <c r="AR22" s="20"/>
      <c r="AS22" s="19"/>
      <c r="AT22" t="s" s="19">
        <f>IF(A22="HBM - C4 bump",IF(RIGHT(AU22,1)="E","EAST","WEST"),"")</f>
      </c>
      <c r="AU22" s="19"/>
      <c r="AV22" s="21"/>
      <c r="AW22" s="21"/>
      <c r="AX22" s="21"/>
      <c r="AY22" s="21"/>
      <c r="AZ22" s="21"/>
      <c r="BA22" s="21"/>
      <c r="BB22" s="21"/>
      <c r="BC22" s="21"/>
      <c r="BD22" s="23"/>
      <c r="BE22" s="23"/>
    </row>
    <row r="23" ht="13.55" customHeight="1">
      <c r="A23" t="s" s="7">
        <v>103</v>
      </c>
      <c r="B23" t="s" s="8">
        <v>232</v>
      </c>
      <c r="C23" t="s" s="8">
        <v>233</v>
      </c>
      <c r="D23" t="s" s="8">
        <v>234</v>
      </c>
      <c r="E23" s="21"/>
      <c r="F23" t="s" s="9">
        <v>237</v>
      </c>
      <c r="G23" t="s" s="10">
        <v>164</v>
      </c>
      <c r="H23" t="s" s="10">
        <v>236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t="s" s="13">
        <f>IF(OR(F23="",LEFT(F23,3)="NC_"),"",IF(A23="Top die - HBM","SII_L_"&amp;F23,"L_"&amp;F23))</f>
      </c>
      <c r="AI23" t="s" s="14">
        <f>IF(LEFT(F23,3)="NC_","",IF(OR(A23="Top die - C4 bump",A23="Top die - HBM"),IF(G23="inout","inout",IF(G23="input","output",IF(G23="output","input"))),""))</f>
      </c>
      <c r="AJ23" s="15"/>
      <c r="AK23" t="s" s="16">
        <f>IF(A23="HBM - C4 bump","inout",IF(A23="Top die - HBM",IF(AI23="inout","inout",IF(AI23="input","output",IF(AI23="output","input"))),""))</f>
      </c>
      <c r="AL23" s="17"/>
      <c r="AM23" t="s" s="18">
        <f>IF(A23="Top die - C4 bump",IF(AI23="inout","inout",IF(AI23="input","output",IF(AI23="output","input",""))),IF(A23="HBM - C4 bump",IF(AK23="inout","inout",IF(AK23="input","output",IF(AK23="output","input"))),""))</f>
      </c>
      <c r="AN23" t="s" s="19">
        <f>AL23</f>
      </c>
      <c r="AO23" t="s" s="19">
        <f>IF(AM23="inout","inout",IF(AM23="input","output",IF(AM23="output","input","")))</f>
      </c>
      <c r="AP23" t="s" s="19">
        <f>IF(AR23="Point-To-Point","HBM_"&amp;AU23&amp;"_DA"&amp;AS23,IF(AR23="Multi-Drop","HBM_"&amp;AT23&amp;"_DA"&amp;AS23,IF(AR23="High-Z","",IF(AN23="","",RIGHT(AN23,LEN(AN23)-3)))))</f>
      </c>
      <c r="AQ23" t="s" s="19">
        <f>IF(AO23="inout","inout",IF(AO23="input","output",IF(AO23="output","input","")))</f>
      </c>
      <c r="AR23" s="20"/>
      <c r="AS23" s="19"/>
      <c r="AT23" t="s" s="19">
        <f>IF(A23="HBM - C4 bump",IF(RIGHT(AU23,1)="E","EAST","WEST"),"")</f>
      </c>
      <c r="AU23" s="19"/>
      <c r="AV23" s="21"/>
      <c r="AW23" s="21"/>
      <c r="AX23" s="21"/>
      <c r="AY23" s="21"/>
      <c r="AZ23" s="21"/>
      <c r="BA23" s="21"/>
      <c r="BB23" s="21"/>
      <c r="BC23" s="21"/>
      <c r="BD23" s="23"/>
      <c r="BE23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