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IIT\Sprint 2\Practice_S2\"/>
    </mc:Choice>
  </mc:AlternateContent>
  <bookViews>
    <workbookView xWindow="0" yWindow="0" windowWidth="23040" windowHeight="9192" activeTab="6"/>
  </bookViews>
  <sheets>
    <sheet name="DataSet" sheetId="1" r:id="rId1"/>
    <sheet name="P Task 1" sheetId="16" r:id="rId2"/>
    <sheet name="P Task 2a" sheetId="12" r:id="rId3"/>
    <sheet name="P Task 2b" sheetId="20" r:id="rId4"/>
    <sheet name="P Task 3a" sheetId="18" r:id="rId5"/>
    <sheet name="P Task 3b" sheetId="13" r:id="rId6"/>
    <sheet name="P Task 4" sheetId="15" r:id="rId7"/>
  </sheets>
  <definedNames>
    <definedName name="_xlnm._FilterDatabase" localSheetId="0" hidden="1">DataSet!$A$1:$K$46</definedName>
    <definedName name="_xlnm._FilterDatabase" localSheetId="5" hidden="1">'P Task 3b'!$A$1:$L$46</definedName>
  </definedNames>
  <calcPr calcId="162913"/>
  <pivotCaches>
    <pivotCache cacheId="2" r:id="rId8"/>
    <pivotCache cacheId="1" r:id="rId9"/>
  </pivotCaches>
</workbook>
</file>

<file path=xl/calcChain.xml><?xml version="1.0" encoding="utf-8"?>
<calcChain xmlns="http://schemas.openxmlformats.org/spreadsheetml/2006/main">
  <c r="E14" i="16" l="1"/>
  <c r="E13" i="16"/>
  <c r="E10" i="16"/>
  <c r="E11" i="16"/>
  <c r="E9" i="16"/>
  <c r="E6" i="16"/>
  <c r="E7" i="16"/>
  <c r="E5" i="16"/>
  <c r="L9" i="18" l="1"/>
  <c r="L21" i="18"/>
  <c r="L8" i="18"/>
  <c r="L12" i="18"/>
  <c r="L20" i="18"/>
  <c r="L38" i="18"/>
  <c r="L15" i="18"/>
  <c r="L30" i="18"/>
  <c r="L4" i="18"/>
  <c r="L17" i="18"/>
  <c r="L11" i="18"/>
  <c r="L22" i="18"/>
  <c r="L14" i="18"/>
  <c r="L18" i="18"/>
  <c r="L19" i="18"/>
  <c r="L33" i="18"/>
  <c r="L16" i="18"/>
  <c r="L10" i="18"/>
  <c r="L37" i="18"/>
  <c r="L28" i="18"/>
  <c r="L36" i="18"/>
  <c r="L34" i="18"/>
  <c r="L42" i="18"/>
  <c r="L3" i="18"/>
  <c r="L24" i="18"/>
  <c r="L45" i="18"/>
  <c r="L44" i="18"/>
  <c r="L43" i="18"/>
  <c r="L46" i="18"/>
  <c r="L26" i="18"/>
  <c r="L2" i="18"/>
  <c r="L27" i="18"/>
  <c r="L25" i="18"/>
  <c r="L39" i="18"/>
  <c r="L41" i="18"/>
  <c r="L5" i="18"/>
  <c r="L32" i="18"/>
  <c r="L40" i="18"/>
  <c r="L29" i="18"/>
  <c r="L35" i="18"/>
  <c r="L23" i="18"/>
  <c r="L31" i="18"/>
  <c r="L6" i="18"/>
  <c r="L7" i="18"/>
  <c r="L13" i="18"/>
  <c r="P10" i="15" l="1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2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3" i="12"/>
  <c r="L4" i="12"/>
  <c r="L5" i="12"/>
  <c r="L2" i="12"/>
  <c r="T8" i="13" l="1"/>
  <c r="T7" i="13"/>
  <c r="T9" i="13"/>
  <c r="P11" i="13"/>
  <c r="T10" i="13" l="1"/>
  <c r="T11" i="13" s="1"/>
  <c r="T12" i="13" l="1"/>
</calcChain>
</file>

<file path=xl/sharedStrings.xml><?xml version="1.0" encoding="utf-8"?>
<sst xmlns="http://schemas.openxmlformats.org/spreadsheetml/2006/main" count="1353" uniqueCount="119">
  <si>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</si>
  <si>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</si>
  <si>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</si>
  <si>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</si>
  <si>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</si>
  <si>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</si>
  <si>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</si>
  <si>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</si>
  <si>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</si>
  <si>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</si>
  <si>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</si>
  <si>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</si>
  <si>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</si>
  <si>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</si>
  <si>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</si>
  <si>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</si>
  <si>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</si>
  <si>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</si>
  <si>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</si>
  <si>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</si>
  <si>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</si>
  <si>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</si>
  <si>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</si>
  <si>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</si>
  <si>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</si>
  <si>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</si>
  <si>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</si>
  <si>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</si>
  <si>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</si>
  <si>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</si>
  <si>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</si>
  <si>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</si>
  <si>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</si>
  <si>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</si>
  <si>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</si>
  <si>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</si>
  <si>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</si>
  <si>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</si>
  <si>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</si>
  <si>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</si>
  <si>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</si>
  <si>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</si>
  <si>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</si>
  <si>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</si>
  <si>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</si>
  <si>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</si>
  <si>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</si>
  <si>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</si>
  <si>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</si>
  <si>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</si>
  <si>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</si>
  <si>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</si>
  <si>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</si>
  <si>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</si>
  <si>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</si>
  <si>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</si>
  <si>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</si>
  <si>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</si>
  <si>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</si>
  <si>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</si>
  <si>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</si>
  <si>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</si>
  <si>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</si>
  <si>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</si>
  <si>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</si>
  <si>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</si>
  <si>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</si>
  <si>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</si>
  <si>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</si>
  <si>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</si>
  <si>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</si>
  <si>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</si>
  <si>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</si>
  <si>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</si>
  <si>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</si>
  <si>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</si>
  <si>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</si>
  <si>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</si>
  <si>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</si>
  <si>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</si>
  <si>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</si>
  <si>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</si>
  <si>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</si>
  <si>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</si>
  <si>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</si>
  <si>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</si>
  <si>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</si>
  <si>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</si>
  <si>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</si>
  <si>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</si>
  <si>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</si>
  <si>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</si>
  <si>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</si>
  <si>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Range</t>
  </si>
  <si>
    <t>Age</t>
  </si>
  <si>
    <t>Max Age of Recruitment</t>
  </si>
  <si>
    <t>Outliers</t>
  </si>
  <si>
    <t>Q1</t>
  </si>
  <si>
    <t>Q2</t>
  </si>
  <si>
    <t>Q3</t>
  </si>
  <si>
    <t>IQR</t>
  </si>
  <si>
    <t>Lower Fence</t>
  </si>
  <si>
    <t>Upper Fence</t>
  </si>
  <si>
    <t>(max of age)</t>
  </si>
  <si>
    <t>Any Outlier</t>
  </si>
  <si>
    <t>Month of Placement</t>
  </si>
  <si>
    <t>Month with Highest Placements</t>
  </si>
  <si>
    <t xml:space="preserve">Yes,there is a outlier which is highlighted in the sheet. </t>
  </si>
  <si>
    <t>Row Labels</t>
  </si>
  <si>
    <t>(blank)</t>
  </si>
  <si>
    <t>Grand Total</t>
  </si>
  <si>
    <t>Min of Package Offered</t>
  </si>
  <si>
    <t>Max of Package Offered2</t>
  </si>
  <si>
    <t>Average of Package Offered</t>
  </si>
  <si>
    <t>&lt;20 or (blank)</t>
  </si>
  <si>
    <t>20-25</t>
  </si>
  <si>
    <t>25-30</t>
  </si>
  <si>
    <t>30-35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</si>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</sst>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2" fillId="3" borderId="2" xfId="0" applyFont="1" applyFill="1" applyBorder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6.765936574076" createdVersion="6" refreshedVersion="6" minRefreshableVersion="3" recordCount="63">
  <cacheSource type="worksheet">
    <worksheetSource ref="A1:K1048576" sheet="DataSet"/>
  </cacheSource>
  <cacheFields count="11">
    <cacheField name="Student Name" numFmtId="0">
      <sharedItems containsBlank="1"/>
    </cacheField>
    <cacheField name="University" numFmtId="0">
      <sharedItems containsBlank="1" count="4">
        <s v="Harvard "/>
        <s v="Boston"/>
        <s v="Washington"/>
        <m/>
      </sharedItems>
    </cacheField>
    <cacheField name="Package Offered" numFmtId="0">
      <sharedItems containsString="0" containsBlank="1" containsNumber="1" containsInteger="1" minValue="10000" maxValue="230000" count="19">
        <n v="230000"/>
        <n v="40000"/>
        <n v="80000"/>
        <n v="45000"/>
        <n v="90000"/>
        <n v="89700"/>
        <n v="150000"/>
        <n v="85000"/>
        <n v="55000"/>
        <n v="110000"/>
        <n v="70000"/>
        <n v="65000"/>
        <n v="10000"/>
        <n v="130000"/>
        <n v="140000"/>
        <n v="60000"/>
        <n v="50000"/>
        <n v="89000"/>
        <m/>
      </sharedItems>
    </cacheField>
    <cacheField name="Type of Company" numFmtId="0">
      <sharedItems containsBlank="1"/>
    </cacheField>
    <cacheField name="Student Native Country" numFmtId="0">
      <sharedItems containsBlank="1"/>
    </cacheField>
    <cacheField name="Prior work Experience in years" numFmtId="0">
      <sharedItems containsString="0" containsBlank="1" containsNumber="1" containsInteger="1" minValue="0" maxValue="12"/>
    </cacheField>
    <cacheField name="Domain" numFmtId="0">
      <sharedItems containsBlank="1" count="4">
        <s v="Finance"/>
        <s v="Pharmaceutical "/>
        <s v="IT"/>
        <m/>
      </sharedItems>
    </cacheField>
    <cacheField name="Passport Number" numFmtId="0">
      <sharedItems containsBlank="1" containsMixedTypes="1" containsNumber="1" containsInteger="1" minValue="88885623" maxValue="888856143"/>
    </cacheField>
    <cacheField name="Date of Birth" numFmtId="0">
      <sharedItems containsNonDate="0" containsDate="1" containsString="0" containsBlank="1" minDate="1981-12-26T00:00:00" maxDate="1996-11-29T00:00:00"/>
    </cacheField>
    <cacheField name="Date of Admission" numFmtId="0">
      <sharedItems containsNonDate="0" containsDate="1" containsString="0" containsBlank="1" minDate="2016-03-04T00:00:00" maxDate="2017-05-02T00:00:00"/>
    </cacheField>
    <cacheField name="Date of Placement" numFmtId="0">
      <sharedItems containsNonDate="0" containsDate="1" containsString="0" containsBlank="1" minDate="2018-01-05T00:00:00" maxDate="2021-03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26.840681944443" createdVersion="6" refreshedVersion="6" minRefreshableVersion="3" recordCount="63">
  <cacheSource type="worksheet">
    <worksheetSource ref="A1:L1048576" sheet="P Task 2a"/>
  </cacheSource>
  <cacheFields count="12">
    <cacheField name="Student Name" numFmtId="0">
      <sharedItems containsBlank="1"/>
    </cacheField>
    <cacheField name="University" numFmtId="0">
      <sharedItems containsBlank="1"/>
    </cacheField>
    <cacheField name="Package Offered" numFmtId="0">
      <sharedItems containsString="0" containsBlank="1" containsNumber="1" containsInteger="1" minValue="10000" maxValue="230000"/>
    </cacheField>
    <cacheField name="Type of Company" numFmtId="0">
      <sharedItems containsBlank="1"/>
    </cacheField>
    <cacheField name="Student Native Country" numFmtId="0">
      <sharedItems containsBlank="1"/>
    </cacheField>
    <cacheField name="Prior work Experience in years" numFmtId="0">
      <sharedItems containsString="0" containsBlank="1" containsNumber="1" containsInteger="1" minValue="0" maxValue="12"/>
    </cacheField>
    <cacheField name="Domain" numFmtId="0">
      <sharedItems containsBlank="1"/>
    </cacheField>
    <cacheField name="Passport Number" numFmtId="0">
      <sharedItems containsBlank="1" containsMixedTypes="1" containsNumber="1" containsInteger="1" minValue="88885623" maxValue="888856143"/>
    </cacheField>
    <cacheField name="Date of Birth" numFmtId="0">
      <sharedItems containsNonDate="0" containsDate="1" containsString="0" containsBlank="1" minDate="1981-12-26T00:00:00" maxDate="1996-11-29T00:00:00"/>
    </cacheField>
    <cacheField name="Date of Admission" numFmtId="0">
      <sharedItems containsNonDate="0" containsDate="1" containsString="0" containsBlank="1" minDate="2016-03-04T00:00:00" maxDate="2017-05-02T00:00:00"/>
    </cacheField>
    <cacheField name="Date of Placement" numFmtId="0">
      <sharedItems containsNonDate="0" containsDate="1" containsString="0" containsBlank="1" minDate="2018-01-05T00:00:00" maxDate="2021-03-17T00:00:00"/>
    </cacheField>
    <cacheField name="Age" numFmtId="0">
      <sharedItems containsString="0" containsBlank="1" containsNumber="1" minValue="21.828884325804243" maxValue="38.020533880903493" count="46">
        <n v="28.829568788501028"/>
        <n v="30.644763860369611"/>
        <n v="27.498973305954827"/>
        <n v="31.022587268993838"/>
        <n v="29.820670773442849"/>
        <n v="27.59479808350445"/>
        <n v="23.093771389459274"/>
        <n v="28.435318275154003"/>
        <n v="25.284052019164957"/>
        <n v="33.516769336071185"/>
        <n v="28.142368240930868"/>
        <n v="30.028747433264886"/>
        <n v="27.030800821355236"/>
        <n v="28.547570157426421"/>
        <n v="28.046543463381244"/>
        <n v="27.605749486652979"/>
        <n v="24.451745379876797"/>
        <n v="28.432580424366872"/>
        <n v="30.581793292265573"/>
        <n v="23.531827515400412"/>
        <n v="25.349760438056126"/>
        <n v="23.786447638603697"/>
        <n v="24.3750855578371"/>
        <n v="22.108145106091719"/>
        <n v="34.102669404517457"/>
        <n v="25.883641341546884"/>
        <n v="21.853524982888434"/>
        <n v="21.935660506502394"/>
        <n v="22.04517453798768"/>
        <n v="21.828884325804243"/>
        <n v="25.472963723477072"/>
        <n v="38.020533880903493"/>
        <n v="25.418206707734427"/>
        <n v="25.555099247091032"/>
        <n v="23.041752224503764"/>
        <n v="22.754277891854894"/>
        <n v="32.829568788501028"/>
        <n v="24.930869267624914"/>
        <n v="22.759753593429156"/>
        <n v="25.333333333333332"/>
        <n v="24.276522929500342"/>
        <n v="26.091718001368925"/>
        <n v="25.078713210130047"/>
        <n v="32.572210814510612"/>
        <n v="31.805612594113622"/>
        <m/>
      </sharedItems>
      <fieldGroup base="11">
        <rangePr autoStart="0" autoEnd="0" startNum="20" endNum="40" groupInterval="5"/>
        <groupItems count="6">
          <s v="&lt;20 or (blank)"/>
          <s v="20-25"/>
          <s v="25-30"/>
          <s v="30-35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Rudra Verma"/>
    <x v="0"/>
    <x v="0"/>
    <s v="Finance"/>
    <s v="India"/>
    <n v="5"/>
    <x v="0"/>
    <s v="F2356145"/>
    <d v="1990-02-25T00:00:00"/>
    <d v="2016-04-03T00:00:00"/>
    <d v="2018-12-25T00:00:00"/>
  </r>
  <r>
    <s v="Aayansh Sharma"/>
    <x v="1"/>
    <x v="1"/>
    <s v="Pharmaceutical "/>
    <s v="India"/>
    <n v="5"/>
    <x v="1"/>
    <s v="J4563219"/>
    <d v="1989-02-17T00:00:00"/>
    <d v="2017-04-08T00:00:00"/>
    <d v="2019-10-11T00:00:00"/>
  </r>
  <r>
    <s v="Aditya Pandey"/>
    <x v="2"/>
    <x v="2"/>
    <s v="IT"/>
    <s v="India"/>
    <n v="3"/>
    <x v="2"/>
    <s v="W4526893"/>
    <d v="1991-07-21T00:00:00"/>
    <d v="2017-03-17T00:00:00"/>
    <d v="2019-01-19T00:00:00"/>
  </r>
  <r>
    <s v="Dhruv Verma"/>
    <x v="1"/>
    <x v="3"/>
    <s v="Finance"/>
    <s v="India"/>
    <n v="5"/>
    <x v="0"/>
    <s v="K4578236"/>
    <d v="1990-03-08T00:00:00"/>
    <d v="2016-03-14T00:00:00"/>
    <d v="2021-03-16T00:00:00"/>
  </r>
  <r>
    <s v="Veer Patil"/>
    <x v="1"/>
    <x v="4"/>
    <s v="Finance"/>
    <s v="India"/>
    <n v="5"/>
    <x v="0"/>
    <s v="K4578237"/>
    <d v="1989-09-01T00:00:00"/>
    <d v="2017-03-15T00:00:00"/>
    <d v="2019-06-28T00:00:00"/>
  </r>
  <r>
    <s v="Ahmed Shah"/>
    <x v="2"/>
    <x v="5"/>
    <s v="Finance"/>
    <s v="India"/>
    <n v="3"/>
    <x v="0"/>
    <s v="K4578238"/>
    <d v="1992-01-07T00:00:00"/>
    <d v="2017-03-01T00:00:00"/>
    <d v="2019-08-12T00:00:00"/>
  </r>
  <r>
    <s v="Viyaan K"/>
    <x v="2"/>
    <x v="5"/>
    <s v="Finance"/>
    <s v="India"/>
    <n v="4"/>
    <x v="0"/>
    <s v="K4578239"/>
    <d v="1995-06-06T00:00:00"/>
    <d v="2016-03-05T00:00:00"/>
    <d v="2018-07-10T00:00:00"/>
  </r>
  <r>
    <s v="Shivnew Patel"/>
    <x v="2"/>
    <x v="5"/>
    <s v="Finance"/>
    <s v="India"/>
    <n v="3"/>
    <x v="2"/>
    <s v="K4578240"/>
    <d v="1991-07-24T00:00:00"/>
    <d v="2017-03-12T00:00:00"/>
    <d v="2019-12-30T00:00:00"/>
  </r>
  <r>
    <s v="Atharv Mahajan"/>
    <x v="0"/>
    <x v="5"/>
    <s v="Finance"/>
    <s v="India"/>
    <n v="5"/>
    <x v="2"/>
    <s v="K4578241"/>
    <d v="1993-06-06T00:00:00"/>
    <d v="2017-03-05T00:00:00"/>
    <d v="2018-09-18T00:00:00"/>
  </r>
  <r>
    <s v="Ivaan Thakrey"/>
    <x v="0"/>
    <x v="2"/>
    <s v="Finance"/>
    <s v="India"/>
    <n v="5"/>
    <x v="2"/>
    <s v="K4578242"/>
    <d v="1986-04-12T00:00:00"/>
    <d v="2016-04-23T00:00:00"/>
    <d v="2019-10-18T00:00:00"/>
  </r>
  <r>
    <s v="Yuvaan Sheik"/>
    <x v="0"/>
    <x v="6"/>
    <s v="Finance"/>
    <s v="India"/>
    <n v="5"/>
    <x v="0"/>
    <s v="K4578243"/>
    <d v="1991-07-01T00:00:00"/>
    <d v="2017-03-07T00:00:00"/>
    <d v="2019-08-22T00:00:00"/>
  </r>
  <r>
    <s v="Ishaan Verma"/>
    <x v="2"/>
    <x v="6"/>
    <s v="Finance"/>
    <s v="India"/>
    <n v="5"/>
    <x v="0"/>
    <s v="K4578244"/>
    <d v="1989-06-16T00:00:00"/>
    <d v="2017-04-29T00:00:00"/>
    <d v="2019-06-27T00:00:00"/>
  </r>
  <r>
    <s v="Kabir Singh"/>
    <x v="0"/>
    <x v="5"/>
    <s v="IT"/>
    <s v="India"/>
    <n v="5"/>
    <x v="2"/>
    <s v="K4578245"/>
    <d v="1991-09-03T00:00:00"/>
    <d v="2016-04-27T00:00:00"/>
    <d v="2018-09-14T00:00:00"/>
  </r>
  <r>
    <s v="Arjun Singh"/>
    <x v="1"/>
    <x v="7"/>
    <s v="Pharmaceutical "/>
    <s v="India"/>
    <n v="5"/>
    <x v="1"/>
    <n v="88885623"/>
    <d v="1991-04-20T00:00:00"/>
    <d v="2017-03-12T00:00:00"/>
    <d v="2019-11-06T00:00:00"/>
  </r>
  <r>
    <s v="Bella Wilson"/>
    <x v="1"/>
    <x v="8"/>
    <s v="Pharmaceutical "/>
    <s v="USA"/>
    <n v="5"/>
    <x v="1"/>
    <n v="888856126"/>
    <d v="1990-12-04T00:00:00"/>
    <d v="2016-04-10T00:00:00"/>
    <d v="2018-12-21T00:00:00"/>
  </r>
  <r>
    <s v="Lucus Jones"/>
    <x v="1"/>
    <x v="3"/>
    <s v="Pharmaceutical "/>
    <s v="USA"/>
    <n v="5"/>
    <x v="2"/>
    <n v="888856127"/>
    <d v="1991-05-07T00:00:00"/>
    <d v="2016-03-13T00:00:00"/>
    <d v="2018-12-14T00:00:00"/>
  </r>
  <r>
    <s v="Maya Haris"/>
    <x v="1"/>
    <x v="9"/>
    <s v="Pharmaceutical "/>
    <s v="USA"/>
    <n v="5"/>
    <x v="1"/>
    <n v="888856128"/>
    <d v="1994-08-14T00:00:00"/>
    <d v="2017-04-14T00:00:00"/>
    <d v="2019-01-26T00:00:00"/>
  </r>
  <r>
    <s v="Velentina Clark"/>
    <x v="1"/>
    <x v="2"/>
    <s v="Finance"/>
    <s v="USA"/>
    <n v="5"/>
    <x v="0"/>
    <n v="888856129"/>
    <d v="1989-12-21T00:00:00"/>
    <d v="2016-03-17T00:00:00"/>
    <d v="2018-05-28T00:00:00"/>
  </r>
  <r>
    <s v="Robert Anderson"/>
    <x v="1"/>
    <x v="10"/>
    <s v="Finance"/>
    <s v="USA"/>
    <n v="5"/>
    <x v="0"/>
    <n v="888856130"/>
    <d v="1987-12-01T00:00:00"/>
    <d v="2016-04-12T00:00:00"/>
    <d v="2018-07-01T00:00:00"/>
  </r>
  <r>
    <s v="Delilah Williams"/>
    <x v="2"/>
    <x v="11"/>
    <s v="IT"/>
    <s v="USA"/>
    <n v="4"/>
    <x v="2"/>
    <n v="888856131"/>
    <d v="1995-08-10T00:00:00"/>
    <d v="2017-03-20T00:00:00"/>
    <d v="2019-02-20T00:00:00"/>
  </r>
  <r>
    <s v="Charles Taylor"/>
    <x v="2"/>
    <x v="10"/>
    <s v="IT"/>
    <s v="USA"/>
    <n v="4"/>
    <x v="2"/>
    <n v="888856132"/>
    <d v="1994-09-25T00:00:00"/>
    <d v="2017-03-08T00:00:00"/>
    <d v="2020-01-31T00:00:00"/>
  </r>
  <r>
    <s v="Anna Perez"/>
    <x v="2"/>
    <x v="3"/>
    <s v="IT"/>
    <s v="USA"/>
    <n v="2"/>
    <x v="2"/>
    <n v="888856133"/>
    <d v="1994-09-25T00:00:00"/>
    <d v="2016-04-10T00:00:00"/>
    <d v="2018-07-09T00:00:00"/>
  </r>
  <r>
    <s v="Ivy Thomas"/>
    <x v="2"/>
    <x v="12"/>
    <s v="IT"/>
    <s v="USA"/>
    <n v="0"/>
    <x v="2"/>
    <n v="888856134"/>
    <d v="1994-02-18T00:00:00"/>
    <d v="2017-04-17T00:00:00"/>
    <d v="2018-07-05T00:00:00"/>
  </r>
  <r>
    <s v="Richard Thompson"/>
    <x v="0"/>
    <x v="13"/>
    <s v="IT"/>
    <s v="USA"/>
    <n v="2"/>
    <x v="2"/>
    <n v="888856135"/>
    <d v="1995-11-27T00:00:00"/>
    <d v="2016-03-04T00:00:00"/>
    <d v="2018-01-05T00:00:00"/>
  </r>
  <r>
    <s v="Claire Abderson"/>
    <x v="0"/>
    <x v="13"/>
    <s v="IT"/>
    <s v="USA"/>
    <n v="10"/>
    <x v="2"/>
    <n v="888856136"/>
    <d v="1985-06-23T00:00:00"/>
    <d v="2017-05-01T00:00:00"/>
    <d v="2019-07-31T00:00:00"/>
  </r>
  <r>
    <s v="Ariana Jackson"/>
    <x v="0"/>
    <x v="14"/>
    <s v="IT"/>
    <s v="USA"/>
    <n v="3"/>
    <x v="2"/>
    <n v="888856137"/>
    <d v="1993-01-08T00:00:00"/>
    <d v="2017-03-08T00:00:00"/>
    <d v="2018-11-27T00:00:00"/>
  </r>
  <r>
    <s v="Serenity Taylor"/>
    <x v="0"/>
    <x v="3"/>
    <s v="Pharmaceutical "/>
    <s v="USA"/>
    <n v="5"/>
    <x v="1"/>
    <n v="888856138"/>
    <d v="1996-03-10T00:00:00"/>
    <d v="2016-04-04T00:00:00"/>
    <d v="2018-01-16T00:00:00"/>
  </r>
  <r>
    <s v="Oliver Smith"/>
    <x v="0"/>
    <x v="5"/>
    <s v="Pharmaceutical "/>
    <s v="USA"/>
    <n v="5"/>
    <x v="1"/>
    <n v="888856139"/>
    <d v="1996-05-17T00:00:00"/>
    <d v="2016-03-24T00:00:00"/>
    <d v="2018-04-24T00:00:00"/>
  </r>
  <r>
    <s v="Ethan S"/>
    <x v="0"/>
    <x v="6"/>
    <s v="Pharmaceutical "/>
    <s v="UAE"/>
    <n v="5"/>
    <x v="1"/>
    <n v="888856140"/>
    <d v="1996-04-12T00:00:00"/>
    <d v="2016-03-31T00:00:00"/>
    <d v="2018-04-29T00:00:00"/>
  </r>
  <r>
    <s v="Jacob Williams"/>
    <x v="1"/>
    <x v="7"/>
    <s v="Pharmaceutical "/>
    <s v="UAE"/>
    <n v="0"/>
    <x v="1"/>
    <n v="888856141"/>
    <d v="1996-11-28T00:00:00"/>
    <d v="2016-03-07T00:00:00"/>
    <d v="2018-09-27T00:00:00"/>
  </r>
  <r>
    <s v="James Martinez"/>
    <x v="2"/>
    <x v="15"/>
    <s v="Finance"/>
    <s v="USA"/>
    <n v="5"/>
    <x v="2"/>
    <n v="888856142"/>
    <d v="1993-03-05T00:00:00"/>
    <d v="2016-03-06T00:00:00"/>
    <d v="2018-08-25T00:00:00"/>
  </r>
  <r>
    <s v="Ruby Wilson"/>
    <x v="1"/>
    <x v="16"/>
    <s v="Finance"/>
    <s v="USA"/>
    <n v="12"/>
    <x v="2"/>
    <n v="888856143"/>
    <d v="1981-12-26T00:00:00"/>
    <d v="2017-03-30T00:00:00"/>
    <d v="2020-01-03T00:00:00"/>
  </r>
  <r>
    <s v="Skylar Walker"/>
    <x v="1"/>
    <x v="17"/>
    <s v="Finance"/>
    <s v="Italy"/>
    <n v="5"/>
    <x v="2"/>
    <s v="KK45268976"/>
    <d v="1994-11-10T00:00:00"/>
    <d v="2017-03-13T00:00:00"/>
    <d v="2020-04-11T00:00:00"/>
  </r>
  <r>
    <s v="Hailey Allen"/>
    <x v="1"/>
    <x v="8"/>
    <s v="Finance"/>
    <s v="Italy"/>
    <n v="5"/>
    <x v="2"/>
    <s v="KK45268977"/>
    <d v="1994-02-10T00:00:00"/>
    <d v="2017-03-15T00:00:00"/>
    <d v="2019-09-01T00:00:00"/>
  </r>
  <r>
    <s v="Jack Wright"/>
    <x v="2"/>
    <x v="3"/>
    <s v="Finance"/>
    <s v="USA"/>
    <n v="2"/>
    <x v="2"/>
    <s v="KK45268978"/>
    <d v="1996-10-02T00:00:00"/>
    <d v="2017-04-17T00:00:00"/>
    <d v="2019-10-18T00:00:00"/>
  </r>
  <r>
    <s v="Sophie Adamas"/>
    <x v="2"/>
    <x v="1"/>
    <s v="Finance"/>
    <s v="USA"/>
    <n v="2"/>
    <x v="0"/>
    <s v="KK45268979"/>
    <d v="1996-08-01T00:00:00"/>
    <d v="2017-04-23T00:00:00"/>
    <d v="2019-05-04T00:00:00"/>
  </r>
  <r>
    <s v="Elena Green"/>
    <x v="2"/>
    <x v="8"/>
    <s v="Finance"/>
    <s v="USA"/>
    <n v="4"/>
    <x v="0"/>
    <s v="KK45268980"/>
    <d v="1986-04-29T00:00:00"/>
    <d v="2017-03-09T00:00:00"/>
    <d v="2019-02-26T00:00:00"/>
  </r>
  <r>
    <s v="Michael Baker"/>
    <x v="2"/>
    <x v="16"/>
    <s v="Finance"/>
    <s v="USA"/>
    <n v="3"/>
    <x v="0"/>
    <s v="KK45268981"/>
    <d v="1994-08-30T00:00:00"/>
    <d v="2017-04-07T00:00:00"/>
    <d v="2019-08-05T00:00:00"/>
  </r>
  <r>
    <s v="William Carter"/>
    <x v="2"/>
    <x v="16"/>
    <s v="Finance"/>
    <s v="USA"/>
    <n v="2"/>
    <x v="0"/>
    <s v="KK45268982"/>
    <d v="1996-02-18T00:00:00"/>
    <d v="2016-04-12T00:00:00"/>
    <d v="2018-11-22T00:00:00"/>
  </r>
  <r>
    <s v="Thomas Turner"/>
    <x v="0"/>
    <x v="2"/>
    <s v="Bank"/>
    <s v="USA"/>
    <n v="3"/>
    <x v="1"/>
    <s v="KK45268983"/>
    <d v="1995-10-17T00:00:00"/>
    <d v="2017-03-25T00:00:00"/>
    <d v="2021-02-15T00:00:00"/>
  </r>
  <r>
    <s v="Henry Parker"/>
    <x v="0"/>
    <x v="5"/>
    <s v="Bank"/>
    <s v="USA"/>
    <n v="4"/>
    <x v="1"/>
    <s v="KK45268984"/>
    <d v="1994-07-15T00:00:00"/>
    <d v="2016-03-04T00:00:00"/>
    <d v="2018-10-24T00:00:00"/>
  </r>
  <r>
    <s v="John Edwards"/>
    <x v="0"/>
    <x v="1"/>
    <s v="Bank"/>
    <s v="USA"/>
    <n v="6"/>
    <x v="0"/>
    <s v="KK45268985"/>
    <d v="1995-02-10T00:00:00"/>
    <d v="2016-03-07T00:00:00"/>
    <d v="2021-03-15T00:00:00"/>
  </r>
  <r>
    <s v="John Parker"/>
    <x v="0"/>
    <x v="3"/>
    <s v="Pharmaceutical "/>
    <s v="USA"/>
    <n v="2"/>
    <x v="0"/>
    <s v="KK45268986"/>
    <d v="1993-11-20T00:00:00"/>
    <d v="2016-03-24T00:00:00"/>
    <d v="2018-12-19T00:00:00"/>
  </r>
  <r>
    <s v="Thomas Edward"/>
    <x v="2"/>
    <x v="16"/>
    <s v="Pharmaceutical "/>
    <s v="USA"/>
    <n v="3"/>
    <x v="2"/>
    <s v="KK45268987"/>
    <d v="1988-08-11T00:00:00"/>
    <d v="2016-04-22T00:00:00"/>
    <d v="2021-03-08T00:00:00"/>
  </r>
  <r>
    <s v="Micheal Roger"/>
    <x v="1"/>
    <x v="2"/>
    <s v="Bank"/>
    <s v="USA"/>
    <n v="4"/>
    <x v="2"/>
    <s v="KK45268988"/>
    <d v="1988-03-01T00:00:00"/>
    <d v="2017-04-05T00:00:00"/>
    <d v="2019-12-21T00:00:00"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  <r>
    <m/>
    <x v="3"/>
    <x v="18"/>
    <m/>
    <m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s v="Rudra Verma"/>
    <s v="Harvard "/>
    <n v="230000"/>
    <s v="Finance"/>
    <s v="India"/>
    <n v="5"/>
    <s v="Finance"/>
    <s v="F2356145"/>
    <d v="1990-02-25T00:00:00"/>
    <d v="2016-04-03T00:00:00"/>
    <d v="2018-12-25T00:00:00"/>
    <x v="0"/>
  </r>
  <r>
    <s v="Aayansh Sharma"/>
    <s v="Boston"/>
    <n v="40000"/>
    <s v="Pharmaceutical "/>
    <s v="India"/>
    <n v="5"/>
    <s v="Pharmaceutical "/>
    <s v="J4563219"/>
    <d v="1989-02-17T00:00:00"/>
    <d v="2017-04-08T00:00:00"/>
    <d v="2019-10-11T00:00:00"/>
    <x v="1"/>
  </r>
  <r>
    <s v="Aditya Pandey"/>
    <s v="Washington"/>
    <n v="80000"/>
    <s v="IT"/>
    <s v="India"/>
    <n v="3"/>
    <s v="IT"/>
    <s v="W4526893"/>
    <d v="1991-07-21T00:00:00"/>
    <d v="2017-03-17T00:00:00"/>
    <d v="2019-01-19T00:00:00"/>
    <x v="2"/>
  </r>
  <r>
    <s v="Dhruv Verma"/>
    <s v="Boston"/>
    <n v="45000"/>
    <s v="Finance"/>
    <s v="India"/>
    <n v="5"/>
    <s v="Finance"/>
    <s v="K4578236"/>
    <d v="1990-03-08T00:00:00"/>
    <d v="2016-03-14T00:00:00"/>
    <d v="2021-03-16T00:00:00"/>
    <x v="3"/>
  </r>
  <r>
    <s v="Veer Patil"/>
    <s v="Boston"/>
    <n v="90000"/>
    <s v="Finance"/>
    <s v="India"/>
    <n v="5"/>
    <s v="Finance"/>
    <s v="K4578237"/>
    <d v="1989-09-01T00:00:00"/>
    <d v="2017-03-15T00:00:00"/>
    <d v="2019-06-28T00:00:00"/>
    <x v="4"/>
  </r>
  <r>
    <s v="Ahmed Shah"/>
    <s v="Washington"/>
    <n v="89700"/>
    <s v="Finance"/>
    <s v="India"/>
    <n v="3"/>
    <s v="Finance"/>
    <s v="K4578238"/>
    <d v="1992-01-07T00:00:00"/>
    <d v="2017-03-01T00:00:00"/>
    <d v="2019-08-12T00:00:00"/>
    <x v="5"/>
  </r>
  <r>
    <s v="Viyaan K"/>
    <s v="Washington"/>
    <n v="89700"/>
    <s v="Finance"/>
    <s v="India"/>
    <n v="4"/>
    <s v="Finance"/>
    <s v="K4578239"/>
    <d v="1995-06-06T00:00:00"/>
    <d v="2016-03-05T00:00:00"/>
    <d v="2018-07-10T00:00:00"/>
    <x v="6"/>
  </r>
  <r>
    <s v="Shivnew Patel"/>
    <s v="Washington"/>
    <n v="89700"/>
    <s v="Finance"/>
    <s v="India"/>
    <n v="3"/>
    <s v="IT"/>
    <s v="K4578240"/>
    <d v="1991-07-24T00:00:00"/>
    <d v="2017-03-12T00:00:00"/>
    <d v="2019-12-30T00:00:00"/>
    <x v="7"/>
  </r>
  <r>
    <s v="Atharv Mahajan"/>
    <s v="Harvard "/>
    <n v="89700"/>
    <s v="Finance"/>
    <s v="India"/>
    <n v="5"/>
    <s v="IT"/>
    <s v="K4578241"/>
    <d v="1993-06-06T00:00:00"/>
    <d v="2017-03-05T00:00:00"/>
    <d v="2018-09-18T00:00:00"/>
    <x v="8"/>
  </r>
  <r>
    <s v="Ivaan Thakrey"/>
    <s v="Harvard "/>
    <n v="80000"/>
    <s v="Finance"/>
    <s v="India"/>
    <n v="5"/>
    <s v="IT"/>
    <s v="K4578242"/>
    <d v="1986-04-12T00:00:00"/>
    <d v="2016-04-23T00:00:00"/>
    <d v="2019-10-18T00:00:00"/>
    <x v="9"/>
  </r>
  <r>
    <s v="Yuvaan Sheik"/>
    <s v="Harvard "/>
    <n v="150000"/>
    <s v="Finance"/>
    <s v="India"/>
    <n v="5"/>
    <s v="Finance"/>
    <s v="K4578243"/>
    <d v="1991-07-01T00:00:00"/>
    <d v="2017-03-07T00:00:00"/>
    <d v="2019-08-22T00:00:00"/>
    <x v="10"/>
  </r>
  <r>
    <s v="Ishaan Verma"/>
    <s v="Washington"/>
    <n v="150000"/>
    <s v="Finance"/>
    <s v="India"/>
    <n v="5"/>
    <s v="Finance"/>
    <s v="K4578244"/>
    <d v="1989-06-16T00:00:00"/>
    <d v="2017-04-29T00:00:00"/>
    <d v="2019-06-27T00:00:00"/>
    <x v="11"/>
  </r>
  <r>
    <s v="Kabir Singh"/>
    <s v="Harvard "/>
    <n v="89700"/>
    <s v="IT"/>
    <s v="India"/>
    <n v="5"/>
    <s v="IT"/>
    <s v="K4578245"/>
    <d v="1991-09-03T00:00:00"/>
    <d v="2016-04-27T00:00:00"/>
    <d v="2018-09-14T00:00:00"/>
    <x v="12"/>
  </r>
  <r>
    <s v="Arjun Singh"/>
    <s v="Boston"/>
    <n v="85000"/>
    <s v="Pharmaceutical "/>
    <s v="India"/>
    <n v="5"/>
    <s v="Pharmaceutical "/>
    <n v="88885623"/>
    <d v="1991-04-20T00:00:00"/>
    <d v="2017-03-12T00:00:00"/>
    <d v="2019-11-06T00:00:00"/>
    <x v="13"/>
  </r>
  <r>
    <s v="Bella Wilson"/>
    <s v="Boston"/>
    <n v="55000"/>
    <s v="Pharmaceutical "/>
    <s v="USA"/>
    <n v="5"/>
    <s v="Pharmaceutical "/>
    <n v="888856126"/>
    <d v="1990-12-04T00:00:00"/>
    <d v="2016-04-10T00:00:00"/>
    <d v="2018-12-21T00:00:00"/>
    <x v="14"/>
  </r>
  <r>
    <s v="Lucus Jones"/>
    <s v="Boston"/>
    <n v="45000"/>
    <s v="Pharmaceutical "/>
    <s v="USA"/>
    <n v="5"/>
    <s v="IT"/>
    <n v="888856127"/>
    <d v="1991-05-07T00:00:00"/>
    <d v="2016-03-13T00:00:00"/>
    <d v="2018-12-14T00:00:00"/>
    <x v="15"/>
  </r>
  <r>
    <s v="Maya Haris"/>
    <s v="Boston"/>
    <n v="110000"/>
    <s v="Pharmaceutical "/>
    <s v="USA"/>
    <n v="5"/>
    <s v="Pharmaceutical "/>
    <n v="888856128"/>
    <d v="1994-08-14T00:00:00"/>
    <d v="2017-04-14T00:00:00"/>
    <d v="2019-01-26T00:00:00"/>
    <x v="16"/>
  </r>
  <r>
    <s v="Velentina Clark"/>
    <s v="Boston"/>
    <n v="80000"/>
    <s v="Finance"/>
    <s v="USA"/>
    <n v="5"/>
    <s v="Finance"/>
    <n v="888856129"/>
    <d v="1989-12-21T00:00:00"/>
    <d v="2016-03-17T00:00:00"/>
    <d v="2018-05-28T00:00:00"/>
    <x v="17"/>
  </r>
  <r>
    <s v="Robert Anderson"/>
    <s v="Boston"/>
    <n v="70000"/>
    <s v="Finance"/>
    <s v="USA"/>
    <n v="5"/>
    <s v="Finance"/>
    <n v="888856130"/>
    <d v="1987-12-01T00:00:00"/>
    <d v="2016-04-12T00:00:00"/>
    <d v="2018-07-01T00:00:00"/>
    <x v="18"/>
  </r>
  <r>
    <s v="Delilah Williams"/>
    <s v="Washington"/>
    <n v="65000"/>
    <s v="IT"/>
    <s v="USA"/>
    <n v="4"/>
    <s v="IT"/>
    <n v="888856131"/>
    <d v="1995-08-10T00:00:00"/>
    <d v="2017-03-20T00:00:00"/>
    <d v="2019-02-20T00:00:00"/>
    <x v="19"/>
  </r>
  <r>
    <s v="Charles Taylor"/>
    <s v="Washington"/>
    <n v="70000"/>
    <s v="IT"/>
    <s v="USA"/>
    <n v="4"/>
    <s v="IT"/>
    <n v="888856132"/>
    <d v="1994-09-25T00:00:00"/>
    <d v="2017-03-08T00:00:00"/>
    <d v="2020-01-31T00:00:00"/>
    <x v="20"/>
  </r>
  <r>
    <s v="Anna Perez"/>
    <s v="Washington"/>
    <n v="45000"/>
    <s v="IT"/>
    <s v="USA"/>
    <n v="2"/>
    <s v="IT"/>
    <n v="888856133"/>
    <d v="1994-09-25T00:00:00"/>
    <d v="2016-04-10T00:00:00"/>
    <d v="2018-07-09T00:00:00"/>
    <x v="21"/>
  </r>
  <r>
    <s v="Ivy Thomas"/>
    <s v="Washington"/>
    <n v="10000"/>
    <s v="IT"/>
    <s v="USA"/>
    <n v="0"/>
    <s v="IT"/>
    <n v="888856134"/>
    <d v="1994-02-18T00:00:00"/>
    <d v="2017-04-17T00:00:00"/>
    <d v="2018-07-05T00:00:00"/>
    <x v="22"/>
  </r>
  <r>
    <s v="Richard Thompson"/>
    <s v="Harvard "/>
    <n v="130000"/>
    <s v="IT"/>
    <s v="USA"/>
    <n v="2"/>
    <s v="IT"/>
    <n v="888856135"/>
    <d v="1995-11-27T00:00:00"/>
    <d v="2016-03-04T00:00:00"/>
    <d v="2018-01-05T00:00:00"/>
    <x v="23"/>
  </r>
  <r>
    <s v="Claire Abderson"/>
    <s v="Harvard "/>
    <n v="130000"/>
    <s v="IT"/>
    <s v="USA"/>
    <n v="10"/>
    <s v="IT"/>
    <n v="888856136"/>
    <d v="1985-06-23T00:00:00"/>
    <d v="2017-05-01T00:00:00"/>
    <d v="2019-07-31T00:00:00"/>
    <x v="24"/>
  </r>
  <r>
    <s v="Ariana Jackson"/>
    <s v="Harvard "/>
    <n v="140000"/>
    <s v="IT"/>
    <s v="USA"/>
    <n v="3"/>
    <s v="IT"/>
    <n v="888856137"/>
    <d v="1993-01-08T00:00:00"/>
    <d v="2017-03-08T00:00:00"/>
    <d v="2018-11-27T00:00:00"/>
    <x v="25"/>
  </r>
  <r>
    <s v="Serenity Taylor"/>
    <s v="Harvard "/>
    <n v="45000"/>
    <s v="Pharmaceutical "/>
    <s v="USA"/>
    <n v="5"/>
    <s v="Pharmaceutical "/>
    <n v="888856138"/>
    <d v="1996-03-10T00:00:00"/>
    <d v="2016-04-04T00:00:00"/>
    <d v="2018-01-16T00:00:00"/>
    <x v="26"/>
  </r>
  <r>
    <s v="Oliver Smith"/>
    <s v="Harvard "/>
    <n v="89700"/>
    <s v="Pharmaceutical "/>
    <s v="USA"/>
    <n v="5"/>
    <s v="Pharmaceutical "/>
    <n v="888856139"/>
    <d v="1996-05-17T00:00:00"/>
    <d v="2016-03-24T00:00:00"/>
    <d v="2018-04-24T00:00:00"/>
    <x v="27"/>
  </r>
  <r>
    <s v="Ethan S"/>
    <s v="Harvard "/>
    <n v="150000"/>
    <s v="Pharmaceutical "/>
    <s v="UAE"/>
    <n v="5"/>
    <s v="Pharmaceutical "/>
    <n v="888856140"/>
    <d v="1996-04-12T00:00:00"/>
    <d v="2016-03-31T00:00:00"/>
    <d v="2018-04-29T00:00:00"/>
    <x v="28"/>
  </r>
  <r>
    <s v="Jacob Williams"/>
    <s v="Boston"/>
    <n v="85000"/>
    <s v="Pharmaceutical "/>
    <s v="UAE"/>
    <n v="0"/>
    <s v="Pharmaceutical "/>
    <n v="888856141"/>
    <d v="1996-11-28T00:00:00"/>
    <d v="2016-03-07T00:00:00"/>
    <d v="2018-09-27T00:00:00"/>
    <x v="29"/>
  </r>
  <r>
    <s v="James Martinez"/>
    <s v="Washington"/>
    <n v="60000"/>
    <s v="Finance"/>
    <s v="USA"/>
    <n v="5"/>
    <s v="IT"/>
    <n v="888856142"/>
    <d v="1993-03-05T00:00:00"/>
    <d v="2016-03-06T00:00:00"/>
    <d v="2018-08-25T00:00:00"/>
    <x v="30"/>
  </r>
  <r>
    <s v="Ruby Wilson"/>
    <s v="Boston"/>
    <n v="50000"/>
    <s v="Finance"/>
    <s v="USA"/>
    <n v="12"/>
    <s v="IT"/>
    <n v="888856143"/>
    <d v="1981-12-26T00:00:00"/>
    <d v="2017-03-30T00:00:00"/>
    <d v="2020-01-03T00:00:00"/>
    <x v="31"/>
  </r>
  <r>
    <s v="Skylar Walker"/>
    <s v="Boston"/>
    <n v="89000"/>
    <s v="Finance"/>
    <s v="Italy"/>
    <n v="5"/>
    <s v="IT"/>
    <s v="KK45268976"/>
    <d v="1994-11-10T00:00:00"/>
    <d v="2017-03-13T00:00:00"/>
    <d v="2020-04-11T00:00:00"/>
    <x v="32"/>
  </r>
  <r>
    <s v="Hailey Allen"/>
    <s v="Boston"/>
    <n v="55000"/>
    <s v="Finance"/>
    <s v="Italy"/>
    <n v="5"/>
    <s v="IT"/>
    <s v="KK45268977"/>
    <d v="1994-02-10T00:00:00"/>
    <d v="2017-03-15T00:00:00"/>
    <d v="2019-09-01T00:00:00"/>
    <x v="33"/>
  </r>
  <r>
    <s v="Jack Wright"/>
    <s v="Washington"/>
    <n v="45000"/>
    <s v="Finance"/>
    <s v="USA"/>
    <n v="2"/>
    <s v="IT"/>
    <s v="KK45268978"/>
    <d v="1996-10-02T00:00:00"/>
    <d v="2017-04-17T00:00:00"/>
    <d v="2019-10-18T00:00:00"/>
    <x v="34"/>
  </r>
  <r>
    <s v="Sophie Adamas"/>
    <s v="Washington"/>
    <n v="40000"/>
    <s v="Finance"/>
    <s v="USA"/>
    <n v="2"/>
    <s v="Finance"/>
    <s v="KK45268979"/>
    <d v="1996-08-01T00:00:00"/>
    <d v="2017-04-23T00:00:00"/>
    <d v="2019-05-04T00:00:00"/>
    <x v="35"/>
  </r>
  <r>
    <s v="Elena Green"/>
    <s v="Washington"/>
    <n v="55000"/>
    <s v="Finance"/>
    <s v="USA"/>
    <n v="4"/>
    <s v="Finance"/>
    <s v="KK45268980"/>
    <d v="1986-04-29T00:00:00"/>
    <d v="2017-03-09T00:00:00"/>
    <d v="2019-02-26T00:00:00"/>
    <x v="36"/>
  </r>
  <r>
    <s v="Michael Baker"/>
    <s v="Washington"/>
    <n v="50000"/>
    <s v="Finance"/>
    <s v="USA"/>
    <n v="3"/>
    <s v="Finance"/>
    <s v="KK45268981"/>
    <d v="1994-08-30T00:00:00"/>
    <d v="2017-04-07T00:00:00"/>
    <d v="2019-08-05T00:00:00"/>
    <x v="37"/>
  </r>
  <r>
    <s v="William Carter"/>
    <s v="Washington"/>
    <n v="50000"/>
    <s v="Finance"/>
    <s v="USA"/>
    <n v="2"/>
    <s v="Finance"/>
    <s v="KK45268982"/>
    <d v="1996-02-18T00:00:00"/>
    <d v="2016-04-12T00:00:00"/>
    <d v="2018-11-22T00:00:00"/>
    <x v="38"/>
  </r>
  <r>
    <s v="Thomas Turner"/>
    <s v="Harvard "/>
    <n v="80000"/>
    <s v="Bank"/>
    <s v="USA"/>
    <n v="3"/>
    <s v="Pharmaceutical "/>
    <s v="KK45268983"/>
    <d v="1995-10-17T00:00:00"/>
    <d v="2017-03-25T00:00:00"/>
    <d v="2021-02-15T00:00:00"/>
    <x v="39"/>
  </r>
  <r>
    <s v="Henry Parker"/>
    <s v="Harvard "/>
    <n v="89700"/>
    <s v="Bank"/>
    <s v="USA"/>
    <n v="4"/>
    <s v="Pharmaceutical "/>
    <s v="KK45268984"/>
    <d v="1994-07-15T00:00:00"/>
    <d v="2016-03-04T00:00:00"/>
    <d v="2018-10-24T00:00:00"/>
    <x v="40"/>
  </r>
  <r>
    <s v="John Edwards"/>
    <s v="Harvard "/>
    <n v="40000"/>
    <s v="Bank"/>
    <s v="USA"/>
    <n v="6"/>
    <s v="Finance"/>
    <s v="KK45268985"/>
    <d v="1995-02-10T00:00:00"/>
    <d v="2016-03-07T00:00:00"/>
    <d v="2021-03-15T00:00:00"/>
    <x v="41"/>
  </r>
  <r>
    <s v="John Parker"/>
    <s v="Harvard "/>
    <n v="45000"/>
    <s v="Pharmaceutical "/>
    <s v="USA"/>
    <n v="2"/>
    <s v="Finance"/>
    <s v="KK45268986"/>
    <d v="1993-11-20T00:00:00"/>
    <d v="2016-03-24T00:00:00"/>
    <d v="2018-12-19T00:00:00"/>
    <x v="42"/>
  </r>
  <r>
    <s v="Thomas Edward"/>
    <s v="Washington"/>
    <n v="50000"/>
    <s v="Pharmaceutical "/>
    <s v="USA"/>
    <n v="3"/>
    <s v="IT"/>
    <s v="KK45268987"/>
    <d v="1988-08-11T00:00:00"/>
    <d v="2016-04-22T00:00:00"/>
    <d v="2021-03-08T00:00:00"/>
    <x v="43"/>
  </r>
  <r>
    <s v="Micheal Roger"/>
    <s v="Boston"/>
    <n v="80000"/>
    <s v="Bank"/>
    <s v="USA"/>
    <n v="4"/>
    <s v="IT"/>
    <s v="KK45268988"/>
    <d v="1988-03-01T00:00:00"/>
    <d v="2017-04-05T00:00:00"/>
    <d v="2019-12-21T00:00:00"/>
    <x v="44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  <r>
    <m/>
    <m/>
    <m/>
    <m/>
    <m/>
    <m/>
    <m/>
    <m/>
    <m/>
    <m/>
    <m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" firstHeaderRow="0" firstDataRow="1" firstDataCol="1"/>
  <pivotFields count="11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2">
    <field x="6"/>
    <field x="1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Package Offered" fld="2" subtotal="min" baseField="6" baseItem="0"/>
    <dataField name="Max of Package Offered2" fld="2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ackage Offered" fld="2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F1" workbookViewId="0">
      <selection activeCell="D25" sqref="D25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</cols>
  <sheetData>
    <row r="1" spans="1:11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</row>
    <row r="3" spans="1:11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</row>
    <row r="4" spans="1:11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</row>
    <row r="5" spans="1:11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</row>
    <row r="6" spans="1:11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</row>
    <row r="7" spans="1:11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</row>
    <row r="8" spans="1:11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</row>
    <row r="9" spans="1:11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</row>
    <row r="10" spans="1:11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</row>
    <row r="11" spans="1:11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</row>
    <row r="12" spans="1:11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</row>
    <row r="13" spans="1:11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</row>
    <row r="14" spans="1:11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</row>
    <row r="15" spans="1:11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</row>
    <row r="16" spans="1:11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</row>
    <row r="17" spans="1:11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</row>
    <row r="18" spans="1:11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</row>
    <row r="19" spans="1:11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</row>
    <row r="20" spans="1:11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</row>
    <row r="21" spans="1:11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</row>
    <row r="22" spans="1:11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</row>
    <row r="23" spans="1:11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</row>
    <row r="24" spans="1:11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</row>
    <row r="25" spans="1:11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</row>
    <row r="26" spans="1:11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</row>
    <row r="27" spans="1:11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</row>
    <row r="28" spans="1:11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</row>
    <row r="29" spans="1:11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</row>
    <row r="30" spans="1:11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</row>
    <row r="31" spans="1:11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</row>
    <row r="32" spans="1:11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</row>
    <row r="33" spans="1:11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</row>
    <row r="34" spans="1:11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</row>
    <row r="35" spans="1:11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</row>
    <row r="36" spans="1:11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</row>
    <row r="37" spans="1:11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</row>
    <row r="38" spans="1:11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</row>
    <row r="39" spans="1:11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</row>
    <row r="40" spans="1:11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</row>
    <row r="41" spans="1:11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</row>
    <row r="42" spans="1:11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</row>
    <row r="43" spans="1:11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</row>
    <row r="44" spans="1:11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</row>
    <row r="45" spans="1:11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</row>
    <row r="46" spans="1:11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</row>
    <row r="47" spans="1:11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E18" sqref="E18"/>
    </sheetView>
  </sheetViews>
  <sheetFormatPr defaultRowHeight="14.4" x14ac:dyDescent="0.3"/>
  <cols>
    <col min="1" max="1" width="16.5546875" bestFit="1" customWidth="1"/>
    <col min="2" max="2" width="21.109375" customWidth="1"/>
    <col min="3" max="3" width="22.5546875" customWidth="1"/>
  </cols>
  <sheetData>
    <row r="3" spans="1:5" x14ac:dyDescent="0.3">
      <c r="A3" s="12" t="s">
        <v>108</v>
      </c>
      <c r="B3" t="s">
        <v>111</v>
      </c>
      <c r="C3" t="s">
        <v>112</v>
      </c>
      <c r="D3" s="14"/>
      <c r="E3" s="8" t="s">
        <v>93</v>
      </c>
    </row>
    <row r="4" spans="1:5" x14ac:dyDescent="0.3">
      <c r="A4" s="4" t="s">
        <v>13</v>
      </c>
      <c r="B4" s="13">
        <v>40000</v>
      </c>
      <c r="C4" s="13">
        <v>230000</v>
      </c>
    </row>
    <row r="5" spans="1:5" x14ac:dyDescent="0.3">
      <c r="A5" s="15" t="s">
        <v>17</v>
      </c>
      <c r="B5" s="13">
        <v>45000</v>
      </c>
      <c r="C5" s="13">
        <v>90000</v>
      </c>
      <c r="E5">
        <f>C5-B5</f>
        <v>45000</v>
      </c>
    </row>
    <row r="6" spans="1:5" x14ac:dyDescent="0.3">
      <c r="A6" s="15" t="s">
        <v>12</v>
      </c>
      <c r="B6" s="13">
        <v>40000</v>
      </c>
      <c r="C6" s="13">
        <v>230000</v>
      </c>
      <c r="E6">
        <f t="shared" ref="E6:E7" si="0">C6-B6</f>
        <v>190000</v>
      </c>
    </row>
    <row r="7" spans="1:5" x14ac:dyDescent="0.3">
      <c r="A7" s="15" t="s">
        <v>21</v>
      </c>
      <c r="B7" s="13">
        <v>40000</v>
      </c>
      <c r="C7" s="13">
        <v>150000</v>
      </c>
      <c r="E7">
        <f t="shared" si="0"/>
        <v>110000</v>
      </c>
    </row>
    <row r="8" spans="1:5" x14ac:dyDescent="0.3">
      <c r="A8" s="4" t="s">
        <v>22</v>
      </c>
      <c r="B8" s="13">
        <v>10000</v>
      </c>
      <c r="C8" s="13">
        <v>140000</v>
      </c>
    </row>
    <row r="9" spans="1:5" x14ac:dyDescent="0.3">
      <c r="A9" s="15" t="s">
        <v>17</v>
      </c>
      <c r="B9" s="13">
        <v>45000</v>
      </c>
      <c r="C9" s="13">
        <v>89000</v>
      </c>
      <c r="E9">
        <f>C9-B9</f>
        <v>44000</v>
      </c>
    </row>
    <row r="10" spans="1:5" x14ac:dyDescent="0.3">
      <c r="A10" s="15" t="s">
        <v>12</v>
      </c>
      <c r="B10" s="13">
        <v>80000</v>
      </c>
      <c r="C10" s="13">
        <v>140000</v>
      </c>
      <c r="E10">
        <f t="shared" ref="E10:E11" si="1">C10-B10</f>
        <v>60000</v>
      </c>
    </row>
    <row r="11" spans="1:5" x14ac:dyDescent="0.3">
      <c r="A11" s="15" t="s">
        <v>21</v>
      </c>
      <c r="B11" s="13">
        <v>10000</v>
      </c>
      <c r="C11" s="13">
        <v>89700</v>
      </c>
      <c r="E11">
        <f t="shared" si="1"/>
        <v>79700</v>
      </c>
    </row>
    <row r="12" spans="1:5" x14ac:dyDescent="0.3">
      <c r="A12" s="4" t="s">
        <v>18</v>
      </c>
      <c r="B12" s="13">
        <v>40000</v>
      </c>
      <c r="C12" s="13">
        <v>150000</v>
      </c>
    </row>
    <row r="13" spans="1:5" x14ac:dyDescent="0.3">
      <c r="A13" s="15" t="s">
        <v>17</v>
      </c>
      <c r="B13" s="13">
        <v>40000</v>
      </c>
      <c r="C13" s="13">
        <v>110000</v>
      </c>
      <c r="E13">
        <f>C13-B13</f>
        <v>70000</v>
      </c>
    </row>
    <row r="14" spans="1:5" x14ac:dyDescent="0.3">
      <c r="A14" s="15" t="s">
        <v>12</v>
      </c>
      <c r="B14" s="13">
        <v>45000</v>
      </c>
      <c r="C14" s="13">
        <v>150000</v>
      </c>
      <c r="E14">
        <f>C14-B14</f>
        <v>105000</v>
      </c>
    </row>
    <row r="15" spans="1:5" x14ac:dyDescent="0.3">
      <c r="A15" s="4" t="s">
        <v>109</v>
      </c>
      <c r="B15" s="13"/>
      <c r="C15" s="13"/>
    </row>
    <row r="16" spans="1:5" x14ac:dyDescent="0.3">
      <c r="A16" s="15" t="s">
        <v>109</v>
      </c>
      <c r="B16" s="13"/>
      <c r="C16" s="13"/>
    </row>
    <row r="17" spans="1:3" x14ac:dyDescent="0.3">
      <c r="A17" s="4" t="s">
        <v>110</v>
      </c>
      <c r="B17" s="13">
        <v>10000</v>
      </c>
      <c r="C17" s="13">
        <v>230000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I1" workbookViewId="0">
      <selection activeCell="L1" sqref="L1:L1048576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  <col min="12" max="12" width="12" bestFit="1" customWidth="1"/>
    <col min="20" max="20" width="12" bestFit="1" customWidth="1"/>
  </cols>
  <sheetData>
    <row r="1" spans="1:12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94</v>
      </c>
    </row>
    <row r="2" spans="1:12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(K2-I2)/365.25</f>
        <v>28.829568788501028</v>
      </c>
    </row>
    <row r="3" spans="1:12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6" si="0">(K3-I3)/365.25</f>
        <v>30.644763860369611</v>
      </c>
    </row>
    <row r="4" spans="1:12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27.498973305954827</v>
      </c>
    </row>
    <row r="5" spans="1:12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31.022587268993838</v>
      </c>
    </row>
    <row r="6" spans="1:12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29.820670773442849</v>
      </c>
    </row>
    <row r="7" spans="1:12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27.59479808350445</v>
      </c>
    </row>
    <row r="8" spans="1:12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23.093771389459274</v>
      </c>
    </row>
    <row r="9" spans="1:12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28.435318275154003</v>
      </c>
    </row>
    <row r="10" spans="1:12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25.284052019164957</v>
      </c>
    </row>
    <row r="11" spans="1:12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33.516769336071185</v>
      </c>
    </row>
    <row r="12" spans="1:12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28.142368240930868</v>
      </c>
    </row>
    <row r="13" spans="1:12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30.028747433264886</v>
      </c>
    </row>
    <row r="14" spans="1:12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27.030800821355236</v>
      </c>
    </row>
    <row r="15" spans="1:12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28.547570157426421</v>
      </c>
    </row>
    <row r="16" spans="1:12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28.046543463381244</v>
      </c>
    </row>
    <row r="17" spans="1:12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27.605749486652979</v>
      </c>
    </row>
    <row r="18" spans="1:12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24.451745379876797</v>
      </c>
    </row>
    <row r="19" spans="1:12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28.432580424366872</v>
      </c>
    </row>
    <row r="20" spans="1:12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30.581793292265573</v>
      </c>
    </row>
    <row r="21" spans="1:12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23.531827515400412</v>
      </c>
    </row>
    <row r="22" spans="1:12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25.349760438056126</v>
      </c>
    </row>
    <row r="23" spans="1:12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23.786447638603697</v>
      </c>
    </row>
    <row r="24" spans="1:12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24.3750855578371</v>
      </c>
    </row>
    <row r="25" spans="1:12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22.108145106091719</v>
      </c>
    </row>
    <row r="26" spans="1:12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34.102669404517457</v>
      </c>
    </row>
    <row r="27" spans="1:12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25.883641341546884</v>
      </c>
    </row>
    <row r="28" spans="1:12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21.853524982888434</v>
      </c>
    </row>
    <row r="29" spans="1:12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21.935660506502394</v>
      </c>
    </row>
    <row r="30" spans="1:12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22.04517453798768</v>
      </c>
    </row>
    <row r="31" spans="1:12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21.828884325804243</v>
      </c>
    </row>
    <row r="32" spans="1:12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25.472963723477072</v>
      </c>
    </row>
    <row r="33" spans="1:12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0"/>
        <v>38.020533880903493</v>
      </c>
    </row>
    <row r="34" spans="1:12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25.418206707734427</v>
      </c>
    </row>
    <row r="35" spans="1:12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25.555099247091032</v>
      </c>
    </row>
    <row r="36" spans="1:12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23.041752224503764</v>
      </c>
    </row>
    <row r="37" spans="1:12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22.754277891854894</v>
      </c>
    </row>
    <row r="38" spans="1:12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32.829568788501028</v>
      </c>
    </row>
    <row r="39" spans="1:12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24.930869267624914</v>
      </c>
    </row>
    <row r="40" spans="1:12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22.759753593429156</v>
      </c>
    </row>
    <row r="41" spans="1:12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25.333333333333332</v>
      </c>
    </row>
    <row r="42" spans="1:12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24.276522929500342</v>
      </c>
    </row>
    <row r="43" spans="1:12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26.091718001368925</v>
      </c>
    </row>
    <row r="44" spans="1:12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25.078713210130047</v>
      </c>
    </row>
    <row r="45" spans="1:12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32.572210814510612</v>
      </c>
    </row>
    <row r="46" spans="1:12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0"/>
        <v>31.805612594113622</v>
      </c>
    </row>
    <row r="47" spans="1:12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3" spans="1:2" x14ac:dyDescent="0.3">
      <c r="A3" s="12" t="s">
        <v>108</v>
      </c>
      <c r="B3" t="s">
        <v>113</v>
      </c>
    </row>
    <row r="4" spans="1:2" x14ac:dyDescent="0.3">
      <c r="A4" s="4" t="s">
        <v>114</v>
      </c>
      <c r="B4" s="13"/>
    </row>
    <row r="5" spans="1:2" x14ac:dyDescent="0.3">
      <c r="A5" s="4" t="s">
        <v>115</v>
      </c>
      <c r="B5" s="13">
        <v>72940</v>
      </c>
    </row>
    <row r="6" spans="1:2" x14ac:dyDescent="0.3">
      <c r="A6" s="4" t="s">
        <v>116</v>
      </c>
      <c r="B6" s="13">
        <v>87640</v>
      </c>
    </row>
    <row r="7" spans="1:2" x14ac:dyDescent="0.3">
      <c r="A7" s="4" t="s">
        <v>117</v>
      </c>
      <c r="B7" s="13">
        <v>77777.777777777781</v>
      </c>
    </row>
    <row r="8" spans="1:2" x14ac:dyDescent="0.3">
      <c r="A8" s="4" t="s">
        <v>118</v>
      </c>
      <c r="B8" s="13">
        <v>50000</v>
      </c>
    </row>
    <row r="9" spans="1:2" x14ac:dyDescent="0.3">
      <c r="A9" s="4" t="s">
        <v>110</v>
      </c>
      <c r="B9" s="13">
        <v>79931.111111111109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D1" workbookViewId="0">
      <selection activeCell="L2" sqref="L2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</cols>
  <sheetData>
    <row r="1" spans="1:12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94</v>
      </c>
    </row>
    <row r="2" spans="1:12" x14ac:dyDescent="0.3">
      <c r="A2" t="s">
        <v>64</v>
      </c>
      <c r="B2" t="s">
        <v>17</v>
      </c>
      <c r="C2" s="2">
        <v>50000</v>
      </c>
      <c r="D2" t="s">
        <v>13</v>
      </c>
      <c r="E2" t="s">
        <v>46</v>
      </c>
      <c r="F2">
        <v>12</v>
      </c>
      <c r="G2" t="s">
        <v>22</v>
      </c>
      <c r="H2" s="4">
        <v>888856143</v>
      </c>
      <c r="I2" s="7">
        <v>29946</v>
      </c>
      <c r="J2" s="7">
        <v>42824</v>
      </c>
      <c r="K2" s="6">
        <v>43833</v>
      </c>
      <c r="L2" s="11">
        <f t="shared" ref="L2:L46" si="0">(K2-I2)/365.25</f>
        <v>38.020533880903493</v>
      </c>
    </row>
    <row r="3" spans="1:12" x14ac:dyDescent="0.3">
      <c r="A3" t="s">
        <v>56</v>
      </c>
      <c r="B3" t="s">
        <v>12</v>
      </c>
      <c r="C3" s="2">
        <v>130000</v>
      </c>
      <c r="D3" t="s">
        <v>22</v>
      </c>
      <c r="E3" t="s">
        <v>46</v>
      </c>
      <c r="F3">
        <v>10</v>
      </c>
      <c r="G3" t="s">
        <v>22</v>
      </c>
      <c r="H3" s="4">
        <v>888856136</v>
      </c>
      <c r="I3" s="7">
        <v>31221</v>
      </c>
      <c r="J3" s="7">
        <v>42856</v>
      </c>
      <c r="K3" s="6">
        <v>43677</v>
      </c>
      <c r="L3">
        <f t="shared" si="0"/>
        <v>34.102669404517457</v>
      </c>
    </row>
    <row r="4" spans="1:12" x14ac:dyDescent="0.3">
      <c r="A4" t="s">
        <v>36</v>
      </c>
      <c r="B4" t="s">
        <v>12</v>
      </c>
      <c r="C4" s="2">
        <v>80000</v>
      </c>
      <c r="D4" t="s">
        <v>13</v>
      </c>
      <c r="E4" t="s">
        <v>14</v>
      </c>
      <c r="F4">
        <v>5</v>
      </c>
      <c r="G4" t="s">
        <v>22</v>
      </c>
      <c r="H4" s="4" t="s">
        <v>37</v>
      </c>
      <c r="I4" s="7">
        <v>31514</v>
      </c>
      <c r="J4" s="7">
        <v>42483</v>
      </c>
      <c r="K4" s="6">
        <v>43756</v>
      </c>
      <c r="L4">
        <f t="shared" si="0"/>
        <v>33.516769336071185</v>
      </c>
    </row>
    <row r="5" spans="1:12" x14ac:dyDescent="0.3">
      <c r="A5" t="s">
        <v>74</v>
      </c>
      <c r="B5" t="s">
        <v>21</v>
      </c>
      <c r="C5" s="2">
        <v>55000</v>
      </c>
      <c r="D5" t="s">
        <v>13</v>
      </c>
      <c r="E5" t="s">
        <v>46</v>
      </c>
      <c r="F5">
        <v>4</v>
      </c>
      <c r="G5" t="s">
        <v>13</v>
      </c>
      <c r="H5" s="4" t="s">
        <v>75</v>
      </c>
      <c r="I5" s="7">
        <v>31531</v>
      </c>
      <c r="J5" s="7">
        <v>42803</v>
      </c>
      <c r="K5" s="6">
        <v>43522</v>
      </c>
      <c r="L5">
        <f t="shared" si="0"/>
        <v>32.829568788501028</v>
      </c>
    </row>
    <row r="6" spans="1:12" x14ac:dyDescent="0.3">
      <c r="A6" t="s">
        <v>89</v>
      </c>
      <c r="B6" t="s">
        <v>21</v>
      </c>
      <c r="C6" s="5">
        <v>50000</v>
      </c>
      <c r="D6" t="s">
        <v>18</v>
      </c>
      <c r="E6" t="s">
        <v>46</v>
      </c>
      <c r="F6">
        <v>3</v>
      </c>
      <c r="G6" t="s">
        <v>22</v>
      </c>
      <c r="H6" s="4" t="s">
        <v>90</v>
      </c>
      <c r="I6" s="7">
        <v>32366</v>
      </c>
      <c r="J6" s="7">
        <v>42482</v>
      </c>
      <c r="K6" s="6">
        <v>44263</v>
      </c>
      <c r="L6">
        <f t="shared" si="0"/>
        <v>32.572210814510612</v>
      </c>
    </row>
    <row r="7" spans="1:12" x14ac:dyDescent="0.3">
      <c r="A7" t="s">
        <v>91</v>
      </c>
      <c r="B7" t="s">
        <v>17</v>
      </c>
      <c r="C7" s="2">
        <v>80000</v>
      </c>
      <c r="D7" t="s">
        <v>81</v>
      </c>
      <c r="E7" t="s">
        <v>46</v>
      </c>
      <c r="F7">
        <v>4</v>
      </c>
      <c r="G7" t="s">
        <v>22</v>
      </c>
      <c r="H7" s="4" t="s">
        <v>92</v>
      </c>
      <c r="I7" s="7">
        <v>32203</v>
      </c>
      <c r="J7" s="7">
        <v>42830</v>
      </c>
      <c r="K7" s="6">
        <v>43820</v>
      </c>
      <c r="L7">
        <f t="shared" si="0"/>
        <v>31.805612594113622</v>
      </c>
    </row>
    <row r="8" spans="1:12" x14ac:dyDescent="0.3">
      <c r="A8" t="s">
        <v>24</v>
      </c>
      <c r="B8" t="s">
        <v>17</v>
      </c>
      <c r="C8" s="2">
        <v>45000</v>
      </c>
      <c r="D8" t="s">
        <v>13</v>
      </c>
      <c r="E8" t="s">
        <v>14</v>
      </c>
      <c r="F8">
        <v>5</v>
      </c>
      <c r="G8" t="s">
        <v>13</v>
      </c>
      <c r="H8" s="4" t="s">
        <v>25</v>
      </c>
      <c r="I8" s="7">
        <v>32940</v>
      </c>
      <c r="J8" s="7">
        <v>42443</v>
      </c>
      <c r="K8" s="6">
        <v>44271</v>
      </c>
      <c r="L8">
        <f t="shared" si="0"/>
        <v>31.022587268993838</v>
      </c>
    </row>
    <row r="9" spans="1:12" x14ac:dyDescent="0.3">
      <c r="A9" t="s">
        <v>16</v>
      </c>
      <c r="B9" t="s">
        <v>17</v>
      </c>
      <c r="C9" s="2">
        <v>40000</v>
      </c>
      <c r="D9" t="s">
        <v>18</v>
      </c>
      <c r="E9" t="s">
        <v>14</v>
      </c>
      <c r="F9">
        <v>5</v>
      </c>
      <c r="G9" t="s">
        <v>18</v>
      </c>
      <c r="H9" s="4" t="s">
        <v>19</v>
      </c>
      <c r="I9" s="7">
        <v>32556</v>
      </c>
      <c r="J9" s="7">
        <v>42833</v>
      </c>
      <c r="K9" s="6">
        <v>43749</v>
      </c>
      <c r="L9">
        <f t="shared" si="0"/>
        <v>30.644763860369611</v>
      </c>
    </row>
    <row r="10" spans="1:12" x14ac:dyDescent="0.3">
      <c r="A10" t="s">
        <v>50</v>
      </c>
      <c r="B10" t="s">
        <v>17</v>
      </c>
      <c r="C10" s="2">
        <v>70000</v>
      </c>
      <c r="D10" t="s">
        <v>13</v>
      </c>
      <c r="E10" t="s">
        <v>46</v>
      </c>
      <c r="F10">
        <v>5</v>
      </c>
      <c r="G10" t="s">
        <v>13</v>
      </c>
      <c r="H10" s="4">
        <v>888856130</v>
      </c>
      <c r="I10" s="7">
        <v>32112</v>
      </c>
      <c r="J10" s="7">
        <v>42472</v>
      </c>
      <c r="K10" s="6">
        <v>43282</v>
      </c>
      <c r="L10">
        <f t="shared" si="0"/>
        <v>30.581793292265573</v>
      </c>
    </row>
    <row r="11" spans="1:12" x14ac:dyDescent="0.3">
      <c r="A11" t="s">
        <v>40</v>
      </c>
      <c r="B11" t="s">
        <v>21</v>
      </c>
      <c r="C11" s="2">
        <v>150000</v>
      </c>
      <c r="D11" t="s">
        <v>13</v>
      </c>
      <c r="E11" t="s">
        <v>14</v>
      </c>
      <c r="F11">
        <v>5</v>
      </c>
      <c r="G11" t="s">
        <v>13</v>
      </c>
      <c r="H11" s="4" t="s">
        <v>41</v>
      </c>
      <c r="I11" s="7">
        <v>32675</v>
      </c>
      <c r="J11" s="7">
        <v>42854</v>
      </c>
      <c r="K11" s="6">
        <v>43643</v>
      </c>
      <c r="L11">
        <f t="shared" si="0"/>
        <v>30.028747433264886</v>
      </c>
    </row>
    <row r="12" spans="1:12" x14ac:dyDescent="0.3">
      <c r="A12" t="s">
        <v>26</v>
      </c>
      <c r="B12" t="s">
        <v>17</v>
      </c>
      <c r="C12" s="2">
        <v>90000</v>
      </c>
      <c r="D12" t="s">
        <v>13</v>
      </c>
      <c r="E12" t="s">
        <v>14</v>
      </c>
      <c r="F12">
        <v>5</v>
      </c>
      <c r="G12" t="s">
        <v>13</v>
      </c>
      <c r="H12" s="4" t="s">
        <v>27</v>
      </c>
      <c r="I12" s="7">
        <v>32752</v>
      </c>
      <c r="J12" s="7">
        <v>42809</v>
      </c>
      <c r="K12" s="6">
        <v>43644</v>
      </c>
      <c r="L12">
        <f t="shared" si="0"/>
        <v>29.820670773442849</v>
      </c>
    </row>
    <row r="13" spans="1:12" x14ac:dyDescent="0.3">
      <c r="A13" t="s">
        <v>11</v>
      </c>
      <c r="B13" t="s">
        <v>12</v>
      </c>
      <c r="C13" s="2">
        <v>230000</v>
      </c>
      <c r="D13" t="s">
        <v>13</v>
      </c>
      <c r="E13" t="s">
        <v>14</v>
      </c>
      <c r="F13">
        <v>5</v>
      </c>
      <c r="G13" t="s">
        <v>13</v>
      </c>
      <c r="H13" s="4" t="s">
        <v>15</v>
      </c>
      <c r="I13" s="7">
        <v>32929</v>
      </c>
      <c r="J13" s="7">
        <v>42463</v>
      </c>
      <c r="K13" s="6">
        <v>43459</v>
      </c>
      <c r="L13">
        <f t="shared" si="0"/>
        <v>28.829568788501028</v>
      </c>
    </row>
    <row r="14" spans="1:12" x14ac:dyDescent="0.3">
      <c r="A14" t="s">
        <v>44</v>
      </c>
      <c r="B14" t="s">
        <v>17</v>
      </c>
      <c r="C14" s="2">
        <v>85000</v>
      </c>
      <c r="D14" t="s">
        <v>18</v>
      </c>
      <c r="E14" t="s">
        <v>14</v>
      </c>
      <c r="F14">
        <v>5</v>
      </c>
      <c r="G14" t="s">
        <v>18</v>
      </c>
      <c r="H14" s="4">
        <v>88885623</v>
      </c>
      <c r="I14" s="7">
        <v>33348</v>
      </c>
      <c r="J14" s="7">
        <v>42806</v>
      </c>
      <c r="K14" s="6">
        <v>43775</v>
      </c>
      <c r="L14">
        <f t="shared" si="0"/>
        <v>28.547570157426421</v>
      </c>
    </row>
    <row r="15" spans="1:12" x14ac:dyDescent="0.3">
      <c r="A15" t="s">
        <v>32</v>
      </c>
      <c r="B15" t="s">
        <v>21</v>
      </c>
      <c r="C15" s="2">
        <v>89700</v>
      </c>
      <c r="D15" t="s">
        <v>13</v>
      </c>
      <c r="E15" t="s">
        <v>14</v>
      </c>
      <c r="F15">
        <v>3</v>
      </c>
      <c r="G15" t="s">
        <v>22</v>
      </c>
      <c r="H15" s="4" t="s">
        <v>33</v>
      </c>
      <c r="I15" s="7">
        <v>33443</v>
      </c>
      <c r="J15" s="7">
        <v>42806</v>
      </c>
      <c r="K15" s="6">
        <v>43829</v>
      </c>
      <c r="L15">
        <f t="shared" si="0"/>
        <v>28.435318275154003</v>
      </c>
    </row>
    <row r="16" spans="1:12" x14ac:dyDescent="0.3">
      <c r="A16" t="s">
        <v>49</v>
      </c>
      <c r="B16" t="s">
        <v>17</v>
      </c>
      <c r="C16" s="2">
        <v>80000</v>
      </c>
      <c r="D16" t="s">
        <v>13</v>
      </c>
      <c r="E16" t="s">
        <v>46</v>
      </c>
      <c r="F16">
        <v>5</v>
      </c>
      <c r="G16" t="s">
        <v>13</v>
      </c>
      <c r="H16" s="4">
        <v>888856129</v>
      </c>
      <c r="I16" s="7">
        <v>32863</v>
      </c>
      <c r="J16" s="7">
        <v>42446</v>
      </c>
      <c r="K16" s="6">
        <v>43248</v>
      </c>
      <c r="L16">
        <f t="shared" si="0"/>
        <v>28.432580424366872</v>
      </c>
    </row>
    <row r="17" spans="1:12" x14ac:dyDescent="0.3">
      <c r="A17" t="s">
        <v>38</v>
      </c>
      <c r="B17" t="s">
        <v>12</v>
      </c>
      <c r="C17" s="2">
        <v>150000</v>
      </c>
      <c r="D17" t="s">
        <v>13</v>
      </c>
      <c r="E17" t="s">
        <v>14</v>
      </c>
      <c r="F17">
        <v>5</v>
      </c>
      <c r="G17" t="s">
        <v>13</v>
      </c>
      <c r="H17" s="4" t="s">
        <v>39</v>
      </c>
      <c r="I17" s="7">
        <v>33420</v>
      </c>
      <c r="J17" s="7">
        <v>42801</v>
      </c>
      <c r="K17" s="6">
        <v>43699</v>
      </c>
      <c r="L17">
        <f t="shared" si="0"/>
        <v>28.142368240930868</v>
      </c>
    </row>
    <row r="18" spans="1:12" x14ac:dyDescent="0.3">
      <c r="A18" t="s">
        <v>45</v>
      </c>
      <c r="B18" t="s">
        <v>17</v>
      </c>
      <c r="C18" s="2">
        <v>55000</v>
      </c>
      <c r="D18" t="s">
        <v>18</v>
      </c>
      <c r="E18" t="s">
        <v>46</v>
      </c>
      <c r="F18">
        <v>5</v>
      </c>
      <c r="G18" t="s">
        <v>18</v>
      </c>
      <c r="H18" s="4">
        <v>888856126</v>
      </c>
      <c r="I18" s="7">
        <v>33211</v>
      </c>
      <c r="J18" s="7">
        <v>42470</v>
      </c>
      <c r="K18" s="6">
        <v>43455</v>
      </c>
      <c r="L18">
        <f t="shared" si="0"/>
        <v>28.046543463381244</v>
      </c>
    </row>
    <row r="19" spans="1:12" x14ac:dyDescent="0.3">
      <c r="A19" t="s">
        <v>47</v>
      </c>
      <c r="B19" t="s">
        <v>17</v>
      </c>
      <c r="C19" s="2">
        <v>45000</v>
      </c>
      <c r="D19" t="s">
        <v>18</v>
      </c>
      <c r="E19" t="s">
        <v>46</v>
      </c>
      <c r="F19">
        <v>5</v>
      </c>
      <c r="G19" t="s">
        <v>22</v>
      </c>
      <c r="H19" s="4">
        <v>888856127</v>
      </c>
      <c r="I19" s="7">
        <v>33365</v>
      </c>
      <c r="J19" s="7">
        <v>42442</v>
      </c>
      <c r="K19" s="6">
        <v>43448</v>
      </c>
      <c r="L19">
        <f t="shared" si="0"/>
        <v>27.605749486652979</v>
      </c>
    </row>
    <row r="20" spans="1:12" x14ac:dyDescent="0.3">
      <c r="A20" t="s">
        <v>28</v>
      </c>
      <c r="B20" t="s">
        <v>21</v>
      </c>
      <c r="C20" s="2">
        <v>89700</v>
      </c>
      <c r="D20" t="s">
        <v>13</v>
      </c>
      <c r="E20" t="s">
        <v>14</v>
      </c>
      <c r="F20">
        <v>3</v>
      </c>
      <c r="G20" t="s">
        <v>13</v>
      </c>
      <c r="H20" s="4" t="s">
        <v>29</v>
      </c>
      <c r="I20" s="7">
        <v>33610</v>
      </c>
      <c r="J20" s="7">
        <v>42795</v>
      </c>
      <c r="K20" s="6">
        <v>43689</v>
      </c>
      <c r="L20">
        <f t="shared" si="0"/>
        <v>27.59479808350445</v>
      </c>
    </row>
    <row r="21" spans="1:12" x14ac:dyDescent="0.3">
      <c r="A21" t="s">
        <v>20</v>
      </c>
      <c r="B21" t="s">
        <v>21</v>
      </c>
      <c r="C21" s="2">
        <v>80000</v>
      </c>
      <c r="D21" t="s">
        <v>22</v>
      </c>
      <c r="E21" t="s">
        <v>14</v>
      </c>
      <c r="F21">
        <v>3</v>
      </c>
      <c r="G21" t="s">
        <v>22</v>
      </c>
      <c r="H21" s="4" t="s">
        <v>23</v>
      </c>
      <c r="I21" s="7">
        <v>33440</v>
      </c>
      <c r="J21" s="7">
        <v>42811</v>
      </c>
      <c r="K21" s="6">
        <v>43484</v>
      </c>
      <c r="L21">
        <f t="shared" si="0"/>
        <v>27.498973305954827</v>
      </c>
    </row>
    <row r="22" spans="1:12" x14ac:dyDescent="0.3">
      <c r="A22" t="s">
        <v>42</v>
      </c>
      <c r="B22" t="s">
        <v>12</v>
      </c>
      <c r="C22" s="2">
        <v>89700</v>
      </c>
      <c r="D22" t="s">
        <v>22</v>
      </c>
      <c r="E22" t="s">
        <v>14</v>
      </c>
      <c r="F22">
        <v>5</v>
      </c>
      <c r="G22" t="s">
        <v>22</v>
      </c>
      <c r="H22" s="4" t="s">
        <v>43</v>
      </c>
      <c r="I22" s="7">
        <v>33484</v>
      </c>
      <c r="J22" s="7">
        <v>42487</v>
      </c>
      <c r="K22" s="6">
        <v>43357</v>
      </c>
      <c r="L22">
        <f t="shared" si="0"/>
        <v>27.030800821355236</v>
      </c>
    </row>
    <row r="23" spans="1:12" x14ac:dyDescent="0.3">
      <c r="A23" t="s">
        <v>85</v>
      </c>
      <c r="B23" t="s">
        <v>12</v>
      </c>
      <c r="C23" s="2">
        <v>40000</v>
      </c>
      <c r="D23" t="s">
        <v>81</v>
      </c>
      <c r="E23" t="s">
        <v>46</v>
      </c>
      <c r="F23">
        <v>6</v>
      </c>
      <c r="G23" t="s">
        <v>13</v>
      </c>
      <c r="H23" s="4" t="s">
        <v>86</v>
      </c>
      <c r="I23" s="7">
        <v>34740</v>
      </c>
      <c r="J23" s="7">
        <v>42436</v>
      </c>
      <c r="K23" s="6">
        <v>44270</v>
      </c>
      <c r="L23">
        <f t="shared" si="0"/>
        <v>26.091718001368925</v>
      </c>
    </row>
    <row r="24" spans="1:12" x14ac:dyDescent="0.3">
      <c r="A24" t="s">
        <v>57</v>
      </c>
      <c r="B24" t="s">
        <v>12</v>
      </c>
      <c r="C24" s="2">
        <v>140000</v>
      </c>
      <c r="D24" t="s">
        <v>22</v>
      </c>
      <c r="E24" t="s">
        <v>46</v>
      </c>
      <c r="F24">
        <v>3</v>
      </c>
      <c r="G24" t="s">
        <v>22</v>
      </c>
      <c r="H24" s="4">
        <v>888856137</v>
      </c>
      <c r="I24" s="7">
        <v>33977</v>
      </c>
      <c r="J24" s="7">
        <v>42802</v>
      </c>
      <c r="K24" s="6">
        <v>43431</v>
      </c>
      <c r="L24">
        <f t="shared" si="0"/>
        <v>25.883641341546884</v>
      </c>
    </row>
    <row r="25" spans="1:12" x14ac:dyDescent="0.3">
      <c r="A25" t="s">
        <v>68</v>
      </c>
      <c r="B25" t="s">
        <v>17</v>
      </c>
      <c r="C25" s="2">
        <v>55000</v>
      </c>
      <c r="D25" t="s">
        <v>13</v>
      </c>
      <c r="E25" t="s">
        <v>66</v>
      </c>
      <c r="F25">
        <v>5</v>
      </c>
      <c r="G25" t="s">
        <v>22</v>
      </c>
      <c r="H25" s="4" t="s">
        <v>69</v>
      </c>
      <c r="I25" s="7">
        <v>34375</v>
      </c>
      <c r="J25" s="7">
        <v>42809</v>
      </c>
      <c r="K25" s="6">
        <v>43709</v>
      </c>
      <c r="L25">
        <f t="shared" si="0"/>
        <v>25.555099247091032</v>
      </c>
    </row>
    <row r="26" spans="1:12" x14ac:dyDescent="0.3">
      <c r="A26" t="s">
        <v>63</v>
      </c>
      <c r="B26" t="s">
        <v>21</v>
      </c>
      <c r="C26" s="2">
        <v>60000</v>
      </c>
      <c r="D26" t="s">
        <v>13</v>
      </c>
      <c r="E26" t="s">
        <v>46</v>
      </c>
      <c r="F26">
        <v>5</v>
      </c>
      <c r="G26" t="s">
        <v>22</v>
      </c>
      <c r="H26" s="4">
        <v>888856142</v>
      </c>
      <c r="I26" s="7">
        <v>34033</v>
      </c>
      <c r="J26" s="7">
        <v>42435</v>
      </c>
      <c r="K26" s="6">
        <v>43337</v>
      </c>
      <c r="L26">
        <f t="shared" si="0"/>
        <v>25.472963723477072</v>
      </c>
    </row>
    <row r="27" spans="1:12" x14ac:dyDescent="0.3">
      <c r="A27" t="s">
        <v>65</v>
      </c>
      <c r="B27" t="s">
        <v>17</v>
      </c>
      <c r="C27" s="2">
        <v>89000</v>
      </c>
      <c r="D27" t="s">
        <v>13</v>
      </c>
      <c r="E27" t="s">
        <v>66</v>
      </c>
      <c r="F27">
        <v>5</v>
      </c>
      <c r="G27" t="s">
        <v>22</v>
      </c>
      <c r="H27" s="4" t="s">
        <v>67</v>
      </c>
      <c r="I27" s="7">
        <v>34648</v>
      </c>
      <c r="J27" s="7">
        <v>42807</v>
      </c>
      <c r="K27" s="6">
        <v>43932</v>
      </c>
      <c r="L27">
        <f t="shared" si="0"/>
        <v>25.418206707734427</v>
      </c>
    </row>
    <row r="28" spans="1:12" x14ac:dyDescent="0.3">
      <c r="A28" t="s">
        <v>52</v>
      </c>
      <c r="B28" t="s">
        <v>21</v>
      </c>
      <c r="C28" s="2">
        <v>70000</v>
      </c>
      <c r="D28" t="s">
        <v>22</v>
      </c>
      <c r="E28" t="s">
        <v>46</v>
      </c>
      <c r="F28">
        <v>4</v>
      </c>
      <c r="G28" t="s">
        <v>22</v>
      </c>
      <c r="H28" s="4">
        <v>888856132</v>
      </c>
      <c r="I28" s="7">
        <v>34602</v>
      </c>
      <c r="J28" s="7">
        <v>42802</v>
      </c>
      <c r="K28" s="6">
        <v>43861</v>
      </c>
      <c r="L28">
        <f t="shared" si="0"/>
        <v>25.349760438056126</v>
      </c>
    </row>
    <row r="29" spans="1:12" x14ac:dyDescent="0.3">
      <c r="A29" t="s">
        <v>80</v>
      </c>
      <c r="B29" t="s">
        <v>12</v>
      </c>
      <c r="C29" s="2">
        <v>80000</v>
      </c>
      <c r="D29" t="s">
        <v>81</v>
      </c>
      <c r="E29" t="s">
        <v>46</v>
      </c>
      <c r="F29">
        <v>3</v>
      </c>
      <c r="G29" t="s">
        <v>18</v>
      </c>
      <c r="H29" s="4" t="s">
        <v>82</v>
      </c>
      <c r="I29" s="7">
        <v>34989</v>
      </c>
      <c r="J29" s="7">
        <v>42819</v>
      </c>
      <c r="K29" s="6">
        <v>44242</v>
      </c>
      <c r="L29">
        <f t="shared" si="0"/>
        <v>25.333333333333332</v>
      </c>
    </row>
    <row r="30" spans="1:12" x14ac:dyDescent="0.3">
      <c r="A30" t="s">
        <v>34</v>
      </c>
      <c r="B30" t="s">
        <v>12</v>
      </c>
      <c r="C30" s="2">
        <v>89700</v>
      </c>
      <c r="D30" t="s">
        <v>13</v>
      </c>
      <c r="E30" t="s">
        <v>14</v>
      </c>
      <c r="F30">
        <v>5</v>
      </c>
      <c r="G30" t="s">
        <v>22</v>
      </c>
      <c r="H30" s="4" t="s">
        <v>35</v>
      </c>
      <c r="I30" s="7">
        <v>34126</v>
      </c>
      <c r="J30" s="7">
        <v>42799</v>
      </c>
      <c r="K30" s="6">
        <v>43361</v>
      </c>
      <c r="L30">
        <f t="shared" si="0"/>
        <v>25.284052019164957</v>
      </c>
    </row>
    <row r="31" spans="1:12" x14ac:dyDescent="0.3">
      <c r="A31" t="s">
        <v>87</v>
      </c>
      <c r="B31" t="s">
        <v>12</v>
      </c>
      <c r="C31" s="5">
        <v>45000</v>
      </c>
      <c r="D31" t="s">
        <v>18</v>
      </c>
      <c r="E31" t="s">
        <v>46</v>
      </c>
      <c r="F31">
        <v>2</v>
      </c>
      <c r="G31" t="s">
        <v>13</v>
      </c>
      <c r="H31" s="4" t="s">
        <v>88</v>
      </c>
      <c r="I31" s="7">
        <v>34293</v>
      </c>
      <c r="J31" s="7">
        <v>42453</v>
      </c>
      <c r="K31" s="6">
        <v>43453</v>
      </c>
      <c r="L31">
        <f t="shared" si="0"/>
        <v>25.078713210130047</v>
      </c>
    </row>
    <row r="32" spans="1:12" x14ac:dyDescent="0.3">
      <c r="A32" t="s">
        <v>76</v>
      </c>
      <c r="B32" t="s">
        <v>21</v>
      </c>
      <c r="C32" s="2">
        <v>50000</v>
      </c>
      <c r="D32" t="s">
        <v>13</v>
      </c>
      <c r="E32" t="s">
        <v>46</v>
      </c>
      <c r="F32">
        <v>3</v>
      </c>
      <c r="G32" t="s">
        <v>13</v>
      </c>
      <c r="H32" s="4" t="s">
        <v>77</v>
      </c>
      <c r="I32" s="7">
        <v>34576</v>
      </c>
      <c r="J32" s="7">
        <v>42832</v>
      </c>
      <c r="K32" s="6">
        <v>43682</v>
      </c>
      <c r="L32">
        <f t="shared" si="0"/>
        <v>24.930869267624914</v>
      </c>
    </row>
    <row r="33" spans="1:12" x14ac:dyDescent="0.3">
      <c r="A33" t="s">
        <v>48</v>
      </c>
      <c r="B33" t="s">
        <v>17</v>
      </c>
      <c r="C33" s="5">
        <v>110000</v>
      </c>
      <c r="D33" t="s">
        <v>18</v>
      </c>
      <c r="E33" t="s">
        <v>46</v>
      </c>
      <c r="F33">
        <v>5</v>
      </c>
      <c r="G33" t="s">
        <v>18</v>
      </c>
      <c r="H33" s="4">
        <v>888856128</v>
      </c>
      <c r="I33" s="7">
        <v>34560</v>
      </c>
      <c r="J33" s="7">
        <v>42839</v>
      </c>
      <c r="K33" s="6">
        <v>43491</v>
      </c>
      <c r="L33">
        <f t="shared" si="0"/>
        <v>24.451745379876797</v>
      </c>
    </row>
    <row r="34" spans="1:12" x14ac:dyDescent="0.3">
      <c r="A34" t="s">
        <v>54</v>
      </c>
      <c r="B34" t="s">
        <v>21</v>
      </c>
      <c r="C34" s="2">
        <v>10000</v>
      </c>
      <c r="D34" t="s">
        <v>22</v>
      </c>
      <c r="E34" t="s">
        <v>46</v>
      </c>
      <c r="F34">
        <v>0</v>
      </c>
      <c r="G34" t="s">
        <v>22</v>
      </c>
      <c r="H34" s="4">
        <v>888856134</v>
      </c>
      <c r="I34" s="7">
        <v>34383</v>
      </c>
      <c r="J34" s="7">
        <v>42842</v>
      </c>
      <c r="K34" s="6">
        <v>43286</v>
      </c>
      <c r="L34">
        <f t="shared" si="0"/>
        <v>24.3750855578371</v>
      </c>
    </row>
    <row r="35" spans="1:12" x14ac:dyDescent="0.3">
      <c r="A35" t="s">
        <v>83</v>
      </c>
      <c r="B35" t="s">
        <v>12</v>
      </c>
      <c r="C35" s="2">
        <v>89700</v>
      </c>
      <c r="D35" t="s">
        <v>81</v>
      </c>
      <c r="E35" t="s">
        <v>46</v>
      </c>
      <c r="F35">
        <v>4</v>
      </c>
      <c r="G35" t="s">
        <v>18</v>
      </c>
      <c r="H35" s="4" t="s">
        <v>84</v>
      </c>
      <c r="I35" s="7">
        <v>34530</v>
      </c>
      <c r="J35" s="7">
        <v>42433</v>
      </c>
      <c r="K35" s="6">
        <v>43397</v>
      </c>
      <c r="L35">
        <f t="shared" si="0"/>
        <v>24.276522929500342</v>
      </c>
    </row>
    <row r="36" spans="1:12" x14ac:dyDescent="0.3">
      <c r="A36" t="s">
        <v>53</v>
      </c>
      <c r="B36" t="s">
        <v>21</v>
      </c>
      <c r="C36" s="2">
        <v>45000</v>
      </c>
      <c r="D36" t="s">
        <v>22</v>
      </c>
      <c r="E36" t="s">
        <v>46</v>
      </c>
      <c r="F36">
        <v>2</v>
      </c>
      <c r="G36" t="s">
        <v>22</v>
      </c>
      <c r="H36" s="4">
        <v>888856133</v>
      </c>
      <c r="I36" s="7">
        <v>34602</v>
      </c>
      <c r="J36" s="7">
        <v>42470</v>
      </c>
      <c r="K36" s="6">
        <v>43290</v>
      </c>
      <c r="L36">
        <f t="shared" si="0"/>
        <v>23.786447638603697</v>
      </c>
    </row>
    <row r="37" spans="1:12" x14ac:dyDescent="0.3">
      <c r="A37" t="s">
        <v>51</v>
      </c>
      <c r="B37" t="s">
        <v>21</v>
      </c>
      <c r="C37" s="2">
        <v>65000</v>
      </c>
      <c r="D37" t="s">
        <v>22</v>
      </c>
      <c r="E37" t="s">
        <v>46</v>
      </c>
      <c r="F37">
        <v>4</v>
      </c>
      <c r="G37" t="s">
        <v>22</v>
      </c>
      <c r="H37" s="4">
        <v>888856131</v>
      </c>
      <c r="I37" s="7">
        <v>34921</v>
      </c>
      <c r="J37" s="7">
        <v>42814</v>
      </c>
      <c r="K37" s="6">
        <v>43516</v>
      </c>
      <c r="L37">
        <f t="shared" si="0"/>
        <v>23.531827515400412</v>
      </c>
    </row>
    <row r="38" spans="1:12" x14ac:dyDescent="0.3">
      <c r="A38" t="s">
        <v>30</v>
      </c>
      <c r="B38" t="s">
        <v>21</v>
      </c>
      <c r="C38" s="2">
        <v>89700</v>
      </c>
      <c r="D38" t="s">
        <v>13</v>
      </c>
      <c r="E38" t="s">
        <v>14</v>
      </c>
      <c r="F38">
        <v>4</v>
      </c>
      <c r="G38" t="s">
        <v>13</v>
      </c>
      <c r="H38" s="4" t="s">
        <v>31</v>
      </c>
      <c r="I38" s="7">
        <v>34856</v>
      </c>
      <c r="J38" s="7">
        <v>42434</v>
      </c>
      <c r="K38" s="6">
        <v>43291</v>
      </c>
      <c r="L38">
        <f t="shared" si="0"/>
        <v>23.093771389459274</v>
      </c>
    </row>
    <row r="39" spans="1:12" x14ac:dyDescent="0.3">
      <c r="A39" t="s">
        <v>70</v>
      </c>
      <c r="B39" t="s">
        <v>21</v>
      </c>
      <c r="C39" s="2">
        <v>45000</v>
      </c>
      <c r="D39" t="s">
        <v>13</v>
      </c>
      <c r="E39" t="s">
        <v>46</v>
      </c>
      <c r="F39">
        <v>2</v>
      </c>
      <c r="G39" t="s">
        <v>22</v>
      </c>
      <c r="H39" s="4" t="s">
        <v>71</v>
      </c>
      <c r="I39" s="7">
        <v>35340</v>
      </c>
      <c r="J39" s="7">
        <v>42842</v>
      </c>
      <c r="K39" s="6">
        <v>43756</v>
      </c>
      <c r="L39">
        <f t="shared" si="0"/>
        <v>23.041752224503764</v>
      </c>
    </row>
    <row r="40" spans="1:12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22.759753593429156</v>
      </c>
    </row>
    <row r="41" spans="1:12" x14ac:dyDescent="0.3">
      <c r="A41" t="s">
        <v>72</v>
      </c>
      <c r="B41" t="s">
        <v>21</v>
      </c>
      <c r="C41" s="2">
        <v>40000</v>
      </c>
      <c r="D41" t="s">
        <v>13</v>
      </c>
      <c r="E41" t="s">
        <v>46</v>
      </c>
      <c r="F41">
        <v>2</v>
      </c>
      <c r="G41" t="s">
        <v>13</v>
      </c>
      <c r="H41" s="4" t="s">
        <v>73</v>
      </c>
      <c r="I41" s="7">
        <v>35278</v>
      </c>
      <c r="J41" s="7">
        <v>42848</v>
      </c>
      <c r="K41" s="6">
        <v>43589</v>
      </c>
      <c r="L41">
        <f t="shared" si="0"/>
        <v>22.754277891854894</v>
      </c>
    </row>
    <row r="42" spans="1:12" x14ac:dyDescent="0.3">
      <c r="A42" t="s">
        <v>55</v>
      </c>
      <c r="B42" t="s">
        <v>12</v>
      </c>
      <c r="C42" s="2">
        <v>130000</v>
      </c>
      <c r="D42" t="s">
        <v>22</v>
      </c>
      <c r="E42" t="s">
        <v>46</v>
      </c>
      <c r="F42">
        <v>2</v>
      </c>
      <c r="G42" t="s">
        <v>22</v>
      </c>
      <c r="H42" s="4">
        <v>888856135</v>
      </c>
      <c r="I42" s="7">
        <v>35030</v>
      </c>
      <c r="J42" s="7">
        <v>42433</v>
      </c>
      <c r="K42" s="6">
        <v>43105</v>
      </c>
      <c r="L42">
        <f t="shared" si="0"/>
        <v>22.108145106091719</v>
      </c>
    </row>
    <row r="43" spans="1:12" x14ac:dyDescent="0.3">
      <c r="A43" t="s">
        <v>60</v>
      </c>
      <c r="B43" t="s">
        <v>12</v>
      </c>
      <c r="C43" s="2">
        <v>150000</v>
      </c>
      <c r="D43" t="s">
        <v>18</v>
      </c>
      <c r="E43" t="s">
        <v>61</v>
      </c>
      <c r="F43">
        <v>5</v>
      </c>
      <c r="G43" t="s">
        <v>18</v>
      </c>
      <c r="H43" s="4">
        <v>888856140</v>
      </c>
      <c r="I43" s="7">
        <v>35167</v>
      </c>
      <c r="J43" s="7">
        <v>42460</v>
      </c>
      <c r="K43" s="6">
        <v>43219</v>
      </c>
      <c r="L43">
        <f t="shared" si="0"/>
        <v>22.04517453798768</v>
      </c>
    </row>
    <row r="44" spans="1:12" x14ac:dyDescent="0.3">
      <c r="A44" t="s">
        <v>59</v>
      </c>
      <c r="B44" t="s">
        <v>12</v>
      </c>
      <c r="C44" s="2">
        <v>89700</v>
      </c>
      <c r="D44" t="s">
        <v>18</v>
      </c>
      <c r="E44" t="s">
        <v>46</v>
      </c>
      <c r="F44">
        <v>5</v>
      </c>
      <c r="G44" t="s">
        <v>18</v>
      </c>
      <c r="H44" s="4">
        <v>888856139</v>
      </c>
      <c r="I44" s="7">
        <v>35202</v>
      </c>
      <c r="J44" s="7">
        <v>42453</v>
      </c>
      <c r="K44" s="6">
        <v>43214</v>
      </c>
      <c r="L44">
        <f t="shared" si="0"/>
        <v>21.935660506502394</v>
      </c>
    </row>
    <row r="45" spans="1:12" x14ac:dyDescent="0.3">
      <c r="A45" t="s">
        <v>58</v>
      </c>
      <c r="B45" t="s">
        <v>12</v>
      </c>
      <c r="C45" s="2">
        <v>45000</v>
      </c>
      <c r="D45" t="s">
        <v>18</v>
      </c>
      <c r="E45" t="s">
        <v>46</v>
      </c>
      <c r="F45">
        <v>5</v>
      </c>
      <c r="G45" t="s">
        <v>18</v>
      </c>
      <c r="H45" s="4">
        <v>888856138</v>
      </c>
      <c r="I45" s="7">
        <v>35134</v>
      </c>
      <c r="J45" s="7">
        <v>42464</v>
      </c>
      <c r="K45" s="6">
        <v>43116</v>
      </c>
      <c r="L45">
        <f t="shared" si="0"/>
        <v>21.853524982888434</v>
      </c>
    </row>
    <row r="46" spans="1:12" x14ac:dyDescent="0.3">
      <c r="A46" t="s">
        <v>62</v>
      </c>
      <c r="B46" t="s">
        <v>17</v>
      </c>
      <c r="C46" s="2">
        <v>85000</v>
      </c>
      <c r="D46" t="s">
        <v>18</v>
      </c>
      <c r="E46" t="s">
        <v>61</v>
      </c>
      <c r="F46">
        <v>0</v>
      </c>
      <c r="G46" t="s">
        <v>18</v>
      </c>
      <c r="H46" s="4">
        <v>888856141</v>
      </c>
      <c r="I46" s="7">
        <v>35397</v>
      </c>
      <c r="J46" s="7">
        <v>42436</v>
      </c>
      <c r="K46" s="6">
        <v>43370</v>
      </c>
      <c r="L46">
        <f t="shared" si="0"/>
        <v>21.828884325804243</v>
      </c>
    </row>
    <row r="47" spans="1:12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sortState ref="A2:L63">
    <sortCondition descending="1" ref="L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3"/>
  <sheetViews>
    <sheetView topLeftCell="G1" workbookViewId="0">
      <selection activeCell="L1" sqref="L1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  <col min="12" max="12" width="12" bestFit="1" customWidth="1"/>
    <col min="15" max="15" width="21.33203125" customWidth="1"/>
    <col min="16" max="16" width="45.33203125" bestFit="1" customWidth="1"/>
    <col min="19" max="19" width="12" customWidth="1"/>
  </cols>
  <sheetData>
    <row r="1" spans="1:20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94</v>
      </c>
    </row>
    <row r="2" spans="1:20" hidden="1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(K2-I2)/365.25</f>
        <v>28.829568788501028</v>
      </c>
    </row>
    <row r="3" spans="1:20" hidden="1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6" si="0">(K3-I3)/365.25</f>
        <v>30.644763860369611</v>
      </c>
    </row>
    <row r="4" spans="1:20" hidden="1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27.498973305954827</v>
      </c>
    </row>
    <row r="5" spans="1:20" hidden="1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31.022587268993838</v>
      </c>
      <c r="S5" t="s">
        <v>96</v>
      </c>
    </row>
    <row r="6" spans="1:20" hidden="1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29.820670773442849</v>
      </c>
    </row>
    <row r="7" spans="1:20" hidden="1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27.59479808350445</v>
      </c>
      <c r="S7" t="s">
        <v>97</v>
      </c>
      <c r="T7">
        <f>QUARTILE(L2:L46,1)</f>
        <v>24.276522929500342</v>
      </c>
    </row>
    <row r="8" spans="1:20" hidden="1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23.093771389459274</v>
      </c>
      <c r="S8" t="s">
        <v>98</v>
      </c>
      <c r="T8">
        <f>MEDIAN(L2:L46)</f>
        <v>25.883641341546884</v>
      </c>
    </row>
    <row r="9" spans="1:20" hidden="1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28.435318275154003</v>
      </c>
      <c r="S9" t="s">
        <v>99</v>
      </c>
      <c r="T9">
        <f>QUARTILE(L2:L46,3)</f>
        <v>28.829568788501028</v>
      </c>
    </row>
    <row r="10" spans="1:20" hidden="1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25.284052019164957</v>
      </c>
      <c r="S10" t="s">
        <v>100</v>
      </c>
      <c r="T10">
        <f>T9-T7</f>
        <v>4.5530458590006866</v>
      </c>
    </row>
    <row r="11" spans="1:20" hidden="1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33.516769336071185</v>
      </c>
      <c r="O11" s="10" t="s">
        <v>95</v>
      </c>
      <c r="P11">
        <f>MAX(L2,L46)</f>
        <v>31.805612594113622</v>
      </c>
      <c r="S11" t="s">
        <v>101</v>
      </c>
      <c r="T11">
        <f>T7-(1.5*T10)</f>
        <v>17.44695414099931</v>
      </c>
    </row>
    <row r="12" spans="1:20" hidden="1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28.142368240930868</v>
      </c>
      <c r="O12" t="s">
        <v>103</v>
      </c>
      <c r="S12" t="s">
        <v>102</v>
      </c>
      <c r="T12">
        <f>T9+(1.5*T10)</f>
        <v>35.659137577002056</v>
      </c>
    </row>
    <row r="13" spans="1:20" hidden="1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30.028747433264886</v>
      </c>
    </row>
    <row r="14" spans="1:20" hidden="1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27.030800821355236</v>
      </c>
      <c r="S14" t="s">
        <v>104</v>
      </c>
    </row>
    <row r="15" spans="1:20" hidden="1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28.547570157426421</v>
      </c>
    </row>
    <row r="16" spans="1:20" hidden="1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28.046543463381244</v>
      </c>
    </row>
    <row r="17" spans="1:12" hidden="1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27.605749486652979</v>
      </c>
    </row>
    <row r="18" spans="1:12" hidden="1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24.451745379876797</v>
      </c>
    </row>
    <row r="19" spans="1:12" hidden="1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28.432580424366872</v>
      </c>
    </row>
    <row r="20" spans="1:12" hidden="1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30.581793292265573</v>
      </c>
    </row>
    <row r="21" spans="1:12" hidden="1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23.531827515400412</v>
      </c>
    </row>
    <row r="22" spans="1:12" hidden="1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25.349760438056126</v>
      </c>
    </row>
    <row r="23" spans="1:12" hidden="1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23.786447638603697</v>
      </c>
    </row>
    <row r="24" spans="1:12" hidden="1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24.3750855578371</v>
      </c>
    </row>
    <row r="25" spans="1:12" hidden="1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22.108145106091719</v>
      </c>
    </row>
    <row r="26" spans="1:12" hidden="1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34.102669404517457</v>
      </c>
    </row>
    <row r="27" spans="1:12" hidden="1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25.883641341546884</v>
      </c>
    </row>
    <row r="28" spans="1:12" hidden="1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21.853524982888434</v>
      </c>
    </row>
    <row r="29" spans="1:12" hidden="1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21.935660506502394</v>
      </c>
    </row>
    <row r="30" spans="1:12" hidden="1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22.04517453798768</v>
      </c>
    </row>
    <row r="31" spans="1:12" hidden="1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21.828884325804243</v>
      </c>
    </row>
    <row r="32" spans="1:12" hidden="1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25.472963723477072</v>
      </c>
    </row>
    <row r="33" spans="1:12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 s="11">
        <f t="shared" si="0"/>
        <v>38.020533880903493</v>
      </c>
    </row>
    <row r="34" spans="1:12" hidden="1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25.418206707734427</v>
      </c>
    </row>
    <row r="35" spans="1:12" hidden="1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25.555099247091032</v>
      </c>
    </row>
    <row r="36" spans="1:12" hidden="1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23.041752224503764</v>
      </c>
    </row>
    <row r="37" spans="1:12" hidden="1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22.754277891854894</v>
      </c>
    </row>
    <row r="38" spans="1:12" hidden="1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32.829568788501028</v>
      </c>
    </row>
    <row r="39" spans="1:12" hidden="1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24.930869267624914</v>
      </c>
    </row>
    <row r="40" spans="1:12" hidden="1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22.759753593429156</v>
      </c>
    </row>
    <row r="41" spans="1:12" hidden="1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25.333333333333332</v>
      </c>
    </row>
    <row r="42" spans="1:12" hidden="1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24.276522929500342</v>
      </c>
    </row>
    <row r="43" spans="1:12" hidden="1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26.091718001368925</v>
      </c>
    </row>
    <row r="44" spans="1:12" hidden="1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25.078713210130047</v>
      </c>
    </row>
    <row r="45" spans="1:12" hidden="1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32.572210814510612</v>
      </c>
    </row>
    <row r="46" spans="1:12" hidden="1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0"/>
        <v>31.805612594113622</v>
      </c>
    </row>
    <row r="47" spans="1:12" x14ac:dyDescent="0.3">
      <c r="C47" s="5"/>
    </row>
    <row r="49" spans="3:16" x14ac:dyDescent="0.3">
      <c r="D49" s="2"/>
    </row>
    <row r="50" spans="3:16" x14ac:dyDescent="0.3">
      <c r="C50" s="5"/>
      <c r="D50" s="2"/>
      <c r="F50" s="2"/>
    </row>
    <row r="51" spans="3:16" x14ac:dyDescent="0.3">
      <c r="C51" s="5"/>
      <c r="D51" s="2"/>
      <c r="F51" s="2"/>
    </row>
    <row r="52" spans="3:16" x14ac:dyDescent="0.3">
      <c r="D52" s="2"/>
      <c r="F52" s="2"/>
    </row>
    <row r="53" spans="3:16" x14ac:dyDescent="0.3">
      <c r="D53" s="2"/>
      <c r="F53" s="2"/>
    </row>
    <row r="54" spans="3:16" x14ac:dyDescent="0.3">
      <c r="D54" s="2"/>
      <c r="F54" s="2"/>
    </row>
    <row r="55" spans="3:16" x14ac:dyDescent="0.3">
      <c r="D55" s="2"/>
      <c r="F55" s="2"/>
    </row>
    <row r="56" spans="3:16" x14ac:dyDescent="0.3">
      <c r="D56" s="5"/>
      <c r="F56" s="2"/>
      <c r="P56" s="11" t="s">
        <v>107</v>
      </c>
    </row>
    <row r="57" spans="3:16" x14ac:dyDescent="0.3">
      <c r="D57" s="2"/>
      <c r="F57" s="2"/>
      <c r="O57" s="10"/>
    </row>
    <row r="58" spans="3:16" x14ac:dyDescent="0.3">
      <c r="D58" s="2"/>
      <c r="F58" s="2"/>
    </row>
    <row r="59" spans="3:16" x14ac:dyDescent="0.3">
      <c r="D59" s="2"/>
      <c r="F59" s="2"/>
    </row>
    <row r="60" spans="3:16" x14ac:dyDescent="0.3">
      <c r="D60" s="2"/>
      <c r="F60" s="2"/>
    </row>
    <row r="61" spans="3:16" x14ac:dyDescent="0.3">
      <c r="D61" s="2"/>
      <c r="F61" s="2"/>
    </row>
    <row r="62" spans="3:16" x14ac:dyDescent="0.3">
      <c r="D62" s="2"/>
      <c r="F62" s="2"/>
    </row>
    <row r="63" spans="3:16" x14ac:dyDescent="0.3">
      <c r="C63" s="5"/>
      <c r="F63" s="2"/>
    </row>
  </sheetData>
  <autoFilter ref="A1:L46">
    <filterColumn colId="11">
      <customFilters>
        <customFilter operator="lessThan" val="17.446950000000001"/>
        <customFilter operator="greaterThan" val="35.659140000000001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M2" sqref="M2"/>
    </sheetView>
  </sheetViews>
  <sheetFormatPr defaultRowHeight="14.4" x14ac:dyDescent="0.3"/>
  <cols>
    <col min="1" max="1" width="16.21875" bestFit="1" customWidth="1"/>
    <col min="2" max="2" width="10.6640625" bestFit="1" customWidth="1"/>
    <col min="3" max="3" width="9.5546875" bestFit="1" customWidth="1"/>
    <col min="4" max="4" width="14.109375" bestFit="1" customWidth="1"/>
    <col min="5" max="5" width="7.77734375" bestFit="1" customWidth="1"/>
    <col min="6" max="6" width="8.21875" bestFit="1" customWidth="1"/>
    <col min="7" max="7" width="14.109375" bestFit="1" customWidth="1"/>
    <col min="8" max="8" width="11" bestFit="1" customWidth="1"/>
    <col min="9" max="9" width="10.5546875" bestFit="1" customWidth="1"/>
    <col min="10" max="10" width="9.5546875" bestFit="1" customWidth="1"/>
    <col min="11" max="11" width="10.5546875" bestFit="1" customWidth="1"/>
    <col min="12" max="12" width="12" bestFit="1" customWidth="1"/>
    <col min="13" max="13" width="20.77734375" customWidth="1"/>
    <col min="15" max="15" width="27.33203125" customWidth="1"/>
  </cols>
  <sheetData>
    <row r="1" spans="1:16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94</v>
      </c>
      <c r="M1" s="8" t="s">
        <v>105</v>
      </c>
    </row>
    <row r="2" spans="1:16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(K2-I2)/365.25</f>
        <v>28.829568788501028</v>
      </c>
      <c r="M2">
        <f>MONTH(K2)</f>
        <v>12</v>
      </c>
    </row>
    <row r="3" spans="1:16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6" si="0">(K3-I3)/365.25</f>
        <v>30.644763860369611</v>
      </c>
      <c r="M3">
        <f t="shared" ref="M3:M46" si="1">MONTH(K3)</f>
        <v>10</v>
      </c>
    </row>
    <row r="4" spans="1:16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27.498973305954827</v>
      </c>
      <c r="M4">
        <f t="shared" si="1"/>
        <v>1</v>
      </c>
    </row>
    <row r="5" spans="1:16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31.022587268993838</v>
      </c>
      <c r="M5">
        <f t="shared" si="1"/>
        <v>3</v>
      </c>
    </row>
    <row r="6" spans="1:16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29.820670773442849</v>
      </c>
      <c r="M6">
        <f t="shared" si="1"/>
        <v>6</v>
      </c>
    </row>
    <row r="7" spans="1:16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27.59479808350445</v>
      </c>
      <c r="M7">
        <f t="shared" si="1"/>
        <v>8</v>
      </c>
    </row>
    <row r="8" spans="1:16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23.093771389459274</v>
      </c>
      <c r="M8">
        <f t="shared" si="1"/>
        <v>7</v>
      </c>
    </row>
    <row r="9" spans="1:16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28.435318275154003</v>
      </c>
      <c r="M9">
        <f t="shared" si="1"/>
        <v>12</v>
      </c>
    </row>
    <row r="10" spans="1:16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25.284052019164957</v>
      </c>
      <c r="M10">
        <f t="shared" si="1"/>
        <v>9</v>
      </c>
      <c r="O10" s="9" t="s">
        <v>106</v>
      </c>
      <c r="P10" s="9">
        <f>MODE(M2:M46)</f>
        <v>12</v>
      </c>
    </row>
    <row r="11" spans="1:16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33.516769336071185</v>
      </c>
      <c r="M11">
        <f t="shared" si="1"/>
        <v>10</v>
      </c>
    </row>
    <row r="12" spans="1:16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28.142368240930868</v>
      </c>
      <c r="M12">
        <f t="shared" si="1"/>
        <v>8</v>
      </c>
    </row>
    <row r="13" spans="1:16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30.028747433264886</v>
      </c>
      <c r="M13">
        <f t="shared" si="1"/>
        <v>6</v>
      </c>
    </row>
    <row r="14" spans="1:16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27.030800821355236</v>
      </c>
      <c r="M14">
        <f t="shared" si="1"/>
        <v>9</v>
      </c>
    </row>
    <row r="15" spans="1:16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28.547570157426421</v>
      </c>
      <c r="M15">
        <f t="shared" si="1"/>
        <v>11</v>
      </c>
    </row>
    <row r="16" spans="1:16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28.046543463381244</v>
      </c>
      <c r="M16">
        <f t="shared" si="1"/>
        <v>12</v>
      </c>
    </row>
    <row r="17" spans="1:13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27.605749486652979</v>
      </c>
      <c r="M17">
        <f t="shared" si="1"/>
        <v>12</v>
      </c>
    </row>
    <row r="18" spans="1:13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24.451745379876797</v>
      </c>
      <c r="M18">
        <f t="shared" si="1"/>
        <v>1</v>
      </c>
    </row>
    <row r="19" spans="1:13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28.432580424366872</v>
      </c>
      <c r="M19">
        <f t="shared" si="1"/>
        <v>5</v>
      </c>
    </row>
    <row r="20" spans="1:13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30.581793292265573</v>
      </c>
      <c r="M20">
        <f t="shared" si="1"/>
        <v>7</v>
      </c>
    </row>
    <row r="21" spans="1:13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23.531827515400412</v>
      </c>
      <c r="M21">
        <f t="shared" si="1"/>
        <v>2</v>
      </c>
    </row>
    <row r="22" spans="1:13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25.349760438056126</v>
      </c>
      <c r="M22">
        <f t="shared" si="1"/>
        <v>1</v>
      </c>
    </row>
    <row r="23" spans="1:13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23.786447638603697</v>
      </c>
      <c r="M23">
        <f t="shared" si="1"/>
        <v>7</v>
      </c>
    </row>
    <row r="24" spans="1:13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24.3750855578371</v>
      </c>
      <c r="M24">
        <f t="shared" si="1"/>
        <v>7</v>
      </c>
    </row>
    <row r="25" spans="1:13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22.108145106091719</v>
      </c>
      <c r="M25">
        <f t="shared" si="1"/>
        <v>1</v>
      </c>
    </row>
    <row r="26" spans="1:13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34.102669404517457</v>
      </c>
      <c r="M26">
        <f t="shared" si="1"/>
        <v>7</v>
      </c>
    </row>
    <row r="27" spans="1:13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25.883641341546884</v>
      </c>
      <c r="M27">
        <f t="shared" si="1"/>
        <v>11</v>
      </c>
    </row>
    <row r="28" spans="1:13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21.853524982888434</v>
      </c>
      <c r="M28">
        <f t="shared" si="1"/>
        <v>1</v>
      </c>
    </row>
    <row r="29" spans="1:13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21.935660506502394</v>
      </c>
      <c r="M29">
        <f t="shared" si="1"/>
        <v>4</v>
      </c>
    </row>
    <row r="30" spans="1:13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22.04517453798768</v>
      </c>
      <c r="M30">
        <f t="shared" si="1"/>
        <v>4</v>
      </c>
    </row>
    <row r="31" spans="1:13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21.828884325804243</v>
      </c>
      <c r="M31">
        <f t="shared" si="1"/>
        <v>9</v>
      </c>
    </row>
    <row r="32" spans="1:13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25.472963723477072</v>
      </c>
      <c r="M32">
        <f t="shared" si="1"/>
        <v>8</v>
      </c>
    </row>
    <row r="33" spans="1:13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0"/>
        <v>38.020533880903493</v>
      </c>
      <c r="M33">
        <f t="shared" si="1"/>
        <v>1</v>
      </c>
    </row>
    <row r="34" spans="1:13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25.418206707734427</v>
      </c>
      <c r="M34">
        <f t="shared" si="1"/>
        <v>4</v>
      </c>
    </row>
    <row r="35" spans="1:13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25.555099247091032</v>
      </c>
      <c r="M35">
        <f t="shared" si="1"/>
        <v>9</v>
      </c>
    </row>
    <row r="36" spans="1:13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23.041752224503764</v>
      </c>
      <c r="M36">
        <f t="shared" si="1"/>
        <v>10</v>
      </c>
    </row>
    <row r="37" spans="1:13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22.754277891854894</v>
      </c>
      <c r="M37">
        <f t="shared" si="1"/>
        <v>5</v>
      </c>
    </row>
    <row r="38" spans="1:13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32.829568788501028</v>
      </c>
      <c r="M38">
        <f t="shared" si="1"/>
        <v>2</v>
      </c>
    </row>
    <row r="39" spans="1:13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24.930869267624914</v>
      </c>
      <c r="M39">
        <f t="shared" si="1"/>
        <v>8</v>
      </c>
    </row>
    <row r="40" spans="1:13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22.759753593429156</v>
      </c>
      <c r="M40">
        <f t="shared" si="1"/>
        <v>11</v>
      </c>
    </row>
    <row r="41" spans="1:13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25.333333333333332</v>
      </c>
      <c r="M41">
        <f t="shared" si="1"/>
        <v>2</v>
      </c>
    </row>
    <row r="42" spans="1:13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24.276522929500342</v>
      </c>
      <c r="M42">
        <f t="shared" si="1"/>
        <v>10</v>
      </c>
    </row>
    <row r="43" spans="1:13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26.091718001368925</v>
      </c>
      <c r="M43">
        <f t="shared" si="1"/>
        <v>3</v>
      </c>
    </row>
    <row r="44" spans="1:13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25.078713210130047</v>
      </c>
      <c r="M44">
        <f t="shared" si="1"/>
        <v>12</v>
      </c>
    </row>
    <row r="45" spans="1:13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32.572210814510612</v>
      </c>
      <c r="M45">
        <f t="shared" si="1"/>
        <v>3</v>
      </c>
    </row>
    <row r="46" spans="1:13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0"/>
        <v>31.805612594113622</v>
      </c>
      <c r="M46">
        <f t="shared" si="1"/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8F455E-3171-4B0D-ABB0-D096325D9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P Task 1</vt:lpstr>
      <vt:lpstr>P Task 2a</vt:lpstr>
      <vt:lpstr>P Task 2b</vt:lpstr>
      <vt:lpstr>P Task 3a</vt:lpstr>
      <vt:lpstr>P Task 3b</vt:lpstr>
      <vt:lpstr>P 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2021-05-24T07:11:16Z</dcterms:created>
  <dcterms:modified xsi:type="dcterms:W3CDTF">2023-07-20T12:43:37Z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