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YandexDisk\Учеба\Магистратура\1 семестр\Нейро-нечеткие системы\"/>
    </mc:Choice>
  </mc:AlternateContent>
  <xr:revisionPtr revIDLastSave="0" documentId="13_ncr:1_{866A7ADB-4689-43BF-9242-00B985BDCEE8}" xr6:coauthVersionLast="47" xr6:coauthVersionMax="47" xr10:uidLastSave="{00000000-0000-0000-0000-000000000000}"/>
  <bookViews>
    <workbookView xWindow="-110" yWindow="-110" windowWidth="19420" windowHeight="10300" xr2:uid="{463C85B9-6F2D-4793-8CE0-DDD078A90C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L12" i="1"/>
  <c r="M12" i="1"/>
  <c r="K12" i="1"/>
  <c r="F26" i="1"/>
  <c r="G26" i="1"/>
  <c r="E26" i="1"/>
  <c r="F18" i="1"/>
  <c r="G18" i="1"/>
  <c r="E18" i="1"/>
  <c r="F10" i="1"/>
  <c r="G10" i="1"/>
  <c r="E10" i="1"/>
  <c r="T8" i="1"/>
  <c r="R7" i="1"/>
  <c r="R8" i="1" s="1"/>
  <c r="S7" i="1"/>
  <c r="S8" i="1" s="1"/>
  <c r="S6" i="1"/>
  <c r="R6" i="1"/>
  <c r="Q8" i="1"/>
  <c r="P7" i="1"/>
  <c r="P6" i="1"/>
  <c r="S5" i="1"/>
  <c r="R5" i="1"/>
  <c r="P5" i="1"/>
  <c r="S4" i="1"/>
  <c r="R4" i="1"/>
  <c r="Q4" i="1"/>
  <c r="E20" i="1"/>
  <c r="M11" i="1"/>
  <c r="L11" i="1"/>
  <c r="K11" i="1"/>
  <c r="L6" i="1"/>
  <c r="M6" i="1"/>
  <c r="K6" i="1"/>
  <c r="L5" i="1"/>
  <c r="M5" i="1"/>
  <c r="K5" i="1"/>
  <c r="M4" i="1"/>
  <c r="L4" i="1"/>
  <c r="K4" i="1"/>
  <c r="G25" i="1"/>
  <c r="F25" i="1"/>
  <c r="E25" i="1"/>
  <c r="H25" i="1" s="1"/>
  <c r="G17" i="1"/>
  <c r="F17" i="1"/>
  <c r="E17" i="1"/>
  <c r="H17" i="1" s="1"/>
  <c r="H9" i="1"/>
  <c r="F9" i="1"/>
  <c r="G9" i="1"/>
  <c r="E9" i="1"/>
  <c r="F24" i="1"/>
  <c r="G24" i="1"/>
  <c r="E24" i="1"/>
  <c r="E23" i="1"/>
  <c r="G23" i="1" s="1"/>
  <c r="G22" i="1"/>
  <c r="G15" i="1"/>
  <c r="E16" i="1"/>
  <c r="F16" i="1" s="1"/>
  <c r="E15" i="1"/>
  <c r="F8" i="1"/>
  <c r="G8" i="1"/>
  <c r="G7" i="1"/>
  <c r="F7" i="1"/>
  <c r="E8" i="1"/>
  <c r="E7" i="1"/>
  <c r="E12" i="1"/>
  <c r="D24" i="1"/>
  <c r="D23" i="1"/>
  <c r="D22" i="1"/>
  <c r="G21" i="1"/>
  <c r="F21" i="1"/>
  <c r="E21" i="1"/>
  <c r="D16" i="1"/>
  <c r="D15" i="1"/>
  <c r="D14" i="1"/>
  <c r="G13" i="1"/>
  <c r="F13" i="1"/>
  <c r="E13" i="1"/>
  <c r="G5" i="1"/>
  <c r="F5" i="1"/>
  <c r="E5" i="1"/>
  <c r="D8" i="1"/>
  <c r="D7" i="1"/>
  <c r="D6" i="1"/>
  <c r="E4" i="1"/>
  <c r="K13" i="1" l="1"/>
  <c r="M13" i="1"/>
  <c r="L13" i="1"/>
  <c r="Q6" i="1"/>
  <c r="Q7" i="1"/>
  <c r="F23" i="1"/>
  <c r="G16" i="1"/>
</calcChain>
</file>

<file path=xl/sharedStrings.xml><?xml version="1.0" encoding="utf-8"?>
<sst xmlns="http://schemas.openxmlformats.org/spreadsheetml/2006/main" count="30" uniqueCount="19">
  <si>
    <t>Команда</t>
  </si>
  <si>
    <t>Зенит</t>
  </si>
  <si>
    <t>Спартак</t>
  </si>
  <si>
    <t>Локомотив</t>
  </si>
  <si>
    <t>Критерий</t>
  </si>
  <si>
    <t>Состав</t>
  </si>
  <si>
    <t>Результативность</t>
  </si>
  <si>
    <t>Тренерский штаб</t>
  </si>
  <si>
    <t>Матрицы парных сравнений</t>
  </si>
  <si>
    <t>По критерию</t>
  </si>
  <si>
    <t>a23 = а21 * а13</t>
  </si>
  <si>
    <t>Aij = Ai1 * A1j</t>
  </si>
  <si>
    <t>Степень</t>
  </si>
  <si>
    <t>Сумма построке</t>
  </si>
  <si>
    <t>Решение при равновестных критериях</t>
  </si>
  <si>
    <t>Место</t>
  </si>
  <si>
    <t>Решение при неравновестных критериях</t>
  </si>
  <si>
    <t>Матрица парных сравнений критериев</t>
  </si>
  <si>
    <t>С критерием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</si>
</sst>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2A79-01F9-467A-8FDD-7601748F7935}">
  <dimension ref="A1:T26"/>
  <sheetViews>
    <sheetView tabSelected="1" topLeftCell="B5" workbookViewId="0">
      <selection activeCell="K5" sqref="K5"/>
    </sheetView>
  </sheetViews>
  <sheetFormatPr defaultRowHeight="14.5" x14ac:dyDescent="0.35"/>
  <cols>
    <col min="1" max="1" width="16.453125" customWidth="1"/>
    <col min="4" max="4" width="14" customWidth="1"/>
    <col min="7" max="7" width="11.1796875" customWidth="1"/>
    <col min="11" max="11" width="11.90625" customWidth="1"/>
    <col min="12" max="12" width="10.90625" customWidth="1"/>
    <col min="13" max="13" width="12" customWidth="1"/>
    <col min="15" max="15" width="9.6328125" customWidth="1"/>
    <col min="16" max="16" width="17.36328125" customWidth="1"/>
    <col min="17" max="17" width="8.26953125" customWidth="1"/>
    <col min="18" max="18" width="16.453125" customWidth="1"/>
    <col min="19" max="19" width="17.7265625" customWidth="1"/>
  </cols>
  <sheetData>
    <row r="1" spans="1:20" x14ac:dyDescent="0.35">
      <c r="A1" s="3" t="s">
        <v>0</v>
      </c>
    </row>
    <row r="2" spans="1:20" x14ac:dyDescent="0.35">
      <c r="A2" s="5" t="s">
        <v>1</v>
      </c>
      <c r="D2" s="11" t="s">
        <v>8</v>
      </c>
      <c r="E2" s="11"/>
      <c r="F2" s="11"/>
      <c r="G2" s="11"/>
      <c r="K2" t="s">
        <v>14</v>
      </c>
      <c r="P2" s="11" t="s">
        <v>17</v>
      </c>
      <c r="Q2" s="11"/>
      <c r="R2" s="11"/>
      <c r="S2" s="11"/>
    </row>
    <row r="3" spans="1:20" x14ac:dyDescent="0.35">
      <c r="A3" s="6" t="s">
        <v>2</v>
      </c>
    </row>
    <row r="4" spans="1:20" x14ac:dyDescent="0.35">
      <c r="A4" s="7" t="s">
        <v>3</v>
      </c>
      <c r="D4" t="s">
        <v>9</v>
      </c>
      <c r="E4" s="12" t="str">
        <f>$A$7</f>
        <v>Состав</v>
      </c>
      <c r="F4" s="12"/>
      <c r="K4" s="2" t="str">
        <f>$A$2</f>
        <v>Зенит</v>
      </c>
      <c r="L4" s="2" t="str">
        <f>$A$3</f>
        <v>Спартак</v>
      </c>
      <c r="M4" s="2" t="str">
        <f>$A$4</f>
        <v>Локомотив</v>
      </c>
      <c r="P4" s="8"/>
      <c r="Q4" s="5" t="str">
        <f>$A$7</f>
        <v>Состав</v>
      </c>
      <c r="R4" s="2" t="str">
        <f>$A$8</f>
        <v>Тренерский штаб</v>
      </c>
      <c r="S4" s="2" t="str">
        <f>$A$9</f>
        <v>Результативность</v>
      </c>
    </row>
    <row r="5" spans="1:20" x14ac:dyDescent="0.35">
      <c r="D5" s="8"/>
      <c r="E5" s="2" t="str">
        <f>$A$2</f>
        <v>Зенит</v>
      </c>
      <c r="F5" s="2" t="str">
        <f>$A$3</f>
        <v>Спартак</v>
      </c>
      <c r="G5" s="2" t="str">
        <f>$A$4</f>
        <v>Локомотив</v>
      </c>
      <c r="K5" s="9">
        <f>MIN(E9,E17,E25)</f>
        <v>0.22222222222222221</v>
      </c>
      <c r="L5" s="9">
        <f t="shared" ref="L5:M5" si="0">MIN(F9,F17,F25)</f>
        <v>0.1111111111111111</v>
      </c>
      <c r="M5" s="9">
        <f t="shared" si="0"/>
        <v>0.13043478260869565</v>
      </c>
      <c r="P5" s="5" t="str">
        <f>$A$7</f>
        <v>Состав</v>
      </c>
      <c r="Q5" s="9">
        <v>1</v>
      </c>
      <c r="R5" s="9">
        <f>1/3</f>
        <v>0.33333333333333331</v>
      </c>
      <c r="S5" s="9">
        <f>1/6</f>
        <v>0.16666666666666666</v>
      </c>
    </row>
    <row r="6" spans="1:20" x14ac:dyDescent="0.35">
      <c r="A6" s="1" t="s">
        <v>4</v>
      </c>
      <c r="D6" s="2" t="str">
        <f>$A$2</f>
        <v>Зенит</v>
      </c>
      <c r="E6" s="9">
        <v>1</v>
      </c>
      <c r="F6" s="9">
        <v>3</v>
      </c>
      <c r="G6" s="9">
        <v>5</v>
      </c>
      <c r="J6" t="s">
        <v>15</v>
      </c>
      <c r="K6">
        <f>_xlfn.RANK.EQ(K5,$K5:$M5)</f>
        <v>1</v>
      </c>
      <c r="L6">
        <f t="shared" ref="L6:M6" si="1">_xlfn.RANK.EQ(L5,$K5:$M5)</f>
        <v>3</v>
      </c>
      <c r="M6">
        <f t="shared" si="1"/>
        <v>2</v>
      </c>
      <c r="P6" s="2" t="str">
        <f>$A$8</f>
        <v>Тренерский штаб</v>
      </c>
      <c r="Q6" s="9">
        <f>1/R5</f>
        <v>3</v>
      </c>
      <c r="R6" s="9">
        <f>$Q6*R$5</f>
        <v>1</v>
      </c>
      <c r="S6" s="9">
        <f>$Q6*S$5</f>
        <v>0.5</v>
      </c>
    </row>
    <row r="7" spans="1:20" x14ac:dyDescent="0.35">
      <c r="A7" s="5" t="s">
        <v>5</v>
      </c>
      <c r="D7" s="2" t="str">
        <f>$A$3</f>
        <v>Спартак</v>
      </c>
      <c r="E7" s="9">
        <f>1/F6</f>
        <v>0.33333333333333331</v>
      </c>
      <c r="F7" s="9">
        <f>$E7*F$6</f>
        <v>1</v>
      </c>
      <c r="G7" s="9">
        <f>$E7*G$6</f>
        <v>1.6666666666666665</v>
      </c>
      <c r="P7" s="2" t="str">
        <f>$A$9</f>
        <v>Результативность</v>
      </c>
      <c r="Q7" s="9">
        <f>1/S5</f>
        <v>6</v>
      </c>
      <c r="R7" s="9">
        <f>$Q7*R$5</f>
        <v>2</v>
      </c>
      <c r="S7" s="9">
        <f>$Q7*S$5</f>
        <v>1</v>
      </c>
      <c r="T7" t="s">
        <v>13</v>
      </c>
    </row>
    <row r="8" spans="1:20" x14ac:dyDescent="0.35">
      <c r="A8" s="6" t="s">
        <v>7</v>
      </c>
      <c r="D8" s="2" t="str">
        <f>$A$4</f>
        <v>Локомотив</v>
      </c>
      <c r="E8" s="9">
        <f>1/G6</f>
        <v>0.2</v>
      </c>
      <c r="F8" s="9">
        <f>$E8*F$6</f>
        <v>0.60000000000000009</v>
      </c>
      <c r="G8" s="9">
        <f>$E8*G$6</f>
        <v>1</v>
      </c>
      <c r="H8" t="s">
        <v>13</v>
      </c>
      <c r="P8" t="s">
        <v>12</v>
      </c>
      <c r="Q8">
        <f>1/SUM(Q5:Q7)</f>
        <v>0.1</v>
      </c>
      <c r="R8">
        <f t="shared" ref="R8:S8" si="2">1/SUM(R5:R7)</f>
        <v>0.30000000000000004</v>
      </c>
      <c r="S8">
        <f t="shared" si="2"/>
        <v>0.60000000000000009</v>
      </c>
      <c r="T8" s="10">
        <f>SUM(Q8:S8)</f>
        <v>1</v>
      </c>
    </row>
    <row r="9" spans="1:20" x14ac:dyDescent="0.35">
      <c r="A9" s="7" t="s">
        <v>6</v>
      </c>
      <c r="D9" t="s">
        <v>12</v>
      </c>
      <c r="E9" s="10">
        <f>1/SUM(E6:E8)</f>
        <v>0.65217391304347827</v>
      </c>
      <c r="F9" s="10">
        <f t="shared" ref="F9:G9" si="3">1/SUM(F6:F8)</f>
        <v>0.21739130434782611</v>
      </c>
      <c r="G9" s="10">
        <f t="shared" si="3"/>
        <v>0.13043478260869565</v>
      </c>
      <c r="H9" s="10">
        <f>SUM(E9:G9)</f>
        <v>1</v>
      </c>
      <c r="K9" t="s">
        <v>16</v>
      </c>
    </row>
    <row r="10" spans="1:20" x14ac:dyDescent="0.35">
      <c r="D10" t="s">
        <v>18</v>
      </c>
      <c r="E10" s="10">
        <f>E9^$Q$8</f>
        <v>0.95815626209117233</v>
      </c>
      <c r="F10" s="10">
        <f t="shared" ref="F10:G10" si="4">F9^$Q$8</f>
        <v>0.85846820886998854</v>
      </c>
      <c r="G10" s="10">
        <f t="shared" si="4"/>
        <v>0.81571667793150326</v>
      </c>
      <c r="H10" s="10"/>
    </row>
    <row r="11" spans="1:20" x14ac:dyDescent="0.35">
      <c r="K11" s="2" t="str">
        <f>$A$2</f>
        <v>Зенит</v>
      </c>
      <c r="L11" s="2" t="str">
        <f>$A$3</f>
        <v>Спартак</v>
      </c>
      <c r="M11" s="2" t="str">
        <f>$A$4</f>
        <v>Локомотив</v>
      </c>
    </row>
    <row r="12" spans="1:20" x14ac:dyDescent="0.35">
      <c r="D12" t="s">
        <v>9</v>
      </c>
      <c r="E12" s="12" t="str">
        <f>$A$8</f>
        <v>Тренерский штаб</v>
      </c>
      <c r="F12" s="12"/>
      <c r="K12" s="9">
        <f>MIN(E10,E18,E26)</f>
        <v>0.40557622792880377</v>
      </c>
      <c r="L12" s="9">
        <f t="shared" ref="L12:M12" si="5">MIN(F10,F18,F26)</f>
        <v>0.26758052058674348</v>
      </c>
      <c r="M12" s="9">
        <f t="shared" si="5"/>
        <v>0.6927177641500265</v>
      </c>
    </row>
    <row r="13" spans="1:20" x14ac:dyDescent="0.35">
      <c r="A13" t="s">
        <v>10</v>
      </c>
      <c r="D13" s="8"/>
      <c r="E13" s="2" t="str">
        <f>$A$2</f>
        <v>Зенит</v>
      </c>
      <c r="F13" s="2" t="str">
        <f>$A$3</f>
        <v>Спартак</v>
      </c>
      <c r="G13" s="2" t="str">
        <f>$A$4</f>
        <v>Локомотив</v>
      </c>
      <c r="J13" t="s">
        <v>15</v>
      </c>
      <c r="K13">
        <f>_xlfn.RANK.EQ(K12,$K12:$M12)</f>
        <v>2</v>
      </c>
      <c r="L13">
        <f t="shared" ref="L13" si="6">_xlfn.RANK.EQ(L12,$K12:$M12)</f>
        <v>3</v>
      </c>
      <c r="M13">
        <f t="shared" ref="M13" si="7">_xlfn.RANK.EQ(M12,$K12:$M12)</f>
        <v>1</v>
      </c>
    </row>
    <row r="14" spans="1:20" x14ac:dyDescent="0.35">
      <c r="A14" t="s">
        <v>11</v>
      </c>
      <c r="D14" s="2" t="str">
        <f>$A$2</f>
        <v>Зенит</v>
      </c>
      <c r="E14" s="9">
        <v>1</v>
      </c>
      <c r="F14" s="9">
        <v>5</v>
      </c>
      <c r="G14" s="9">
        <v>2</v>
      </c>
    </row>
    <row r="15" spans="1:20" x14ac:dyDescent="0.35">
      <c r="D15" s="2" t="str">
        <f>$A$3</f>
        <v>Спартак</v>
      </c>
      <c r="E15" s="9">
        <f>1/F14</f>
        <v>0.2</v>
      </c>
      <c r="F15" s="9">
        <f>$E15*F$14</f>
        <v>1</v>
      </c>
      <c r="G15" s="9">
        <f>$E15*G$14</f>
        <v>0.4</v>
      </c>
    </row>
    <row r="16" spans="1:20" x14ac:dyDescent="0.35">
      <c r="D16" s="2" t="str">
        <f>$A$4</f>
        <v>Локомотив</v>
      </c>
      <c r="E16" s="9">
        <f>1/G14</f>
        <v>0.5</v>
      </c>
      <c r="F16" s="9">
        <f>$E16*F$14</f>
        <v>2.5</v>
      </c>
      <c r="G16" s="9">
        <f>$E16*G$14</f>
        <v>1</v>
      </c>
      <c r="H16" t="s">
        <v>13</v>
      </c>
    </row>
    <row r="17" spans="4:8" x14ac:dyDescent="0.35">
      <c r="D17" t="s">
        <v>12</v>
      </c>
      <c r="E17" s="10">
        <f>1/SUM(E14:E16)</f>
        <v>0.58823529411764708</v>
      </c>
      <c r="F17" s="10">
        <f t="shared" ref="F17" si="8">1/SUM(F14:F16)</f>
        <v>0.11764705882352941</v>
      </c>
      <c r="G17" s="10">
        <f t="shared" ref="G17" si="9">1/SUM(G14:G16)</f>
        <v>0.29411764705882354</v>
      </c>
      <c r="H17" s="10">
        <f>SUM(E17:G17)</f>
        <v>1</v>
      </c>
    </row>
    <row r="18" spans="4:8" x14ac:dyDescent="0.35">
      <c r="D18" t="s">
        <v>18</v>
      </c>
      <c r="E18" s="10">
        <f>E17^$R$8</f>
        <v>0.85283560535808645</v>
      </c>
      <c r="F18" s="10">
        <f t="shared" ref="F18:G18" si="10">F17^$R$8</f>
        <v>0.52622844783925782</v>
      </c>
      <c r="G18" s="10">
        <f t="shared" si="10"/>
        <v>0.6927177641500265</v>
      </c>
    </row>
    <row r="20" spans="4:8" x14ac:dyDescent="0.35">
      <c r="D20" s="4" t="s">
        <v>9</v>
      </c>
      <c r="E20" s="13" t="str">
        <f>$A$9</f>
        <v>Результативность</v>
      </c>
      <c r="F20" s="13"/>
      <c r="G20" s="4"/>
    </row>
    <row r="21" spans="4:8" x14ac:dyDescent="0.35">
      <c r="D21" s="8"/>
      <c r="E21" s="2" t="str">
        <f>$A$2</f>
        <v>Зенит</v>
      </c>
      <c r="F21" s="2" t="str">
        <f>$A$3</f>
        <v>Спартак</v>
      </c>
      <c r="G21" s="2" t="str">
        <f>$A$4</f>
        <v>Локомотив</v>
      </c>
    </row>
    <row r="22" spans="4:8" x14ac:dyDescent="0.35">
      <c r="D22" s="2" t="str">
        <f>$A$2</f>
        <v>Зенит</v>
      </c>
      <c r="E22" s="9">
        <v>1</v>
      </c>
      <c r="F22" s="9">
        <v>2</v>
      </c>
      <c r="G22" s="9">
        <f>1/3</f>
        <v>0.33333333333333331</v>
      </c>
    </row>
    <row r="23" spans="4:8" x14ac:dyDescent="0.35">
      <c r="D23" s="2" t="str">
        <f>$A$3</f>
        <v>Спартак</v>
      </c>
      <c r="E23" s="9">
        <f>1/F22</f>
        <v>0.5</v>
      </c>
      <c r="F23" s="9">
        <f>$E23*F$22</f>
        <v>1</v>
      </c>
      <c r="G23" s="9">
        <f>$E23*G$22</f>
        <v>0.16666666666666666</v>
      </c>
    </row>
    <row r="24" spans="4:8" x14ac:dyDescent="0.35">
      <c r="D24" s="2" t="str">
        <f>$A$4</f>
        <v>Локомотив</v>
      </c>
      <c r="E24" s="9">
        <f>1/G22</f>
        <v>3</v>
      </c>
      <c r="F24" s="9">
        <f>$E24*F$22</f>
        <v>6</v>
      </c>
      <c r="G24" s="9">
        <f>$E24*G$22</f>
        <v>1</v>
      </c>
      <c r="H24" t="s">
        <v>13</v>
      </c>
    </row>
    <row r="25" spans="4:8" x14ac:dyDescent="0.35">
      <c r="D25" t="s">
        <v>12</v>
      </c>
      <c r="E25" s="10">
        <f>1/SUM(E22:E24)</f>
        <v>0.22222222222222221</v>
      </c>
      <c r="F25" s="10">
        <f t="shared" ref="F25" si="11">1/SUM(F22:F24)</f>
        <v>0.1111111111111111</v>
      </c>
      <c r="G25" s="10">
        <f t="shared" ref="G25" si="12">1/SUM(G22:G24)</f>
        <v>0.66666666666666663</v>
      </c>
      <c r="H25" s="10">
        <f>SUM(E25:G25)</f>
        <v>1</v>
      </c>
    </row>
    <row r="26" spans="4:8" x14ac:dyDescent="0.35">
      <c r="D26" t="s">
        <v>18</v>
      </c>
      <c r="E26" s="10">
        <f>E25^$S$8</f>
        <v>0.40557622792880377</v>
      </c>
      <c r="F26" s="10">
        <f t="shared" ref="F26:G26" si="13">F25^$S$8</f>
        <v>0.26758052058674348</v>
      </c>
      <c r="G26" s="10">
        <f t="shared" si="13"/>
        <v>0.7840526816831157</v>
      </c>
    </row>
  </sheetData>
  <mergeCells count="5">
    <mergeCell ref="D2:G2"/>
    <mergeCell ref="E4:F4"/>
    <mergeCell ref="E12:F12"/>
    <mergeCell ref="E20:F20"/>
    <mergeCell ref="P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Ронжин</dc:creator>
  <cp:lastModifiedBy>Алексей Ронжин</cp:lastModifiedBy>
  <dcterms:created xsi:type="dcterms:W3CDTF">2023-10-07T15:47:10Z</dcterms:created>
  <dcterms:modified xsi:type="dcterms:W3CDTF">2023-10-13T15:38:42Z</dcterms:modified>
</cp:coreProperties>
</file>