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 activeTab="2"/>
  </bookViews>
  <sheets>
    <sheet name="Test 1" sheetId="2" r:id="rId1"/>
    <sheet name="Test 2 (2)" sheetId="4" r:id="rId2"/>
    <sheet name="Test 3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C3" i="1"/>
  <c r="C2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2" i="1"/>
  <c r="C31" i="1"/>
  <c r="K3" i="1"/>
  <c r="K4" i="1"/>
  <c r="K5" i="1"/>
  <c r="K6" i="1"/>
  <c r="K7" i="1"/>
  <c r="K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0" i="1"/>
  <c r="M30" i="1"/>
  <c r="L31" i="1"/>
  <c r="M31" i="1"/>
  <c r="L32" i="1"/>
  <c r="M32" i="1"/>
  <c r="F2" i="1"/>
  <c r="G30" i="1"/>
  <c r="H30" i="1"/>
  <c r="G31" i="1"/>
  <c r="H31" i="1"/>
  <c r="G32" i="1"/>
  <c r="H32" i="1"/>
  <c r="C30" i="1"/>
  <c r="C19" i="1"/>
  <c r="C29" i="4"/>
  <c r="L29" i="4"/>
  <c r="M2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F2" i="4"/>
  <c r="G29" i="4"/>
  <c r="H29" i="4"/>
  <c r="C28" i="4"/>
  <c r="L28" i="4"/>
  <c r="M28" i="4"/>
  <c r="G28" i="4"/>
  <c r="H28" i="4"/>
  <c r="C27" i="4"/>
  <c r="L27" i="4"/>
  <c r="M27" i="4"/>
  <c r="G27" i="4"/>
  <c r="H27" i="4"/>
  <c r="C26" i="4"/>
  <c r="L26" i="4"/>
  <c r="M26" i="4"/>
  <c r="G26" i="4"/>
  <c r="H26" i="4"/>
  <c r="L25" i="4"/>
  <c r="M25" i="4"/>
  <c r="G25" i="4"/>
  <c r="H25" i="4"/>
  <c r="K2" i="4"/>
  <c r="L24" i="4"/>
  <c r="M24" i="4"/>
  <c r="G24" i="4"/>
  <c r="H24" i="4"/>
  <c r="L23" i="4"/>
  <c r="M23" i="4"/>
  <c r="G23" i="4"/>
  <c r="H23" i="4"/>
  <c r="L22" i="4"/>
  <c r="M22" i="4"/>
  <c r="F3" i="4"/>
  <c r="G22" i="4"/>
  <c r="H22" i="4"/>
  <c r="K3" i="4"/>
  <c r="L21" i="4"/>
  <c r="M21" i="4"/>
  <c r="G21" i="4"/>
  <c r="H21" i="4"/>
  <c r="L20" i="4"/>
  <c r="M20" i="4"/>
  <c r="F4" i="4"/>
  <c r="G20" i="4"/>
  <c r="H20" i="4"/>
  <c r="L19" i="4"/>
  <c r="M19" i="4"/>
  <c r="G19" i="4"/>
  <c r="H19" i="4"/>
  <c r="K4" i="4"/>
  <c r="L18" i="4"/>
  <c r="M18" i="4"/>
  <c r="F5" i="4"/>
  <c r="G18" i="4"/>
  <c r="H18" i="4"/>
  <c r="L17" i="4"/>
  <c r="M17" i="4"/>
  <c r="G17" i="4"/>
  <c r="H17" i="4"/>
  <c r="L16" i="4"/>
  <c r="M16" i="4"/>
  <c r="G16" i="4"/>
  <c r="H16" i="4"/>
  <c r="L15" i="4"/>
  <c r="M15" i="4"/>
  <c r="G15" i="4"/>
  <c r="H15" i="4"/>
  <c r="L14" i="4"/>
  <c r="M14" i="4"/>
  <c r="F6" i="4"/>
  <c r="G14" i="4"/>
  <c r="H14" i="4"/>
  <c r="L13" i="4"/>
  <c r="M13" i="4"/>
  <c r="F7" i="4"/>
  <c r="G13" i="4"/>
  <c r="H13" i="4"/>
  <c r="K5" i="4"/>
  <c r="L12" i="4"/>
  <c r="M12" i="4"/>
  <c r="G12" i="4"/>
  <c r="H12" i="4"/>
  <c r="L11" i="4"/>
  <c r="M11" i="4"/>
  <c r="F8" i="4"/>
  <c r="G11" i="4"/>
  <c r="H11" i="4"/>
  <c r="F11" i="4"/>
  <c r="L10" i="4"/>
  <c r="M10" i="4"/>
  <c r="G10" i="4"/>
  <c r="H10" i="4"/>
  <c r="F10" i="4"/>
  <c r="L9" i="4"/>
  <c r="M9" i="4"/>
  <c r="G9" i="4"/>
  <c r="H9" i="4"/>
  <c r="F9" i="4"/>
  <c r="L8" i="4"/>
  <c r="M8" i="4"/>
  <c r="K8" i="4"/>
  <c r="G8" i="4"/>
  <c r="H8" i="4"/>
  <c r="L7" i="4"/>
  <c r="M7" i="4"/>
  <c r="K7" i="4"/>
  <c r="G7" i="4"/>
  <c r="H7" i="4"/>
  <c r="K6" i="4"/>
  <c r="L6" i="4"/>
  <c r="M6" i="4"/>
  <c r="G6" i="4"/>
  <c r="H6" i="4"/>
  <c r="L5" i="4"/>
  <c r="M5" i="4"/>
  <c r="G5" i="4"/>
  <c r="H5" i="4"/>
  <c r="L4" i="4"/>
  <c r="M4" i="4"/>
  <c r="G4" i="4"/>
  <c r="H4" i="4"/>
  <c r="L3" i="4"/>
  <c r="M3" i="4"/>
  <c r="G3" i="4"/>
  <c r="H3" i="4"/>
  <c r="L2" i="4"/>
  <c r="M2" i="4"/>
  <c r="G2" i="4"/>
  <c r="H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K8" i="2"/>
  <c r="K7" i="2"/>
  <c r="K6" i="2"/>
  <c r="K5" i="2"/>
  <c r="K4" i="2"/>
  <c r="K3" i="2"/>
  <c r="K2" i="2"/>
  <c r="K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G29" i="1"/>
  <c r="H29" i="1"/>
  <c r="L29" i="1"/>
  <c r="M29" i="1"/>
  <c r="L28" i="1"/>
  <c r="M28" i="1"/>
  <c r="L27" i="1"/>
  <c r="M27" i="1"/>
  <c r="L26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1"/>
  <c r="M2" i="1"/>
  <c r="F3" i="1"/>
  <c r="F4" i="1"/>
  <c r="F5" i="1"/>
  <c r="F6" i="1"/>
  <c r="F7" i="1"/>
  <c r="F8" i="1"/>
  <c r="F9" i="1"/>
  <c r="F10" i="1"/>
  <c r="F11" i="1"/>
  <c r="F3" i="2"/>
  <c r="F4" i="2"/>
  <c r="F5" i="2"/>
  <c r="F6" i="2"/>
  <c r="F7" i="2"/>
  <c r="F8" i="2"/>
  <c r="F9" i="2"/>
  <c r="F10" i="2"/>
  <c r="F11" i="2"/>
  <c r="F12" i="2"/>
  <c r="F2" i="2"/>
  <c r="G27" i="1"/>
  <c r="H27" i="1"/>
  <c r="G28" i="1"/>
  <c r="H28" i="1"/>
  <c r="C2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G26" i="2"/>
  <c r="H26" i="2"/>
  <c r="C25" i="2"/>
  <c r="G25" i="2"/>
  <c r="H25" i="2"/>
  <c r="C24" i="2"/>
  <c r="G24" i="2"/>
  <c r="H24" i="2"/>
  <c r="C23" i="2"/>
  <c r="G23" i="2"/>
  <c r="H23" i="2"/>
  <c r="C22" i="2"/>
  <c r="G22" i="2"/>
  <c r="H22" i="2"/>
  <c r="C21" i="2"/>
  <c r="G21" i="2"/>
  <c r="H21" i="2"/>
  <c r="C20" i="2"/>
  <c r="G20" i="2"/>
  <c r="H20" i="2"/>
  <c r="C19" i="2"/>
  <c r="G19" i="2"/>
  <c r="H19" i="2"/>
  <c r="C18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H21" i="1"/>
  <c r="H22" i="1"/>
  <c r="H23" i="1"/>
  <c r="H24" i="1"/>
  <c r="H25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<sst xmlns="http://schemas.openxmlformats.org/spreadsheetml/2006/main" count="114" uniqueCount="41">
  <si>
    <t>Баллы</t>
  </si>
  <si>
    <t>Верхняя</t>
  </si>
  <si>
    <t>Верхняя процентиль</t>
  </si>
  <si>
    <t>Студент 1</t>
  </si>
  <si>
    <t>Студент 2</t>
  </si>
  <si>
    <t>Студент 3</t>
  </si>
  <si>
    <t>Студент 4</t>
  </si>
  <si>
    <t>Студент 5</t>
  </si>
  <si>
    <t>Студент 6</t>
  </si>
  <si>
    <t>Студент 7</t>
  </si>
  <si>
    <t>Студент 8</t>
  </si>
  <si>
    <t>Студент 9</t>
  </si>
  <si>
    <t>Студент 10</t>
  </si>
  <si>
    <t>Студент 11</t>
  </si>
  <si>
    <t>Студент 12</t>
  </si>
  <si>
    <t>Студент 13</t>
  </si>
  <si>
    <t>Студент 14</t>
  </si>
  <si>
    <t>Студент 15</t>
  </si>
  <si>
    <t>Студент 16</t>
  </si>
  <si>
    <t>Студент 17</t>
  </si>
  <si>
    <t>Студент 18</t>
  </si>
  <si>
    <t>Студент 19</t>
  </si>
  <si>
    <t>Студент 20</t>
  </si>
  <si>
    <t>Студент 21</t>
  </si>
  <si>
    <t>Студент 22</t>
  </si>
  <si>
    <t>Студент 23</t>
  </si>
  <si>
    <t>Нижняя</t>
  </si>
  <si>
    <t>Out of 5</t>
  </si>
  <si>
    <t>Out of 10</t>
  </si>
  <si>
    <t>Студент 24</t>
  </si>
  <si>
    <t>Студент 25</t>
  </si>
  <si>
    <t>Студент 26</t>
  </si>
  <si>
    <t>Студент 27</t>
  </si>
  <si>
    <t>Студент 28</t>
  </si>
  <si>
    <t>Студент 29</t>
  </si>
  <si>
    <t>Студент 30</t>
  </si>
  <si>
    <t>Студент 31</t>
  </si>
  <si>
    <t>Column1</t>
  </si>
  <si>
    <t xml:space="preserve">Граница </t>
  </si>
  <si>
    <t xml:space="preserve">Тут граница 20 баллов </t>
  </si>
  <si>
    <t xml:space="preserve">Тут граница 30 баллов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</si>
</sst>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RUB&quot;_-;\-* #,##0.00\ &quot;RUB&quot;_-;_-* &quot;-&quot;??\ &quot;RUB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0" fontId="2" fillId="2" borderId="0" xfId="0" applyFont="1" applyFill="1" applyBorder="1"/>
    <xf numFmtId="0" fontId="0" fillId="2" borderId="0" xfId="0" applyFon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32" displayName="Table32" ref="B1:C45" totalsRowShown="0" headerRowDxfId="16" dataDxfId="15" tableBorderDxfId="14" headerRowCellStyle="Currency">
  <autoFilter ref="B1:C45"/>
  <sortState ref="B2:B14">
    <sortCondition descending="1" ref="B1:B14"/>
  </sortState>
  <tableColumns count="2">
    <tableColumn id="1" name="Баллы" dataDxfId="13"/>
    <tableColumn id="2" name="Column1" dataDxfId="12">
      <calculatedColumnFormula>ROUND(Table32[[#This Row],[Баллы]]*100/180,0)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:C45" totalsRowShown="0" headerRowDxfId="10" dataDxfId="9" tableBorderDxfId="8" headerRowCellStyle="Currency">
  <autoFilter ref="B1:C45"/>
  <sortState ref="B2:B14">
    <sortCondition descending="1" ref="B1:B14"/>
  </sortState>
  <tableColumns count="2">
    <tableColumn id="1" name="Баллы" dataDxfId="7"/>
    <tableColumn id="2" name="Column1" dataDxfId="6">
      <calculatedColumnFormula>ROUND(Table35[[#This Row],[Баллы]]*100/180,0)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C45" totalsRowShown="0" headerRowDxfId="4" dataDxfId="3" tableBorderDxfId="2" headerRowCellStyle="Currency">
  <autoFilter ref="B1:C45"/>
  <sortState ref="B2:C45">
    <sortCondition descending="1" ref="C1:C45"/>
  </sortState>
  <tableColumns count="2">
    <tableColumn id="1" name="Баллы" dataDxfId="1">
      <calculatedColumnFormula>SUM(#REF!)</calculatedColumnFormula>
    </tableColumn>
    <tableColumn id="2" name="Column1" dataDxfId="0">
      <calculatedColumnFormula>ROUND(Table3[[#This Row],[Баллы]]*100/180,0)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125" workbookViewId="0">
      <selection activeCell="L6" sqref="L6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9.33203125" customWidth="1"/>
    <col min="4" max="4" width="7.83203125" bestFit="1" customWidth="1"/>
    <col min="5" max="5" width="8" bestFit="1" customWidth="1"/>
    <col min="6" max="6" width="18.6640625" bestFit="1" customWidth="1"/>
    <col min="7" max="7" width="8.6640625" bestFit="1" customWidth="1"/>
    <col min="8" max="8" width="7.6640625" bestFit="1" customWidth="1"/>
    <col min="10" max="10" width="19" customWidth="1"/>
    <col min="13" max="13" width="7.6640625" bestFit="1" customWidth="1"/>
  </cols>
  <sheetData>
    <row r="1" spans="1:13" x14ac:dyDescent="0.2">
      <c r="A1" s="1"/>
      <c r="B1" s="4" t="s">
        <v>0</v>
      </c>
      <c r="C1" s="4" t="s">
        <v>37</v>
      </c>
      <c r="D1" t="s">
        <v>26</v>
      </c>
      <c r="E1" t="s">
        <v>1</v>
      </c>
      <c r="F1" t="s">
        <v>2</v>
      </c>
      <c r="G1" t="s">
        <v>28</v>
      </c>
      <c r="H1" t="s">
        <v>27</v>
      </c>
      <c r="I1" t="s">
        <v>38</v>
      </c>
      <c r="J1" t="s">
        <v>39</v>
      </c>
      <c r="K1">
        <f>PERCENTILE($C$2:$C$25,0)</f>
        <v>24</v>
      </c>
      <c r="M1" t="s">
        <v>27</v>
      </c>
    </row>
    <row r="2" spans="1:13" x14ac:dyDescent="0.2">
      <c r="A2" s="1" t="s">
        <v>3</v>
      </c>
      <c r="B2" s="2">
        <v>151</v>
      </c>
      <c r="C2" s="2">
        <f>ROUND(Table32[[#This Row],[Баллы]]*100/180,0)</f>
        <v>84</v>
      </c>
      <c r="D2" s="3">
        <v>1</v>
      </c>
      <c r="E2">
        <v>10</v>
      </c>
      <c r="F2" s="7">
        <f>PERCENTILE($C$2:$C$26,E2/100)</f>
        <v>26.4</v>
      </c>
      <c r="G2">
        <f>IF(C2&lt;=$F$2,1,IF(C2&lt;=$F$3,2,IF(C2&lt;=$F$4,3,IF(C2&lt;=$F$5,4,IF(C2&lt;=$F$6,5,IF(C2&lt;=$F$7,6,IF(C2&lt;=$F$8,7,IF(C2&lt;=$F$9,8,IF(C2&lt;=$F$10,9,IF(C2&lt;=$F$11,10))))))))))</f>
        <v>10</v>
      </c>
      <c r="H2">
        <f>IF(G2&lt;=3,2,IF(G2&lt;=5,3,IF(G2&lt;=7,4,IF(G2&lt;=10,5))))</f>
        <v>5</v>
      </c>
      <c r="I2" s="7">
        <v>0</v>
      </c>
      <c r="J2">
        <v>15</v>
      </c>
      <c r="K2">
        <f t="shared" ref="K2:K8" si="0">PERCENTILE($C$2:$C$25,J2/100)</f>
        <v>31.45</v>
      </c>
      <c r="L2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10</v>
      </c>
      <c r="M2">
        <f>IF(L2&lt;=3,2,IF(L2&lt;=5,3,IF(L2&lt;=7,4,IF(L2&lt;=10,5))))</f>
        <v>5</v>
      </c>
    </row>
    <row r="3" spans="1:13" x14ac:dyDescent="0.2">
      <c r="A3" s="1" t="s">
        <v>4</v>
      </c>
      <c r="B3" s="1">
        <v>120</v>
      </c>
      <c r="C3" s="2">
        <f>ROUND(Table32[[#This Row],[Баллы]]*100/180,0)</f>
        <v>67</v>
      </c>
      <c r="D3" s="3">
        <v>11</v>
      </c>
      <c r="E3">
        <v>20</v>
      </c>
      <c r="F3" s="7">
        <f t="shared" ref="F3:F12" si="1">PERCENTILE($C$2:$C$26,E3/100)</f>
        <v>31.8</v>
      </c>
      <c r="G3">
        <f t="shared" ref="G3:G26" si="2">IF(C3&lt;=$F$2,1,IF(C3&lt;=$F$3,2,IF(C3&lt;=$F$4,3,IF(C3&lt;=$F$5,4,IF(C3&lt;=$F$6,5,IF(C3&lt;=$F$7,6,IF(C3&lt;=$F$8,7,IF(C3&lt;=$F$9,8,IF(C3&lt;=$F$10,9,IF(C3&lt;=$F$11,10))))))))))</f>
        <v>10</v>
      </c>
      <c r="H3">
        <f t="shared" ref="H3:H17" si="3">IF(G3&lt;=3,2,IF(G3&lt;=5,3,IF(G3&lt;=7,4,IF(G3&lt;=10,5))))</f>
        <v>5</v>
      </c>
      <c r="I3" s="7">
        <v>16</v>
      </c>
      <c r="J3">
        <v>30</v>
      </c>
      <c r="K3">
        <f t="shared" si="0"/>
        <v>32.9</v>
      </c>
      <c r="L3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10</v>
      </c>
      <c r="M3">
        <f t="shared" ref="M3:M17" si="4">IF(L3&lt;=3,2,IF(L3&lt;=5,3,IF(L3&lt;=7,4,IF(L3&lt;=10,5))))</f>
        <v>5</v>
      </c>
    </row>
    <row r="4" spans="1:13" x14ac:dyDescent="0.2">
      <c r="A4" s="1" t="s">
        <v>5</v>
      </c>
      <c r="B4" s="2">
        <v>99</v>
      </c>
      <c r="C4" s="2">
        <f>ROUND(Table32[[#This Row],[Баллы]]*100/180,0)</f>
        <v>55</v>
      </c>
      <c r="D4" s="3">
        <v>21</v>
      </c>
      <c r="E4">
        <v>30</v>
      </c>
      <c r="F4" s="7">
        <f t="shared" si="1"/>
        <v>32.200000000000003</v>
      </c>
      <c r="G4">
        <f t="shared" si="2"/>
        <v>10</v>
      </c>
      <c r="H4">
        <f t="shared" si="3"/>
        <v>5</v>
      </c>
      <c r="I4" s="7">
        <v>31</v>
      </c>
      <c r="J4">
        <v>55</v>
      </c>
      <c r="K4">
        <f t="shared" si="0"/>
        <v>43</v>
      </c>
      <c r="L4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8</v>
      </c>
      <c r="M4">
        <f t="shared" si="4"/>
        <v>5</v>
      </c>
    </row>
    <row r="5" spans="1:13" x14ac:dyDescent="0.2">
      <c r="A5" s="1" t="s">
        <v>6</v>
      </c>
      <c r="B5" s="1">
        <v>96</v>
      </c>
      <c r="C5" s="2">
        <f>ROUND(Table32[[#This Row],[Баллы]]*100/180,0)</f>
        <v>53</v>
      </c>
      <c r="D5" s="3">
        <v>31</v>
      </c>
      <c r="E5">
        <v>40</v>
      </c>
      <c r="F5" s="7">
        <f t="shared" si="1"/>
        <v>41</v>
      </c>
      <c r="G5">
        <f t="shared" si="2"/>
        <v>9</v>
      </c>
      <c r="H5">
        <f t="shared" si="3"/>
        <v>5</v>
      </c>
      <c r="I5" s="7">
        <v>56</v>
      </c>
      <c r="J5">
        <v>80</v>
      </c>
      <c r="K5">
        <f t="shared" si="0"/>
        <v>48.400000000000006</v>
      </c>
      <c r="L5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8</v>
      </c>
      <c r="M5">
        <f t="shared" si="4"/>
        <v>5</v>
      </c>
    </row>
    <row r="6" spans="1:13" x14ac:dyDescent="0.2">
      <c r="A6" s="1" t="s">
        <v>7</v>
      </c>
      <c r="B6" s="2">
        <v>88</v>
      </c>
      <c r="C6" s="2">
        <f>ROUND(Table32[[#This Row],[Баллы]]*100/180,0)</f>
        <v>49</v>
      </c>
      <c r="D6" s="3">
        <v>41</v>
      </c>
      <c r="E6">
        <v>50</v>
      </c>
      <c r="F6" s="7">
        <f t="shared" si="1"/>
        <v>42</v>
      </c>
      <c r="G6">
        <f t="shared" si="2"/>
        <v>9</v>
      </c>
      <c r="H6">
        <f t="shared" si="3"/>
        <v>5</v>
      </c>
      <c r="I6" s="7">
        <v>81</v>
      </c>
      <c r="J6">
        <v>87</v>
      </c>
      <c r="K6">
        <f t="shared" si="0"/>
        <v>53.02</v>
      </c>
      <c r="L6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8</v>
      </c>
      <c r="M6">
        <f t="shared" si="4"/>
        <v>5</v>
      </c>
    </row>
    <row r="7" spans="1:13" x14ac:dyDescent="0.2">
      <c r="A7" s="1" t="s">
        <v>8</v>
      </c>
      <c r="B7" s="1">
        <v>86</v>
      </c>
      <c r="C7" s="2">
        <f>ROUND(Table32[[#This Row],[Баллы]]*100/180,0)</f>
        <v>48</v>
      </c>
      <c r="D7" s="3">
        <v>51</v>
      </c>
      <c r="E7">
        <v>60</v>
      </c>
      <c r="F7" s="7">
        <f t="shared" si="1"/>
        <v>43.4</v>
      </c>
      <c r="G7">
        <f t="shared" si="2"/>
        <v>8</v>
      </c>
      <c r="H7">
        <f t="shared" si="3"/>
        <v>5</v>
      </c>
      <c r="I7" s="7">
        <v>88</v>
      </c>
      <c r="J7">
        <v>94</v>
      </c>
      <c r="K7">
        <f t="shared" si="0"/>
        <v>62.439999999999969</v>
      </c>
      <c r="L7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7</v>
      </c>
      <c r="M7">
        <f t="shared" si="4"/>
        <v>4</v>
      </c>
    </row>
    <row r="8" spans="1:13" x14ac:dyDescent="0.2">
      <c r="A8" s="1" t="s">
        <v>9</v>
      </c>
      <c r="B8" s="1">
        <v>83</v>
      </c>
      <c r="C8" s="2">
        <f>ROUND(Table32[[#This Row],[Баллы]]*100/180,0)</f>
        <v>46</v>
      </c>
      <c r="D8" s="3">
        <v>61</v>
      </c>
      <c r="E8">
        <v>70</v>
      </c>
      <c r="F8" s="7">
        <f t="shared" si="1"/>
        <v>45.599999999999994</v>
      </c>
      <c r="G8">
        <f t="shared" si="2"/>
        <v>8</v>
      </c>
      <c r="H8">
        <f t="shared" si="3"/>
        <v>5</v>
      </c>
      <c r="I8" s="7">
        <v>95</v>
      </c>
      <c r="J8">
        <v>100</v>
      </c>
      <c r="K8">
        <f t="shared" si="0"/>
        <v>84</v>
      </c>
      <c r="L8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7</v>
      </c>
      <c r="M8">
        <f t="shared" si="4"/>
        <v>4</v>
      </c>
    </row>
    <row r="9" spans="1:13" x14ac:dyDescent="0.2">
      <c r="A9" s="1" t="s">
        <v>10</v>
      </c>
      <c r="B9" s="2">
        <v>82</v>
      </c>
      <c r="C9" s="2">
        <f>ROUND(Table32[[#This Row],[Баллы]]*100/180,0)</f>
        <v>46</v>
      </c>
      <c r="D9" s="3">
        <v>71</v>
      </c>
      <c r="E9">
        <v>80</v>
      </c>
      <c r="F9" s="7">
        <f t="shared" si="1"/>
        <v>48.2</v>
      </c>
      <c r="G9">
        <f t="shared" si="2"/>
        <v>8</v>
      </c>
      <c r="H9">
        <f t="shared" si="3"/>
        <v>5</v>
      </c>
      <c r="I9" s="7"/>
      <c r="L9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7</v>
      </c>
      <c r="M9">
        <f t="shared" si="4"/>
        <v>4</v>
      </c>
    </row>
    <row r="10" spans="1:13" x14ac:dyDescent="0.2">
      <c r="A10" s="1" t="s">
        <v>11</v>
      </c>
      <c r="B10" s="2">
        <v>80</v>
      </c>
      <c r="C10" s="2">
        <f>ROUND(Table32[[#This Row],[Баллы]]*100/180,0)</f>
        <v>44</v>
      </c>
      <c r="D10" s="3">
        <v>81</v>
      </c>
      <c r="E10">
        <v>90</v>
      </c>
      <c r="F10" s="7">
        <f t="shared" si="1"/>
        <v>54.2</v>
      </c>
      <c r="G10">
        <f t="shared" si="2"/>
        <v>7</v>
      </c>
      <c r="H10">
        <f t="shared" si="3"/>
        <v>4</v>
      </c>
      <c r="I10" s="7"/>
      <c r="L10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7</v>
      </c>
      <c r="M10">
        <f t="shared" si="4"/>
        <v>4</v>
      </c>
    </row>
    <row r="11" spans="1:13" x14ac:dyDescent="0.2">
      <c r="A11" s="1" t="s">
        <v>12</v>
      </c>
      <c r="B11" s="1">
        <v>79</v>
      </c>
      <c r="C11" s="2">
        <f>ROUND(Table32[[#This Row],[Баллы]]*100/180,0)</f>
        <v>44</v>
      </c>
      <c r="D11" s="3">
        <v>91</v>
      </c>
      <c r="E11">
        <v>100</v>
      </c>
      <c r="F11" s="7">
        <f t="shared" si="1"/>
        <v>84</v>
      </c>
      <c r="G11">
        <f t="shared" si="2"/>
        <v>7</v>
      </c>
      <c r="H11">
        <f t="shared" si="3"/>
        <v>4</v>
      </c>
      <c r="I11" s="7"/>
      <c r="L11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7</v>
      </c>
      <c r="M11">
        <f t="shared" si="4"/>
        <v>4</v>
      </c>
    </row>
    <row r="12" spans="1:13" x14ac:dyDescent="0.2">
      <c r="A12" s="1" t="s">
        <v>13</v>
      </c>
      <c r="B12" s="2">
        <v>77</v>
      </c>
      <c r="C12" s="2">
        <f>ROUND(Table32[[#This Row],[Баллы]]*100/180,0)</f>
        <v>43</v>
      </c>
      <c r="D12" s="5"/>
      <c r="F12" s="7">
        <f t="shared" si="1"/>
        <v>20</v>
      </c>
      <c r="G12">
        <f t="shared" si="2"/>
        <v>6</v>
      </c>
      <c r="H12">
        <f t="shared" si="3"/>
        <v>4</v>
      </c>
      <c r="L12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2">
        <f t="shared" si="4"/>
        <v>4</v>
      </c>
    </row>
    <row r="13" spans="1:13" x14ac:dyDescent="0.2">
      <c r="A13" s="1" t="s">
        <v>14</v>
      </c>
      <c r="B13" s="1">
        <v>77</v>
      </c>
      <c r="C13" s="2">
        <f>ROUND(Table32[[#This Row],[Баллы]]*100/180,0)</f>
        <v>43</v>
      </c>
      <c r="D13" s="5"/>
      <c r="G13">
        <f t="shared" si="2"/>
        <v>6</v>
      </c>
      <c r="H13">
        <f t="shared" si="3"/>
        <v>4</v>
      </c>
      <c r="L13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3">
        <f t="shared" si="4"/>
        <v>4</v>
      </c>
    </row>
    <row r="14" spans="1:13" x14ac:dyDescent="0.2">
      <c r="A14" s="1" t="s">
        <v>15</v>
      </c>
      <c r="B14" s="6">
        <v>75</v>
      </c>
      <c r="C14" s="6">
        <f>ROUND(Table32[[#This Row],[Баллы]]*100/180,0)</f>
        <v>42</v>
      </c>
      <c r="D14" s="5"/>
      <c r="G14">
        <f t="shared" si="2"/>
        <v>5</v>
      </c>
      <c r="H14">
        <f t="shared" si="3"/>
        <v>3</v>
      </c>
      <c r="L14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4">
        <f t="shared" si="4"/>
        <v>4</v>
      </c>
    </row>
    <row r="15" spans="1:13" x14ac:dyDescent="0.2">
      <c r="A15" s="1" t="s">
        <v>16</v>
      </c>
      <c r="B15" s="2">
        <v>75</v>
      </c>
      <c r="C15" s="2">
        <f>ROUND(Table32[[#This Row],[Баллы]]*100/180,0)</f>
        <v>42</v>
      </c>
      <c r="G15">
        <f t="shared" si="2"/>
        <v>5</v>
      </c>
      <c r="H15">
        <f t="shared" si="3"/>
        <v>3</v>
      </c>
      <c r="L15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5">
        <f t="shared" si="4"/>
        <v>4</v>
      </c>
    </row>
    <row r="16" spans="1:13" x14ac:dyDescent="0.2">
      <c r="A16" s="1" t="s">
        <v>17</v>
      </c>
      <c r="B16" s="2">
        <v>74</v>
      </c>
      <c r="C16" s="2">
        <f>ROUND(Table32[[#This Row],[Баллы]]*100/180,0)</f>
        <v>41</v>
      </c>
      <c r="G16">
        <f t="shared" si="2"/>
        <v>4</v>
      </c>
      <c r="H16">
        <f t="shared" si="3"/>
        <v>3</v>
      </c>
      <c r="L16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6">
        <f t="shared" si="4"/>
        <v>4</v>
      </c>
    </row>
    <row r="17" spans="1:13" x14ac:dyDescent="0.2">
      <c r="A17" s="1" t="s">
        <v>18</v>
      </c>
      <c r="B17" s="2">
        <v>74</v>
      </c>
      <c r="C17" s="2">
        <f>ROUND(Table32[[#This Row],[Баллы]]*100/180,0)</f>
        <v>41</v>
      </c>
      <c r="G17">
        <f t="shared" si="2"/>
        <v>4</v>
      </c>
      <c r="H17">
        <f t="shared" si="3"/>
        <v>3</v>
      </c>
      <c r="L17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7">
        <f t="shared" si="4"/>
        <v>4</v>
      </c>
    </row>
    <row r="18" spans="1:13" x14ac:dyDescent="0.2">
      <c r="A18" s="1" t="s">
        <v>19</v>
      </c>
      <c r="B18" s="2">
        <v>59</v>
      </c>
      <c r="C18" s="2">
        <f>ROUND(Table32[[#This Row],[Баллы]]*100/180,0)</f>
        <v>33</v>
      </c>
      <c r="G18">
        <f t="shared" si="2"/>
        <v>4</v>
      </c>
      <c r="H18">
        <f t="shared" ref="H18:H26" si="5">IF(G18&lt;=3,2,IF(G18&lt;=5,3,IF(G18&lt;=7,4,IF(G18&lt;=10,5))))</f>
        <v>3</v>
      </c>
      <c r="L18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6</v>
      </c>
      <c r="M18">
        <f t="shared" ref="M18:M26" si="6">IF(L18&lt;=3,2,IF(L18&lt;=5,3,IF(L18&lt;=7,4,IF(L18&lt;=10,5))))</f>
        <v>4</v>
      </c>
    </row>
    <row r="19" spans="1:13" x14ac:dyDescent="0.2">
      <c r="A19" s="1" t="s">
        <v>20</v>
      </c>
      <c r="B19" s="2">
        <v>58</v>
      </c>
      <c r="C19" s="2">
        <f>ROUND(Table32[[#This Row],[Баллы]]*100/180,0)</f>
        <v>32</v>
      </c>
      <c r="G19">
        <f t="shared" si="2"/>
        <v>3</v>
      </c>
      <c r="H19">
        <f t="shared" si="5"/>
        <v>2</v>
      </c>
      <c r="L19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5</v>
      </c>
      <c r="M19">
        <f t="shared" si="6"/>
        <v>3</v>
      </c>
    </row>
    <row r="20" spans="1:13" x14ac:dyDescent="0.2">
      <c r="A20" s="1" t="s">
        <v>21</v>
      </c>
      <c r="B20" s="2">
        <v>58</v>
      </c>
      <c r="C20" s="2">
        <f>ROUND(Table32[[#This Row],[Баллы]]*100/180,0)</f>
        <v>32</v>
      </c>
      <c r="G20">
        <f t="shared" si="2"/>
        <v>3</v>
      </c>
      <c r="H20">
        <f t="shared" si="5"/>
        <v>2</v>
      </c>
      <c r="L20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5</v>
      </c>
      <c r="M20">
        <f t="shared" si="6"/>
        <v>3</v>
      </c>
    </row>
    <row r="21" spans="1:13" x14ac:dyDescent="0.2">
      <c r="A21" s="1" t="s">
        <v>22</v>
      </c>
      <c r="B21" s="2">
        <v>57</v>
      </c>
      <c r="C21" s="2">
        <f>ROUND(Table32[[#This Row],[Баллы]]*100/180,0)</f>
        <v>32</v>
      </c>
      <c r="G21">
        <f t="shared" si="2"/>
        <v>3</v>
      </c>
      <c r="H21">
        <f t="shared" si="5"/>
        <v>2</v>
      </c>
      <c r="L21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5</v>
      </c>
      <c r="M21">
        <f t="shared" si="6"/>
        <v>3</v>
      </c>
    </row>
    <row r="22" spans="1:13" x14ac:dyDescent="0.2">
      <c r="A22" s="1" t="s">
        <v>23</v>
      </c>
      <c r="B22" s="2">
        <v>56</v>
      </c>
      <c r="C22" s="2">
        <f>ROUND(Table32[[#This Row],[Баллы]]*100/180,0)</f>
        <v>31</v>
      </c>
      <c r="G22">
        <f t="shared" si="2"/>
        <v>2</v>
      </c>
      <c r="H22">
        <f t="shared" si="5"/>
        <v>2</v>
      </c>
      <c r="L22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4</v>
      </c>
      <c r="M22">
        <f t="shared" si="6"/>
        <v>3</v>
      </c>
    </row>
    <row r="23" spans="1:13" x14ac:dyDescent="0.2">
      <c r="A23" s="1" t="s">
        <v>24</v>
      </c>
      <c r="B23" s="2">
        <v>48</v>
      </c>
      <c r="C23" s="2">
        <f>ROUND(Table32[[#This Row],[Баллы]]*100/180,0)</f>
        <v>27</v>
      </c>
      <c r="G23">
        <f t="shared" si="2"/>
        <v>2</v>
      </c>
      <c r="H23">
        <f t="shared" si="5"/>
        <v>2</v>
      </c>
      <c r="L23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4</v>
      </c>
      <c r="M23">
        <f t="shared" si="6"/>
        <v>3</v>
      </c>
    </row>
    <row r="24" spans="1:13" x14ac:dyDescent="0.2">
      <c r="A24" s="1" t="s">
        <v>25</v>
      </c>
      <c r="B24" s="2">
        <v>46</v>
      </c>
      <c r="C24" s="2">
        <f>ROUND(Table32[[#This Row],[Баллы]]*100/180,0)</f>
        <v>26</v>
      </c>
      <c r="G24">
        <f t="shared" si="2"/>
        <v>1</v>
      </c>
      <c r="H24">
        <f t="shared" si="5"/>
        <v>2</v>
      </c>
      <c r="L24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4</v>
      </c>
      <c r="M24">
        <f t="shared" si="6"/>
        <v>3</v>
      </c>
    </row>
    <row r="25" spans="1:13" x14ac:dyDescent="0.2">
      <c r="A25" s="1" t="s">
        <v>29</v>
      </c>
      <c r="B25" s="2">
        <v>43</v>
      </c>
      <c r="C25" s="2">
        <f>ROUND(Table32[[#This Row],[Баллы]]*100/180,0)</f>
        <v>24</v>
      </c>
      <c r="G25">
        <f t="shared" si="2"/>
        <v>1</v>
      </c>
      <c r="H25">
        <f t="shared" si="5"/>
        <v>2</v>
      </c>
      <c r="L25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3</v>
      </c>
      <c r="M25">
        <f t="shared" si="6"/>
        <v>2</v>
      </c>
    </row>
    <row r="26" spans="1:13" x14ac:dyDescent="0.2">
      <c r="A26" s="1" t="s">
        <v>30</v>
      </c>
      <c r="B26" s="2">
        <v>36</v>
      </c>
      <c r="C26" s="2">
        <f>ROUND(Table32[[#This Row],[Баллы]]*100/180,0)</f>
        <v>20</v>
      </c>
      <c r="G26">
        <f t="shared" si="2"/>
        <v>1</v>
      </c>
      <c r="H26">
        <f t="shared" si="5"/>
        <v>2</v>
      </c>
      <c r="L26">
        <f>IF(Table32[[#This Row],[Column1]]&lt;=$K$1,3,IF(Table32[[#This Row],[Column1]]&lt;=$K$2,4,IF(Table32[[#This Row],[Column1]]&lt;=$K$3,5,IF(Table32[[#This Row],[Column1]]&lt;=$K$4,6,IF(Table32[[#This Row],[Column1]]&lt;=$K$5,7,IF(Table32[[#This Row],[Column1]]&lt;=$K$6,8,IF(Table32[[#This Row],[Column1]]&lt;=$K$7,8,IF(Table32[[#This Row],[Column1]]&lt;=$K$8,10))))))))</f>
        <v>3</v>
      </c>
      <c r="M26">
        <f t="shared" si="6"/>
        <v>2</v>
      </c>
    </row>
    <row r="35" spans="1:3" x14ac:dyDescent="0.2">
      <c r="A35" s="1"/>
      <c r="B35" s="2"/>
      <c r="C35" s="2"/>
    </row>
    <row r="40" spans="1:3" x14ac:dyDescent="0.2">
      <c r="A40" s="1"/>
      <c r="B40" s="2"/>
      <c r="C40" s="2"/>
    </row>
    <row r="41" spans="1:3" x14ac:dyDescent="0.2">
      <c r="A41" s="1"/>
      <c r="B41" s="2"/>
      <c r="C41" s="2"/>
    </row>
    <row r="42" spans="1:3" x14ac:dyDescent="0.2">
      <c r="A42" s="1"/>
      <c r="B42" s="2"/>
      <c r="C42" s="2"/>
    </row>
    <row r="43" spans="1:3" x14ac:dyDescent="0.2">
      <c r="A43" s="1"/>
      <c r="B43" s="2"/>
      <c r="C43" s="2"/>
    </row>
    <row r="44" spans="1:3" x14ac:dyDescent="0.2">
      <c r="A44" s="1"/>
      <c r="B44" s="2"/>
      <c r="C44" s="2"/>
    </row>
    <row r="45" spans="1:3" x14ac:dyDescent="0.2">
      <c r="A45" s="1"/>
      <c r="B45" s="2"/>
      <c r="C45" s="2"/>
    </row>
  </sheetData>
  <conditionalFormatting sqref="G40:G45 G35 G2:G26">
    <cfRule type="top10" dxfId="17" priority="6" percent="1" bottom="1" rank="30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125" workbookViewId="0">
      <selection activeCell="C23" sqref="C23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9.33203125" customWidth="1"/>
    <col min="4" max="4" width="7.83203125" bestFit="1" customWidth="1"/>
    <col min="5" max="5" width="8" bestFit="1" customWidth="1"/>
    <col min="6" max="6" width="18.6640625" bestFit="1" customWidth="1"/>
    <col min="7" max="7" width="8.6640625" bestFit="1" customWidth="1"/>
    <col min="8" max="8" width="7.6640625" bestFit="1" customWidth="1"/>
    <col min="10" max="10" width="19" customWidth="1"/>
    <col min="13" max="13" width="7.6640625" bestFit="1" customWidth="1"/>
  </cols>
  <sheetData>
    <row r="1" spans="1:13" x14ac:dyDescent="0.2">
      <c r="A1" s="1"/>
      <c r="B1" s="4" t="s">
        <v>0</v>
      </c>
      <c r="C1" s="4" t="s">
        <v>37</v>
      </c>
      <c r="D1" t="s">
        <v>26</v>
      </c>
      <c r="E1" t="s">
        <v>1</v>
      </c>
      <c r="F1" t="s">
        <v>2</v>
      </c>
      <c r="G1" t="s">
        <v>28</v>
      </c>
      <c r="H1" t="s">
        <v>27</v>
      </c>
      <c r="I1" t="s">
        <v>38</v>
      </c>
      <c r="J1" t="s">
        <v>39</v>
      </c>
      <c r="K1">
        <v>21</v>
      </c>
      <c r="M1" t="s">
        <v>27</v>
      </c>
    </row>
    <row r="2" spans="1:13" x14ac:dyDescent="0.2">
      <c r="A2" s="1" t="s">
        <v>3</v>
      </c>
      <c r="B2" s="2">
        <v>141</v>
      </c>
      <c r="C2" s="2">
        <f>ROUND(Table35[[#This Row],[Баллы]]*100/180,0)</f>
        <v>78</v>
      </c>
      <c r="D2" s="3">
        <v>1</v>
      </c>
      <c r="E2">
        <v>10</v>
      </c>
      <c r="F2" s="7">
        <f>IF(Table35[[#This Row],[Column1]]&gt;=40,PERCENTILE($C$2:$C$25,E2/100))</f>
        <v>26.3</v>
      </c>
      <c r="G2">
        <f>IF(C2&lt;=$F$2,1,IF(C2&lt;=$F$3,2,IF(C2&lt;=$F$4,3,IF(C2&lt;=$F$5,4,IF(C2&lt;=$F$6,5,IF(C2&lt;=$F$7,6,IF(C2&lt;=$F$8,7,IF(C2&lt;=$F$9,8,IF(C2&lt;=$F$10,9,IF(C2&lt;=$F$11,10))))))))))</f>
        <v>10</v>
      </c>
      <c r="H2">
        <f>IF(G2&lt;=3,2,IF(G2&lt;=5,3,IF(G2&lt;=7,4,IF(G2&lt;=10,5))))</f>
        <v>5</v>
      </c>
      <c r="I2" s="7">
        <v>0</v>
      </c>
      <c r="J2">
        <v>15</v>
      </c>
      <c r="K2">
        <f>PERCENTILE($C$2:$C$25,J2/100)</f>
        <v>27.9</v>
      </c>
      <c r="L2">
        <f>IF(C2&lt;=$K$1,3,IF(Table35[[#This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10</v>
      </c>
      <c r="M2">
        <f>IF(L2&lt;=3,2,IF(L2&lt;=5,3,IF(L2&lt;=7,4,IF(L2&lt;=10,5))))</f>
        <v>5</v>
      </c>
    </row>
    <row r="3" spans="1:13" x14ac:dyDescent="0.2">
      <c r="A3" s="1" t="s">
        <v>4</v>
      </c>
      <c r="B3" s="1">
        <v>125</v>
      </c>
      <c r="C3" s="2">
        <f>ROUND(Table35[[#This Row],[Баллы]]*100/180,0)</f>
        <v>69</v>
      </c>
      <c r="D3" s="3">
        <v>11</v>
      </c>
      <c r="E3">
        <v>20</v>
      </c>
      <c r="F3" s="7">
        <f>IF(Table35[[#This Row],[Column1]]&gt;=40,PERCENTILE($C$2:$C$25,E3/100))</f>
        <v>30.200000000000003</v>
      </c>
      <c r="G3">
        <f t="shared" ref="G3:G29" si="0">IF(C3&lt;=$F$2,1,IF(C3&lt;=$F$3,2,IF(C3&lt;=$F$4,3,IF(C3&lt;=$F$5,4,IF(C3&lt;=$F$6,5,IF(C3&lt;=$F$7,6,IF(C3&lt;=$F$8,7,IF(C3&lt;=$F$9,8,IF(C3&lt;=$F$10,9,IF(C3&lt;=$F$11,10))))))))))</f>
        <v>10</v>
      </c>
      <c r="H3">
        <f t="shared" ref="H3:H17" si="1">IF(G3&lt;=3,2,IF(G3&lt;=5,3,IF(G3&lt;=7,4,IF(G3&lt;=10,5))))</f>
        <v>5</v>
      </c>
      <c r="I3" s="7">
        <v>16</v>
      </c>
      <c r="J3">
        <v>30</v>
      </c>
      <c r="K3">
        <f t="shared" ref="K3:K8" si="2">PERCENTILE($C$2:$C$25,J3/100)</f>
        <v>31.9</v>
      </c>
      <c r="L3">
        <f>IF(C3&lt;=$K$1,3,IF(Table35[[#This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10</v>
      </c>
      <c r="M3">
        <f t="shared" ref="M3:M17" si="3">IF(L3&lt;=3,2,IF(L3&lt;=5,3,IF(L3&lt;=7,4,IF(L3&lt;=10,5))))</f>
        <v>5</v>
      </c>
    </row>
    <row r="4" spans="1:13" x14ac:dyDescent="0.2">
      <c r="A4" s="1" t="s">
        <v>5</v>
      </c>
      <c r="B4" s="2">
        <v>117</v>
      </c>
      <c r="C4" s="2">
        <f>ROUND(Table35[[#This Row],[Баллы]]*100/180,0)</f>
        <v>65</v>
      </c>
      <c r="D4" s="3">
        <v>21</v>
      </c>
      <c r="E4">
        <v>30</v>
      </c>
      <c r="F4" s="7">
        <f>IF(Table35[[#This Row],[Column1]]&gt;=40,PERCENTILE($C$2:$C$25,E4/100))</f>
        <v>31.9</v>
      </c>
      <c r="G4">
        <f t="shared" si="0"/>
        <v>10</v>
      </c>
      <c r="H4">
        <f t="shared" si="1"/>
        <v>5</v>
      </c>
      <c r="I4" s="7">
        <v>31</v>
      </c>
      <c r="J4">
        <v>55</v>
      </c>
      <c r="K4">
        <f t="shared" si="2"/>
        <v>39.65</v>
      </c>
      <c r="L4">
        <f>IF(C4&lt;=$K$1,3,IF(Table35[[#This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9</v>
      </c>
      <c r="M4">
        <f t="shared" si="3"/>
        <v>5</v>
      </c>
    </row>
    <row r="5" spans="1:13" x14ac:dyDescent="0.2">
      <c r="A5" s="1" t="s">
        <v>6</v>
      </c>
      <c r="B5" s="1">
        <v>112</v>
      </c>
      <c r="C5" s="2">
        <f>ROUND(Table35[[#This Row],[Баллы]]*100/180,0)</f>
        <v>62</v>
      </c>
      <c r="D5" s="3">
        <v>31</v>
      </c>
      <c r="E5">
        <v>40</v>
      </c>
      <c r="F5" s="7">
        <f>IF(Table35[[#This Row],[Column1]]&gt;=40,PERCENTILE($C$2:$C$25,E5/100))</f>
        <v>36</v>
      </c>
      <c r="G5">
        <f t="shared" si="0"/>
        <v>9</v>
      </c>
      <c r="H5">
        <f t="shared" si="1"/>
        <v>5</v>
      </c>
      <c r="I5" s="7">
        <v>56</v>
      </c>
      <c r="J5">
        <v>80</v>
      </c>
      <c r="K5">
        <f t="shared" si="2"/>
        <v>58.400000000000006</v>
      </c>
      <c r="L5">
        <f>IF(C5&lt;=$K$1,3,IF(Table35[[#This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8</v>
      </c>
      <c r="M5">
        <f t="shared" si="3"/>
        <v>5</v>
      </c>
    </row>
    <row r="6" spans="1:13" x14ac:dyDescent="0.2">
      <c r="A6" s="1" t="s">
        <v>7</v>
      </c>
      <c r="B6" s="2">
        <v>106</v>
      </c>
      <c r="C6" s="2">
        <f>ROUND(Table35[[#This Row],[Баллы]]*100/180,0)</f>
        <v>59</v>
      </c>
      <c r="D6" s="3">
        <v>41</v>
      </c>
      <c r="E6">
        <v>50</v>
      </c>
      <c r="F6" s="7">
        <f>IF(Table35[[#This Row],[Column1]]&gt;=40,PERCENTILE($C$2:$C$25,E6/100))</f>
        <v>38.5</v>
      </c>
      <c r="G6">
        <f t="shared" si="0"/>
        <v>9</v>
      </c>
      <c r="H6">
        <f t="shared" si="1"/>
        <v>5</v>
      </c>
      <c r="I6" s="7">
        <v>81</v>
      </c>
      <c r="J6">
        <v>87</v>
      </c>
      <c r="K6">
        <f t="shared" si="2"/>
        <v>62.03</v>
      </c>
      <c r="L6">
        <f>IF(C6&lt;=$K$1,3,IF(Table35[[#This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8</v>
      </c>
      <c r="M6">
        <f t="shared" si="3"/>
        <v>5</v>
      </c>
    </row>
    <row r="7" spans="1:13" x14ac:dyDescent="0.2">
      <c r="A7" s="1" t="s">
        <v>8</v>
      </c>
      <c r="B7" s="1">
        <v>104</v>
      </c>
      <c r="C7" s="2">
        <f>ROUND(Table35[[#This Row],[Баллы]]*100/180,0)</f>
        <v>58</v>
      </c>
      <c r="D7" s="3">
        <v>51</v>
      </c>
      <c r="E7">
        <v>60</v>
      </c>
      <c r="F7" s="7">
        <f>IF(Table35[[#This Row],[Column1]]&gt;=40,PERCENTILE($C$2:$C$25,E7/100))</f>
        <v>42.4</v>
      </c>
      <c r="G7">
        <f t="shared" si="0"/>
        <v>8</v>
      </c>
      <c r="H7">
        <f t="shared" si="1"/>
        <v>5</v>
      </c>
      <c r="I7" s="7">
        <v>88</v>
      </c>
      <c r="J7">
        <v>94</v>
      </c>
      <c r="K7">
        <f t="shared" si="2"/>
        <v>67.47999999999999</v>
      </c>
      <c r="L7">
        <f>IF(C7&lt;=$K$1,3,IF(Table35[[#This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7</v>
      </c>
      <c r="M7">
        <f t="shared" si="3"/>
        <v>4</v>
      </c>
    </row>
    <row r="8" spans="1:13" x14ac:dyDescent="0.2">
      <c r="A8" s="1" t="s">
        <v>9</v>
      </c>
      <c r="B8" s="1">
        <v>91</v>
      </c>
      <c r="C8" s="2">
        <f>ROUND(Table35[[#This Row],[Баллы]]*100/180,0)</f>
        <v>51</v>
      </c>
      <c r="D8" s="3">
        <v>61</v>
      </c>
      <c r="E8">
        <v>70</v>
      </c>
      <c r="F8" s="7">
        <f>IF(Table35[[#This Row],[Column1]]&gt;=40,PERCENTILE($C$2:$C$25,E8/100))</f>
        <v>47.399999999999991</v>
      </c>
      <c r="G8">
        <f t="shared" si="0"/>
        <v>8</v>
      </c>
      <c r="H8">
        <f t="shared" si="1"/>
        <v>5</v>
      </c>
      <c r="I8" s="7">
        <v>95</v>
      </c>
      <c r="J8">
        <v>100</v>
      </c>
      <c r="K8">
        <f t="shared" si="2"/>
        <v>78</v>
      </c>
      <c r="L8">
        <f>IF(C8&lt;=$K$1,3,IF(Table35[[#This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7</v>
      </c>
      <c r="M8">
        <f t="shared" si="3"/>
        <v>4</v>
      </c>
    </row>
    <row r="9" spans="1:13" x14ac:dyDescent="0.2">
      <c r="A9" s="1" t="s">
        <v>10</v>
      </c>
      <c r="B9" s="2">
        <v>84</v>
      </c>
      <c r="C9" s="2">
        <f>ROUND(Table35[[#This Row],[Баллы]]*100/180,0)</f>
        <v>47</v>
      </c>
      <c r="D9" s="3">
        <v>71</v>
      </c>
      <c r="E9">
        <v>80</v>
      </c>
      <c r="F9" s="7">
        <f>IF(Table35[[#This Row],[Column1]]&gt;=40,PERCENTILE($C$2:$C$25,E9/100))</f>
        <v>58.400000000000006</v>
      </c>
      <c r="G9">
        <f t="shared" si="0"/>
        <v>7</v>
      </c>
      <c r="H9">
        <f t="shared" si="1"/>
        <v>4</v>
      </c>
      <c r="I9" s="7"/>
      <c r="L9">
        <f>IF(C9&lt;=$K$1,3,IF(Table35[[#This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7</v>
      </c>
      <c r="M9">
        <f t="shared" si="3"/>
        <v>4</v>
      </c>
    </row>
    <row r="10" spans="1:13" x14ac:dyDescent="0.2">
      <c r="A10" s="1" t="s">
        <v>11</v>
      </c>
      <c r="B10" s="2">
        <v>82</v>
      </c>
      <c r="C10" s="2">
        <f>ROUND(Table35[[#This Row],[Баллы]]*100/180,0)</f>
        <v>46</v>
      </c>
      <c r="D10" s="3">
        <v>81</v>
      </c>
      <c r="E10">
        <v>90</v>
      </c>
      <c r="F10" s="7">
        <f>IF(Table35[[#This Row],[Column1]]&gt;=40,PERCENTILE($C$2:$C$25,E10/100))</f>
        <v>64.099999999999994</v>
      </c>
      <c r="G10">
        <f t="shared" si="0"/>
        <v>7</v>
      </c>
      <c r="H10">
        <f t="shared" si="1"/>
        <v>4</v>
      </c>
      <c r="I10" s="7"/>
      <c r="L10">
        <f>IF(C10&lt;=$K$1,3,IF(Table35[[#This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7</v>
      </c>
      <c r="M10">
        <f t="shared" si="3"/>
        <v>4</v>
      </c>
    </row>
    <row r="11" spans="1:13" x14ac:dyDescent="0.2">
      <c r="A11" s="1" t="s">
        <v>12</v>
      </c>
      <c r="B11" s="1">
        <v>77</v>
      </c>
      <c r="C11" s="2">
        <f>ROUND(Table35[[#This Row],[Баллы]]*100/180,0)</f>
        <v>43</v>
      </c>
      <c r="D11" s="3">
        <v>91</v>
      </c>
      <c r="E11">
        <v>100</v>
      </c>
      <c r="F11" s="7">
        <f>IF(Table35[[#This Row],[Column1]]&gt;=40,PERCENTILE($C$2:$C$25,E11/100))</f>
        <v>78</v>
      </c>
      <c r="G11">
        <f t="shared" si="0"/>
        <v>7</v>
      </c>
      <c r="H11">
        <f t="shared" si="1"/>
        <v>4</v>
      </c>
      <c r="I11" s="7"/>
      <c r="L11">
        <f>IF(C11&lt;=$K$1,3,IF(Table35[[#This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7</v>
      </c>
      <c r="M11">
        <f t="shared" si="3"/>
        <v>4</v>
      </c>
    </row>
    <row r="12" spans="1:13" x14ac:dyDescent="0.2">
      <c r="A12" s="1" t="s">
        <v>13</v>
      </c>
      <c r="B12" s="2">
        <v>72</v>
      </c>
      <c r="C12" s="2">
        <f>ROUND(Table35[[#This Row],[Баллы]]*100/180,0)</f>
        <v>40</v>
      </c>
      <c r="D12" s="5"/>
      <c r="G12">
        <f t="shared" si="0"/>
        <v>6</v>
      </c>
      <c r="H12">
        <f t="shared" si="1"/>
        <v>4</v>
      </c>
      <c r="L12">
        <f>IF(C12&lt;=$K$1,3,IF(Table35[[#This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7</v>
      </c>
      <c r="M12">
        <f t="shared" si="3"/>
        <v>4</v>
      </c>
    </row>
    <row r="13" spans="1:13" x14ac:dyDescent="0.2">
      <c r="A13" s="1" t="s">
        <v>14</v>
      </c>
      <c r="B13" s="1">
        <v>70</v>
      </c>
      <c r="C13" s="2">
        <f>ROUND(Table35[[#This Row],[Баллы]]*100/180,0)</f>
        <v>39</v>
      </c>
      <c r="D13" s="5"/>
      <c r="G13">
        <f t="shared" si="0"/>
        <v>6</v>
      </c>
      <c r="H13">
        <f t="shared" si="1"/>
        <v>4</v>
      </c>
      <c r="L13">
        <f>IF(C13&lt;=$K$1,3,IF(Table35[[#This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6</v>
      </c>
      <c r="M13">
        <f t="shared" si="3"/>
        <v>4</v>
      </c>
    </row>
    <row r="14" spans="1:13" x14ac:dyDescent="0.2">
      <c r="A14" s="1" t="s">
        <v>15</v>
      </c>
      <c r="B14" s="6">
        <v>69</v>
      </c>
      <c r="C14" s="6">
        <f>ROUND(Table35[[#This Row],[Баллы]]*100/180,0)</f>
        <v>38</v>
      </c>
      <c r="D14" s="5"/>
      <c r="G14">
        <f t="shared" si="0"/>
        <v>5</v>
      </c>
      <c r="H14">
        <f t="shared" si="1"/>
        <v>3</v>
      </c>
      <c r="L14">
        <f>IF(C14&lt;=$K$1,3,IF(Table35[[#This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6</v>
      </c>
      <c r="M14">
        <f t="shared" si="3"/>
        <v>4</v>
      </c>
    </row>
    <row r="15" spans="1:13" x14ac:dyDescent="0.2">
      <c r="A15" s="1" t="s">
        <v>16</v>
      </c>
      <c r="B15" s="2">
        <v>65</v>
      </c>
      <c r="C15" s="2">
        <f>ROUND(Table35[[#This Row],[Баллы]]*100/180,0)</f>
        <v>36</v>
      </c>
      <c r="G15">
        <f t="shared" si="0"/>
        <v>4</v>
      </c>
      <c r="H15">
        <f t="shared" si="1"/>
        <v>3</v>
      </c>
      <c r="L15">
        <f>IF(C15&lt;=$K$1,3,IF(Table35[[#This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6</v>
      </c>
      <c r="M15">
        <f t="shared" si="3"/>
        <v>4</v>
      </c>
    </row>
    <row r="16" spans="1:13" x14ac:dyDescent="0.2">
      <c r="A16" s="1" t="s">
        <v>17</v>
      </c>
      <c r="B16" s="2">
        <v>65</v>
      </c>
      <c r="C16" s="2">
        <f>ROUND(Table35[[#This Row],[Баллы]]*100/180,0)</f>
        <v>36</v>
      </c>
      <c r="G16">
        <f t="shared" si="0"/>
        <v>4</v>
      </c>
      <c r="H16">
        <f t="shared" si="1"/>
        <v>3</v>
      </c>
      <c r="L16">
        <f>IF(C16&lt;=$K$1,3,IF(Table35[[#This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6</v>
      </c>
      <c r="M16">
        <f t="shared" si="3"/>
        <v>4</v>
      </c>
    </row>
    <row r="17" spans="1:13" x14ac:dyDescent="0.2">
      <c r="A17" s="1" t="s">
        <v>18</v>
      </c>
      <c r="B17" s="2">
        <v>61</v>
      </c>
      <c r="C17" s="2">
        <f>ROUND(Table35[[#This Row],[Баллы]]*100/180,0)</f>
        <v>34</v>
      </c>
      <c r="G17">
        <f t="shared" si="0"/>
        <v>4</v>
      </c>
      <c r="H17">
        <f t="shared" si="1"/>
        <v>3</v>
      </c>
      <c r="L17">
        <f>IF(C17&lt;=$K$1,3,IF(Table35[[#This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6</v>
      </c>
      <c r="M17">
        <f t="shared" si="3"/>
        <v>4</v>
      </c>
    </row>
    <row r="18" spans="1:13" x14ac:dyDescent="0.2">
      <c r="A18" s="1" t="s">
        <v>19</v>
      </c>
      <c r="B18" s="2">
        <v>57</v>
      </c>
      <c r="C18" s="2">
        <f>ROUND(Table35[[#This Row],[Баллы]]*100/180,0)</f>
        <v>32</v>
      </c>
      <c r="G18">
        <f t="shared" si="0"/>
        <v>4</v>
      </c>
      <c r="H18">
        <f t="shared" ref="H18:H26" si="4">IF(G18&lt;=3,2,IF(G18&lt;=5,3,IF(G18&lt;=7,4,IF(G18&lt;=10,5))))</f>
        <v>3</v>
      </c>
      <c r="L18">
        <f>IF(C18&lt;=$K$1,3,IF(Table35[[#This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6</v>
      </c>
      <c r="M18">
        <f t="shared" ref="M18:M26" si="5">IF(L18&lt;=3,2,IF(L18&lt;=5,3,IF(L18&lt;=7,4,IF(L18&lt;=10,5))))</f>
        <v>4</v>
      </c>
    </row>
    <row r="19" spans="1:13" x14ac:dyDescent="0.2">
      <c r="A19" s="1" t="s">
        <v>20</v>
      </c>
      <c r="B19" s="2">
        <v>56</v>
      </c>
      <c r="C19" s="2">
        <f>ROUND(Table35[[#This Row],[Баллы]]*100/180,0)</f>
        <v>31</v>
      </c>
      <c r="G19">
        <f t="shared" si="0"/>
        <v>3</v>
      </c>
      <c r="H19">
        <f t="shared" si="4"/>
        <v>2</v>
      </c>
      <c r="L19">
        <f>IF(C19&lt;=$K$1,3,IF(Table35[[#This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5</v>
      </c>
      <c r="M19">
        <f t="shared" si="5"/>
        <v>3</v>
      </c>
    </row>
    <row r="20" spans="1:13" x14ac:dyDescent="0.2">
      <c r="A20" s="1" t="s">
        <v>21</v>
      </c>
      <c r="B20" s="2">
        <v>55</v>
      </c>
      <c r="C20" s="2">
        <f>ROUND(Table35[[#This Row],[Баллы]]*100/180,0)</f>
        <v>31</v>
      </c>
      <c r="G20">
        <f t="shared" si="0"/>
        <v>3</v>
      </c>
      <c r="H20">
        <f t="shared" si="4"/>
        <v>2</v>
      </c>
      <c r="L20">
        <f>IF(C20&lt;=$K$1,3,IF(Table35[[#This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5</v>
      </c>
      <c r="M20">
        <f t="shared" si="5"/>
        <v>3</v>
      </c>
    </row>
    <row r="21" spans="1:13" x14ac:dyDescent="0.2">
      <c r="A21" s="1" t="s">
        <v>22</v>
      </c>
      <c r="B21" s="2">
        <v>53</v>
      </c>
      <c r="C21" s="2">
        <f>ROUND(Table35[[#This Row],[Баллы]]*100/180,0)</f>
        <v>29</v>
      </c>
      <c r="G21">
        <f t="shared" si="0"/>
        <v>2</v>
      </c>
      <c r="H21">
        <f t="shared" si="4"/>
        <v>2</v>
      </c>
      <c r="L21">
        <f>IF(C21&lt;=$K$1,3,IF(Table35[[#This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5</v>
      </c>
      <c r="M21">
        <f t="shared" si="5"/>
        <v>3</v>
      </c>
    </row>
    <row r="22" spans="1:13" x14ac:dyDescent="0.2">
      <c r="A22" s="1" t="s">
        <v>23</v>
      </c>
      <c r="B22" s="2">
        <v>48</v>
      </c>
      <c r="C22" s="2">
        <f>ROUND(Table35[[#This Row],[Баллы]]*100/180,0)</f>
        <v>27</v>
      </c>
      <c r="G22">
        <f t="shared" si="0"/>
        <v>2</v>
      </c>
      <c r="H22">
        <f t="shared" si="4"/>
        <v>2</v>
      </c>
      <c r="L22">
        <f>IF(C22&lt;=$K$1,3,IF(Table35[[#This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4</v>
      </c>
      <c r="M22">
        <f t="shared" si="5"/>
        <v>3</v>
      </c>
    </row>
    <row r="23" spans="1:13" x14ac:dyDescent="0.2">
      <c r="A23" s="1" t="s">
        <v>24</v>
      </c>
      <c r="B23" s="2">
        <v>47</v>
      </c>
      <c r="C23" s="2">
        <f>ROUND(Table35[[#This Row],[Баллы]]*100/180,0)</f>
        <v>26</v>
      </c>
      <c r="G23">
        <f t="shared" si="0"/>
        <v>1</v>
      </c>
      <c r="H23">
        <f t="shared" si="4"/>
        <v>2</v>
      </c>
      <c r="L23">
        <f>IF(C23&lt;=$K$1,3,IF(Table35[[#This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4</v>
      </c>
      <c r="M23">
        <f t="shared" si="5"/>
        <v>3</v>
      </c>
    </row>
    <row r="24" spans="1:13" x14ac:dyDescent="0.2">
      <c r="A24" s="1" t="s">
        <v>25</v>
      </c>
      <c r="B24" s="2">
        <v>42</v>
      </c>
      <c r="C24" s="2">
        <f>ROUND(Table35[[#This Row],[Баллы]]*100/180,0)</f>
        <v>23</v>
      </c>
      <c r="G24">
        <f t="shared" si="0"/>
        <v>1</v>
      </c>
      <c r="H24">
        <f t="shared" si="4"/>
        <v>2</v>
      </c>
      <c r="L24">
        <f>IF(C24&lt;=$K$1,3,IF(Table35[[#This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4</v>
      </c>
      <c r="M24">
        <f t="shared" si="5"/>
        <v>3</v>
      </c>
    </row>
    <row r="25" spans="1:13" x14ac:dyDescent="0.2">
      <c r="A25" s="1" t="s">
        <v>29</v>
      </c>
      <c r="B25" s="2">
        <v>38</v>
      </c>
      <c r="C25" s="2">
        <f>ROUND(Table35[[#This Row],[Баллы]]*100/180,0)</f>
        <v>21</v>
      </c>
      <c r="G25">
        <f t="shared" si="0"/>
        <v>1</v>
      </c>
      <c r="H25">
        <f t="shared" si="4"/>
        <v>2</v>
      </c>
      <c r="L25">
        <f>IF(C25&lt;=$K$1,3,IF(Table35[[#This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3</v>
      </c>
      <c r="M25">
        <f t="shared" si="5"/>
        <v>2</v>
      </c>
    </row>
    <row r="26" spans="1:13" x14ac:dyDescent="0.2">
      <c r="A26" s="1" t="s">
        <v>30</v>
      </c>
      <c r="B26" s="2">
        <v>35</v>
      </c>
      <c r="C26" s="2">
        <f>ROUND(Table35[[#This Row],[Баллы]]*100/180,0)</f>
        <v>19</v>
      </c>
      <c r="G26">
        <f t="shared" si="0"/>
        <v>1</v>
      </c>
      <c r="H26">
        <f t="shared" si="4"/>
        <v>2</v>
      </c>
      <c r="L26">
        <f>IF(C26&lt;=$K$1,3,IF(Table35[[#This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3</v>
      </c>
      <c r="M26">
        <f t="shared" si="5"/>
        <v>2</v>
      </c>
    </row>
    <row r="27" spans="1:13" x14ac:dyDescent="0.2">
      <c r="A27" s="1" t="s">
        <v>31</v>
      </c>
      <c r="B27">
        <v>32</v>
      </c>
      <c r="C27" s="2">
        <f>ROUND(Table35[[#This Row],[Баллы]]*100/180,0)</f>
        <v>18</v>
      </c>
      <c r="G27">
        <f t="shared" si="0"/>
        <v>1</v>
      </c>
      <c r="H27">
        <f t="shared" ref="H27:H29" si="6">IF(G27&lt;=3,2,IF(G27&lt;=5,3,IF(G27&lt;=7,4,IF(G27&lt;=10,5))))</f>
        <v>2</v>
      </c>
      <c r="L27">
        <f>IF(C27&lt;=$K$1,3,IF(Table35[[#This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3</v>
      </c>
      <c r="M27">
        <f t="shared" ref="M27:M29" si="7">IF(L27&lt;=3,2,IF(L27&lt;=5,3,IF(L27&lt;=7,4,IF(L27&lt;=10,5))))</f>
        <v>2</v>
      </c>
    </row>
    <row r="28" spans="1:13" x14ac:dyDescent="0.2">
      <c r="A28" s="1" t="s">
        <v>32</v>
      </c>
      <c r="B28">
        <v>25</v>
      </c>
      <c r="C28" s="2">
        <f>ROUND(Table35[[#This Row],[Баллы]]*100/180,0)</f>
        <v>14</v>
      </c>
      <c r="G28">
        <f t="shared" si="0"/>
        <v>1</v>
      </c>
      <c r="H28">
        <f t="shared" si="6"/>
        <v>2</v>
      </c>
      <c r="L28">
        <f>IF(C28&lt;=$K$1,3,IF(Table35[[#This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3</v>
      </c>
      <c r="M28">
        <f t="shared" si="7"/>
        <v>2</v>
      </c>
    </row>
    <row r="29" spans="1:13" x14ac:dyDescent="0.2">
      <c r="A29" s="1" t="s">
        <v>33</v>
      </c>
      <c r="B29">
        <v>21</v>
      </c>
      <c r="C29" s="2">
        <f>ROUND(Table35[[#This Row],[Баллы]]*100/180,0)</f>
        <v>12</v>
      </c>
      <c r="G29">
        <f t="shared" si="0"/>
        <v>1</v>
      </c>
      <c r="H29">
        <f t="shared" si="6"/>
        <v>2</v>
      </c>
      <c r="L29">
        <f>IF(C29&lt;=$K$1,3,IF(Table35[[#This Row],[Column1]]&lt;=$K$2,4,IF(Table35[[#This Row],[Column1]]&lt;=$K$3,5,IF(Table35[[#This Row],[Column1]]&lt;=$K$4,6,IF(Table35[[#This Row],[Column1]]&lt;=$K$5,7,IF(Table35[[#This Row],[Column1]]&lt;=$K$6,8,IF(Table35[[#This Row],[Column1]]&lt;=$K$7,9,IF(Table35[[#This Row],[Column1]]&lt;=$K$8,10))))))))</f>
        <v>3</v>
      </c>
      <c r="M29">
        <f t="shared" si="7"/>
        <v>2</v>
      </c>
    </row>
    <row r="35" spans="1:3" x14ac:dyDescent="0.2">
      <c r="A35" s="1"/>
      <c r="B35" s="2"/>
      <c r="C35" s="2"/>
    </row>
    <row r="40" spans="1:3" x14ac:dyDescent="0.2">
      <c r="A40" s="1"/>
      <c r="B40" s="2"/>
      <c r="C40" s="2"/>
    </row>
    <row r="41" spans="1:3" x14ac:dyDescent="0.2">
      <c r="A41" s="1"/>
      <c r="B41" s="2"/>
      <c r="C41" s="2"/>
    </row>
    <row r="42" spans="1:3" x14ac:dyDescent="0.2">
      <c r="A42" s="1"/>
      <c r="B42" s="2"/>
      <c r="C42" s="2"/>
    </row>
    <row r="43" spans="1:3" x14ac:dyDescent="0.2">
      <c r="A43" s="1"/>
      <c r="B43" s="2"/>
      <c r="C43" s="2"/>
    </row>
    <row r="44" spans="1:3" x14ac:dyDescent="0.2">
      <c r="A44" s="1"/>
      <c r="B44" s="2"/>
      <c r="C44" s="2"/>
    </row>
    <row r="45" spans="1:3" x14ac:dyDescent="0.2">
      <c r="A45" s="1"/>
      <c r="B45" s="2"/>
      <c r="C45" s="2"/>
    </row>
  </sheetData>
  <conditionalFormatting sqref="G40:G45 G35 G2:G29">
    <cfRule type="top10" dxfId="11" priority="2" percent="1" bottom="1" rank="30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7" zoomScale="124" workbookViewId="0">
      <selection activeCell="I4" sqref="I4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9.33203125" customWidth="1"/>
    <col min="4" max="4" width="7.83203125" bestFit="1" customWidth="1"/>
    <col min="5" max="5" width="8" bestFit="1" customWidth="1"/>
    <col min="6" max="6" width="18.6640625" bestFit="1" customWidth="1"/>
    <col min="7" max="7" width="8.6640625" bestFit="1" customWidth="1"/>
    <col min="8" max="8" width="7.6640625" bestFit="1" customWidth="1"/>
    <col min="10" max="10" width="19" customWidth="1"/>
    <col min="13" max="13" width="7.6640625" bestFit="1" customWidth="1"/>
  </cols>
  <sheetData>
    <row r="1" spans="1:13" x14ac:dyDescent="0.2">
      <c r="A1" s="1"/>
      <c r="B1" s="4" t="s">
        <v>0</v>
      </c>
      <c r="C1" s="4" t="s">
        <v>37</v>
      </c>
      <c r="D1" t="s">
        <v>26</v>
      </c>
      <c r="E1" t="s">
        <v>1</v>
      </c>
      <c r="F1" t="s">
        <v>2</v>
      </c>
      <c r="G1" t="s">
        <v>28</v>
      </c>
      <c r="H1" t="s">
        <v>27</v>
      </c>
      <c r="I1" t="s">
        <v>38</v>
      </c>
      <c r="J1" t="s">
        <v>40</v>
      </c>
      <c r="K1">
        <v>30</v>
      </c>
      <c r="M1" t="s">
        <v>27</v>
      </c>
    </row>
    <row r="2" spans="1:13" x14ac:dyDescent="0.2">
      <c r="A2" s="1" t="s">
        <v>3</v>
      </c>
      <c r="B2" s="8">
        <v>112</v>
      </c>
      <c r="C2" s="2">
        <f>ROUND(Table3[[#This Row],[Баллы]]*100/140,0)</f>
        <v>80</v>
      </c>
      <c r="D2" s="3">
        <v>1</v>
      </c>
      <c r="E2">
        <v>10</v>
      </c>
      <c r="F2" s="7">
        <f>IF(Table3[[#This Row],[Column1]]&gt;=40,PERCENTILE($C$2:$C$25,E2/100))</f>
        <v>39</v>
      </c>
      <c r="G2">
        <f>IF(C2&lt;=$F$2,1,IF(C2&lt;=$F$3,2,IF(C2&lt;=$F$4,3,IF(C2&lt;=$F$5,4,IF(C2&lt;=$F$6,5,IF(C2&lt;=$F$7,6,IF(C2&lt;=$F$8,7,IF(C2&lt;=$F$9,8,IF(C2&lt;=$F$10,9,IF(C2&lt;=$F$11,10))))))))))</f>
        <v>10</v>
      </c>
      <c r="H2">
        <f>IF(G2&lt;=3,2,IF(G2&lt;=5,3,IF(G2&lt;=7,4,IF(G2&lt;=10,5))))</f>
        <v>5</v>
      </c>
      <c r="I2" s="7">
        <v>0</v>
      </c>
      <c r="J2">
        <v>15</v>
      </c>
      <c r="K2">
        <f>PERCENTILE($C$2:$C$29,J2/100)</f>
        <v>38.049999999999997</v>
      </c>
      <c r="L2">
        <f>IF(C2&lt;=$K$1,3,IF(Table3[[#This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10</v>
      </c>
      <c r="M2">
        <f>IF(L2&lt;=3,2,IF(L2&lt;=5,3,IF(L2&lt;=7,4,IF(L2&lt;=10,5))))</f>
        <v>5</v>
      </c>
    </row>
    <row r="3" spans="1:13" x14ac:dyDescent="0.2">
      <c r="A3" s="1" t="s">
        <v>4</v>
      </c>
      <c r="B3" s="8">
        <v>108</v>
      </c>
      <c r="C3" s="2">
        <f>ROUND(Table3[[#This Row],[Баллы]]*100/140,0)</f>
        <v>77</v>
      </c>
      <c r="D3" s="3">
        <v>11</v>
      </c>
      <c r="E3">
        <v>20</v>
      </c>
      <c r="F3" s="7">
        <f>IF(Table3[[#This Row],[Column1]]&gt;=40,PERCENTILE($C$2:$C$25,E3/100))</f>
        <v>40.6</v>
      </c>
      <c r="G3">
        <f t="shared" ref="G3:G32" si="0">IF(C3&lt;=$F$2,1,IF(C3&lt;=$F$3,2,IF(C3&lt;=$F$4,3,IF(C3&lt;=$F$5,4,IF(C3&lt;=$F$6,5,IF(C3&lt;=$F$7,6,IF(C3&lt;=$F$8,7,IF(C3&lt;=$F$9,8,IF(C3&lt;=$F$10,9,IF(C3&lt;=$F$11,10))))))))))</f>
        <v>10</v>
      </c>
      <c r="H3">
        <f t="shared" ref="H3:H17" si="1">IF(G3&lt;=3,2,IF(G3&lt;=5,3,IF(G3&lt;=7,4,IF(G3&lt;=10,5))))</f>
        <v>5</v>
      </c>
      <c r="I3" s="7">
        <v>16</v>
      </c>
      <c r="J3">
        <v>30</v>
      </c>
      <c r="K3">
        <f t="shared" ref="K3:K8" si="2">PERCENTILE($C$2:$C$29,J3/100)</f>
        <v>40.1</v>
      </c>
      <c r="L3">
        <f>IF(C3&lt;=$K$1,3,IF(Table3[[#This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10</v>
      </c>
      <c r="M3">
        <f t="shared" ref="M3:M17" si="3">IF(L3&lt;=3,2,IF(L3&lt;=5,3,IF(L3&lt;=7,4,IF(L3&lt;=10,5))))</f>
        <v>5</v>
      </c>
    </row>
    <row r="4" spans="1:13" x14ac:dyDescent="0.2">
      <c r="A4" s="1" t="s">
        <v>5</v>
      </c>
      <c r="B4" s="8">
        <v>100</v>
      </c>
      <c r="C4" s="2">
        <f>ROUND(Table3[[#This Row],[Баллы]]*100/140,0)</f>
        <v>71</v>
      </c>
      <c r="D4" s="3">
        <v>21</v>
      </c>
      <c r="E4">
        <v>30</v>
      </c>
      <c r="F4" s="7">
        <f>IF(Table3[[#This Row],[Column1]]&gt;=40,PERCENTILE($C$2:$C$25,E4/100))</f>
        <v>47.36666666666666</v>
      </c>
      <c r="G4">
        <f t="shared" si="0"/>
        <v>9</v>
      </c>
      <c r="H4">
        <f t="shared" si="1"/>
        <v>5</v>
      </c>
      <c r="I4" s="7">
        <v>31</v>
      </c>
      <c r="J4">
        <v>55</v>
      </c>
      <c r="K4">
        <f t="shared" si="2"/>
        <v>53.7</v>
      </c>
      <c r="L4">
        <f>IF(C4&lt;=$K$1,3,IF(Table3[[#This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9</v>
      </c>
      <c r="M4">
        <f t="shared" si="3"/>
        <v>5</v>
      </c>
    </row>
    <row r="5" spans="1:13" x14ac:dyDescent="0.2">
      <c r="A5" s="1" t="s">
        <v>6</v>
      </c>
      <c r="B5" s="8">
        <v>99</v>
      </c>
      <c r="C5" s="2">
        <f>ROUND(Table3[[#This Row],[Баллы]]*100/140,0)</f>
        <v>71</v>
      </c>
      <c r="D5" s="3">
        <v>31</v>
      </c>
      <c r="E5">
        <v>40</v>
      </c>
      <c r="F5" s="7">
        <f>IF(Table3[[#This Row],[Column1]]&gt;=40,PERCENTILE($C$2:$C$25,E5/100))</f>
        <v>52</v>
      </c>
      <c r="G5">
        <f t="shared" si="0"/>
        <v>9</v>
      </c>
      <c r="H5">
        <f t="shared" si="1"/>
        <v>5</v>
      </c>
      <c r="I5" s="7">
        <v>56</v>
      </c>
      <c r="J5">
        <v>80</v>
      </c>
      <c r="K5">
        <f t="shared" si="2"/>
        <v>64.2</v>
      </c>
      <c r="L5">
        <f>IF(C5&lt;=$K$1,3,IF(Table3[[#This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9</v>
      </c>
      <c r="M5">
        <f t="shared" si="3"/>
        <v>5</v>
      </c>
    </row>
    <row r="6" spans="1:13" x14ac:dyDescent="0.2">
      <c r="A6" s="1" t="s">
        <v>7</v>
      </c>
      <c r="B6" s="8">
        <v>92</v>
      </c>
      <c r="C6" s="2">
        <f>ROUND(Table3[[#This Row],[Баллы]]*100/140,0)</f>
        <v>66</v>
      </c>
      <c r="D6" s="3">
        <v>41</v>
      </c>
      <c r="E6">
        <v>50</v>
      </c>
      <c r="F6" s="7">
        <f>IF(Table3[[#This Row],[Column1]]&gt;=40,PERCENTILE($C$2:$C$25,E6/100))</f>
        <v>55</v>
      </c>
      <c r="G6">
        <f t="shared" si="0"/>
        <v>9</v>
      </c>
      <c r="H6">
        <f t="shared" si="1"/>
        <v>5</v>
      </c>
      <c r="I6" s="7">
        <v>81</v>
      </c>
      <c r="J6">
        <v>87</v>
      </c>
      <c r="K6">
        <f t="shared" si="2"/>
        <v>68.449999999999989</v>
      </c>
      <c r="L6">
        <f>IF(C6&lt;=$K$1,3,IF(Table3[[#This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8</v>
      </c>
      <c r="M6">
        <f t="shared" si="3"/>
        <v>5</v>
      </c>
    </row>
    <row r="7" spans="1:13" x14ac:dyDescent="0.2">
      <c r="A7" s="1" t="s">
        <v>8</v>
      </c>
      <c r="B7" s="8">
        <v>91</v>
      </c>
      <c r="C7" s="2">
        <f>ROUND(Table3[[#This Row],[Баллы]]*100/140,0)</f>
        <v>65</v>
      </c>
      <c r="D7" s="3">
        <v>51</v>
      </c>
      <c r="E7">
        <v>60</v>
      </c>
      <c r="F7" s="7">
        <f>IF(Table3[[#This Row],[Column1]]&gt;=40,PERCENTILE($C$2:$C$25,E7/100))</f>
        <v>60.4</v>
      </c>
      <c r="G7">
        <f t="shared" si="0"/>
        <v>8</v>
      </c>
      <c r="H7">
        <f t="shared" si="1"/>
        <v>5</v>
      </c>
      <c r="I7" s="7">
        <v>88</v>
      </c>
      <c r="J7">
        <v>94</v>
      </c>
      <c r="K7">
        <f t="shared" si="2"/>
        <v>73.28</v>
      </c>
      <c r="L7">
        <f>IF(C7&lt;=$K$1,3,IF(Table3[[#This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8</v>
      </c>
      <c r="M7">
        <f t="shared" si="3"/>
        <v>5</v>
      </c>
    </row>
    <row r="8" spans="1:13" x14ac:dyDescent="0.2">
      <c r="A8" s="1" t="s">
        <v>9</v>
      </c>
      <c r="B8" s="8">
        <v>88</v>
      </c>
      <c r="C8" s="2">
        <f>ROUND(Table3[[#This Row],[Баллы]]*100/140,0)</f>
        <v>63</v>
      </c>
      <c r="D8" s="3">
        <v>61</v>
      </c>
      <c r="E8">
        <v>70</v>
      </c>
      <c r="F8" s="7">
        <f>IF(Table3[[#This Row],[Column1]]&gt;=40,PERCENTILE($C$2:$C$25,E8/100))</f>
        <v>63</v>
      </c>
      <c r="G8">
        <f t="shared" si="0"/>
        <v>7</v>
      </c>
      <c r="H8">
        <f t="shared" si="1"/>
        <v>4</v>
      </c>
      <c r="I8" s="7">
        <v>95</v>
      </c>
      <c r="J8">
        <v>100</v>
      </c>
      <c r="K8">
        <f t="shared" si="2"/>
        <v>80</v>
      </c>
      <c r="L8">
        <f>IF(C8&lt;=$K$1,3,IF(Table3[[#This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8">
        <f t="shared" si="3"/>
        <v>4</v>
      </c>
    </row>
    <row r="9" spans="1:13" x14ac:dyDescent="0.2">
      <c r="A9" s="1" t="s">
        <v>10</v>
      </c>
      <c r="B9" s="8">
        <v>88</v>
      </c>
      <c r="C9" s="2">
        <f>ROUND(Table3[[#This Row],[Баллы]]*100/140,0)</f>
        <v>63</v>
      </c>
      <c r="D9" s="3">
        <v>71</v>
      </c>
      <c r="E9">
        <v>80</v>
      </c>
      <c r="F9" s="7">
        <f>IF(Table3[[#This Row],[Column1]]&gt;=40,PERCENTILE($C$2:$C$25,E9/100))</f>
        <v>65.400000000000006</v>
      </c>
      <c r="G9">
        <f t="shared" si="0"/>
        <v>7</v>
      </c>
      <c r="H9">
        <f t="shared" si="1"/>
        <v>4</v>
      </c>
      <c r="I9" s="7"/>
      <c r="L9">
        <f>IF(C9&lt;=$K$1,3,IF(Table3[[#This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9">
        <f t="shared" si="3"/>
        <v>4</v>
      </c>
    </row>
    <row r="10" spans="1:13" x14ac:dyDescent="0.2">
      <c r="A10" s="1" t="s">
        <v>11</v>
      </c>
      <c r="B10" s="8">
        <v>37</v>
      </c>
      <c r="C10" s="2">
        <v>62</v>
      </c>
      <c r="D10" s="3">
        <v>81</v>
      </c>
      <c r="E10">
        <v>90</v>
      </c>
      <c r="F10" s="7">
        <f>IF(Table3[[#This Row],[Column1]]&gt;=40,PERCENTILE($C$2:$C$25,E10/100))</f>
        <v>71</v>
      </c>
      <c r="G10">
        <f t="shared" si="0"/>
        <v>7</v>
      </c>
      <c r="H10">
        <f t="shared" si="1"/>
        <v>4</v>
      </c>
      <c r="I10" s="7"/>
      <c r="L10">
        <f>IF(C10&lt;=$K$1,3,IF(Table3[[#This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10">
        <f t="shared" si="3"/>
        <v>4</v>
      </c>
    </row>
    <row r="11" spans="1:13" x14ac:dyDescent="0.2">
      <c r="A11" s="1" t="s">
        <v>12</v>
      </c>
      <c r="B11" s="8">
        <v>86</v>
      </c>
      <c r="C11" s="2">
        <f>ROUND(Table3[[#This Row],[Баллы]]*100/140,0)</f>
        <v>61</v>
      </c>
      <c r="D11" s="3">
        <v>91</v>
      </c>
      <c r="E11">
        <v>100</v>
      </c>
      <c r="F11" s="7">
        <f>IF(Table3[[#This Row],[Column1]]&gt;=40,PERCENTILE($C$2:$C$25,E11/100))</f>
        <v>80</v>
      </c>
      <c r="G11">
        <f t="shared" si="0"/>
        <v>7</v>
      </c>
      <c r="H11">
        <f t="shared" si="1"/>
        <v>4</v>
      </c>
      <c r="I11" s="7"/>
      <c r="L11">
        <f>IF(C11&lt;=$K$1,3,IF(Table3[[#This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11">
        <f t="shared" si="3"/>
        <v>4</v>
      </c>
    </row>
    <row r="12" spans="1:13" x14ac:dyDescent="0.2">
      <c r="A12" s="1" t="s">
        <v>13</v>
      </c>
      <c r="B12" s="8">
        <v>81</v>
      </c>
      <c r="C12" s="2">
        <f>ROUND(Table3[[#This Row],[Баллы]]*100/140,0)</f>
        <v>58</v>
      </c>
      <c r="D12" s="5"/>
      <c r="G12">
        <f t="shared" si="0"/>
        <v>6</v>
      </c>
      <c r="H12">
        <f t="shared" si="1"/>
        <v>4</v>
      </c>
      <c r="L12">
        <f>IF(C12&lt;=$K$1,3,IF(Table3[[#This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12">
        <f t="shared" si="3"/>
        <v>4</v>
      </c>
    </row>
    <row r="13" spans="1:13" x14ac:dyDescent="0.2">
      <c r="A13" s="1" t="s">
        <v>14</v>
      </c>
      <c r="B13" s="8">
        <v>79</v>
      </c>
      <c r="C13" s="2">
        <f>ROUND(Table3[[#This Row],[Баллы]]*100/140,0)</f>
        <v>56</v>
      </c>
      <c r="D13" s="5"/>
      <c r="G13">
        <f t="shared" si="0"/>
        <v>6</v>
      </c>
      <c r="H13">
        <f t="shared" si="1"/>
        <v>4</v>
      </c>
      <c r="L13">
        <f>IF(C13&lt;=$K$1,3,IF(Table3[[#This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13">
        <f t="shared" si="3"/>
        <v>4</v>
      </c>
    </row>
    <row r="14" spans="1:13" x14ac:dyDescent="0.2">
      <c r="A14" s="1" t="s">
        <v>15</v>
      </c>
      <c r="B14" s="8">
        <v>75</v>
      </c>
      <c r="C14" s="2">
        <f>ROUND(Table3[[#This Row],[Баллы]]*100/140,0)</f>
        <v>54</v>
      </c>
      <c r="D14" s="5"/>
      <c r="G14">
        <f t="shared" si="0"/>
        <v>5</v>
      </c>
      <c r="H14">
        <f t="shared" si="1"/>
        <v>3</v>
      </c>
      <c r="L14">
        <f>IF(C14&lt;=$K$1,3,IF(Table3[[#This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7</v>
      </c>
      <c r="M14">
        <f t="shared" si="3"/>
        <v>4</v>
      </c>
    </row>
    <row r="15" spans="1:13" x14ac:dyDescent="0.2">
      <c r="A15" s="1" t="s">
        <v>16</v>
      </c>
      <c r="B15" s="8">
        <v>73</v>
      </c>
      <c r="C15" s="2">
        <f>ROUND(Table3[[#This Row],[Баллы]]*100/140,0)</f>
        <v>52</v>
      </c>
      <c r="G15">
        <f t="shared" si="0"/>
        <v>4</v>
      </c>
      <c r="H15">
        <f t="shared" si="1"/>
        <v>3</v>
      </c>
      <c r="L15">
        <f>IF(C15&lt;=$K$1,3,IF(Table3[[#This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6</v>
      </c>
      <c r="M15">
        <f t="shared" si="3"/>
        <v>4</v>
      </c>
    </row>
    <row r="16" spans="1:13" x14ac:dyDescent="0.2">
      <c r="A16" s="1" t="s">
        <v>17</v>
      </c>
      <c r="B16" s="8">
        <v>73</v>
      </c>
      <c r="C16" s="2">
        <f>ROUND(Table3[[#This Row],[Баллы]]*100/140,0)</f>
        <v>52</v>
      </c>
      <c r="G16">
        <f t="shared" si="0"/>
        <v>4</v>
      </c>
      <c r="H16">
        <f t="shared" si="1"/>
        <v>3</v>
      </c>
      <c r="L16">
        <f>IF(C16&lt;=$K$1,3,IF(Table3[[#This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6</v>
      </c>
      <c r="M16">
        <f t="shared" si="3"/>
        <v>4</v>
      </c>
    </row>
    <row r="17" spans="1:13" x14ac:dyDescent="0.2">
      <c r="A17" s="1" t="s">
        <v>18</v>
      </c>
      <c r="B17" s="8">
        <v>68</v>
      </c>
      <c r="C17" s="2">
        <f>ROUND(Table3[[#This Row],[Баллы]]*100/140,0)</f>
        <v>49</v>
      </c>
      <c r="G17">
        <f t="shared" si="0"/>
        <v>4</v>
      </c>
      <c r="H17">
        <f t="shared" si="1"/>
        <v>3</v>
      </c>
      <c r="L17">
        <f>IF(C17&lt;=$K$1,3,IF(Table3[[#This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6</v>
      </c>
      <c r="M17">
        <f t="shared" si="3"/>
        <v>4</v>
      </c>
    </row>
    <row r="18" spans="1:13" x14ac:dyDescent="0.2">
      <c r="A18" s="1" t="s">
        <v>19</v>
      </c>
      <c r="B18" s="8">
        <v>67</v>
      </c>
      <c r="C18" s="2">
        <f>ROUND(Table3[[#This Row],[Баллы]]*100/140,0)</f>
        <v>48</v>
      </c>
      <c r="G18">
        <f t="shared" si="0"/>
        <v>4</v>
      </c>
      <c r="H18">
        <f t="shared" ref="H18:H26" si="4">IF(G18&lt;=3,2,IF(G18&lt;=5,3,IF(G18&lt;=7,4,IF(G18&lt;=10,5))))</f>
        <v>3</v>
      </c>
      <c r="L18">
        <f>IF(C18&lt;=$K$1,3,IF(Table3[[#This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6</v>
      </c>
      <c r="M18">
        <f t="shared" ref="M18:M26" si="5">IF(L18&lt;=3,2,IF(L18&lt;=5,3,IF(L18&lt;=7,4,IF(L18&lt;=10,5))))</f>
        <v>4</v>
      </c>
    </row>
    <row r="19" spans="1:13" x14ac:dyDescent="0.2">
      <c r="A19" s="1" t="s">
        <v>20</v>
      </c>
      <c r="B19" s="8">
        <v>25</v>
      </c>
      <c r="C19" s="2">
        <f>25/60*100</f>
        <v>41.666666666666671</v>
      </c>
      <c r="G19">
        <f t="shared" si="0"/>
        <v>3</v>
      </c>
      <c r="H19">
        <f t="shared" si="4"/>
        <v>2</v>
      </c>
      <c r="L19">
        <f>IF(C19&lt;=$K$1,3,IF(Table3[[#This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6</v>
      </c>
      <c r="M19">
        <f t="shared" si="5"/>
        <v>4</v>
      </c>
    </row>
    <row r="20" spans="1:13" x14ac:dyDescent="0.2">
      <c r="A20" s="1" t="s">
        <v>21</v>
      </c>
      <c r="B20" s="8">
        <v>58</v>
      </c>
      <c r="C20" s="2">
        <f>ROUND(Table3[[#This Row],[Баллы]]*100/140,0)</f>
        <v>41</v>
      </c>
      <c r="G20">
        <f t="shared" si="0"/>
        <v>3</v>
      </c>
      <c r="H20">
        <f t="shared" si="4"/>
        <v>2</v>
      </c>
      <c r="L20">
        <f>IF(C20&lt;=$K$1,3,IF(Table3[[#This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6</v>
      </c>
      <c r="M20">
        <f t="shared" si="5"/>
        <v>4</v>
      </c>
    </row>
    <row r="21" spans="1:13" x14ac:dyDescent="0.2">
      <c r="A21" s="1" t="s">
        <v>22</v>
      </c>
      <c r="B21" s="8">
        <v>56</v>
      </c>
      <c r="C21" s="2">
        <f>ROUND(Table3[[#This Row],[Баллы]]*100/140,0)</f>
        <v>40</v>
      </c>
      <c r="G21">
        <f t="shared" si="0"/>
        <v>2</v>
      </c>
      <c r="H21">
        <f t="shared" si="4"/>
        <v>2</v>
      </c>
      <c r="L21">
        <f>IF(C21&lt;=$K$1,3,IF(Table3[[#This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5</v>
      </c>
      <c r="M21">
        <f t="shared" si="5"/>
        <v>3</v>
      </c>
    </row>
    <row r="22" spans="1:13" x14ac:dyDescent="0.2">
      <c r="A22" s="1" t="s">
        <v>23</v>
      </c>
      <c r="B22" s="8">
        <v>55</v>
      </c>
      <c r="C22" s="2">
        <f>ROUND(Table3[[#This Row],[Баллы]]*100/140,0)</f>
        <v>39</v>
      </c>
      <c r="G22">
        <f t="shared" si="0"/>
        <v>1</v>
      </c>
      <c r="H22">
        <f t="shared" si="4"/>
        <v>2</v>
      </c>
      <c r="L22">
        <f>IF(C22&lt;=$K$1,3,IF(Table3[[#This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5</v>
      </c>
      <c r="M22">
        <f t="shared" si="5"/>
        <v>3</v>
      </c>
    </row>
    <row r="23" spans="1:13" x14ac:dyDescent="0.2">
      <c r="A23" s="1" t="s">
        <v>24</v>
      </c>
      <c r="B23" s="8">
        <v>55</v>
      </c>
      <c r="C23" s="2">
        <f>ROUND(Table3[[#This Row],[Баллы]]*100/140,0)</f>
        <v>39</v>
      </c>
      <c r="G23">
        <f t="shared" si="0"/>
        <v>1</v>
      </c>
      <c r="H23">
        <f t="shared" si="4"/>
        <v>2</v>
      </c>
      <c r="L23">
        <f>IF(C23&lt;=$K$1,3,IF(Table3[[#This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5</v>
      </c>
      <c r="M23">
        <f t="shared" si="5"/>
        <v>3</v>
      </c>
    </row>
    <row r="24" spans="1:13" x14ac:dyDescent="0.2">
      <c r="A24" s="1" t="s">
        <v>25</v>
      </c>
      <c r="B24" s="8">
        <v>54</v>
      </c>
      <c r="C24" s="2">
        <f>ROUND(Table3[[#This Row],[Баллы]]*100/140,0)</f>
        <v>39</v>
      </c>
      <c r="G24">
        <f t="shared" si="0"/>
        <v>1</v>
      </c>
      <c r="H24">
        <f t="shared" si="4"/>
        <v>2</v>
      </c>
      <c r="L24">
        <f>IF(C24&lt;=$K$1,3,IF(Table3[[#This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5</v>
      </c>
      <c r="M24">
        <f t="shared" si="5"/>
        <v>3</v>
      </c>
    </row>
    <row r="25" spans="1:13" x14ac:dyDescent="0.2">
      <c r="A25" s="1" t="s">
        <v>29</v>
      </c>
      <c r="B25" s="8">
        <v>53</v>
      </c>
      <c r="C25" s="2">
        <f>ROUND(Table3[[#This Row],[Баллы]]*100/140,0)</f>
        <v>38</v>
      </c>
      <c r="G25">
        <f t="shared" si="0"/>
        <v>1</v>
      </c>
      <c r="H25">
        <f t="shared" si="4"/>
        <v>2</v>
      </c>
      <c r="L25">
        <f>IF(C25&lt;=$K$1,3,IF(Table3[[#This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4</v>
      </c>
      <c r="M25">
        <f t="shared" si="5"/>
        <v>3</v>
      </c>
    </row>
    <row r="26" spans="1:13" x14ac:dyDescent="0.2">
      <c r="A26" s="1" t="s">
        <v>30</v>
      </c>
      <c r="B26" s="8">
        <v>51</v>
      </c>
      <c r="C26" s="2">
        <f>ROUND(Table3[[#This Row],[Баллы]]*100/140,0)</f>
        <v>36</v>
      </c>
      <c r="G26">
        <f t="shared" si="0"/>
        <v>1</v>
      </c>
      <c r="H26">
        <f t="shared" si="4"/>
        <v>2</v>
      </c>
      <c r="L26">
        <f>IF(C26&lt;=$K$1,3,IF(Table3[[#This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4</v>
      </c>
      <c r="M26">
        <f t="shared" si="5"/>
        <v>3</v>
      </c>
    </row>
    <row r="27" spans="1:13" x14ac:dyDescent="0.2">
      <c r="A27" s="1" t="s">
        <v>31</v>
      </c>
      <c r="B27" s="8">
        <v>49</v>
      </c>
      <c r="C27" s="2">
        <f>ROUND(Table3[[#This Row],[Баллы]]*100/140,0)</f>
        <v>35</v>
      </c>
      <c r="G27">
        <f t="shared" si="0"/>
        <v>1</v>
      </c>
      <c r="H27">
        <f t="shared" ref="H27:H32" si="6">IF(G27&lt;=3,2,IF(G27&lt;=5,3,IF(G27&lt;=7,4,IF(G27&lt;=10,5))))</f>
        <v>2</v>
      </c>
      <c r="L27">
        <f>IF(C27&lt;=$K$1,3,IF(Table3[[#This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4</v>
      </c>
      <c r="M27">
        <f t="shared" ref="M27:M32" si="7">IF(L27&lt;=3,2,IF(L27&lt;=5,3,IF(L27&lt;=7,4,IF(L27&lt;=10,5))))</f>
        <v>3</v>
      </c>
    </row>
    <row r="28" spans="1:13" x14ac:dyDescent="0.2">
      <c r="A28" s="1" t="s">
        <v>32</v>
      </c>
      <c r="B28" s="8">
        <v>45</v>
      </c>
      <c r="C28" s="2">
        <f>ROUND(Table3[[#This Row],[Баллы]]*100/140,0)</f>
        <v>32</v>
      </c>
      <c r="G28">
        <f t="shared" si="0"/>
        <v>1</v>
      </c>
      <c r="H28">
        <f t="shared" si="6"/>
        <v>2</v>
      </c>
      <c r="L28">
        <f>IF(C28&lt;=$K$1,3,IF(Table3[[#This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4</v>
      </c>
      <c r="M28">
        <f t="shared" si="7"/>
        <v>3</v>
      </c>
    </row>
    <row r="29" spans="1:13" x14ac:dyDescent="0.2">
      <c r="A29" s="1" t="s">
        <v>33</v>
      </c>
      <c r="B29" s="8">
        <v>44</v>
      </c>
      <c r="C29" s="2">
        <f>ROUND(Table3[[#This Row],[Баллы]]*100/140,0)</f>
        <v>31</v>
      </c>
      <c r="G29">
        <f t="shared" si="0"/>
        <v>1</v>
      </c>
      <c r="H29">
        <f t="shared" si="6"/>
        <v>2</v>
      </c>
      <c r="L29">
        <f>IF(C29&lt;=$K$1,3,IF(Table3[[#This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4</v>
      </c>
      <c r="M29">
        <f t="shared" si="7"/>
        <v>3</v>
      </c>
    </row>
    <row r="30" spans="1:13" x14ac:dyDescent="0.2">
      <c r="A30" s="1" t="s">
        <v>34</v>
      </c>
      <c r="B30" s="8">
        <v>14</v>
      </c>
      <c r="C30" s="2">
        <f>14/60*100</f>
        <v>23.333333333333332</v>
      </c>
      <c r="G30">
        <f t="shared" si="0"/>
        <v>1</v>
      </c>
      <c r="H30">
        <f t="shared" si="6"/>
        <v>2</v>
      </c>
      <c r="L30">
        <f>IF(C30&lt;=$K$1,3,IF(Table3[[#This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3</v>
      </c>
      <c r="M30">
        <f t="shared" si="7"/>
        <v>2</v>
      </c>
    </row>
    <row r="31" spans="1:13" x14ac:dyDescent="0.2">
      <c r="A31" s="1" t="s">
        <v>35</v>
      </c>
      <c r="B31" s="8">
        <v>31</v>
      </c>
      <c r="C31" s="2">
        <f>ROUND(Table3[[#This Row],[Баллы]]*100/140,0)</f>
        <v>22</v>
      </c>
      <c r="G31">
        <f t="shared" si="0"/>
        <v>1</v>
      </c>
      <c r="H31">
        <f t="shared" si="6"/>
        <v>2</v>
      </c>
      <c r="L31">
        <f>IF(C31&lt;=$K$1,3,IF(Table3[[#This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3</v>
      </c>
      <c r="M31">
        <f t="shared" si="7"/>
        <v>2</v>
      </c>
    </row>
    <row r="32" spans="1:13" x14ac:dyDescent="0.2">
      <c r="A32" s="1" t="s">
        <v>36</v>
      </c>
      <c r="B32" s="8">
        <v>26</v>
      </c>
      <c r="C32" s="2">
        <f>ROUND(Table3[[#This Row],[Баллы]]*100/140,0)</f>
        <v>19</v>
      </c>
      <c r="G32">
        <f t="shared" si="0"/>
        <v>1</v>
      </c>
      <c r="H32">
        <f t="shared" si="6"/>
        <v>2</v>
      </c>
      <c r="L32">
        <f>IF(C32&lt;=$K$1,3,IF(Table3[[#This Row],[Column1]]&lt;=$K$2,4,IF(Table3[[#This Row],[Column1]]&lt;=$K$3,5,IF(Table3[[#This Row],[Column1]]&lt;=$K$4,6,IF(Table3[[#This Row],[Column1]]&lt;=$K$5,7,IF(Table3[[#This Row],[Column1]]&lt;=$K$6,8,IF(Table3[[#This Row],[Column1]]&lt;=$K$7,9,IF(Table3[[#This Row],[Column1]]&lt;=$K$8,10))))))))</f>
        <v>3</v>
      </c>
      <c r="M32">
        <f t="shared" si="7"/>
        <v>2</v>
      </c>
    </row>
    <row r="35" spans="1:3" x14ac:dyDescent="0.2">
      <c r="A35" s="1"/>
      <c r="B35" s="2"/>
      <c r="C35" s="2"/>
    </row>
    <row r="40" spans="1:3" x14ac:dyDescent="0.2">
      <c r="A40" s="1"/>
      <c r="B40" s="2"/>
      <c r="C40" s="2"/>
    </row>
    <row r="41" spans="1:3" x14ac:dyDescent="0.2">
      <c r="A41" s="1"/>
      <c r="B41" s="2"/>
      <c r="C41" s="2"/>
    </row>
    <row r="42" spans="1:3" x14ac:dyDescent="0.2">
      <c r="A42" s="1"/>
      <c r="B42" s="2"/>
      <c r="C42" s="2"/>
    </row>
    <row r="43" spans="1:3" x14ac:dyDescent="0.2">
      <c r="A43" s="1"/>
      <c r="B43" s="2"/>
      <c r="C43" s="2"/>
    </row>
    <row r="44" spans="1:3" x14ac:dyDescent="0.2">
      <c r="A44" s="1"/>
      <c r="B44" s="2"/>
      <c r="C44" s="2"/>
    </row>
    <row r="45" spans="1:3" x14ac:dyDescent="0.2">
      <c r="A45" s="1"/>
      <c r="B45" s="2"/>
      <c r="C45" s="2"/>
    </row>
  </sheetData>
  <conditionalFormatting sqref="G40:G45 G35 G2:G32">
    <cfRule type="top10" dxfId="5" priority="11" percent="1" bottom="1" rank="30"/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 (2)</vt:lpstr>
      <vt:lpstr>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2018-08-15T12:34:06Z</dcterms:modified>
</cp:coreProperties>
</file>