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\NPTEL - IISc &amp; IIT\IISc Proficience\21 - Basics of Data Analytics - Fudamentals\Assignment\"/>
    </mc:Choice>
  </mc:AlternateContent>
  <bookViews>
    <workbookView xWindow="0" yWindow="0" windowWidth="20490" windowHeight="7620" tabRatio="35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0" i="1" s="1"/>
  <c r="H9" i="1"/>
  <c r="I9" i="1" s="1"/>
  <c r="H8" i="1"/>
  <c r="I8" i="1" s="1"/>
  <c r="H7" i="1"/>
  <c r="I7" i="1" s="1"/>
  <c r="H6" i="1"/>
  <c r="I6" i="1" s="1"/>
  <c r="I5" i="1"/>
  <c r="D14" i="1"/>
  <c r="I11" i="1" l="1"/>
  <c r="O6" i="1"/>
  <c r="O7" i="1"/>
  <c r="O8" i="1"/>
  <c r="O9" i="1"/>
  <c r="O10" i="1"/>
  <c r="O5" i="1"/>
  <c r="N6" i="1"/>
  <c r="N7" i="1"/>
  <c r="N8" i="1"/>
  <c r="N9" i="1"/>
  <c r="N10" i="1"/>
  <c r="N5" i="1"/>
  <c r="M6" i="1"/>
  <c r="M7" i="1"/>
  <c r="M8" i="1"/>
  <c r="M9" i="1"/>
  <c r="M10" i="1"/>
  <c r="M5" i="1"/>
  <c r="C11" i="1"/>
  <c r="E8" i="1"/>
  <c r="D10" i="1"/>
  <c r="D9" i="1"/>
  <c r="D8" i="1"/>
  <c r="D7" i="1"/>
  <c r="D6" i="1"/>
  <c r="D5" i="1"/>
  <c r="N11" i="1" l="1"/>
  <c r="D11" i="1"/>
  <c r="D13" i="1" s="1"/>
  <c r="F7" i="1" s="1"/>
  <c r="G7" i="1" s="1"/>
  <c r="M11" i="1"/>
  <c r="O11" i="1"/>
  <c r="E6" i="1"/>
  <c r="E10" i="1"/>
  <c r="E9" i="1"/>
  <c r="E5" i="1"/>
  <c r="E7" i="1"/>
  <c r="S23" i="1"/>
  <c r="R23" i="1"/>
  <c r="S22" i="1"/>
  <c r="R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U23" i="1" s="1"/>
  <c r="T5" i="1"/>
  <c r="V23" i="1" l="1"/>
  <c r="F10" i="1"/>
  <c r="G10" i="1" s="1"/>
  <c r="F9" i="1"/>
  <c r="G9" i="1" s="1"/>
  <c r="F8" i="1"/>
  <c r="G8" i="1" s="1"/>
  <c r="F6" i="1"/>
  <c r="G6" i="1" s="1"/>
  <c r="F5" i="1"/>
  <c r="G5" i="1" s="1"/>
  <c r="T23" i="1"/>
  <c r="G11" i="1"/>
  <c r="E11" i="1"/>
  <c r="E12" i="1" s="1"/>
  <c r="H5" i="1" s="1"/>
  <c r="U22" i="1"/>
  <c r="V22" i="1"/>
  <c r="T22" i="1"/>
  <c r="L12" i="1"/>
  <c r="K12" i="1"/>
  <c r="AE16" i="1" l="1"/>
  <c r="AE15" i="1"/>
  <c r="AE14" i="1"/>
  <c r="AE13" i="1"/>
  <c r="AD16" i="1"/>
  <c r="AD15" i="1"/>
  <c r="AD14" i="1"/>
  <c r="AD13" i="1"/>
  <c r="Z20" i="1"/>
  <c r="Z19" i="1"/>
  <c r="Z18" i="1"/>
  <c r="Z17" i="1"/>
  <c r="Y20" i="1"/>
  <c r="Y19" i="1"/>
  <c r="Y18" i="1"/>
  <c r="Y17" i="1"/>
  <c r="L15" i="1"/>
  <c r="K15" i="1"/>
  <c r="L14" i="1" l="1"/>
  <c r="K14" i="1"/>
  <c r="L13" i="1"/>
  <c r="K13" i="1"/>
  <c r="L11" i="1"/>
  <c r="K11" i="1"/>
</calcChain>
</file>

<file path=xl/sharedStrings.xml><?xml version="1.0" encoding="utf-8"?>
<sst xmlns="http://schemas.openxmlformats.org/spreadsheetml/2006/main" count="49" uniqueCount="36">
  <si>
    <t>Height (cm)</t>
  </si>
  <si>
    <t>150-156</t>
  </si>
  <si>
    <t>157-163</t>
  </si>
  <si>
    <t>164-170</t>
  </si>
  <si>
    <t>171-177</t>
  </si>
  <si>
    <t>178-184</t>
  </si>
  <si>
    <t>185-191</t>
  </si>
  <si>
    <t>Vehicle model</t>
  </si>
  <si>
    <t>Q2</t>
  </si>
  <si>
    <t>Q3</t>
  </si>
  <si>
    <t>Q4</t>
  </si>
  <si>
    <t>Q5</t>
  </si>
  <si>
    <t>Q6</t>
  </si>
  <si>
    <t>SUM</t>
  </si>
  <si>
    <t>Average (Mean)</t>
  </si>
  <si>
    <t>MODE</t>
  </si>
  <si>
    <t>MEDIAN</t>
  </si>
  <si>
    <t>COUNT</t>
  </si>
  <si>
    <t>Mileage (x)</t>
  </si>
  <si>
    <t>Price (y)</t>
  </si>
  <si>
    <t>xy</t>
  </si>
  <si>
    <t>Mid-point of Height (x)</t>
  </si>
  <si>
    <t>No of People (f)</t>
  </si>
  <si>
    <t>f*x</t>
  </si>
  <si>
    <r>
      <t>x-</t>
    </r>
    <r>
      <rPr>
        <sz val="11"/>
        <color rgb="FF000000"/>
        <rFont val="Symbol"/>
        <family val="1"/>
        <charset val="2"/>
      </rPr>
      <t>m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</si>
  <si>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 xml:space="preserve"> = 1023/6</t>
    </r>
  </si>
  <si>
    <r>
      <t>(x-</t>
    </r>
    <r>
      <rPr>
        <sz val="11"/>
        <color rgb="FF000000"/>
        <rFont val="Symbol"/>
        <family val="1"/>
        <charset val="2"/>
      </rPr>
      <t>m)</t>
    </r>
    <r>
      <rPr>
        <sz val="11"/>
        <color rgb="FF000000"/>
        <rFont val="Arial Black"/>
        <family val="2"/>
      </rPr>
      <t>²</t>
    </r>
  </si>
  <si>
    <t>x*y</t>
  </si>
  <si>
    <r>
      <t>x</t>
    </r>
    <r>
      <rPr>
        <sz val="11"/>
        <color rgb="FF000000"/>
        <rFont val="Arial Black"/>
        <family val="2"/>
      </rPr>
      <t>²</t>
    </r>
  </si>
  <si>
    <r>
      <t>y</t>
    </r>
    <r>
      <rPr>
        <sz val="11"/>
        <color rgb="FF000000"/>
        <rFont val="Arial Black"/>
        <family val="2"/>
      </rPr>
      <t>²</t>
    </r>
  </si>
  <si>
    <t>x</t>
  </si>
  <si>
    <t>y</t>
  </si>
  <si>
    <t>Temperature (centigrade) (x)</t>
  </si>
  <si>
    <t>Ice Cream Sales ($) (y)</t>
  </si>
  <si>
    <t>Hours spent in gym (x)</t>
  </si>
  <si>
    <t>Weight loss in Kg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</si>
</sst>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4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/>
    </xf>
    <xf numFmtId="0" fontId="1" fillId="0" borderId="1" xfId="0" applyFont="1" applyBorder="1"/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6" fillId="0" borderId="0" xfId="0" applyFont="1" applyAlignment="1">
      <alignment wrapText="1"/>
    </xf>
    <xf numFmtId="0" fontId="0" fillId="0" borderId="13" xfId="0" applyBorder="1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8" xfId="0" applyBorder="1"/>
    <xf numFmtId="0" fontId="1" fillId="5" borderId="9" xfId="0" applyFont="1" applyFill="1" applyBorder="1"/>
    <xf numFmtId="0" fontId="3" fillId="5" borderId="9" xfId="0" applyFont="1" applyFill="1" applyBorder="1" applyAlignment="1">
      <alignment horizontal="right" vertical="center" wrapText="1"/>
    </xf>
    <xf numFmtId="0" fontId="0" fillId="0" borderId="9" xfId="0" applyBorder="1"/>
    <xf numFmtId="0" fontId="3" fillId="5" borderId="10" xfId="0" applyFont="1" applyFill="1" applyBorder="1" applyAlignment="1">
      <alignment horizontal="right" vertical="center" wrapText="1"/>
    </xf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19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Price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Sheet1!$R$5:$R$21</c:f>
              <c:numCache>
                <c:formatCode>General</c:formatCode>
                <c:ptCount val="17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17</c:v>
                </c:pt>
                <c:pt idx="12">
                  <c:v>28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</c:numCache>
            </c:numRef>
          </c:xVal>
          <c:yVal>
            <c:numRef>
              <c:f>Sheet1!$S$5:$S$21</c:f>
              <c:numCache>
                <c:formatCode>General</c:formatCode>
                <c:ptCount val="17"/>
                <c:pt idx="0">
                  <c:v>14.94</c:v>
                </c:pt>
                <c:pt idx="1">
                  <c:v>14.8</c:v>
                </c:pt>
                <c:pt idx="2">
                  <c:v>24.76</c:v>
                </c:pt>
                <c:pt idx="3">
                  <c:v>14.93</c:v>
                </c:pt>
                <c:pt idx="4">
                  <c:v>13.95</c:v>
                </c:pt>
                <c:pt idx="5">
                  <c:v>17.88</c:v>
                </c:pt>
                <c:pt idx="6">
                  <c:v>11.65</c:v>
                </c:pt>
                <c:pt idx="7">
                  <c:v>17.899999999999999</c:v>
                </c:pt>
                <c:pt idx="8">
                  <c:v>21.5</c:v>
                </c:pt>
                <c:pt idx="9">
                  <c:v>13.25</c:v>
                </c:pt>
                <c:pt idx="10">
                  <c:v>9.6</c:v>
                </c:pt>
                <c:pt idx="11">
                  <c:v>13.95</c:v>
                </c:pt>
                <c:pt idx="12">
                  <c:v>13.07</c:v>
                </c:pt>
                <c:pt idx="13">
                  <c:v>6.6</c:v>
                </c:pt>
                <c:pt idx="14">
                  <c:v>9.41</c:v>
                </c:pt>
                <c:pt idx="15">
                  <c:v>5.87</c:v>
                </c:pt>
                <c:pt idx="16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F-494D-B251-A2506B7C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6015"/>
        <c:axId val="2031518463"/>
      </c:scatterChart>
      <c:valAx>
        <c:axId val="158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18463"/>
        <c:crosses val="autoZero"/>
        <c:crossBetween val="midCat"/>
      </c:valAx>
      <c:valAx>
        <c:axId val="20315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Sheet1!$Z$4</c:f>
              <c:strCache>
                <c:ptCount val="1"/>
                <c:pt idx="0">
                  <c:v>Ice Cream Sales ($)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Sheet1!$Y$5:$Y$16</c:f>
              <c:numCache>
                <c:formatCode>General</c:formatCode>
                <c:ptCount val="12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</c:numCache>
            </c:numRef>
          </c:xVal>
          <c:yVal>
            <c:numRef>
              <c:f>Sheet1!$Z$5:$Z$16</c:f>
              <c:numCache>
                <c:formatCode>General</c:formatCode>
                <c:ptCount val="12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C-4475-B34B-C16542C8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04191"/>
        <c:axId val="1660304607"/>
      </c:scatterChart>
      <c:valAx>
        <c:axId val="16603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04607"/>
        <c:crosses val="autoZero"/>
        <c:crossBetween val="midCat"/>
      </c:valAx>
      <c:valAx>
        <c:axId val="16603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0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Weight loss in Kg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Sheet1!$AD$5:$AD$12</c:f>
              <c:numCache>
                <c:formatCode>General</c:formatCode>
                <c:ptCount val="8"/>
                <c:pt idx="0">
                  <c:v>100</c:v>
                </c:pt>
                <c:pt idx="1">
                  <c:v>75</c:v>
                </c:pt>
                <c:pt idx="2">
                  <c:v>80</c:v>
                </c:pt>
                <c:pt idx="3">
                  <c:v>90</c:v>
                </c:pt>
                <c:pt idx="4">
                  <c:v>60</c:v>
                </c:pt>
                <c:pt idx="5">
                  <c:v>50</c:v>
                </c:pt>
                <c:pt idx="6">
                  <c:v>25</c:v>
                </c:pt>
                <c:pt idx="7">
                  <c:v>40</c:v>
                </c:pt>
              </c:numCache>
            </c:numRef>
          </c:xVal>
          <c:yVal>
            <c:numRef>
              <c:f>Sheet1!$AE$5:$AE$12</c:f>
              <c:numCache>
                <c:formatCode>General</c:formatCode>
                <c:ptCount val="8"/>
                <c:pt idx="0">
                  <c:v>15</c:v>
                </c:pt>
                <c:pt idx="1">
                  <c:v>11</c:v>
                </c:pt>
                <c:pt idx="2">
                  <c:v>15</c:v>
                </c:pt>
                <c:pt idx="3">
                  <c:v>14</c:v>
                </c:pt>
                <c:pt idx="4">
                  <c:v>8</c:v>
                </c:pt>
                <c:pt idx="5">
                  <c:v>9</c:v>
                </c:pt>
                <c:pt idx="6">
                  <c:v>2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6-4E49-95D9-855640E7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96288"/>
        <c:axId val="741392544"/>
      </c:scatterChart>
      <c:valAx>
        <c:axId val="7413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spent in Gym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92544"/>
        <c:crosses val="autoZero"/>
        <c:crossBetween val="midCat"/>
      </c:valAx>
      <c:valAx>
        <c:axId val="7413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loss in kgs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200025</xdr:colOff>
      <xdr:row>3</xdr:row>
      <xdr:rowOff>333375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905875" y="91440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905875" y="91440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276225</xdr:colOff>
      <xdr:row>3</xdr:row>
      <xdr:rowOff>285750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9782175" y="866775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9782175" y="866775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0</xdr:colOff>
      <xdr:row>15</xdr:row>
      <xdr:rowOff>190500</xdr:rowOff>
    </xdr:from>
    <xdr:to>
      <xdr:col>15</xdr:col>
      <xdr:colOff>323850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20</xdr:row>
      <xdr:rowOff>161924</xdr:rowOff>
    </xdr:from>
    <xdr:to>
      <xdr:col>27</xdr:col>
      <xdr:colOff>266700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18</xdr:row>
      <xdr:rowOff>19050</xdr:rowOff>
    </xdr:from>
    <xdr:to>
      <xdr:col>31</xdr:col>
      <xdr:colOff>9525</xdr:colOff>
      <xdr:row>32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3"/>
  <sheetViews>
    <sheetView tabSelected="1" topLeftCell="A2" workbookViewId="0">
      <selection activeCell="H11" sqref="H11"/>
    </sheetView>
  </sheetViews>
  <sheetFormatPr defaultRowHeight="15" x14ac:dyDescent="0.25"/>
  <cols>
    <col min="4" max="4" width="11.140625" customWidth="1"/>
    <col min="5" max="5" width="11.5703125" bestFit="1" customWidth="1"/>
    <col min="8" max="8" width="12.28515625" bestFit="1" customWidth="1"/>
    <col min="9" max="9" width="12.28515625" customWidth="1"/>
    <col min="10" max="10" width="15.28515625" bestFit="1" customWidth="1"/>
    <col min="24" max="24" width="15.42578125" bestFit="1" customWidth="1"/>
    <col min="28" max="28" width="15.42578125" customWidth="1"/>
    <col min="29" max="29" width="15.42578125" bestFit="1" customWidth="1"/>
    <col min="30" max="30" width="18.140625" bestFit="1" customWidth="1"/>
    <col min="31" max="31" width="16.140625" bestFit="1" customWidth="1"/>
  </cols>
  <sheetData>
    <row r="2" spans="1:31" x14ac:dyDescent="0.25">
      <c r="B2" t="s">
        <v>8</v>
      </c>
      <c r="K2" t="s">
        <v>9</v>
      </c>
      <c r="Q2" t="s">
        <v>10</v>
      </c>
      <c r="Y2" t="s">
        <v>11</v>
      </c>
      <c r="AD2" t="s">
        <v>12</v>
      </c>
    </row>
    <row r="3" spans="1:31" ht="15.75" thickBot="1" x14ac:dyDescent="0.3"/>
    <row r="4" spans="1:31" ht="60" x14ac:dyDescent="0.25">
      <c r="B4" s="23" t="s">
        <v>0</v>
      </c>
      <c r="C4" s="24" t="s">
        <v>22</v>
      </c>
      <c r="D4" s="24" t="s">
        <v>21</v>
      </c>
      <c r="E4" s="24" t="s">
        <v>23</v>
      </c>
      <c r="F4" s="24" t="s">
        <v>24</v>
      </c>
      <c r="G4" s="25" t="s">
        <v>26</v>
      </c>
      <c r="H4" s="24" t="s">
        <v>24</v>
      </c>
      <c r="I4" s="25" t="s">
        <v>26</v>
      </c>
      <c r="K4" s="8" t="s">
        <v>30</v>
      </c>
      <c r="L4" s="9" t="s">
        <v>31</v>
      </c>
      <c r="M4" s="9" t="s">
        <v>27</v>
      </c>
      <c r="N4" s="9" t="s">
        <v>28</v>
      </c>
      <c r="O4" s="10" t="s">
        <v>29</v>
      </c>
      <c r="Q4" s="8" t="s">
        <v>7</v>
      </c>
      <c r="R4" s="9" t="s">
        <v>18</v>
      </c>
      <c r="S4" s="9" t="s">
        <v>19</v>
      </c>
      <c r="T4" s="9" t="s">
        <v>20</v>
      </c>
      <c r="U4" s="9"/>
      <c r="V4" s="10"/>
      <c r="Y4" s="3" t="s">
        <v>32</v>
      </c>
      <c r="Z4" s="3" t="s">
        <v>33</v>
      </c>
      <c r="AA4" s="5"/>
      <c r="AD4" s="35" t="s">
        <v>34</v>
      </c>
      <c r="AE4" s="36" t="s">
        <v>35</v>
      </c>
    </row>
    <row r="5" spans="1:31" x14ac:dyDescent="0.25">
      <c r="B5" s="26" t="s">
        <v>1</v>
      </c>
      <c r="C5" s="1">
        <v>2</v>
      </c>
      <c r="D5" s="1">
        <f>(150+156)/2</f>
        <v>153</v>
      </c>
      <c r="E5" s="1">
        <f>C5*D5</f>
        <v>306</v>
      </c>
      <c r="F5" s="1">
        <f>D5-D13</f>
        <v>-17.5</v>
      </c>
      <c r="G5" s="12">
        <f>F5*F5</f>
        <v>306.25</v>
      </c>
      <c r="H5" s="45">
        <f>D5-E12</f>
        <v>-18.735294117647072</v>
      </c>
      <c r="I5" s="45">
        <f>H5*H5</f>
        <v>351.01124567474096</v>
      </c>
      <c r="K5" s="11">
        <v>7</v>
      </c>
      <c r="L5" s="1">
        <v>24</v>
      </c>
      <c r="M5" s="1">
        <f>K5*L5</f>
        <v>168</v>
      </c>
      <c r="N5" s="1">
        <f>K5*K5</f>
        <v>49</v>
      </c>
      <c r="O5" s="12">
        <f>L5*L5</f>
        <v>576</v>
      </c>
      <c r="Q5" s="11">
        <v>1</v>
      </c>
      <c r="R5" s="1">
        <v>19</v>
      </c>
      <c r="S5" s="1">
        <v>14.94</v>
      </c>
      <c r="T5" s="1">
        <f t="shared" ref="T5:T21" si="0">R5*S5</f>
        <v>283.86</v>
      </c>
      <c r="U5" s="1">
        <f t="shared" ref="U5:U21" si="1">R5^2</f>
        <v>361</v>
      </c>
      <c r="V5" s="12">
        <f t="shared" ref="V5:V21" si="2">S5^2</f>
        <v>223.20359999999999</v>
      </c>
      <c r="Y5" s="2">
        <v>14.2</v>
      </c>
      <c r="Z5" s="2">
        <v>215</v>
      </c>
      <c r="AA5" s="6"/>
      <c r="AD5" s="37">
        <v>100</v>
      </c>
      <c r="AE5" s="38">
        <v>15</v>
      </c>
    </row>
    <row r="6" spans="1:31" x14ac:dyDescent="0.25">
      <c r="B6" s="26" t="s">
        <v>2</v>
      </c>
      <c r="C6" s="1">
        <v>14</v>
      </c>
      <c r="D6" s="1">
        <f>(157+163)/2</f>
        <v>160</v>
      </c>
      <c r="E6" s="1">
        <f t="shared" ref="E6:E10" si="3">C6*D6</f>
        <v>2240</v>
      </c>
      <c r="F6" s="1">
        <f>D6-D13</f>
        <v>-10.5</v>
      </c>
      <c r="G6" s="12">
        <f>F6*F6</f>
        <v>110.25</v>
      </c>
      <c r="H6" s="45">
        <f>D6-E12</f>
        <v>-11.735294117647072</v>
      </c>
      <c r="I6" s="45">
        <f t="shared" ref="I6:I10" si="4">H6*H6</f>
        <v>137.71712802768198</v>
      </c>
      <c r="K6" s="11">
        <v>14</v>
      </c>
      <c r="L6" s="1">
        <v>34</v>
      </c>
      <c r="M6" s="1">
        <f t="shared" ref="M6:M10" si="5">K6*L6</f>
        <v>476</v>
      </c>
      <c r="N6" s="1">
        <f t="shared" ref="N6:N10" si="6">K6*K6</f>
        <v>196</v>
      </c>
      <c r="O6" s="12">
        <f t="shared" ref="O6:O10" si="7">L6*L6</f>
        <v>1156</v>
      </c>
      <c r="Q6" s="11">
        <v>2</v>
      </c>
      <c r="R6" s="1">
        <v>19</v>
      </c>
      <c r="S6" s="1">
        <v>14.8</v>
      </c>
      <c r="T6" s="1">
        <f t="shared" si="0"/>
        <v>281.2</v>
      </c>
      <c r="U6" s="1">
        <f t="shared" si="1"/>
        <v>361</v>
      </c>
      <c r="V6" s="12">
        <f t="shared" si="2"/>
        <v>219.04000000000002</v>
      </c>
      <c r="Y6" s="2">
        <v>16.399999999999999</v>
      </c>
      <c r="Z6" s="2">
        <v>325</v>
      </c>
      <c r="AA6" s="6"/>
      <c r="AD6" s="37">
        <v>75</v>
      </c>
      <c r="AE6" s="38">
        <v>11</v>
      </c>
    </row>
    <row r="7" spans="1:31" x14ac:dyDescent="0.25">
      <c r="B7" s="26" t="s">
        <v>3</v>
      </c>
      <c r="C7" s="1">
        <v>15</v>
      </c>
      <c r="D7" s="1">
        <f>(164+170)/2</f>
        <v>167</v>
      </c>
      <c r="E7" s="1">
        <f t="shared" si="3"/>
        <v>2505</v>
      </c>
      <c r="F7" s="1">
        <f>D7-D13</f>
        <v>-3.5</v>
      </c>
      <c r="G7" s="12">
        <f>F7*F7</f>
        <v>12.25</v>
      </c>
      <c r="H7" s="45">
        <f>D7-E12</f>
        <v>-4.7352941176470722</v>
      </c>
      <c r="I7" s="45">
        <f t="shared" si="4"/>
        <v>22.423010380622966</v>
      </c>
      <c r="K7" s="11">
        <v>24</v>
      </c>
      <c r="L7" s="1">
        <v>45</v>
      </c>
      <c r="M7" s="1">
        <f t="shared" si="5"/>
        <v>1080</v>
      </c>
      <c r="N7" s="1">
        <f t="shared" si="6"/>
        <v>576</v>
      </c>
      <c r="O7" s="12">
        <f t="shared" si="7"/>
        <v>2025</v>
      </c>
      <c r="Q7" s="11">
        <v>3</v>
      </c>
      <c r="R7" s="1">
        <v>20</v>
      </c>
      <c r="S7" s="1">
        <v>24.76</v>
      </c>
      <c r="T7" s="1">
        <f t="shared" si="0"/>
        <v>495.20000000000005</v>
      </c>
      <c r="U7" s="1">
        <f t="shared" si="1"/>
        <v>400</v>
      </c>
      <c r="V7" s="12">
        <f t="shared" si="2"/>
        <v>613.05760000000009</v>
      </c>
      <c r="Y7" s="2">
        <v>11.9</v>
      </c>
      <c r="Z7" s="2">
        <v>185</v>
      </c>
      <c r="AA7" s="6"/>
      <c r="AD7" s="37">
        <v>80</v>
      </c>
      <c r="AE7" s="38">
        <v>15</v>
      </c>
    </row>
    <row r="8" spans="1:31" x14ac:dyDescent="0.25">
      <c r="B8" s="26" t="s">
        <v>4</v>
      </c>
      <c r="C8" s="1">
        <v>20</v>
      </c>
      <c r="D8" s="1">
        <f>(171+177)/2</f>
        <v>174</v>
      </c>
      <c r="E8" s="1">
        <f t="shared" si="3"/>
        <v>3480</v>
      </c>
      <c r="F8" s="1">
        <f>D8-D13</f>
        <v>3.5</v>
      </c>
      <c r="G8" s="12">
        <f>F8*F8</f>
        <v>12.25</v>
      </c>
      <c r="H8" s="45">
        <f>D8-E12</f>
        <v>2.2647058823529278</v>
      </c>
      <c r="I8" s="45">
        <f t="shared" si="4"/>
        <v>5.1288927335639531</v>
      </c>
      <c r="K8" s="11">
        <v>30</v>
      </c>
      <c r="L8" s="1">
        <v>50</v>
      </c>
      <c r="M8" s="1">
        <f t="shared" si="5"/>
        <v>1500</v>
      </c>
      <c r="N8" s="1">
        <f t="shared" si="6"/>
        <v>900</v>
      </c>
      <c r="O8" s="12">
        <f t="shared" si="7"/>
        <v>2500</v>
      </c>
      <c r="Q8" s="11">
        <v>4</v>
      </c>
      <c r="R8" s="1">
        <v>20</v>
      </c>
      <c r="S8" s="1">
        <v>14.93</v>
      </c>
      <c r="T8" s="1">
        <f t="shared" si="0"/>
        <v>298.60000000000002</v>
      </c>
      <c r="U8" s="1">
        <f t="shared" si="1"/>
        <v>400</v>
      </c>
      <c r="V8" s="12">
        <f t="shared" si="2"/>
        <v>222.9049</v>
      </c>
      <c r="Y8" s="2">
        <v>15.2</v>
      </c>
      <c r="Z8" s="2">
        <v>332</v>
      </c>
      <c r="AA8" s="6"/>
      <c r="AD8" s="37">
        <v>90</v>
      </c>
      <c r="AE8" s="38">
        <v>14</v>
      </c>
    </row>
    <row r="9" spans="1:31" x14ac:dyDescent="0.25">
      <c r="B9" s="26" t="s">
        <v>5</v>
      </c>
      <c r="C9" s="1">
        <v>7</v>
      </c>
      <c r="D9" s="1">
        <f>(178+184)/2</f>
        <v>181</v>
      </c>
      <c r="E9" s="1">
        <f t="shared" si="3"/>
        <v>1267</v>
      </c>
      <c r="F9" s="1">
        <f>D9-D13</f>
        <v>10.5</v>
      </c>
      <c r="G9" s="12">
        <f>F9*F9</f>
        <v>110.25</v>
      </c>
      <c r="H9" s="45">
        <f>D9-E12</f>
        <v>9.2647058823529278</v>
      </c>
      <c r="I9" s="45">
        <f t="shared" si="4"/>
        <v>85.834775086504948</v>
      </c>
      <c r="K9" s="11">
        <v>45</v>
      </c>
      <c r="L9" s="1">
        <v>61</v>
      </c>
      <c r="M9" s="1">
        <f t="shared" si="5"/>
        <v>2745</v>
      </c>
      <c r="N9" s="1">
        <f t="shared" si="6"/>
        <v>2025</v>
      </c>
      <c r="O9" s="12">
        <f t="shared" si="7"/>
        <v>3721</v>
      </c>
      <c r="Q9" s="11">
        <v>5</v>
      </c>
      <c r="R9" s="1">
        <v>20</v>
      </c>
      <c r="S9" s="1">
        <v>13.95</v>
      </c>
      <c r="T9" s="1">
        <f t="shared" si="0"/>
        <v>279</v>
      </c>
      <c r="U9" s="1">
        <f t="shared" si="1"/>
        <v>400</v>
      </c>
      <c r="V9" s="12">
        <f t="shared" si="2"/>
        <v>194.60249999999999</v>
      </c>
      <c r="Y9" s="2">
        <v>18.5</v>
      </c>
      <c r="Z9" s="2">
        <v>406</v>
      </c>
      <c r="AA9" s="6"/>
      <c r="AD9" s="37">
        <v>60</v>
      </c>
      <c r="AE9" s="38">
        <v>8</v>
      </c>
    </row>
    <row r="10" spans="1:31" x14ac:dyDescent="0.25">
      <c r="B10" s="26" t="s">
        <v>6</v>
      </c>
      <c r="C10" s="1">
        <v>10</v>
      </c>
      <c r="D10" s="1">
        <f>(185+191)/2</f>
        <v>188</v>
      </c>
      <c r="E10" s="1">
        <f t="shared" si="3"/>
        <v>1880</v>
      </c>
      <c r="F10" s="1">
        <f>D10-D13</f>
        <v>17.5</v>
      </c>
      <c r="G10" s="12">
        <f>F10*F10</f>
        <v>306.25</v>
      </c>
      <c r="H10" s="45">
        <f>D10-E12</f>
        <v>16.264705882352928</v>
      </c>
      <c r="I10" s="45">
        <f t="shared" si="4"/>
        <v>264.54065743944591</v>
      </c>
      <c r="K10" s="11">
        <v>57</v>
      </c>
      <c r="L10" s="1">
        <v>69</v>
      </c>
      <c r="M10" s="1">
        <f t="shared" si="5"/>
        <v>3933</v>
      </c>
      <c r="N10" s="1">
        <f t="shared" si="6"/>
        <v>3249</v>
      </c>
      <c r="O10" s="12">
        <f t="shared" si="7"/>
        <v>4761</v>
      </c>
      <c r="Q10" s="11">
        <v>6</v>
      </c>
      <c r="R10" s="1">
        <v>21</v>
      </c>
      <c r="S10" s="1">
        <v>17.88</v>
      </c>
      <c r="T10" s="1">
        <f t="shared" si="0"/>
        <v>375.47999999999996</v>
      </c>
      <c r="U10" s="1">
        <f t="shared" si="1"/>
        <v>441</v>
      </c>
      <c r="V10" s="12">
        <f t="shared" si="2"/>
        <v>319.69439999999997</v>
      </c>
      <c r="Y10" s="2">
        <v>22.1</v>
      </c>
      <c r="Z10" s="2">
        <v>522</v>
      </c>
      <c r="AA10" s="6"/>
      <c r="AD10" s="37">
        <v>50</v>
      </c>
      <c r="AE10" s="38">
        <v>9</v>
      </c>
    </row>
    <row r="11" spans="1:31" ht="15.75" thickBot="1" x14ac:dyDescent="0.3">
      <c r="A11" s="22" t="s">
        <v>13</v>
      </c>
      <c r="B11" s="27"/>
      <c r="C11" s="28">
        <f>SUM(C5:C10)</f>
        <v>68</v>
      </c>
      <c r="D11" s="28">
        <f>SUM(D5:D10)</f>
        <v>1023</v>
      </c>
      <c r="E11" s="29">
        <f>SUM(E5:E10)</f>
        <v>11678</v>
      </c>
      <c r="F11" s="30"/>
      <c r="G11" s="31">
        <f>SUM(G5:G10)</f>
        <v>857.5</v>
      </c>
      <c r="H11" s="46"/>
      <c r="I11" s="46">
        <f>SUM(I5:I10)</f>
        <v>866.65570934256061</v>
      </c>
      <c r="J11" s="33" t="s">
        <v>13</v>
      </c>
      <c r="K11" s="13">
        <f>SUM(K5:K10)</f>
        <v>177</v>
      </c>
      <c r="L11" s="14">
        <f>SUM(L5:L10)</f>
        <v>283</v>
      </c>
      <c r="M11" s="14">
        <f t="shared" ref="M11:O11" si="8">SUM(M5:M10)</f>
        <v>9902</v>
      </c>
      <c r="N11" s="14">
        <f t="shared" si="8"/>
        <v>6995</v>
      </c>
      <c r="O11" s="15">
        <f t="shared" si="8"/>
        <v>14739</v>
      </c>
      <c r="Q11" s="11">
        <v>7</v>
      </c>
      <c r="R11" s="1">
        <v>21</v>
      </c>
      <c r="S11" s="1">
        <v>11.65</v>
      </c>
      <c r="T11" s="1">
        <f t="shared" si="0"/>
        <v>244.65</v>
      </c>
      <c r="U11" s="1">
        <f t="shared" si="1"/>
        <v>441</v>
      </c>
      <c r="V11" s="12">
        <f t="shared" si="2"/>
        <v>135.7225</v>
      </c>
      <c r="Y11" s="2">
        <v>19.399999999999999</v>
      </c>
      <c r="Z11" s="2">
        <v>412</v>
      </c>
      <c r="AA11" s="6"/>
      <c r="AD11" s="37">
        <v>25</v>
      </c>
      <c r="AE11" s="38">
        <v>2</v>
      </c>
    </row>
    <row r="12" spans="1:31" ht="15.75" thickBot="1" x14ac:dyDescent="0.3">
      <c r="D12" s="21" t="s">
        <v>25</v>
      </c>
      <c r="E12" s="44">
        <f>E11/C11</f>
        <v>171.73529411764707</v>
      </c>
      <c r="J12" s="7" t="s">
        <v>17</v>
      </c>
      <c r="K12" s="34">
        <f>COUNT(K5:K10)</f>
        <v>6</v>
      </c>
      <c r="L12" s="34">
        <f>COUNT(L5:L10)</f>
        <v>6</v>
      </c>
      <c r="M12" s="32"/>
      <c r="N12" s="32"/>
      <c r="O12" s="32"/>
      <c r="Q12" s="11">
        <v>8</v>
      </c>
      <c r="R12" s="1">
        <v>22</v>
      </c>
      <c r="S12" s="1">
        <v>17.899999999999999</v>
      </c>
      <c r="T12" s="1">
        <f t="shared" si="0"/>
        <v>393.79999999999995</v>
      </c>
      <c r="U12" s="1">
        <f t="shared" si="1"/>
        <v>484</v>
      </c>
      <c r="V12" s="12">
        <f t="shared" si="2"/>
        <v>320.40999999999997</v>
      </c>
      <c r="Y12" s="2">
        <v>25.1</v>
      </c>
      <c r="Z12" s="2">
        <v>614</v>
      </c>
      <c r="AA12" s="6"/>
      <c r="AD12" s="37">
        <v>40</v>
      </c>
      <c r="AE12" s="38">
        <v>5</v>
      </c>
    </row>
    <row r="13" spans="1:31" x14ac:dyDescent="0.25">
      <c r="D13">
        <f>D11/COUNT(D5:D10)</f>
        <v>170.5</v>
      </c>
      <c r="J13" s="7" t="s">
        <v>14</v>
      </c>
      <c r="K13" s="7">
        <f>AVERAGE(K5:K10)</f>
        <v>29.5</v>
      </c>
      <c r="L13" s="7">
        <f>AVERAGE(L5:L10)</f>
        <v>47.166666666666664</v>
      </c>
      <c r="M13" s="32"/>
      <c r="N13" s="32"/>
      <c r="O13" s="32"/>
      <c r="Q13" s="11">
        <v>9</v>
      </c>
      <c r="R13" s="1">
        <v>23</v>
      </c>
      <c r="S13" s="1">
        <v>21.5</v>
      </c>
      <c r="T13" s="1">
        <f t="shared" si="0"/>
        <v>494.5</v>
      </c>
      <c r="U13" s="1">
        <f t="shared" si="1"/>
        <v>529</v>
      </c>
      <c r="V13" s="12">
        <f t="shared" si="2"/>
        <v>462.25</v>
      </c>
      <c r="Y13" s="2">
        <v>23.4</v>
      </c>
      <c r="Z13" s="2">
        <v>544</v>
      </c>
      <c r="AA13" s="6"/>
      <c r="AB13" s="32"/>
      <c r="AC13" s="41" t="s">
        <v>13</v>
      </c>
      <c r="AD13" s="39">
        <f>SUM(AD5:AD12)</f>
        <v>520</v>
      </c>
      <c r="AE13" s="40">
        <f>SUM(AE5:AE12)</f>
        <v>79</v>
      </c>
    </row>
    <row r="14" spans="1:31" x14ac:dyDescent="0.25">
      <c r="D14">
        <f>1023/6</f>
        <v>170.5</v>
      </c>
      <c r="J14" s="7" t="s">
        <v>16</v>
      </c>
      <c r="K14" s="7">
        <f>MEDIAN(K5:K10)</f>
        <v>27</v>
      </c>
      <c r="L14" s="7">
        <f>MEDIAN(L5:L10)</f>
        <v>47.5</v>
      </c>
      <c r="M14" s="32"/>
      <c r="N14" s="32"/>
      <c r="O14" s="32"/>
      <c r="Q14" s="11">
        <v>10</v>
      </c>
      <c r="R14" s="1">
        <v>24</v>
      </c>
      <c r="S14" s="1">
        <v>13.25</v>
      </c>
      <c r="T14" s="1">
        <f t="shared" si="0"/>
        <v>318</v>
      </c>
      <c r="U14" s="1">
        <f t="shared" si="1"/>
        <v>576</v>
      </c>
      <c r="V14" s="12">
        <f t="shared" si="2"/>
        <v>175.5625</v>
      </c>
      <c r="Y14" s="2">
        <v>18.100000000000001</v>
      </c>
      <c r="Z14" s="2">
        <v>421</v>
      </c>
      <c r="AA14" s="6"/>
      <c r="AB14" s="32"/>
      <c r="AC14" s="42" t="s">
        <v>14</v>
      </c>
      <c r="AD14" s="39">
        <f>AVERAGE(AD5:AD12)</f>
        <v>65</v>
      </c>
      <c r="AE14" s="40">
        <f>AVERAGE(AE5:AE12)</f>
        <v>9.875</v>
      </c>
    </row>
    <row r="15" spans="1:31" x14ac:dyDescent="0.25">
      <c r="J15" s="7" t="s">
        <v>15</v>
      </c>
      <c r="K15" s="7" t="e">
        <f>_xlfn.MODE.MULT(K5:K10)</f>
        <v>#N/A</v>
      </c>
      <c r="L15" s="7" t="e">
        <f>_xlfn.MODE.SNGL(L5:L10)</f>
        <v>#N/A</v>
      </c>
      <c r="M15" s="32"/>
      <c r="N15" s="32"/>
      <c r="O15" s="32"/>
      <c r="Q15" s="11">
        <v>11</v>
      </c>
      <c r="R15" s="1">
        <v>25</v>
      </c>
      <c r="S15" s="1">
        <v>9.6</v>
      </c>
      <c r="T15" s="1">
        <f t="shared" si="0"/>
        <v>240</v>
      </c>
      <c r="U15" s="1">
        <f t="shared" si="1"/>
        <v>625</v>
      </c>
      <c r="V15" s="12">
        <f t="shared" si="2"/>
        <v>92.16</v>
      </c>
      <c r="Y15" s="2">
        <v>22.6</v>
      </c>
      <c r="Z15" s="2">
        <v>445</v>
      </c>
      <c r="AA15" s="6"/>
      <c r="AB15" s="32"/>
      <c r="AC15" s="42" t="s">
        <v>16</v>
      </c>
      <c r="AD15" s="39">
        <f>MEDIAN(AD5:AD12)</f>
        <v>67.5</v>
      </c>
      <c r="AE15" s="40">
        <f>MEDIAN(AE5:AE12)</f>
        <v>10</v>
      </c>
    </row>
    <row r="16" spans="1:31" ht="15.75" thickBot="1" x14ac:dyDescent="0.3">
      <c r="Q16" s="11">
        <v>12</v>
      </c>
      <c r="R16" s="1">
        <v>17</v>
      </c>
      <c r="S16" s="1">
        <v>13.95</v>
      </c>
      <c r="T16" s="1">
        <f t="shared" si="0"/>
        <v>237.14999999999998</v>
      </c>
      <c r="U16" s="1">
        <f t="shared" si="1"/>
        <v>289</v>
      </c>
      <c r="V16" s="12">
        <f t="shared" si="2"/>
        <v>194.60249999999999</v>
      </c>
      <c r="Y16" s="2">
        <v>17.2</v>
      </c>
      <c r="Z16" s="2">
        <v>408</v>
      </c>
      <c r="AA16" s="6"/>
      <c r="AB16" s="32"/>
      <c r="AC16" s="43" t="s">
        <v>15</v>
      </c>
      <c r="AD16" s="13" t="e">
        <f>_xlfn.MODE.MULT(AD5:AD12)</f>
        <v>#N/A</v>
      </c>
      <c r="AE16" s="15">
        <f>_xlfn.MODE.MULT(AE5:AE12)</f>
        <v>15</v>
      </c>
    </row>
    <row r="17" spans="17:26" x14ac:dyDescent="0.25">
      <c r="Q17" s="11">
        <v>13</v>
      </c>
      <c r="R17" s="1">
        <v>28</v>
      </c>
      <c r="S17" s="1">
        <v>13.07</v>
      </c>
      <c r="T17" s="1">
        <f t="shared" si="0"/>
        <v>365.96000000000004</v>
      </c>
      <c r="U17" s="1">
        <f t="shared" si="1"/>
        <v>784</v>
      </c>
      <c r="V17" s="12">
        <f t="shared" si="2"/>
        <v>170.82490000000001</v>
      </c>
      <c r="X17" s="7" t="s">
        <v>13</v>
      </c>
      <c r="Y17" s="7">
        <f>SUM(Y5:Y16)</f>
        <v>224.1</v>
      </c>
      <c r="Z17" s="7">
        <f>SUM(Z5:Z16)</f>
        <v>4829</v>
      </c>
    </row>
    <row r="18" spans="17:26" x14ac:dyDescent="0.25">
      <c r="Q18" s="11">
        <v>14</v>
      </c>
      <c r="R18" s="1">
        <v>32</v>
      </c>
      <c r="S18" s="1">
        <v>6.6</v>
      </c>
      <c r="T18" s="1">
        <f t="shared" si="0"/>
        <v>211.2</v>
      </c>
      <c r="U18" s="1">
        <f t="shared" si="1"/>
        <v>1024</v>
      </c>
      <c r="V18" s="12">
        <f t="shared" si="2"/>
        <v>43.559999999999995</v>
      </c>
      <c r="X18" s="7" t="s">
        <v>14</v>
      </c>
      <c r="Y18" s="7">
        <f>AVERAGE(Y5:Y16)</f>
        <v>18.675000000000001</v>
      </c>
      <c r="Z18" s="7">
        <f>AVERAGE(Z5:Z16)</f>
        <v>402.41666666666669</v>
      </c>
    </row>
    <row r="19" spans="17:26" x14ac:dyDescent="0.25">
      <c r="Q19" s="11">
        <v>15</v>
      </c>
      <c r="R19" s="1">
        <v>33</v>
      </c>
      <c r="S19" s="1">
        <v>9.41</v>
      </c>
      <c r="T19" s="1">
        <f t="shared" si="0"/>
        <v>310.53000000000003</v>
      </c>
      <c r="U19" s="1">
        <f t="shared" si="1"/>
        <v>1089</v>
      </c>
      <c r="V19" s="12">
        <f t="shared" si="2"/>
        <v>88.548100000000005</v>
      </c>
      <c r="X19" s="7" t="s">
        <v>16</v>
      </c>
      <c r="Y19" s="7">
        <f>MEDIAN(Y5:Y16)</f>
        <v>18.3</v>
      </c>
      <c r="Z19" s="7">
        <f>MEDIAN(Z5:Z16)</f>
        <v>410</v>
      </c>
    </row>
    <row r="20" spans="17:26" x14ac:dyDescent="0.25">
      <c r="Q20" s="11">
        <v>16</v>
      </c>
      <c r="R20" s="1">
        <v>34</v>
      </c>
      <c r="S20" s="1">
        <v>5.87</v>
      </c>
      <c r="T20" s="1">
        <f t="shared" si="0"/>
        <v>199.58</v>
      </c>
      <c r="U20" s="1">
        <f t="shared" si="1"/>
        <v>1156</v>
      </c>
      <c r="V20" s="12">
        <f t="shared" si="2"/>
        <v>34.456900000000005</v>
      </c>
      <c r="X20" s="7" t="s">
        <v>15</v>
      </c>
      <c r="Y20" s="7" t="e">
        <f>_xlfn.MODE.MULT(Y5:Y16)</f>
        <v>#N/A</v>
      </c>
      <c r="Z20" s="7" t="e">
        <f>_xlfn.MODE.MULT(Z5:Z16)</f>
        <v>#N/A</v>
      </c>
    </row>
    <row r="21" spans="17:26" ht="15.75" thickBot="1" x14ac:dyDescent="0.3">
      <c r="Q21" s="16">
        <v>17</v>
      </c>
      <c r="R21" s="4">
        <v>35</v>
      </c>
      <c r="S21" s="4">
        <v>6.49</v>
      </c>
      <c r="T21" s="4">
        <f t="shared" si="0"/>
        <v>227.15</v>
      </c>
      <c r="U21" s="4">
        <f t="shared" si="1"/>
        <v>1225</v>
      </c>
      <c r="V21" s="17">
        <f t="shared" si="2"/>
        <v>42.120100000000001</v>
      </c>
    </row>
    <row r="22" spans="17:26" x14ac:dyDescent="0.25">
      <c r="Q22" s="18" t="s">
        <v>13</v>
      </c>
      <c r="R22" s="19">
        <f>SUM(R5:R21)</f>
        <v>413</v>
      </c>
      <c r="S22" s="19">
        <f>SUM(S5:S21)</f>
        <v>230.54999999999998</v>
      </c>
      <c r="T22" s="19">
        <f>SUM(T5:T21)</f>
        <v>5255.8599999999988</v>
      </c>
      <c r="U22" s="19">
        <f>SUM(U5:U21)</f>
        <v>10585</v>
      </c>
      <c r="V22" s="20">
        <f t="shared" ref="V22" si="9">SUM(V5:V21)</f>
        <v>3552.7205000000004</v>
      </c>
    </row>
    <row r="23" spans="17:26" ht="15.75" thickBot="1" x14ac:dyDescent="0.3">
      <c r="Q23" s="13" t="s">
        <v>14</v>
      </c>
      <c r="R23" s="14">
        <f>AVERAGE(R5:R21)</f>
        <v>24.294117647058822</v>
      </c>
      <c r="S23" s="14">
        <f t="shared" ref="S23:V23" si="10">AVERAGE(S5:S21)</f>
        <v>13.561764705882352</v>
      </c>
      <c r="T23" s="14">
        <f t="shared" si="10"/>
        <v>309.16823529411755</v>
      </c>
      <c r="U23" s="14">
        <f t="shared" si="10"/>
        <v>622.64705882352939</v>
      </c>
      <c r="V23" s="15">
        <f t="shared" si="10"/>
        <v>208.98355882352942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Venkata Avvari</dc:creator>
  <cp:lastModifiedBy>Manjunath Venkata Avvari</cp:lastModifiedBy>
  <dcterms:created xsi:type="dcterms:W3CDTF">2018-02-07T03:10:12Z</dcterms:created>
  <dcterms:modified xsi:type="dcterms:W3CDTF">2018-02-18T17:26:26Z</dcterms:modified>
</cp:coreProperties>
</file>