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"/>
    </mc:Choice>
  </mc:AlternateContent>
  <bookViews>
    <workbookView xWindow="0" yWindow="0" windowWidth="20490" windowHeight="7620" tabRatio="3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/>
  <c r="M11" i="1"/>
  <c r="M6" i="1"/>
  <c r="M7" i="1"/>
  <c r="M8" i="1"/>
  <c r="M9" i="1"/>
  <c r="M10" i="1"/>
  <c r="M5" i="1"/>
  <c r="L6" i="1"/>
  <c r="L7" i="1"/>
  <c r="L8" i="1"/>
  <c r="L9" i="1"/>
  <c r="L10" i="1"/>
  <c r="L5" i="1"/>
  <c r="K6" i="1"/>
  <c r="K7" i="1"/>
  <c r="K8" i="1"/>
  <c r="K9" i="1"/>
  <c r="K10" i="1"/>
  <c r="K5" i="1"/>
  <c r="G11" i="1"/>
  <c r="G6" i="1"/>
  <c r="G7" i="1"/>
  <c r="G8" i="1"/>
  <c r="G9" i="1"/>
  <c r="G10" i="1"/>
  <c r="G5" i="1"/>
  <c r="F10" i="1"/>
  <c r="F9" i="1"/>
  <c r="F8" i="1"/>
  <c r="F7" i="1"/>
  <c r="F6" i="1"/>
  <c r="F5" i="1"/>
  <c r="D13" i="1"/>
  <c r="D11" i="1"/>
  <c r="C11" i="1"/>
  <c r="E11" i="1"/>
  <c r="E6" i="1"/>
  <c r="E7" i="1"/>
  <c r="E8" i="1"/>
  <c r="E9" i="1"/>
  <c r="E10" i="1"/>
  <c r="E5" i="1"/>
  <c r="D10" i="1"/>
  <c r="D9" i="1"/>
  <c r="D8" i="1"/>
  <c r="D7" i="1"/>
  <c r="D6" i="1"/>
  <c r="D5" i="1"/>
  <c r="Q23" i="1" l="1"/>
  <c r="R23" i="1"/>
  <c r="S23" i="1"/>
  <c r="T23" i="1"/>
  <c r="P23" i="1"/>
  <c r="Q22" i="1"/>
  <c r="P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S22" i="1" s="1"/>
  <c r="R5" i="1"/>
  <c r="T22" i="1" l="1"/>
  <c r="R22" i="1"/>
  <c r="J12" i="1"/>
  <c r="I12" i="1"/>
  <c r="AB16" i="1" l="1"/>
  <c r="AB15" i="1"/>
  <c r="AB14" i="1"/>
  <c r="AB13" i="1"/>
  <c r="AA16" i="1"/>
  <c r="AA15" i="1"/>
  <c r="AA14" i="1"/>
  <c r="AA13" i="1"/>
  <c r="X20" i="1"/>
  <c r="X19" i="1"/>
  <c r="X18" i="1"/>
  <c r="X17" i="1"/>
  <c r="W20" i="1"/>
  <c r="W19" i="1"/>
  <c r="W18" i="1"/>
  <c r="W17" i="1"/>
  <c r="J15" i="1"/>
  <c r="I15" i="1"/>
  <c r="J14" i="1" l="1"/>
  <c r="I14" i="1"/>
  <c r="J13" i="1"/>
  <c r="I13" i="1"/>
  <c r="J11" i="1"/>
  <c r="I11" i="1"/>
</calcChain>
</file>

<file path=xl/sharedStrings.xml><?xml version="1.0" encoding="utf-8"?>
<sst xmlns="http://schemas.openxmlformats.org/spreadsheetml/2006/main" count="47" uniqueCount="36">
  <si>
    <t>Height (cm)</t>
  </si>
  <si>
    <t>150-156</t>
  </si>
  <si>
    <t>157-163</t>
  </si>
  <si>
    <t>164-170</t>
  </si>
  <si>
    <t>171-177</t>
  </si>
  <si>
    <t>178-184</t>
  </si>
  <si>
    <t>185-191</t>
  </si>
  <si>
    <t>Vehicle model</t>
  </si>
  <si>
    <t>Hours spent in gym</t>
  </si>
  <si>
    <t>Weight loss in Kg</t>
  </si>
  <si>
    <t>Q2</t>
  </si>
  <si>
    <t>Q3</t>
  </si>
  <si>
    <t>Q4</t>
  </si>
  <si>
    <t>Q5</t>
  </si>
  <si>
    <t>Q6</t>
  </si>
  <si>
    <t>SUM</t>
  </si>
  <si>
    <t>Average (Mean)</t>
  </si>
  <si>
    <t>MODE</t>
  </si>
  <si>
    <t>MEDIAN</t>
  </si>
  <si>
    <t>COUNT</t>
  </si>
  <si>
    <t>Mileage (x)</t>
  </si>
  <si>
    <t>Price (y)</t>
  </si>
  <si>
    <t>xy</t>
  </si>
  <si>
    <t>Mid-point of Height (x)</t>
  </si>
  <si>
    <t>No of People (f)</t>
  </si>
  <si>
    <t>f*x</t>
  </si>
  <si>
    <r>
      <t>x-</t>
    </r>
    <r>
      <rPr>
        <sz val="11"/>
        <color rgb="FF000000"/>
        <rFont val="Symbol"/>
        <family val="1"/>
        <charset val="2"/>
      </rPr>
      <t>m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</si>
  <si>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 xml:space="preserve"> = 1023/6</t>
    </r>
  </si>
  <si>
    <r>
      <t>(x-</t>
    </r>
    <r>
      <rPr>
        <sz val="11"/>
        <color rgb="FF000000"/>
        <rFont val="Symbol"/>
        <family val="1"/>
        <charset val="2"/>
      </rPr>
      <t>m)</t>
    </r>
    <r>
      <rPr>
        <sz val="11"/>
        <color rgb="FF000000"/>
        <rFont val="Arial Black"/>
        <family val="2"/>
      </rPr>
      <t>²</t>
    </r>
  </si>
  <si>
    <t>x*y</t>
  </si>
  <si>
    <r>
      <t>x</t>
    </r>
    <r>
      <rPr>
        <sz val="11"/>
        <color rgb="FF000000"/>
        <rFont val="Arial Black"/>
        <family val="2"/>
      </rPr>
      <t>²</t>
    </r>
  </si>
  <si>
    <r>
      <t>y</t>
    </r>
    <r>
      <rPr>
        <sz val="11"/>
        <color rgb="FF000000"/>
        <rFont val="Arial Black"/>
        <family val="2"/>
      </rPr>
      <t>²</t>
    </r>
  </si>
  <si>
    <t>x</t>
  </si>
  <si>
    <t>y</t>
  </si>
  <si>
    <t>Temperature (centigrade) (x)</t>
  </si>
  <si>
    <t>Ice Cream Sales ($)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</si>
</sst>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/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0" xfId="0" applyFont="1" applyAlignment="1">
      <alignment wrapText="1"/>
    </xf>
    <xf numFmtId="0" fontId="0" fillId="0" borderId="13" xfId="0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8" xfId="0" applyBorder="1"/>
    <xf numFmtId="0" fontId="1" fillId="5" borderId="9" xfId="0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0" fillId="0" borderId="9" xfId="0" applyBorder="1"/>
    <xf numFmtId="0" fontId="3" fillId="5" borderId="10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Price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Sheet1!$P$5:$P$21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17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</c:numCache>
            </c:numRef>
          </c:xVal>
          <c:yVal>
            <c:numRef>
              <c:f>Sheet1!$Q$5:$Q$21</c:f>
              <c:numCache>
                <c:formatCode>General</c:formatCode>
                <c:ptCount val="17"/>
                <c:pt idx="0">
                  <c:v>14.94</c:v>
                </c:pt>
                <c:pt idx="1">
                  <c:v>14.8</c:v>
                </c:pt>
                <c:pt idx="2">
                  <c:v>24.76</c:v>
                </c:pt>
                <c:pt idx="3">
                  <c:v>14.93</c:v>
                </c:pt>
                <c:pt idx="4">
                  <c:v>13.95</c:v>
                </c:pt>
                <c:pt idx="5">
                  <c:v>17.88</c:v>
                </c:pt>
                <c:pt idx="6">
                  <c:v>11.65</c:v>
                </c:pt>
                <c:pt idx="7">
                  <c:v>17.899999999999999</c:v>
                </c:pt>
                <c:pt idx="8">
                  <c:v>21.5</c:v>
                </c:pt>
                <c:pt idx="9">
                  <c:v>13.25</c:v>
                </c:pt>
                <c:pt idx="10">
                  <c:v>9.6</c:v>
                </c:pt>
                <c:pt idx="11">
                  <c:v>13.95</c:v>
                </c:pt>
                <c:pt idx="12">
                  <c:v>13.07</c:v>
                </c:pt>
                <c:pt idx="13">
                  <c:v>6.6</c:v>
                </c:pt>
                <c:pt idx="14">
                  <c:v>9.41</c:v>
                </c:pt>
                <c:pt idx="15">
                  <c:v>5.87</c:v>
                </c:pt>
                <c:pt idx="16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F-494D-B251-A2506B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6015"/>
        <c:axId val="2031518463"/>
      </c:scatterChart>
      <c:valAx>
        <c:axId val="158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8463"/>
        <c:crosses val="autoZero"/>
        <c:crossBetween val="midCat"/>
      </c:valAx>
      <c:valAx>
        <c:axId val="2031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Ice Cream Sales ($)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Sheet1!$W$5:$W$16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Sheet1!$X$5:$X$16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475-B34B-C16542C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4191"/>
        <c:axId val="1660304607"/>
      </c:scatterChart>
      <c:valAx>
        <c:axId val="1660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607"/>
        <c:crosses val="autoZero"/>
        <c:crossBetween val="midCat"/>
      </c:valAx>
      <c:valAx>
        <c:axId val="16603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3</xdr:row>
      <xdr:rowOff>333375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276225</xdr:colOff>
      <xdr:row>3</xdr:row>
      <xdr:rowOff>285750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533400</xdr:colOff>
      <xdr:row>8</xdr:row>
      <xdr:rowOff>152400</xdr:rowOff>
    </xdr:from>
    <xdr:to>
      <xdr:col>12</xdr:col>
      <xdr:colOff>428625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18</xdr:row>
      <xdr:rowOff>180975</xdr:rowOff>
    </xdr:from>
    <xdr:to>
      <xdr:col>27</xdr:col>
      <xdr:colOff>47625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"/>
  <sheetViews>
    <sheetView tabSelected="1" topLeftCell="L1" workbookViewId="0">
      <selection activeCell="W4" sqref="W4:X16"/>
    </sheetView>
  </sheetViews>
  <sheetFormatPr defaultRowHeight="15" x14ac:dyDescent="0.25"/>
  <cols>
    <col min="4" max="4" width="11.140625" customWidth="1"/>
    <col min="8" max="8" width="15.28515625" bestFit="1" customWidth="1"/>
    <col min="27" max="27" width="18.140625" bestFit="1" customWidth="1"/>
    <col min="28" max="28" width="16.140625" bestFit="1" customWidth="1"/>
  </cols>
  <sheetData>
    <row r="2" spans="1:28" x14ac:dyDescent="0.25">
      <c r="B2" t="s">
        <v>10</v>
      </c>
      <c r="I2" t="s">
        <v>11</v>
      </c>
      <c r="O2" t="s">
        <v>12</v>
      </c>
      <c r="W2" t="s">
        <v>13</v>
      </c>
      <c r="AA2" t="s">
        <v>14</v>
      </c>
    </row>
    <row r="3" spans="1:28" ht="15.75" thickBot="1" x14ac:dyDescent="0.3"/>
    <row r="4" spans="1:28" ht="60" x14ac:dyDescent="0.25">
      <c r="B4" s="25" t="s">
        <v>0</v>
      </c>
      <c r="C4" s="26" t="s">
        <v>24</v>
      </c>
      <c r="D4" s="26" t="s">
        <v>23</v>
      </c>
      <c r="E4" s="26" t="s">
        <v>25</v>
      </c>
      <c r="F4" s="26" t="s">
        <v>26</v>
      </c>
      <c r="G4" s="27" t="s">
        <v>28</v>
      </c>
      <c r="I4" s="10" t="s">
        <v>32</v>
      </c>
      <c r="J4" s="11" t="s">
        <v>33</v>
      </c>
      <c r="K4" s="11" t="s">
        <v>29</v>
      </c>
      <c r="L4" s="11" t="s">
        <v>30</v>
      </c>
      <c r="M4" s="12" t="s">
        <v>31</v>
      </c>
      <c r="O4" s="10" t="s">
        <v>7</v>
      </c>
      <c r="P4" s="11" t="s">
        <v>20</v>
      </c>
      <c r="Q4" s="11" t="s">
        <v>21</v>
      </c>
      <c r="R4" s="11" t="s">
        <v>22</v>
      </c>
      <c r="S4" s="11"/>
      <c r="T4" s="12"/>
      <c r="W4" s="4" t="s">
        <v>34</v>
      </c>
      <c r="X4" s="4" t="s">
        <v>35</v>
      </c>
      <c r="Y4" s="7"/>
      <c r="AA4" s="1" t="s">
        <v>8</v>
      </c>
      <c r="AB4" s="1" t="s">
        <v>9</v>
      </c>
    </row>
    <row r="5" spans="1:28" x14ac:dyDescent="0.25">
      <c r="B5" s="28" t="s">
        <v>1</v>
      </c>
      <c r="C5" s="2">
        <v>2</v>
      </c>
      <c r="D5" s="2">
        <f>(150+156)/2</f>
        <v>153</v>
      </c>
      <c r="E5" s="2">
        <f>C5*D5</f>
        <v>306</v>
      </c>
      <c r="F5" s="2">
        <f>D5-D13</f>
        <v>-17.5</v>
      </c>
      <c r="G5" s="14">
        <f>F5*F5</f>
        <v>306.25</v>
      </c>
      <c r="I5" s="13">
        <v>7</v>
      </c>
      <c r="J5" s="2">
        <v>24</v>
      </c>
      <c r="K5" s="2">
        <f>I5*J5</f>
        <v>168</v>
      </c>
      <c r="L5" s="2">
        <f>I5*I5</f>
        <v>49</v>
      </c>
      <c r="M5" s="14">
        <f>J5*J5</f>
        <v>576</v>
      </c>
      <c r="O5" s="13">
        <v>1</v>
      </c>
      <c r="P5" s="2">
        <v>19</v>
      </c>
      <c r="Q5" s="2">
        <v>14.94</v>
      </c>
      <c r="R5" s="2">
        <f t="shared" ref="R5:R21" si="0">P5*Q5</f>
        <v>283.86</v>
      </c>
      <c r="S5" s="2">
        <f t="shared" ref="S5:S21" si="1">P5^2</f>
        <v>361</v>
      </c>
      <c r="T5" s="14">
        <f t="shared" ref="T5:T21" si="2">Q5^2</f>
        <v>223.20359999999999</v>
      </c>
      <c r="W5" s="3">
        <v>14.2</v>
      </c>
      <c r="X5" s="3">
        <v>215</v>
      </c>
      <c r="Y5" s="8"/>
      <c r="AA5" s="5">
        <v>100</v>
      </c>
      <c r="AB5" s="5">
        <v>15</v>
      </c>
    </row>
    <row r="6" spans="1:28" x14ac:dyDescent="0.25">
      <c r="B6" s="28" t="s">
        <v>2</v>
      </c>
      <c r="C6" s="2">
        <v>14</v>
      </c>
      <c r="D6" s="2">
        <f>(157+163)/2</f>
        <v>160</v>
      </c>
      <c r="E6" s="2">
        <f t="shared" ref="E6:E10" si="3">C6*D6</f>
        <v>2240</v>
      </c>
      <c r="F6" s="2">
        <f>D6-D13</f>
        <v>-10.5</v>
      </c>
      <c r="G6" s="14">
        <f t="shared" ref="G6:G10" si="4">F6*F6</f>
        <v>110.25</v>
      </c>
      <c r="I6" s="13">
        <v>14</v>
      </c>
      <c r="J6" s="2">
        <v>34</v>
      </c>
      <c r="K6" s="2">
        <f t="shared" ref="K6:K10" si="5">I6*J6</f>
        <v>476</v>
      </c>
      <c r="L6" s="2">
        <f t="shared" ref="L6:L10" si="6">I6*I6</f>
        <v>196</v>
      </c>
      <c r="M6" s="14">
        <f t="shared" ref="M6:M10" si="7">J6*J6</f>
        <v>1156</v>
      </c>
      <c r="O6" s="13">
        <v>2</v>
      </c>
      <c r="P6" s="2">
        <v>19</v>
      </c>
      <c r="Q6" s="2">
        <v>14.8</v>
      </c>
      <c r="R6" s="2">
        <f t="shared" si="0"/>
        <v>281.2</v>
      </c>
      <c r="S6" s="2">
        <f t="shared" si="1"/>
        <v>361</v>
      </c>
      <c r="T6" s="14">
        <f t="shared" si="2"/>
        <v>219.04000000000002</v>
      </c>
      <c r="W6" s="3">
        <v>16.399999999999999</v>
      </c>
      <c r="X6" s="3">
        <v>325</v>
      </c>
      <c r="Y6" s="8"/>
      <c r="AA6" s="5">
        <v>75</v>
      </c>
      <c r="AB6" s="5">
        <v>11</v>
      </c>
    </row>
    <row r="7" spans="1:28" x14ac:dyDescent="0.25">
      <c r="B7" s="28" t="s">
        <v>3</v>
      </c>
      <c r="C7" s="2">
        <v>15</v>
      </c>
      <c r="D7" s="2">
        <f>(164+170)/2</f>
        <v>167</v>
      </c>
      <c r="E7" s="2">
        <f t="shared" si="3"/>
        <v>2505</v>
      </c>
      <c r="F7" s="2">
        <f>D7-D13</f>
        <v>-3.5</v>
      </c>
      <c r="G7" s="14">
        <f t="shared" si="4"/>
        <v>12.25</v>
      </c>
      <c r="I7" s="13">
        <v>24</v>
      </c>
      <c r="J7" s="2">
        <v>45</v>
      </c>
      <c r="K7" s="2">
        <f t="shared" si="5"/>
        <v>1080</v>
      </c>
      <c r="L7" s="2">
        <f t="shared" si="6"/>
        <v>576</v>
      </c>
      <c r="M7" s="14">
        <f t="shared" si="7"/>
        <v>2025</v>
      </c>
      <c r="O7" s="13">
        <v>3</v>
      </c>
      <c r="P7" s="2">
        <v>20</v>
      </c>
      <c r="Q7" s="2">
        <v>24.76</v>
      </c>
      <c r="R7" s="2">
        <f t="shared" si="0"/>
        <v>495.20000000000005</v>
      </c>
      <c r="S7" s="2">
        <f t="shared" si="1"/>
        <v>400</v>
      </c>
      <c r="T7" s="14">
        <f t="shared" si="2"/>
        <v>613.05760000000009</v>
      </c>
      <c r="W7" s="3">
        <v>11.9</v>
      </c>
      <c r="X7" s="3">
        <v>185</v>
      </c>
      <c r="Y7" s="8"/>
      <c r="AA7" s="5">
        <v>80</v>
      </c>
      <c r="AB7" s="5">
        <v>15</v>
      </c>
    </row>
    <row r="8" spans="1:28" x14ac:dyDescent="0.25">
      <c r="B8" s="28" t="s">
        <v>4</v>
      </c>
      <c r="C8" s="2">
        <v>20</v>
      </c>
      <c r="D8" s="2">
        <f>(171+177)/2</f>
        <v>174</v>
      </c>
      <c r="E8" s="2">
        <f t="shared" si="3"/>
        <v>3480</v>
      </c>
      <c r="F8" s="2">
        <f>D8-D13</f>
        <v>3.5</v>
      </c>
      <c r="G8" s="14">
        <f t="shared" si="4"/>
        <v>12.25</v>
      </c>
      <c r="I8" s="13">
        <v>30</v>
      </c>
      <c r="J8" s="2">
        <v>50</v>
      </c>
      <c r="K8" s="2">
        <f t="shared" si="5"/>
        <v>1500</v>
      </c>
      <c r="L8" s="2">
        <f t="shared" si="6"/>
        <v>900</v>
      </c>
      <c r="M8" s="14">
        <f t="shared" si="7"/>
        <v>2500</v>
      </c>
      <c r="O8" s="13">
        <v>4</v>
      </c>
      <c r="P8" s="2">
        <v>20</v>
      </c>
      <c r="Q8" s="2">
        <v>14.93</v>
      </c>
      <c r="R8" s="2">
        <f t="shared" si="0"/>
        <v>298.60000000000002</v>
      </c>
      <c r="S8" s="2">
        <f t="shared" si="1"/>
        <v>400</v>
      </c>
      <c r="T8" s="14">
        <f t="shared" si="2"/>
        <v>222.9049</v>
      </c>
      <c r="W8" s="3">
        <v>15.2</v>
      </c>
      <c r="X8" s="3">
        <v>332</v>
      </c>
      <c r="Y8" s="8"/>
      <c r="AA8" s="5">
        <v>90</v>
      </c>
      <c r="AB8" s="5">
        <v>14</v>
      </c>
    </row>
    <row r="9" spans="1:28" x14ac:dyDescent="0.25">
      <c r="B9" s="28" t="s">
        <v>5</v>
      </c>
      <c r="C9" s="2">
        <v>7</v>
      </c>
      <c r="D9" s="2">
        <f>(178+184)/2</f>
        <v>181</v>
      </c>
      <c r="E9" s="2">
        <f t="shared" si="3"/>
        <v>1267</v>
      </c>
      <c r="F9" s="2">
        <f>D9-D13</f>
        <v>10.5</v>
      </c>
      <c r="G9" s="14">
        <f t="shared" si="4"/>
        <v>110.25</v>
      </c>
      <c r="I9" s="13">
        <v>45</v>
      </c>
      <c r="J9" s="2">
        <v>61</v>
      </c>
      <c r="K9" s="2">
        <f t="shared" si="5"/>
        <v>2745</v>
      </c>
      <c r="L9" s="2">
        <f t="shared" si="6"/>
        <v>2025</v>
      </c>
      <c r="M9" s="14">
        <f t="shared" si="7"/>
        <v>3721</v>
      </c>
      <c r="O9" s="13">
        <v>5</v>
      </c>
      <c r="P9" s="2">
        <v>20</v>
      </c>
      <c r="Q9" s="2">
        <v>13.95</v>
      </c>
      <c r="R9" s="2">
        <f t="shared" si="0"/>
        <v>279</v>
      </c>
      <c r="S9" s="2">
        <f t="shared" si="1"/>
        <v>400</v>
      </c>
      <c r="T9" s="14">
        <f t="shared" si="2"/>
        <v>194.60249999999999</v>
      </c>
      <c r="W9" s="3">
        <v>18.5</v>
      </c>
      <c r="X9" s="3">
        <v>406</v>
      </c>
      <c r="Y9" s="8"/>
      <c r="AA9" s="5">
        <v>60</v>
      </c>
      <c r="AB9" s="5">
        <v>8</v>
      </c>
    </row>
    <row r="10" spans="1:28" x14ac:dyDescent="0.25">
      <c r="B10" s="28" t="s">
        <v>6</v>
      </c>
      <c r="C10" s="2">
        <v>10</v>
      </c>
      <c r="D10" s="2">
        <f>(185+191)/2</f>
        <v>188</v>
      </c>
      <c r="E10" s="2">
        <f t="shared" si="3"/>
        <v>1880</v>
      </c>
      <c r="F10" s="2">
        <f>D10-D13</f>
        <v>17.5</v>
      </c>
      <c r="G10" s="14">
        <f t="shared" si="4"/>
        <v>306.25</v>
      </c>
      <c r="I10" s="13">
        <v>57</v>
      </c>
      <c r="J10" s="2">
        <v>69</v>
      </c>
      <c r="K10" s="2">
        <f t="shared" si="5"/>
        <v>3933</v>
      </c>
      <c r="L10" s="2">
        <f t="shared" si="6"/>
        <v>3249</v>
      </c>
      <c r="M10" s="14">
        <f t="shared" si="7"/>
        <v>4761</v>
      </c>
      <c r="O10" s="13">
        <v>6</v>
      </c>
      <c r="P10" s="2">
        <v>21</v>
      </c>
      <c r="Q10" s="2">
        <v>17.88</v>
      </c>
      <c r="R10" s="2">
        <f t="shared" si="0"/>
        <v>375.47999999999996</v>
      </c>
      <c r="S10" s="2">
        <f t="shared" si="1"/>
        <v>441</v>
      </c>
      <c r="T10" s="14">
        <f t="shared" si="2"/>
        <v>319.69439999999997</v>
      </c>
      <c r="W10" s="3">
        <v>22.1</v>
      </c>
      <c r="X10" s="3">
        <v>522</v>
      </c>
      <c r="Y10" s="8"/>
      <c r="AA10" s="5">
        <v>50</v>
      </c>
      <c r="AB10" s="5">
        <v>9</v>
      </c>
    </row>
    <row r="11" spans="1:28" ht="15.75" thickBot="1" x14ac:dyDescent="0.3">
      <c r="A11" s="24" t="s">
        <v>15</v>
      </c>
      <c r="B11" s="29"/>
      <c r="C11" s="30">
        <f>SUM(C5:C10)</f>
        <v>68</v>
      </c>
      <c r="D11" s="30">
        <f>SUM(D5:D10)</f>
        <v>1023</v>
      </c>
      <c r="E11" s="31">
        <f>SUM(E5:E10)</f>
        <v>11678</v>
      </c>
      <c r="F11" s="32"/>
      <c r="G11" s="33">
        <f>SUM(G5:G10)</f>
        <v>857.5</v>
      </c>
      <c r="H11" s="35" t="s">
        <v>15</v>
      </c>
      <c r="I11" s="15">
        <f>SUM(I5:I10)</f>
        <v>177</v>
      </c>
      <c r="J11" s="16">
        <f>SUM(J5:J10)</f>
        <v>283</v>
      </c>
      <c r="K11" s="16">
        <f t="shared" ref="K11:M11" si="8">SUM(K5:K10)</f>
        <v>9902</v>
      </c>
      <c r="L11" s="16">
        <f t="shared" si="8"/>
        <v>6995</v>
      </c>
      <c r="M11" s="17">
        <f t="shared" si="8"/>
        <v>14739</v>
      </c>
      <c r="O11" s="13">
        <v>7</v>
      </c>
      <c r="P11" s="2">
        <v>21</v>
      </c>
      <c r="Q11" s="2">
        <v>11.65</v>
      </c>
      <c r="R11" s="2">
        <f t="shared" si="0"/>
        <v>244.65</v>
      </c>
      <c r="S11" s="2">
        <f t="shared" si="1"/>
        <v>441</v>
      </c>
      <c r="T11" s="14">
        <f t="shared" si="2"/>
        <v>135.7225</v>
      </c>
      <c r="W11" s="3">
        <v>19.399999999999999</v>
      </c>
      <c r="X11" s="3">
        <v>412</v>
      </c>
      <c r="Y11" s="8"/>
      <c r="AA11" s="5">
        <v>25</v>
      </c>
      <c r="AB11" s="5">
        <v>2</v>
      </c>
    </row>
    <row r="12" spans="1:28" x14ac:dyDescent="0.25">
      <c r="D12" s="23" t="s">
        <v>27</v>
      </c>
      <c r="H12" s="9" t="s">
        <v>19</v>
      </c>
      <c r="I12" s="36">
        <f>COUNT(I5:I10)</f>
        <v>6</v>
      </c>
      <c r="J12" s="36">
        <f>COUNT(J5:J10)</f>
        <v>6</v>
      </c>
      <c r="K12" s="34"/>
      <c r="L12" s="34"/>
      <c r="M12" s="34"/>
      <c r="O12" s="13">
        <v>8</v>
      </c>
      <c r="P12" s="2">
        <v>22</v>
      </c>
      <c r="Q12" s="2">
        <v>17.899999999999999</v>
      </c>
      <c r="R12" s="2">
        <f t="shared" si="0"/>
        <v>393.79999999999995</v>
      </c>
      <c r="S12" s="2">
        <f t="shared" si="1"/>
        <v>484</v>
      </c>
      <c r="T12" s="14">
        <f t="shared" si="2"/>
        <v>320.40999999999997</v>
      </c>
      <c r="W12" s="3">
        <v>25.1</v>
      </c>
      <c r="X12" s="3">
        <v>614</v>
      </c>
      <c r="Y12" s="8"/>
      <c r="AA12" s="5">
        <v>40</v>
      </c>
      <c r="AB12" s="5">
        <v>5</v>
      </c>
    </row>
    <row r="13" spans="1:28" x14ac:dyDescent="0.25">
      <c r="D13">
        <f>D11/COUNT(D5:D10)</f>
        <v>170.5</v>
      </c>
      <c r="H13" s="9" t="s">
        <v>16</v>
      </c>
      <c r="I13" s="9">
        <f>AVERAGE(I5:I10)</f>
        <v>29.5</v>
      </c>
      <c r="J13" s="9">
        <f>AVERAGE(J5:J10)</f>
        <v>47.166666666666664</v>
      </c>
      <c r="K13" s="34"/>
      <c r="L13" s="34"/>
      <c r="M13" s="34"/>
      <c r="O13" s="13">
        <v>9</v>
      </c>
      <c r="P13" s="2">
        <v>23</v>
      </c>
      <c r="Q13" s="2">
        <v>21.5</v>
      </c>
      <c r="R13" s="2">
        <f t="shared" si="0"/>
        <v>494.5</v>
      </c>
      <c r="S13" s="2">
        <f t="shared" si="1"/>
        <v>529</v>
      </c>
      <c r="T13" s="14">
        <f t="shared" si="2"/>
        <v>462.25</v>
      </c>
      <c r="W13" s="3">
        <v>23.4</v>
      </c>
      <c r="X13" s="3">
        <v>544</v>
      </c>
      <c r="Y13" s="8"/>
      <c r="Z13" s="9" t="s">
        <v>15</v>
      </c>
      <c r="AA13" s="9">
        <f>SUM(AA5:AA12)</f>
        <v>520</v>
      </c>
      <c r="AB13" s="9">
        <f>SUM(AB5:AB12)</f>
        <v>79</v>
      </c>
    </row>
    <row r="14" spans="1:28" x14ac:dyDescent="0.25">
      <c r="H14" s="9" t="s">
        <v>18</v>
      </c>
      <c r="I14" s="9">
        <f>MEDIAN(I5:I10)</f>
        <v>27</v>
      </c>
      <c r="J14" s="9">
        <f>MEDIAN(J5:J10)</f>
        <v>47.5</v>
      </c>
      <c r="K14" s="34"/>
      <c r="L14" s="34"/>
      <c r="M14" s="34"/>
      <c r="O14" s="13">
        <v>10</v>
      </c>
      <c r="P14" s="2">
        <v>24</v>
      </c>
      <c r="Q14" s="2">
        <v>13.25</v>
      </c>
      <c r="R14" s="2">
        <f t="shared" si="0"/>
        <v>318</v>
      </c>
      <c r="S14" s="2">
        <f t="shared" si="1"/>
        <v>576</v>
      </c>
      <c r="T14" s="14">
        <f t="shared" si="2"/>
        <v>175.5625</v>
      </c>
      <c r="W14" s="3">
        <v>18.100000000000001</v>
      </c>
      <c r="X14" s="3">
        <v>421</v>
      </c>
      <c r="Y14" s="8"/>
      <c r="Z14" s="9" t="s">
        <v>16</v>
      </c>
      <c r="AA14" s="9">
        <f>AVERAGE(AA5:AA12)</f>
        <v>65</v>
      </c>
      <c r="AB14" s="9">
        <f>AVERAGE(AB5:AB12)</f>
        <v>9.875</v>
      </c>
    </row>
    <row r="15" spans="1:28" x14ac:dyDescent="0.25">
      <c r="H15" s="9" t="s">
        <v>17</v>
      </c>
      <c r="I15" s="9" t="e">
        <f>_xlfn.MODE.MULT(I5:I10)</f>
        <v>#N/A</v>
      </c>
      <c r="J15" s="9" t="e">
        <f>_xlfn.MODE.SNGL(J5:J10)</f>
        <v>#N/A</v>
      </c>
      <c r="K15" s="34"/>
      <c r="L15" s="34"/>
      <c r="M15" s="34"/>
      <c r="O15" s="13">
        <v>11</v>
      </c>
      <c r="P15" s="2">
        <v>25</v>
      </c>
      <c r="Q15" s="2">
        <v>9.6</v>
      </c>
      <c r="R15" s="2">
        <f t="shared" si="0"/>
        <v>240</v>
      </c>
      <c r="S15" s="2">
        <f t="shared" si="1"/>
        <v>625</v>
      </c>
      <c r="T15" s="14">
        <f t="shared" si="2"/>
        <v>92.16</v>
      </c>
      <c r="W15" s="3">
        <v>22.6</v>
      </c>
      <c r="X15" s="3">
        <v>445</v>
      </c>
      <c r="Y15" s="8"/>
      <c r="Z15" s="9" t="s">
        <v>18</v>
      </c>
      <c r="AA15" s="9">
        <f>MEDIAN(AA5:AA12)</f>
        <v>67.5</v>
      </c>
      <c r="AB15" s="9">
        <f>MEDIAN(AB5:AB12)</f>
        <v>10</v>
      </c>
    </row>
    <row r="16" spans="1:28" x14ac:dyDescent="0.25">
      <c r="O16" s="13">
        <v>12</v>
      </c>
      <c r="P16" s="2">
        <v>17</v>
      </c>
      <c r="Q16" s="2">
        <v>13.95</v>
      </c>
      <c r="R16" s="2">
        <f t="shared" si="0"/>
        <v>237.14999999999998</v>
      </c>
      <c r="S16" s="2">
        <f t="shared" si="1"/>
        <v>289</v>
      </c>
      <c r="T16" s="14">
        <f t="shared" si="2"/>
        <v>194.60249999999999</v>
      </c>
      <c r="W16" s="3">
        <v>17.2</v>
      </c>
      <c r="X16" s="3">
        <v>408</v>
      </c>
      <c r="Y16" s="8"/>
      <c r="Z16" s="9" t="s">
        <v>17</v>
      </c>
      <c r="AA16" s="9" t="e">
        <f>_xlfn.MODE.MULT(AA5:AA12)</f>
        <v>#N/A</v>
      </c>
      <c r="AB16" s="9">
        <f>_xlfn.MODE.MULT(AB5:AB12)</f>
        <v>15</v>
      </c>
    </row>
    <row r="17" spans="15:24" x14ac:dyDescent="0.25">
      <c r="O17" s="13">
        <v>13</v>
      </c>
      <c r="P17" s="2">
        <v>28</v>
      </c>
      <c r="Q17" s="2">
        <v>13.07</v>
      </c>
      <c r="R17" s="2">
        <f t="shared" si="0"/>
        <v>365.96000000000004</v>
      </c>
      <c r="S17" s="2">
        <f t="shared" si="1"/>
        <v>784</v>
      </c>
      <c r="T17" s="14">
        <f t="shared" si="2"/>
        <v>170.82490000000001</v>
      </c>
      <c r="V17" s="9" t="s">
        <v>15</v>
      </c>
      <c r="W17" s="9">
        <f>SUM(W5:W16)</f>
        <v>224.1</v>
      </c>
      <c r="X17" s="9">
        <f>SUM(X5:X16)</f>
        <v>4829</v>
      </c>
    </row>
    <row r="18" spans="15:24" x14ac:dyDescent="0.25">
      <c r="O18" s="13">
        <v>14</v>
      </c>
      <c r="P18" s="2">
        <v>32</v>
      </c>
      <c r="Q18" s="2">
        <v>6.6</v>
      </c>
      <c r="R18" s="2">
        <f t="shared" si="0"/>
        <v>211.2</v>
      </c>
      <c r="S18" s="2">
        <f t="shared" si="1"/>
        <v>1024</v>
      </c>
      <c r="T18" s="14">
        <f t="shared" si="2"/>
        <v>43.559999999999995</v>
      </c>
      <c r="V18" s="9" t="s">
        <v>16</v>
      </c>
      <c r="W18" s="9">
        <f>AVERAGE(W5:W16)</f>
        <v>18.675000000000001</v>
      </c>
      <c r="X18" s="9">
        <f>AVERAGE(X5:X16)</f>
        <v>402.41666666666669</v>
      </c>
    </row>
    <row r="19" spans="15:24" x14ac:dyDescent="0.25">
      <c r="O19" s="13">
        <v>15</v>
      </c>
      <c r="P19" s="2">
        <v>33</v>
      </c>
      <c r="Q19" s="2">
        <v>9.41</v>
      </c>
      <c r="R19" s="2">
        <f t="shared" si="0"/>
        <v>310.53000000000003</v>
      </c>
      <c r="S19" s="2">
        <f t="shared" si="1"/>
        <v>1089</v>
      </c>
      <c r="T19" s="14">
        <f t="shared" si="2"/>
        <v>88.548100000000005</v>
      </c>
      <c r="V19" s="9" t="s">
        <v>18</v>
      </c>
      <c r="W19" s="9">
        <f>MEDIAN(W5:W16)</f>
        <v>18.3</v>
      </c>
      <c r="X19" s="9">
        <f>MEDIAN(X5:X16)</f>
        <v>410</v>
      </c>
    </row>
    <row r="20" spans="15:24" x14ac:dyDescent="0.25">
      <c r="O20" s="13">
        <v>16</v>
      </c>
      <c r="P20" s="2">
        <v>34</v>
      </c>
      <c r="Q20" s="2">
        <v>5.87</v>
      </c>
      <c r="R20" s="2">
        <f t="shared" si="0"/>
        <v>199.58</v>
      </c>
      <c r="S20" s="2">
        <f t="shared" si="1"/>
        <v>1156</v>
      </c>
      <c r="T20" s="14">
        <f t="shared" si="2"/>
        <v>34.456900000000005</v>
      </c>
      <c r="V20" s="9" t="s">
        <v>17</v>
      </c>
      <c r="W20" s="9" t="e">
        <f>_xlfn.MODE.MULT(W5:W16)</f>
        <v>#N/A</v>
      </c>
      <c r="X20" s="9" t="e">
        <f>_xlfn.MODE.MULT(X5:X16)</f>
        <v>#N/A</v>
      </c>
    </row>
    <row r="21" spans="15:24" ht="15.75" thickBot="1" x14ac:dyDescent="0.3">
      <c r="O21" s="18">
        <v>17</v>
      </c>
      <c r="P21" s="6">
        <v>35</v>
      </c>
      <c r="Q21" s="6">
        <v>6.49</v>
      </c>
      <c r="R21" s="6">
        <f t="shared" si="0"/>
        <v>227.15</v>
      </c>
      <c r="S21" s="6">
        <f t="shared" si="1"/>
        <v>1225</v>
      </c>
      <c r="T21" s="19">
        <f t="shared" si="2"/>
        <v>42.120100000000001</v>
      </c>
    </row>
    <row r="22" spans="15:24" x14ac:dyDescent="0.25">
      <c r="O22" s="20" t="s">
        <v>15</v>
      </c>
      <c r="P22" s="21">
        <f>SUM(P5:P21)</f>
        <v>413</v>
      </c>
      <c r="Q22" s="21">
        <f>SUM(Q5:Q21)</f>
        <v>230.54999999999998</v>
      </c>
      <c r="R22" s="21">
        <f>SUM(R5:R21)</f>
        <v>5255.8599999999988</v>
      </c>
      <c r="S22" s="21">
        <f>SUM(S5:S21)</f>
        <v>10585</v>
      </c>
      <c r="T22" s="22">
        <f t="shared" ref="T22" si="9">SUM(T5:T21)</f>
        <v>3552.7205000000004</v>
      </c>
    </row>
    <row r="23" spans="15:24" ht="15.75" thickBot="1" x14ac:dyDescent="0.3">
      <c r="O23" s="15" t="s">
        <v>16</v>
      </c>
      <c r="P23" s="16">
        <f>AVERAGE(P5:P21)</f>
        <v>24.294117647058822</v>
      </c>
      <c r="Q23" s="16">
        <f t="shared" ref="Q23:T23" si="10">AVERAGE(Q5:Q21)</f>
        <v>13.561764705882352</v>
      </c>
      <c r="R23" s="16">
        <f t="shared" si="10"/>
        <v>309.16823529411755</v>
      </c>
      <c r="S23" s="16">
        <f t="shared" si="10"/>
        <v>622.64705882352939</v>
      </c>
      <c r="T23" s="17">
        <f t="shared" si="10"/>
        <v>208.98355882352942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2018-02-07T03:10:12Z</dcterms:created>
  <dcterms:modified xsi:type="dcterms:W3CDTF">2018-02-17T19:07:13Z</dcterms:modified>
</cp:coreProperties>
</file>