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645" yWindow="45" windowWidth="20730" windowHeight="11760" activeTab="5"/>
  </bookViews>
  <sheets>
    <sheet name="Stock summary" sheetId="4" r:id="rId1"/>
    <sheet name="StockData" sheetId="1" r:id="rId2"/>
    <sheet name="Portfolio" sheetId="2" r:id="rId3"/>
    <sheet name="EF + MVP" sheetId="3" r:id="rId4"/>
    <sheet name="CAPM" sheetId="5" r:id="rId5"/>
    <sheet name="Extra -APT" sheetId="6" r:id="rId6"/>
  </sheets>
  <definedNames>
    <definedName name="M">Portfolio!$I$1</definedName>
  </definedNames>
  <calcPr calcId="125725"/>
</workbook>
</file>

<file path=xl/calcChain.xml><?xml version="1.0" encoding="utf-8"?>
<calcChain xmlns="http://schemas.openxmlformats.org/spreadsheetml/2006/main">
  <c r="B11" i="6"/>
  <c r="C20" i="3"/>
  <c r="R31"/>
  <c r="R32"/>
  <c r="R33"/>
  <c r="R34"/>
  <c r="S34" s="1"/>
  <c r="R30"/>
  <c r="Q34"/>
  <c r="Q33"/>
  <c r="Q32"/>
  <c r="Q31"/>
  <c r="Q30"/>
  <c r="P30"/>
  <c r="O31"/>
  <c r="O32"/>
  <c r="O33"/>
  <c r="O34"/>
  <c r="O30"/>
  <c r="N31"/>
  <c r="N32"/>
  <c r="N33"/>
  <c r="N34"/>
  <c r="N30"/>
  <c r="M34"/>
  <c r="M33"/>
  <c r="M32"/>
  <c r="M31"/>
  <c r="M30"/>
  <c r="L30"/>
  <c r="S31"/>
  <c r="S32"/>
  <c r="S33"/>
  <c r="S30"/>
  <c r="Q26" i="2" l="1"/>
  <c r="Q25"/>
  <c r="Q24"/>
  <c r="Q23"/>
  <c r="Q22"/>
  <c r="Q27"/>
  <c r="P25"/>
  <c r="P24"/>
  <c r="P23"/>
  <c r="P22"/>
  <c r="O24"/>
  <c r="O23"/>
  <c r="O22"/>
  <c r="N23"/>
  <c r="N22"/>
  <c r="M22"/>
  <c r="Q15"/>
  <c r="Q14"/>
  <c r="Q13"/>
  <c r="Q12"/>
  <c r="Q11"/>
  <c r="P14"/>
  <c r="P13"/>
  <c r="P12"/>
  <c r="P11"/>
  <c r="O13"/>
  <c r="O12"/>
  <c r="O11"/>
  <c r="N11"/>
  <c r="N12"/>
  <c r="G4" l="1"/>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3"/>
  <c r="D3"/>
  <c r="E3"/>
  <c r="F3"/>
  <c r="G3"/>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4"/>
  <c r="B5"/>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N24" l="1"/>
  <c r="L24"/>
  <c r="M24"/>
  <c r="M13"/>
  <c r="N13"/>
  <c r="L13"/>
  <c r="N3"/>
  <c r="N4" s="1"/>
  <c r="N2"/>
  <c r="O25"/>
  <c r="L25"/>
  <c r="N25"/>
  <c r="M25"/>
  <c r="M14"/>
  <c r="O14"/>
  <c r="N14"/>
  <c r="O3"/>
  <c r="O4" s="1"/>
  <c r="O2"/>
  <c r="L14"/>
  <c r="P27"/>
  <c r="M27"/>
  <c r="O27"/>
  <c r="N27"/>
  <c r="N16"/>
  <c r="Q16"/>
  <c r="O16"/>
  <c r="P16"/>
  <c r="M16"/>
  <c r="L16"/>
  <c r="Q3"/>
  <c r="Q4" s="1"/>
  <c r="Q2"/>
  <c r="M23"/>
  <c r="L23"/>
  <c r="M12"/>
  <c r="M3"/>
  <c r="M2"/>
  <c r="N26"/>
  <c r="P26"/>
  <c r="O26"/>
  <c r="M26"/>
  <c r="M15"/>
  <c r="P15"/>
  <c r="O15"/>
  <c r="N15"/>
  <c r="P3"/>
  <c r="P4" s="1"/>
  <c r="P2"/>
  <c r="L15"/>
  <c r="L11"/>
  <c r="B3"/>
  <c r="L12" s="1"/>
  <c r="A3" i="1"/>
  <c r="J4" i="5" l="1"/>
  <c r="J5"/>
  <c r="J3"/>
  <c r="N7" s="1"/>
  <c r="J6"/>
  <c r="J7"/>
  <c r="O25"/>
  <c r="M4" i="2"/>
  <c r="L29"/>
  <c r="J8" i="5"/>
  <c r="L27" i="2"/>
  <c r="M11"/>
  <c r="L22"/>
  <c r="L3"/>
  <c r="L4" s="1"/>
  <c r="L2"/>
  <c r="L26"/>
  <c r="C6" i="3"/>
  <c r="C5"/>
  <c r="L7" i="2" l="1"/>
  <c r="L5"/>
  <c r="V7"/>
  <c r="L6"/>
  <c r="I1"/>
  <c r="F254" i="5"/>
  <c r="C5" i="1" l="1"/>
  <c r="D5"/>
  <c r="E5"/>
  <c r="F5"/>
  <c r="G5"/>
  <c r="B5"/>
  <c r="C1" i="2" l="1"/>
  <c r="M1" s="1"/>
  <c r="E1"/>
  <c r="O1" s="1"/>
  <c r="F1"/>
  <c r="P1" s="1"/>
  <c r="B1"/>
  <c r="L1" s="1"/>
  <c r="U16"/>
  <c r="K4" i="5"/>
  <c r="D1" i="2"/>
  <c r="N1" s="1"/>
  <c r="G1"/>
  <c r="Q1" s="1"/>
  <c r="K7" i="5"/>
  <c r="K6"/>
  <c r="K5"/>
  <c r="K3"/>
  <c r="U20" i="2" l="1"/>
  <c r="U19"/>
  <c r="U18"/>
  <c r="U17"/>
  <c r="C2" i="5" l="1"/>
  <c r="D2"/>
  <c r="E2"/>
  <c r="F2"/>
  <c r="G2"/>
  <c r="S6" s="1"/>
  <c r="B2"/>
  <c r="M10" i="2"/>
  <c r="N10"/>
  <c r="O10"/>
  <c r="P10"/>
  <c r="P21" s="1"/>
  <c r="K26" s="1"/>
  <c r="Q10"/>
  <c r="Q21" s="1"/>
  <c r="L10"/>
  <c r="B4" i="5"/>
  <c r="B5"/>
  <c r="B6"/>
  <c r="B7"/>
  <c r="B8"/>
  <c r="B9"/>
  <c r="B10"/>
  <c r="B11"/>
  <c r="B12"/>
  <c r="B13"/>
  <c r="B14"/>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K14" i="2" l="1"/>
  <c r="O21"/>
  <c r="K25" s="1"/>
  <c r="K12"/>
  <c r="M21"/>
  <c r="K23" s="1"/>
  <c r="K11"/>
  <c r="L21"/>
  <c r="K22" s="1"/>
  <c r="K13"/>
  <c r="N21"/>
  <c r="K24" s="1"/>
  <c r="C3" i="5"/>
  <c r="K15" i="2"/>
  <c r="I6" i="5"/>
  <c r="Q6"/>
  <c r="I4"/>
  <c r="O6"/>
  <c r="N6"/>
  <c r="I3"/>
  <c r="R6"/>
  <c r="I7"/>
  <c r="P6"/>
  <c r="I5"/>
  <c r="B15"/>
  <c r="B3"/>
  <c r="C39" l="1"/>
  <c r="B20" i="3" l="1"/>
  <c r="B19"/>
  <c r="B18"/>
  <c r="B17"/>
  <c r="B16"/>
  <c r="B15"/>
  <c r="B14"/>
  <c r="B13"/>
  <c r="B12"/>
  <c r="B11"/>
  <c r="B10"/>
  <c r="W2" i="2"/>
  <c r="G4" i="5"/>
  <c r="G5"/>
  <c r="G6"/>
  <c r="G7"/>
  <c r="G8"/>
  <c r="G9"/>
  <c r="G10"/>
  <c r="G11"/>
  <c r="G12"/>
  <c r="G13"/>
  <c r="G14"/>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N4" s="1"/>
  <c r="G249"/>
  <c r="G250"/>
  <c r="G251"/>
  <c r="G252"/>
  <c r="G253"/>
  <c r="G254"/>
  <c r="F4"/>
  <c r="F5"/>
  <c r="F6"/>
  <c r="F7"/>
  <c r="F8"/>
  <c r="F9"/>
  <c r="F10"/>
  <c r="F11"/>
  <c r="F12"/>
  <c r="F13"/>
  <c r="F14"/>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E4"/>
  <c r="E5"/>
  <c r="E6"/>
  <c r="E7"/>
  <c r="E8"/>
  <c r="E9"/>
  <c r="E10"/>
  <c r="E11"/>
  <c r="E12"/>
  <c r="E13"/>
  <c r="E14"/>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D4"/>
  <c r="D5"/>
  <c r="D6"/>
  <c r="D7"/>
  <c r="D8"/>
  <c r="D9"/>
  <c r="D10"/>
  <c r="D11"/>
  <c r="D12"/>
  <c r="D13"/>
  <c r="D14"/>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C5"/>
  <c r="C6"/>
  <c r="C7"/>
  <c r="C8"/>
  <c r="C9"/>
  <c r="C10"/>
  <c r="C11"/>
  <c r="C12"/>
  <c r="C13"/>
  <c r="C14"/>
  <c r="C17"/>
  <c r="C18"/>
  <c r="C19"/>
  <c r="C20"/>
  <c r="C21"/>
  <c r="C22"/>
  <c r="C23"/>
  <c r="C24"/>
  <c r="C25"/>
  <c r="C26"/>
  <c r="C27"/>
  <c r="C28"/>
  <c r="C29"/>
  <c r="C30"/>
  <c r="C31"/>
  <c r="C32"/>
  <c r="C33"/>
  <c r="C34"/>
  <c r="C35"/>
  <c r="C36"/>
  <c r="C37"/>
  <c r="C38"/>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N16" l="1"/>
  <c r="N15"/>
  <c r="N19"/>
  <c r="N18"/>
  <c r="N17"/>
  <c r="N8"/>
  <c r="G3"/>
  <c r="E3"/>
  <c r="D3"/>
  <c r="C4"/>
  <c r="C15"/>
  <c r="E15"/>
  <c r="G15"/>
  <c r="D15"/>
  <c r="F15"/>
  <c r="F3"/>
  <c r="D16"/>
  <c r="F16"/>
  <c r="V16" i="2"/>
  <c r="C16" i="5"/>
  <c r="E16"/>
  <c r="G16"/>
  <c r="W3" i="2"/>
  <c r="B6" i="3" l="1"/>
  <c r="R7" i="5"/>
  <c r="R8" s="1"/>
  <c r="S7"/>
  <c r="S8" s="1"/>
  <c r="B5" i="3"/>
  <c r="C7"/>
  <c r="P7" i="5"/>
  <c r="P8" s="1"/>
  <c r="O7"/>
  <c r="O8" s="1"/>
  <c r="O24" s="1"/>
  <c r="Q7"/>
  <c r="Q8" s="1"/>
  <c r="B7" i="3"/>
  <c r="V18" i="2"/>
  <c r="V20"/>
  <c r="V17"/>
  <c r="D14" i="3" l="1"/>
  <c r="E14" s="1"/>
  <c r="D10"/>
  <c r="C30"/>
  <c r="C12"/>
  <c r="C16"/>
  <c r="C11"/>
  <c r="C15"/>
  <c r="C19"/>
  <c r="C14"/>
  <c r="C18"/>
  <c r="C13"/>
  <c r="C17"/>
  <c r="C10"/>
  <c r="V19" i="2"/>
  <c r="E5" i="3"/>
  <c r="D19" s="1"/>
  <c r="E19" s="1"/>
  <c r="C31" l="1"/>
  <c r="B33" s="1"/>
  <c r="D12"/>
  <c r="E12" s="1"/>
  <c r="D18"/>
  <c r="E18" s="1"/>
  <c r="D11"/>
  <c r="E11" s="1"/>
  <c r="D16"/>
  <c r="E16" s="1"/>
  <c r="D13"/>
  <c r="E13" s="1"/>
  <c r="D15"/>
  <c r="E15" s="1"/>
  <c r="D20"/>
  <c r="E20" s="1"/>
  <c r="D17"/>
  <c r="E17" s="1"/>
  <c r="E10"/>
  <c r="D31" l="1"/>
  <c r="D30"/>
  <c r="B34" l="1"/>
  <c r="B35" s="1"/>
  <c r="A39" s="1"/>
</calcChain>
</file>

<file path=xl/sharedStrings.xml><?xml version="1.0" encoding="utf-8"?>
<sst xmlns="http://schemas.openxmlformats.org/spreadsheetml/2006/main" count="143" uniqueCount="116">
  <si>
    <t>Date</t>
  </si>
  <si>
    <t>Beta</t>
  </si>
  <si>
    <t>SP500</t>
  </si>
  <si>
    <t>daily returns</t>
  </si>
  <si>
    <t>M=</t>
  </si>
  <si>
    <t>ER</t>
  </si>
  <si>
    <t>Variance</t>
  </si>
  <si>
    <t>sd</t>
  </si>
  <si>
    <t>Covariance Matrix</t>
  </si>
  <si>
    <t xml:space="preserve">Correlation coefficient matrix </t>
  </si>
  <si>
    <t>Portfolio</t>
  </si>
  <si>
    <t>stock 2 weight</t>
  </si>
  <si>
    <t>squared</t>
  </si>
  <si>
    <r>
      <rPr>
        <sz val="11"/>
        <color theme="1"/>
        <rFont val="Calibri"/>
        <family val="2"/>
        <scheme val="minor"/>
      </rPr>
      <t>return</t>
    </r>
    <r>
      <rPr>
        <vertAlign val="subscript"/>
        <sz val="11"/>
        <color theme="1"/>
        <rFont val="Calibri"/>
        <family val="2"/>
        <scheme val="minor"/>
      </rPr>
      <t>p</t>
    </r>
  </si>
  <si>
    <r>
      <t>σ</t>
    </r>
    <r>
      <rPr>
        <vertAlign val="superscript"/>
        <sz val="11"/>
        <color theme="1"/>
        <rFont val="Calibri"/>
        <family val="2"/>
      </rPr>
      <t>2</t>
    </r>
    <r>
      <rPr>
        <vertAlign val="subscript"/>
        <sz val="11"/>
        <color theme="1"/>
        <rFont val="Calibri"/>
        <family val="2"/>
      </rPr>
      <t>p</t>
    </r>
  </si>
  <si>
    <r>
      <t>σ</t>
    </r>
    <r>
      <rPr>
        <vertAlign val="subscript"/>
        <sz val="11"/>
        <color theme="1"/>
        <rFont val="Calibri"/>
        <family val="2"/>
      </rPr>
      <t>p</t>
    </r>
  </si>
  <si>
    <t xml:space="preserve">Look at all the correlation coefficient for each pair which is the lowest </t>
  </si>
  <si>
    <t>Is the lowest risk portfolio also the portfolio with the lowest correlation coefficient?</t>
  </si>
  <si>
    <t>Efficient Frontier and the MVP</t>
  </si>
  <si>
    <r>
      <t>σ2</t>
    </r>
    <r>
      <rPr>
        <vertAlign val="subscript"/>
        <sz val="11"/>
        <color theme="1"/>
        <rFont val="Calibri"/>
        <family val="2"/>
      </rPr>
      <t>p</t>
    </r>
  </si>
  <si>
    <r>
      <t>σ</t>
    </r>
    <r>
      <rPr>
        <vertAlign val="subscript"/>
        <sz val="11"/>
        <color theme="1"/>
        <rFont val="Calibri"/>
        <family val="2"/>
        <scheme val="minor"/>
      </rPr>
      <t>p</t>
    </r>
  </si>
  <si>
    <t>Stock A</t>
  </si>
  <si>
    <t>Stock B</t>
  </si>
  <si>
    <t>Stock weight A %</t>
  </si>
  <si>
    <t>Stock weight B %</t>
  </si>
  <si>
    <t>MVP</t>
  </si>
  <si>
    <t>weight in Stock A</t>
  </si>
  <si>
    <t>weight in Stock B</t>
  </si>
  <si>
    <r>
      <t>Compare the MVP σ</t>
    </r>
    <r>
      <rPr>
        <vertAlign val="subscript"/>
        <sz val="11"/>
        <color theme="1"/>
        <rFont val="Calibri"/>
        <family val="2"/>
        <scheme val="minor"/>
      </rPr>
      <t>p</t>
    </r>
    <r>
      <rPr>
        <sz val="11"/>
        <color theme="1"/>
        <rFont val="Calibri"/>
        <family val="2"/>
        <scheme val="minor"/>
      </rPr>
      <t xml:space="preserve">  to the σ</t>
    </r>
    <r>
      <rPr>
        <vertAlign val="subscript"/>
        <sz val="11"/>
        <color theme="1"/>
        <rFont val="Calibri"/>
        <family val="2"/>
        <scheme val="minor"/>
      </rPr>
      <t>p</t>
    </r>
    <r>
      <rPr>
        <sz val="11"/>
        <color theme="1"/>
        <rFont val="Calibri"/>
        <family val="2"/>
        <scheme val="minor"/>
      </rPr>
      <t xml:space="preserve">  in the Efficient Frontier </t>
    </r>
  </si>
  <si>
    <t>Highlight the lowest risk combo</t>
  </si>
  <si>
    <t>Beta Estimate</t>
  </si>
  <si>
    <t xml:space="preserve">Beta Given </t>
  </si>
  <si>
    <t>Estimate Beta</t>
  </si>
  <si>
    <t>rf</t>
  </si>
  <si>
    <r>
      <t>ER</t>
    </r>
    <r>
      <rPr>
        <vertAlign val="subscript"/>
        <sz val="11"/>
        <color theme="1"/>
        <rFont val="Calibri"/>
        <family val="2"/>
        <scheme val="minor"/>
      </rPr>
      <t>M</t>
    </r>
  </si>
  <si>
    <r>
      <t>Er</t>
    </r>
    <r>
      <rPr>
        <vertAlign val="subscript"/>
        <sz val="11"/>
        <color theme="1"/>
        <rFont val="Calibri"/>
        <family val="2"/>
        <scheme val="minor"/>
      </rPr>
      <t>i</t>
    </r>
  </si>
  <si>
    <t xml:space="preserve">CAPM </t>
  </si>
  <si>
    <t>SML</t>
  </si>
  <si>
    <t>Risk (beta)</t>
  </si>
  <si>
    <t>CAPM</t>
  </si>
  <si>
    <t xml:space="preserve">return </t>
  </si>
  <si>
    <t>APT</t>
  </si>
  <si>
    <t>Actual IR</t>
  </si>
  <si>
    <t>E(ri)</t>
  </si>
  <si>
    <t>E(IR)</t>
  </si>
  <si>
    <t>beta</t>
  </si>
  <si>
    <t>APT multifactor</t>
  </si>
  <si>
    <t xml:space="preserve">Give a short fundamental summary about the following stocks </t>
  </si>
  <si>
    <t>Sector</t>
  </si>
  <si>
    <t>Industry</t>
  </si>
  <si>
    <t>Summary</t>
  </si>
  <si>
    <t/>
  </si>
  <si>
    <t>Analyst Opinion</t>
  </si>
  <si>
    <t>Choose the portfolio with lowest risk</t>
  </si>
  <si>
    <t>Actual EM Rate</t>
  </si>
  <si>
    <t>What decisions would you make this make this portfolio better?</t>
  </si>
  <si>
    <t>E(UEmR)</t>
  </si>
  <si>
    <t>stock 1weight</t>
  </si>
  <si>
    <t>CORREL(WM,VGZ)</t>
  </si>
  <si>
    <t>Research how APT differs from CAPM and answer the questionnaire questions</t>
  </si>
  <si>
    <t>FB</t>
  </si>
  <si>
    <t>BHP</t>
  </si>
  <si>
    <t>AXP</t>
  </si>
  <si>
    <t>MDIT</t>
  </si>
  <si>
    <t>BND</t>
  </si>
  <si>
    <t>Import Daily close prices  for the following stocks from 7/18/16 to 7/18/17 (~ 1 year of data ) from yahoo finance</t>
  </si>
  <si>
    <t>FB,BHP</t>
  </si>
  <si>
    <t>FB,AXP</t>
  </si>
  <si>
    <t>FB,BND</t>
  </si>
  <si>
    <t>FB,MDIT</t>
  </si>
  <si>
    <t>FB,SP500</t>
  </si>
  <si>
    <t>Portfolio : FB, MDIT</t>
  </si>
  <si>
    <t>FB undervalued or overvalued?</t>
  </si>
  <si>
    <t xml:space="preserve">FB expected return </t>
  </si>
  <si>
    <t>FB CAPM required</t>
  </si>
  <si>
    <t>E(Ro)</t>
  </si>
  <si>
    <t>Actual Ro</t>
  </si>
  <si>
    <t>Basic Materials</t>
  </si>
  <si>
    <t>Industrial Metals and Minerals</t>
  </si>
  <si>
    <t xml:space="preserve">BHP Billiton Limited discovers, acquires, develops, and markets natural resources worldwide while operating through 4 segments:Petroleum/Copper/Iron Ore/Coal. It also explores for copper, silver, lead, zinc, molybdenum, uranium, gold, iron ore, and metallurgical and thermal coal. The company explores for/develops/produces/markets oil in the Gulf of Mexico/Western Australia/Trinidad and Tobago </t>
  </si>
  <si>
    <t>Technology</t>
  </si>
  <si>
    <t>Internet Information Providers</t>
  </si>
  <si>
    <t>Facebook, Inc. provides various products to connect and share through mobile devices, personal computers, and other surfaces worldwide. Its solutions include Facebook Website/Facebook Mobile App and Messenger - a mobile application as well as WhatsApp Messenger, another type of mobile messaging application.</t>
  </si>
  <si>
    <t>American Express Company, provides charge and credit payment card products/travel-related services to consumers and businesses worldwide. It operates through four segments: U.S. Consumer Services, International Consumer and Network Services, Global Commercial Services, and Global Merchant Services. The company's products and services include charge and credit card products, as well as other payment and financing products; network services; expense management products and services; travel-related services; and stored value/prepaid products.</t>
  </si>
  <si>
    <t>Financial</t>
  </si>
  <si>
    <t>Credit Services</t>
  </si>
  <si>
    <t>Intermediate-Term Bond</t>
  </si>
  <si>
    <t>N/A</t>
  </si>
  <si>
    <t xml:space="preserve">Bloomberg Barclays U.S. Aggregate Float Adjusted Index represents a wide spectrum of public, investment-grade, taxable, fixed income securities in the United States-including government, corporate, and international dollar-denominated bonds, as well as mortgage-backed and asset-backed securities-all with maturities of more than 1 year. </t>
  </si>
  <si>
    <t>Healthcare</t>
  </si>
  <si>
    <t>Medical Laboratories and Research</t>
  </si>
  <si>
    <t>The S&amp;P 500 is widely regarded as the most accurate gauge of the performance of large-cap American equities. While the S&amp;P 500 focuses on the large-cap sector of the market; it is considered representative of the market because it includes a significant portion of the total value of the market. The 500 companies included in the S&amp;P 500 are selected by the S&amp;P Index Committee, a team of analysts and economists at Standard &amp; Poor's. These experts consider various factors when determining the 500 stocks that are included in the index, including market size, liquidity and industry grouping.</t>
  </si>
  <si>
    <t>Market Index</t>
  </si>
  <si>
    <t xml:space="preserve"> they would be overvalued.</t>
  </si>
  <si>
    <t>The MVP one is lower by:</t>
  </si>
  <si>
    <t>Since the FB's expected return is less than the CAPM requirement,</t>
  </si>
  <si>
    <t>Buy</t>
  </si>
  <si>
    <t>Strong Buy</t>
  </si>
  <si>
    <t>Hold</t>
  </si>
  <si>
    <t>No Data?</t>
  </si>
  <si>
    <t xml:space="preserve">A medical technology company, engages in the development, engineering, manufacture, and marketing of medical devices and consumables for the detection, risk assessment, and diagnosis of cancer and related diseases in the United States, Europe, and China. The company sells its products through direct sales and distributors. It serves histology and cytology laboratories associated with hospitals or research institutions, and independent laboratories. </t>
  </si>
  <si>
    <t>lowest sd</t>
  </si>
  <si>
    <t>highest ER</t>
  </si>
  <si>
    <t>highest sd</t>
  </si>
  <si>
    <t>Return</t>
  </si>
  <si>
    <t>Var</t>
  </si>
  <si>
    <t>wA</t>
  </si>
  <si>
    <t>wB</t>
  </si>
  <si>
    <t>sA</t>
  </si>
  <si>
    <t>sB</t>
  </si>
  <si>
    <t>ER(A)</t>
  </si>
  <si>
    <t>ER(B)</t>
  </si>
  <si>
    <t>CoR</t>
  </si>
  <si>
    <t>sdA</t>
  </si>
  <si>
    <t>sdB</t>
  </si>
  <si>
    <t xml:space="preserve">The main difference between the two models is the assumptions. The APT model uses fewer assumptions than the CAPM model. Unlike the CAPM model, the APT model works on not indicating the number of risk factors. Instead, for any multifactor model assumed to generate returns, which follows a return-generating process, the theory gives the associated expression for the asset’s expected return. While the CAPM formula requires the input of the expected market return, the APT formula uses an asset's expected rate of return and the risk premium of multiple macroeconomic factors.
</t>
  </si>
</sst>
</file>

<file path=xl/styles.xml><?xml version="1.0" encoding="utf-8"?>
<styleSheet xmlns="http://schemas.openxmlformats.org/spreadsheetml/2006/main">
  <numFmts count="7">
    <numFmt numFmtId="164" formatCode="0.00000"/>
    <numFmt numFmtId="165" formatCode="0.000%"/>
    <numFmt numFmtId="166" formatCode="0.0000%"/>
    <numFmt numFmtId="167" formatCode="0.0000000"/>
    <numFmt numFmtId="168" formatCode="0.00000%"/>
    <numFmt numFmtId="169" formatCode="0.00000000"/>
    <numFmt numFmtId="170" formatCode="0.0000000%"/>
  </numFmts>
  <fonts count="11">
    <font>
      <sz val="11"/>
      <color theme="1"/>
      <name val="Calibri"/>
      <family val="2"/>
      <scheme val="minor"/>
    </font>
    <font>
      <sz val="11"/>
      <color theme="1"/>
      <name val="Calibri"/>
      <family val="2"/>
      <scheme val="minor"/>
    </font>
    <font>
      <b/>
      <i/>
      <sz val="11"/>
      <color theme="1"/>
      <name val="Calibri"/>
      <family val="2"/>
      <scheme val="minor"/>
    </font>
    <font>
      <vertAlign val="subscript"/>
      <sz val="11"/>
      <color theme="1"/>
      <name val="Calibri"/>
      <family val="2"/>
      <scheme val="minor"/>
    </font>
    <font>
      <sz val="11"/>
      <color theme="1"/>
      <name val="Calibri"/>
      <family val="2"/>
    </font>
    <font>
      <vertAlign val="superscript"/>
      <sz val="11"/>
      <color theme="1"/>
      <name val="Calibri"/>
      <family val="2"/>
    </font>
    <font>
      <vertAlign val="subscript"/>
      <sz val="11"/>
      <color theme="1"/>
      <name val="Calibri"/>
      <family val="2"/>
    </font>
    <font>
      <sz val="11"/>
      <color rgb="FF9C6500"/>
      <name val="Calibri"/>
      <family val="2"/>
      <scheme val="minor"/>
    </font>
    <font>
      <sz val="11"/>
      <name val="Calibri"/>
      <family val="2"/>
      <scheme val="minor"/>
    </font>
    <font>
      <b/>
      <i/>
      <sz val="11"/>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EB9C"/>
      </patternFill>
    </fill>
    <fill>
      <patternFill patternType="solid">
        <fgColor theme="2" tint="-0.499984740745262"/>
        <bgColor indexed="64"/>
      </patternFill>
    </fill>
    <fill>
      <patternFill patternType="solid">
        <fgColor theme="7" tint="0.799981688894314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7" fillId="7" borderId="0" applyNumberFormat="0" applyBorder="0" applyAlignment="0" applyProtection="0"/>
  </cellStyleXfs>
  <cellXfs count="78">
    <xf numFmtId="0" fontId="0" fillId="0" borderId="0" xfId="0"/>
    <xf numFmtId="14" fontId="0" fillId="0" borderId="0" xfId="0" applyNumberFormat="1"/>
    <xf numFmtId="0" fontId="0" fillId="2" borderId="0" xfId="0" applyFill="1"/>
    <xf numFmtId="0" fontId="0" fillId="3" borderId="0" xfId="0" applyFill="1"/>
    <xf numFmtId="0" fontId="0" fillId="0" borderId="0" xfId="0" applyFill="1"/>
    <xf numFmtId="0" fontId="2" fillId="0" borderId="0" xfId="0" applyFont="1" applyFill="1" applyBorder="1"/>
    <xf numFmtId="0" fontId="2" fillId="0" borderId="0" xfId="0" applyFont="1" applyFill="1"/>
    <xf numFmtId="0" fontId="0" fillId="2" borderId="2" xfId="0" applyFill="1" applyBorder="1"/>
    <xf numFmtId="0" fontId="0" fillId="2" borderId="2" xfId="0" applyFont="1" applyFill="1" applyBorder="1"/>
    <xf numFmtId="0" fontId="3" fillId="0" borderId="0" xfId="0" applyFont="1"/>
    <xf numFmtId="0" fontId="4" fillId="0" borderId="0" xfId="0" applyFont="1"/>
    <xf numFmtId="164" fontId="0" fillId="4" borderId="0" xfId="0" applyNumberFormat="1" applyFill="1"/>
    <xf numFmtId="0" fontId="0" fillId="4" borderId="0" xfId="0" applyFill="1"/>
    <xf numFmtId="10" fontId="0" fillId="4" borderId="0" xfId="1" applyNumberFormat="1" applyFont="1" applyFill="1"/>
    <xf numFmtId="9" fontId="0" fillId="0" borderId="0" xfId="1" applyNumberFormat="1" applyFont="1"/>
    <xf numFmtId="0" fontId="0" fillId="5" borderId="0" xfId="0" applyFill="1"/>
    <xf numFmtId="2" fontId="0" fillId="4" borderId="0" xfId="0" applyNumberFormat="1" applyFill="1"/>
    <xf numFmtId="165" fontId="0" fillId="4" borderId="0" xfId="1" applyNumberFormat="1" applyFont="1" applyFill="1"/>
    <xf numFmtId="0" fontId="0" fillId="0" borderId="0" xfId="0" applyAlignment="1">
      <alignment horizontal="center"/>
    </xf>
    <xf numFmtId="0" fontId="4" fillId="3" borderId="0" xfId="0" applyFont="1" applyFill="1" applyAlignment="1">
      <alignment horizontal="right"/>
    </xf>
    <xf numFmtId="166" fontId="0" fillId="4" borderId="0" xfId="1" applyNumberFormat="1" applyFont="1" applyFill="1"/>
    <xf numFmtId="0" fontId="2" fillId="0" borderId="0" xfId="0" applyFont="1"/>
    <xf numFmtId="0" fontId="0" fillId="0" borderId="3" xfId="0" applyBorder="1"/>
    <xf numFmtId="0" fontId="0" fillId="0" borderId="0" xfId="0" applyFont="1"/>
    <xf numFmtId="0" fontId="0" fillId="6" borderId="0" xfId="0" applyFill="1"/>
    <xf numFmtId="167" fontId="0" fillId="4" borderId="0" xfId="0" applyNumberFormat="1" applyFill="1"/>
    <xf numFmtId="0" fontId="0" fillId="4" borderId="0" xfId="0" applyFill="1" applyAlignment="1">
      <alignment horizontal="right"/>
    </xf>
    <xf numFmtId="0" fontId="0" fillId="4" borderId="0" xfId="0" applyFill="1" applyAlignment="1">
      <alignment horizontal="left"/>
    </xf>
    <xf numFmtId="0" fontId="0" fillId="2" borderId="1" xfId="0" applyFill="1" applyBorder="1"/>
    <xf numFmtId="9" fontId="0" fillId="0" borderId="0" xfId="1" applyFont="1"/>
    <xf numFmtId="0" fontId="8" fillId="3" borderId="0" xfId="2" applyFont="1" applyFill="1"/>
    <xf numFmtId="164" fontId="0" fillId="0" borderId="0" xfId="0" applyNumberFormat="1"/>
    <xf numFmtId="166" fontId="0" fillId="4" borderId="0" xfId="0" applyNumberFormat="1" applyFill="1"/>
    <xf numFmtId="165" fontId="0" fillId="4" borderId="0" xfId="1" applyNumberFormat="1" applyFont="1" applyFill="1" applyAlignment="1">
      <alignment horizontal="right"/>
    </xf>
    <xf numFmtId="0" fontId="8" fillId="0" borderId="0" xfId="0" applyFont="1"/>
    <xf numFmtId="0" fontId="8" fillId="2" borderId="0" xfId="0" applyFont="1" applyFill="1"/>
    <xf numFmtId="0" fontId="9" fillId="0" borderId="0" xfId="0" applyFont="1" applyFill="1"/>
    <xf numFmtId="0" fontId="8" fillId="2" borderId="2" xfId="0" applyFont="1" applyFill="1" applyBorder="1"/>
    <xf numFmtId="0" fontId="8" fillId="4" borderId="0" xfId="0" applyFont="1" applyFill="1"/>
    <xf numFmtId="165" fontId="0" fillId="4" borderId="0" xfId="0" applyNumberFormat="1" applyFill="1"/>
    <xf numFmtId="0" fontId="8" fillId="5" borderId="0" xfId="0" applyFont="1" applyFill="1"/>
    <xf numFmtId="0" fontId="8" fillId="3" borderId="0" xfId="0" applyFont="1" applyFill="1"/>
    <xf numFmtId="10" fontId="8" fillId="4" borderId="0" xfId="1" applyNumberFormat="1" applyFont="1" applyFill="1"/>
    <xf numFmtId="14" fontId="8" fillId="0" borderId="0" xfId="0" applyNumberFormat="1" applyFont="1"/>
    <xf numFmtId="168" fontId="0" fillId="4" borderId="0" xfId="1" applyNumberFormat="1" applyFont="1" applyFill="1"/>
    <xf numFmtId="0" fontId="0" fillId="4" borderId="0" xfId="0" applyFont="1" applyFill="1"/>
    <xf numFmtId="0" fontId="0" fillId="0" borderId="0" xfId="0" applyAlignment="1">
      <alignment vertical="top"/>
    </xf>
    <xf numFmtId="0" fontId="8" fillId="0" borderId="3" xfId="0" applyFont="1" applyBorder="1" applyAlignment="1">
      <alignment vertical="top"/>
    </xf>
    <xf numFmtId="0" fontId="8" fillId="0" borderId="0" xfId="0" applyFont="1" applyAlignment="1">
      <alignment vertical="top"/>
    </xf>
    <xf numFmtId="0" fontId="0" fillId="4" borderId="0" xfId="0" applyFill="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0" fillId="0" borderId="0" xfId="0" quotePrefix="1" applyAlignment="1">
      <alignment vertical="top"/>
    </xf>
    <xf numFmtId="0" fontId="10" fillId="4" borderId="0" xfId="0" applyFont="1" applyFill="1" applyAlignment="1">
      <alignment vertical="top"/>
    </xf>
    <xf numFmtId="0" fontId="0" fillId="4" borderId="5" xfId="0" applyNumberFormat="1" applyFill="1" applyBorder="1" applyAlignment="1">
      <alignment vertical="top" wrapText="1"/>
    </xf>
    <xf numFmtId="0" fontId="0" fillId="4" borderId="6" xfId="0" applyNumberFormat="1" applyFill="1" applyBorder="1" applyAlignment="1">
      <alignment vertical="top" wrapText="1"/>
    </xf>
    <xf numFmtId="0" fontId="0" fillId="4" borderId="3" xfId="0" applyFont="1" applyFill="1" applyBorder="1" applyAlignment="1">
      <alignment vertical="top"/>
    </xf>
    <xf numFmtId="0" fontId="0" fillId="4" borderId="4" xfId="0" applyFont="1" applyFill="1" applyBorder="1" applyAlignment="1">
      <alignment vertical="top"/>
    </xf>
    <xf numFmtId="0" fontId="0" fillId="4" borderId="5" xfId="0" applyFill="1" applyBorder="1" applyAlignment="1">
      <alignment vertical="top"/>
    </xf>
    <xf numFmtId="0" fontId="0" fillId="4" borderId="6" xfId="0" applyFill="1" applyBorder="1" applyAlignment="1">
      <alignment vertical="top"/>
    </xf>
    <xf numFmtId="169" fontId="0" fillId="4" borderId="0" xfId="0" applyNumberFormat="1" applyFill="1"/>
    <xf numFmtId="169" fontId="0" fillId="8" borderId="0" xfId="0" applyNumberFormat="1" applyFill="1"/>
    <xf numFmtId="164" fontId="0" fillId="8" borderId="0" xfId="0" applyNumberFormat="1" applyFill="1"/>
    <xf numFmtId="170" fontId="0" fillId="4" borderId="0" xfId="1" applyNumberFormat="1" applyFont="1" applyFill="1"/>
    <xf numFmtId="9" fontId="0" fillId="6" borderId="0" xfId="1" applyNumberFormat="1" applyFont="1" applyFill="1"/>
    <xf numFmtId="168" fontId="0" fillId="6" borderId="0" xfId="1" applyNumberFormat="1" applyFont="1" applyFill="1"/>
    <xf numFmtId="165" fontId="0" fillId="6" borderId="0" xfId="1" applyNumberFormat="1" applyFont="1" applyFill="1"/>
    <xf numFmtId="14" fontId="0" fillId="6" borderId="0" xfId="0" applyNumberFormat="1" applyFill="1"/>
    <xf numFmtId="169" fontId="0" fillId="0" borderId="0" xfId="0" applyNumberFormat="1"/>
    <xf numFmtId="167" fontId="0" fillId="0" borderId="0" xfId="0" applyNumberFormat="1"/>
    <xf numFmtId="0" fontId="0" fillId="9" borderId="3" xfId="0" applyFill="1" applyBorder="1"/>
    <xf numFmtId="0" fontId="0" fillId="9" borderId="4" xfId="0" applyFill="1" applyBorder="1"/>
    <xf numFmtId="168" fontId="0" fillId="9" borderId="4" xfId="1" applyNumberFormat="1" applyFont="1" applyFill="1" applyBorder="1"/>
    <xf numFmtId="0" fontId="10" fillId="9" borderId="1" xfId="0" applyFont="1" applyFill="1" applyBorder="1"/>
    <xf numFmtId="0" fontId="10" fillId="9" borderId="5" xfId="0" applyFont="1" applyFill="1" applyBorder="1"/>
    <xf numFmtId="10" fontId="0" fillId="0" borderId="0" xfId="0" applyNumberFormat="1"/>
    <xf numFmtId="0" fontId="0" fillId="4" borderId="0" xfId="1" applyNumberFormat="1" applyFont="1" applyFill="1"/>
    <xf numFmtId="0" fontId="0" fillId="4" borderId="0" xfId="0" applyFill="1" applyAlignment="1">
      <alignment vertical="top" wrapText="1"/>
    </xf>
  </cellXfs>
  <cellStyles count="3">
    <cellStyle name="Neutral" xfId="2"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'EF + MVP'!$E$10:$E$20</c:f>
              <c:numCache>
                <c:formatCode>0.000%</c:formatCode>
                <c:ptCount val="11"/>
                <c:pt idx="0">
                  <c:v>0.13621961875625579</c:v>
                </c:pt>
                <c:pt idx="1">
                  <c:v>0.12259084847272295</c:v>
                </c:pt>
                <c:pt idx="2">
                  <c:v>0.10897428803450857</c:v>
                </c:pt>
                <c:pt idx="3">
                  <c:v>9.5375167125397092E-2</c:v>
                </c:pt>
                <c:pt idx="4">
                  <c:v>8.1802183858197167E-2</c:v>
                </c:pt>
                <c:pt idx="5">
                  <c:v>6.8270929332671565E-2</c:v>
                </c:pt>
                <c:pt idx="6">
                  <c:v>5.4812316390811765E-2</c:v>
                </c:pt>
                <c:pt idx="7">
                  <c:v>4.1497084144669037E-2</c:v>
                </c:pt>
                <c:pt idx="8">
                  <c:v>2.8526718793028184E-2</c:v>
                </c:pt>
                <c:pt idx="9">
                  <c:v>1.6723848417357412E-2</c:v>
                </c:pt>
                <c:pt idx="10">
                  <c:v>1.0942954577282274E-2</c:v>
                </c:pt>
              </c:numCache>
            </c:numRef>
          </c:xVal>
          <c:yVal>
            <c:numRef>
              <c:f>'EF + MVP'!$C$10:$C$20</c:f>
              <c:numCache>
                <c:formatCode>0.00000%</c:formatCode>
                <c:ptCount val="11"/>
                <c:pt idx="0">
                  <c:v>1.6199204174704407E-4</c:v>
                </c:pt>
                <c:pt idx="1">
                  <c:v>2.6907180738993514E-4</c:v>
                </c:pt>
                <c:pt idx="2">
                  <c:v>3.7615157303282618E-4</c:v>
                </c:pt>
                <c:pt idx="3">
                  <c:v>4.8323133867571723E-4</c:v>
                </c:pt>
                <c:pt idx="4">
                  <c:v>5.9031110431860827E-4</c:v>
                </c:pt>
                <c:pt idx="5">
                  <c:v>6.9739086996149931E-4</c:v>
                </c:pt>
                <c:pt idx="6">
                  <c:v>8.0447063560439036E-4</c:v>
                </c:pt>
                <c:pt idx="7">
                  <c:v>9.1155040124728129E-4</c:v>
                </c:pt>
                <c:pt idx="8">
                  <c:v>1.0186301668901724E-3</c:v>
                </c:pt>
                <c:pt idx="9">
                  <c:v>1.1257099325330635E-3</c:v>
                </c:pt>
                <c:pt idx="10">
                  <c:v>1.2327896981759545E-3</c:v>
                </c:pt>
              </c:numCache>
            </c:numRef>
          </c:yVal>
        </c:ser>
        <c:axId val="96031872"/>
        <c:axId val="105476096"/>
      </c:scatterChart>
      <c:valAx>
        <c:axId val="96031872"/>
        <c:scaling>
          <c:orientation val="minMax"/>
        </c:scaling>
        <c:axPos val="b"/>
        <c:title>
          <c:tx>
            <c:rich>
              <a:bodyPr/>
              <a:lstStyle/>
              <a:p>
                <a:pPr>
                  <a:defRPr/>
                </a:pPr>
                <a:r>
                  <a:rPr lang="en-US"/>
                  <a:t>Risk (sd)</a:t>
                </a:r>
              </a:p>
            </c:rich>
          </c:tx>
          <c:layout/>
        </c:title>
        <c:numFmt formatCode="0.000%" sourceLinked="1"/>
        <c:tickLblPos val="nextTo"/>
        <c:crossAx val="105476096"/>
        <c:crosses val="autoZero"/>
        <c:crossBetween val="midCat"/>
      </c:valAx>
      <c:valAx>
        <c:axId val="105476096"/>
        <c:scaling>
          <c:orientation val="minMax"/>
        </c:scaling>
        <c:axPos val="l"/>
        <c:majorGridlines/>
        <c:title>
          <c:tx>
            <c:rich>
              <a:bodyPr/>
              <a:lstStyle/>
              <a:p>
                <a:pPr>
                  <a:defRPr/>
                </a:pPr>
                <a:r>
                  <a:rPr lang="en-US"/>
                  <a:t>ERp</a:t>
                </a:r>
              </a:p>
            </c:rich>
          </c:tx>
          <c:layout/>
        </c:title>
        <c:numFmt formatCode="0.00000%" sourceLinked="1"/>
        <c:tickLblPos val="nextTo"/>
        <c:crossAx val="96031872"/>
        <c:crosses val="autoZero"/>
        <c:crossBetween val="midCat"/>
      </c:valAx>
    </c:plotArea>
    <c:legend>
      <c:legendPos val="r"/>
      <c:layout/>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 SML</a:t>
            </a:r>
          </a:p>
        </c:rich>
      </c:tx>
      <c:layout/>
    </c:title>
    <c:plotArea>
      <c:layout/>
      <c:scatterChart>
        <c:scatterStyle val="lineMarker"/>
        <c:ser>
          <c:idx val="0"/>
          <c:order val="0"/>
          <c:xVal>
            <c:numRef>
              <c:f>CAPM!$M$15:$M$19</c:f>
              <c:numCache>
                <c:formatCode>General</c:formatCode>
                <c:ptCount val="5"/>
                <c:pt idx="0">
                  <c:v>-1</c:v>
                </c:pt>
                <c:pt idx="1">
                  <c:v>-0.5</c:v>
                </c:pt>
                <c:pt idx="2">
                  <c:v>0</c:v>
                </c:pt>
                <c:pt idx="3">
                  <c:v>0.5</c:v>
                </c:pt>
                <c:pt idx="4">
                  <c:v>1</c:v>
                </c:pt>
              </c:numCache>
            </c:numRef>
          </c:xVal>
          <c:yVal>
            <c:numRef>
              <c:f>CAPM!$N$15:$N$19</c:f>
              <c:numCache>
                <c:formatCode>0.000%</c:formatCode>
                <c:ptCount val="5"/>
                <c:pt idx="0">
                  <c:v>2.0895569763074315E-2</c:v>
                </c:pt>
                <c:pt idx="1">
                  <c:v>1.5797784881537158E-2</c:v>
                </c:pt>
                <c:pt idx="2">
                  <c:v>1.0699999999999999E-2</c:v>
                </c:pt>
                <c:pt idx="3">
                  <c:v>5.6022151184628426E-3</c:v>
                </c:pt>
                <c:pt idx="4">
                  <c:v>5.0443023692568582E-4</c:v>
                </c:pt>
              </c:numCache>
            </c:numRef>
          </c:yVal>
        </c:ser>
        <c:axId val="98305920"/>
        <c:axId val="98307456"/>
      </c:scatterChart>
      <c:valAx>
        <c:axId val="98305920"/>
        <c:scaling>
          <c:orientation val="minMax"/>
        </c:scaling>
        <c:axPos val="b"/>
        <c:numFmt formatCode="General" sourceLinked="1"/>
        <c:tickLblPos val="nextTo"/>
        <c:crossAx val="98307456"/>
        <c:crosses val="autoZero"/>
        <c:crossBetween val="midCat"/>
      </c:valAx>
      <c:valAx>
        <c:axId val="98307456"/>
        <c:scaling>
          <c:orientation val="minMax"/>
        </c:scaling>
        <c:axPos val="l"/>
        <c:majorGridlines/>
        <c:numFmt formatCode="0.000%" sourceLinked="1"/>
        <c:tickLblPos val="nextTo"/>
        <c:crossAx val="98305920"/>
        <c:crosses val="autoZero"/>
        <c:crossBetween val="midCat"/>
      </c:valAx>
    </c:plotArea>
    <c:legend>
      <c:legendPos val="r"/>
      <c:layout/>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466724</xdr:colOff>
      <xdr:row>4</xdr:row>
      <xdr:rowOff>19049</xdr:rowOff>
    </xdr:from>
    <xdr:to>
      <xdr:col>18</xdr:col>
      <xdr:colOff>95249</xdr:colOff>
      <xdr:row>24</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628650</xdr:colOff>
      <xdr:row>29</xdr:row>
      <xdr:rowOff>0</xdr:rowOff>
    </xdr:from>
    <xdr:to>
      <xdr:col>1</xdr:col>
      <xdr:colOff>781050</xdr:colOff>
      <xdr:row>30</xdr:row>
      <xdr:rowOff>0</xdr:rowOff>
    </xdr:to>
    <xdr:pic>
      <xdr:nvPicPr>
        <xdr:cNvPr id="3" name="Picture 1"/>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685925" y="4038600"/>
          <a:ext cx="152400" cy="190500"/>
        </a:xfrm>
        <a:prstGeom prst="rect">
          <a:avLst/>
        </a:prstGeom>
        <a:noFill/>
      </xdr:spPr>
    </xdr:pic>
    <xdr:clientData/>
  </xdr:twoCellAnchor>
  <xdr:twoCellAnchor>
    <xdr:from>
      <xdr:col>1</xdr:col>
      <xdr:colOff>628650</xdr:colOff>
      <xdr:row>30</xdr:row>
      <xdr:rowOff>9525</xdr:rowOff>
    </xdr:from>
    <xdr:to>
      <xdr:col>1</xdr:col>
      <xdr:colOff>790575</xdr:colOff>
      <xdr:row>31</xdr:row>
      <xdr:rowOff>9525</xdr:rowOff>
    </xdr:to>
    <xdr:pic>
      <xdr:nvPicPr>
        <xdr:cNvPr id="4" name="Picture 2"/>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1685925" y="4238625"/>
          <a:ext cx="161925" cy="190500"/>
        </a:xfrm>
        <a:prstGeom prst="rect">
          <a:avLst/>
        </a:prstGeom>
        <a:noFill/>
      </xdr:spPr>
    </xdr:pic>
    <xdr:clientData/>
  </xdr:twoCellAnchor>
  <xdr:twoCellAnchor>
    <xdr:from>
      <xdr:col>0</xdr:col>
      <xdr:colOff>838200</xdr:colOff>
      <xdr:row>31</xdr:row>
      <xdr:rowOff>180975</xdr:rowOff>
    </xdr:from>
    <xdr:to>
      <xdr:col>0</xdr:col>
      <xdr:colOff>952500</xdr:colOff>
      <xdr:row>33</xdr:row>
      <xdr:rowOff>9525</xdr:rowOff>
    </xdr:to>
    <xdr:pic>
      <xdr:nvPicPr>
        <xdr:cNvPr id="5" name="Picture 3"/>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838200" y="4600575"/>
          <a:ext cx="114300" cy="209550"/>
        </a:xfrm>
        <a:prstGeom prst="rect">
          <a:avLst/>
        </a:prstGeom>
        <a:noFill/>
      </xdr:spPr>
    </xdr:pic>
    <xdr:clientData/>
  </xdr:twoCellAnchor>
  <xdr:twoCellAnchor>
    <xdr:from>
      <xdr:col>0</xdr:col>
      <xdr:colOff>762000</xdr:colOff>
      <xdr:row>33</xdr:row>
      <xdr:rowOff>19050</xdr:rowOff>
    </xdr:from>
    <xdr:to>
      <xdr:col>0</xdr:col>
      <xdr:colOff>990600</xdr:colOff>
      <xdr:row>34</xdr:row>
      <xdr:rowOff>38100</xdr:rowOff>
    </xdr:to>
    <xdr:pic>
      <xdr:nvPicPr>
        <xdr:cNvPr id="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762000" y="4819650"/>
          <a:ext cx="228600"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542925</xdr:colOff>
      <xdr:row>9</xdr:row>
      <xdr:rowOff>38100</xdr:rowOff>
    </xdr:from>
    <xdr:to>
      <xdr:col>23</xdr:col>
      <xdr:colOff>238125</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G8"/>
  <sheetViews>
    <sheetView topLeftCell="B1" workbookViewId="0">
      <selection activeCell="G4" sqref="G4"/>
    </sheetView>
  </sheetViews>
  <sheetFormatPr defaultRowHeight="15"/>
  <cols>
    <col min="1" max="1" width="15.28515625" bestFit="1" customWidth="1"/>
    <col min="2" max="2" width="35.140625" customWidth="1"/>
    <col min="3" max="3" width="28.5703125" customWidth="1"/>
    <col min="4" max="4" width="41.7109375" customWidth="1"/>
    <col min="5" max="5" width="26.28515625" customWidth="1"/>
    <col min="6" max="6" width="32.28515625" bestFit="1" customWidth="1"/>
    <col min="7" max="7" width="26.140625" customWidth="1"/>
  </cols>
  <sheetData>
    <row r="1" spans="1:7">
      <c r="A1" s="46"/>
      <c r="B1" s="46" t="s">
        <v>47</v>
      </c>
      <c r="C1" s="46"/>
      <c r="D1" s="46"/>
      <c r="E1" s="46"/>
      <c r="F1" s="46"/>
      <c r="G1" s="46"/>
    </row>
    <row r="2" spans="1:7">
      <c r="A2" s="46"/>
      <c r="B2" s="47" t="s">
        <v>61</v>
      </c>
      <c r="C2" s="48" t="s">
        <v>60</v>
      </c>
      <c r="D2" s="48" t="s">
        <v>62</v>
      </c>
      <c r="E2" s="48" t="s">
        <v>64</v>
      </c>
      <c r="F2" s="48" t="s">
        <v>63</v>
      </c>
      <c r="G2" s="48" t="s">
        <v>2</v>
      </c>
    </row>
    <row r="3" spans="1:7">
      <c r="A3" s="53" t="s">
        <v>50</v>
      </c>
      <c r="B3" s="50"/>
      <c r="C3" s="51"/>
      <c r="D3" s="51"/>
      <c r="E3" s="51"/>
      <c r="F3" s="51"/>
      <c r="G3" s="51"/>
    </row>
    <row r="4" spans="1:7" ht="213.75" customHeight="1">
      <c r="A4" s="49"/>
      <c r="B4" s="54" t="s">
        <v>79</v>
      </c>
      <c r="C4" s="55" t="s">
        <v>82</v>
      </c>
      <c r="D4" s="55" t="s">
        <v>83</v>
      </c>
      <c r="E4" s="55" t="s">
        <v>88</v>
      </c>
      <c r="F4" s="55" t="s">
        <v>100</v>
      </c>
      <c r="G4" s="55" t="s">
        <v>91</v>
      </c>
    </row>
    <row r="5" spans="1:7">
      <c r="A5" s="53" t="s">
        <v>48</v>
      </c>
      <c r="B5" s="56" t="s">
        <v>77</v>
      </c>
      <c r="C5" s="57" t="s">
        <v>80</v>
      </c>
      <c r="D5" s="57" t="s">
        <v>84</v>
      </c>
      <c r="E5" s="57" t="s">
        <v>86</v>
      </c>
      <c r="F5" s="57" t="s">
        <v>89</v>
      </c>
      <c r="G5" s="51" t="s">
        <v>92</v>
      </c>
    </row>
    <row r="6" spans="1:7">
      <c r="A6" s="53" t="s">
        <v>49</v>
      </c>
      <c r="B6" s="58" t="s">
        <v>78</v>
      </c>
      <c r="C6" s="59" t="s">
        <v>81</v>
      </c>
      <c r="D6" s="59" t="s">
        <v>85</v>
      </c>
      <c r="E6" s="59" t="s">
        <v>87</v>
      </c>
      <c r="F6" s="59" t="s">
        <v>90</v>
      </c>
      <c r="G6" s="59" t="s">
        <v>87</v>
      </c>
    </row>
    <row r="7" spans="1:7">
      <c r="A7" s="53" t="s">
        <v>52</v>
      </c>
      <c r="B7" s="50" t="s">
        <v>96</v>
      </c>
      <c r="C7" s="51" t="s">
        <v>97</v>
      </c>
      <c r="D7" s="51" t="s">
        <v>98</v>
      </c>
      <c r="E7" s="51" t="s">
        <v>87</v>
      </c>
      <c r="F7" s="51" t="s">
        <v>99</v>
      </c>
      <c r="G7" s="51" t="s">
        <v>87</v>
      </c>
    </row>
    <row r="8" spans="1:7">
      <c r="A8" s="52" t="s">
        <v>51</v>
      </c>
      <c r="B8" s="46"/>
      <c r="C8" s="46"/>
      <c r="D8" s="46"/>
      <c r="E8" s="46"/>
      <c r="F8" s="46"/>
      <c r="G8" s="46"/>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2:G508"/>
  <sheetViews>
    <sheetView topLeftCell="A4" zoomScaleNormal="100" workbookViewId="0">
      <selection activeCell="I245" sqref="I243:I245"/>
    </sheetView>
  </sheetViews>
  <sheetFormatPr defaultRowHeight="15"/>
  <cols>
    <col min="1" max="1" width="10.7109375" bestFit="1" customWidth="1"/>
  </cols>
  <sheetData>
    <row r="2" spans="1:7">
      <c r="B2" t="s">
        <v>65</v>
      </c>
    </row>
    <row r="3" spans="1:7">
      <c r="A3">
        <f>COUNT(A6:A508)</f>
        <v>253</v>
      </c>
    </row>
    <row r="4" spans="1:7">
      <c r="A4" s="3" t="s">
        <v>1</v>
      </c>
      <c r="B4" s="45">
        <v>1.2</v>
      </c>
      <c r="C4" s="45">
        <v>0.45</v>
      </c>
      <c r="D4" s="45">
        <v>1.1299999999999999</v>
      </c>
      <c r="E4" s="45">
        <v>1.07</v>
      </c>
      <c r="F4" s="45">
        <v>-0.64</v>
      </c>
      <c r="G4" s="45">
        <v>1</v>
      </c>
    </row>
    <row r="5" spans="1:7">
      <c r="A5" t="s">
        <v>0</v>
      </c>
      <c r="B5" s="35" t="str">
        <f>'Stock summary'!B2</f>
        <v>BHP</v>
      </c>
      <c r="C5" s="35" t="str">
        <f>'Stock summary'!C2</f>
        <v>FB</v>
      </c>
      <c r="D5" s="35" t="str">
        <f>'Stock summary'!D2</f>
        <v>AXP</v>
      </c>
      <c r="E5" s="35" t="str">
        <f>'Stock summary'!E2</f>
        <v>BND</v>
      </c>
      <c r="F5" s="35" t="str">
        <f>'Stock summary'!F2</f>
        <v>MDIT</v>
      </c>
      <c r="G5" s="35" t="str">
        <f>'Stock summary'!G2</f>
        <v>SP500</v>
      </c>
    </row>
    <row r="6" spans="1:7">
      <c r="A6" s="1">
        <v>42569</v>
      </c>
      <c r="B6" s="12">
        <v>30.25</v>
      </c>
      <c r="C6" s="12">
        <v>119.370003</v>
      </c>
      <c r="D6" s="12">
        <v>63.990001999999997</v>
      </c>
      <c r="E6" s="12">
        <v>84.080001999999993</v>
      </c>
      <c r="F6" s="12">
        <v>0.48</v>
      </c>
      <c r="G6" s="12">
        <v>2166.889893</v>
      </c>
    </row>
    <row r="7" spans="1:7">
      <c r="A7" s="1">
        <v>42570</v>
      </c>
      <c r="B7" s="12">
        <v>28.719999000000001</v>
      </c>
      <c r="C7" s="12">
        <v>120.610001</v>
      </c>
      <c r="D7" s="12">
        <v>64.160004000000001</v>
      </c>
      <c r="E7" s="12">
        <v>84.209998999999996</v>
      </c>
      <c r="F7" s="12">
        <v>0.48</v>
      </c>
      <c r="G7" s="12">
        <v>2163.780029</v>
      </c>
    </row>
    <row r="8" spans="1:7">
      <c r="A8" s="1">
        <v>42571</v>
      </c>
      <c r="B8" s="12">
        <v>28.32</v>
      </c>
      <c r="C8" s="12">
        <v>121.91999800000001</v>
      </c>
      <c r="D8" s="12">
        <v>64.480002999999996</v>
      </c>
      <c r="E8" s="12">
        <v>84.120002999999997</v>
      </c>
      <c r="F8" s="12">
        <v>0.48</v>
      </c>
      <c r="G8" s="12">
        <v>2173.0200199999999</v>
      </c>
    </row>
    <row r="9" spans="1:7">
      <c r="A9" s="1">
        <v>42572</v>
      </c>
      <c r="B9" s="12">
        <v>28.969999000000001</v>
      </c>
      <c r="C9" s="12">
        <v>120.610001</v>
      </c>
      <c r="D9" s="12">
        <v>63.43</v>
      </c>
      <c r="E9" s="12">
        <v>84.220000999999996</v>
      </c>
      <c r="F9" s="12">
        <v>0.48</v>
      </c>
      <c r="G9" s="12">
        <v>2165.169922</v>
      </c>
    </row>
    <row r="10" spans="1:7">
      <c r="A10" s="1">
        <v>42573</v>
      </c>
      <c r="B10" s="12">
        <v>28.549999</v>
      </c>
      <c r="C10" s="12">
        <v>121</v>
      </c>
      <c r="D10" s="12">
        <v>64.279999000000004</v>
      </c>
      <c r="E10" s="12">
        <v>84.230002999999996</v>
      </c>
      <c r="F10" s="12">
        <v>0.39</v>
      </c>
      <c r="G10" s="12">
        <v>2175.030029</v>
      </c>
    </row>
    <row r="11" spans="1:7">
      <c r="A11" s="1">
        <v>42576</v>
      </c>
      <c r="B11" s="12">
        <v>28.27</v>
      </c>
      <c r="C11" s="12">
        <v>121.629997</v>
      </c>
      <c r="D11" s="12">
        <v>64.330001999999993</v>
      </c>
      <c r="E11" s="12">
        <v>84.18</v>
      </c>
      <c r="F11" s="12">
        <v>0.6</v>
      </c>
      <c r="G11" s="12">
        <v>2168.4799800000001</v>
      </c>
    </row>
    <row r="12" spans="1:7">
      <c r="A12" s="1">
        <v>42577</v>
      </c>
      <c r="B12" s="12">
        <v>29.459999</v>
      </c>
      <c r="C12" s="12">
        <v>121.220001</v>
      </c>
      <c r="D12" s="12">
        <v>64.370002999999997</v>
      </c>
      <c r="E12" s="12">
        <v>84.169998000000007</v>
      </c>
      <c r="F12" s="12">
        <v>0.45</v>
      </c>
      <c r="G12" s="12">
        <v>2169.179932</v>
      </c>
    </row>
    <row r="13" spans="1:7">
      <c r="A13" s="1">
        <v>42578</v>
      </c>
      <c r="B13" s="12">
        <v>29.75</v>
      </c>
      <c r="C13" s="12">
        <v>123.339996</v>
      </c>
      <c r="D13" s="12">
        <v>64.589995999999999</v>
      </c>
      <c r="E13" s="12">
        <v>84.419998000000007</v>
      </c>
      <c r="F13" s="12">
        <v>0.45</v>
      </c>
      <c r="G13" s="12">
        <v>2166.580078</v>
      </c>
    </row>
    <row r="14" spans="1:7">
      <c r="A14" s="1">
        <v>42579</v>
      </c>
      <c r="B14" s="12">
        <v>29.559999000000001</v>
      </c>
      <c r="C14" s="12">
        <v>125</v>
      </c>
      <c r="D14" s="12">
        <v>64.790001000000004</v>
      </c>
      <c r="E14" s="12">
        <v>84.370002999999997</v>
      </c>
      <c r="F14" s="12">
        <v>0.45</v>
      </c>
      <c r="G14" s="12">
        <v>2170.0600589999999</v>
      </c>
    </row>
    <row r="15" spans="1:7">
      <c r="A15" s="1">
        <v>42580</v>
      </c>
      <c r="B15" s="12">
        <v>29.690000999999999</v>
      </c>
      <c r="C15" s="12">
        <v>123.94000200000001</v>
      </c>
      <c r="D15" s="12">
        <v>64.459998999999996</v>
      </c>
      <c r="E15" s="12">
        <v>84.639999000000003</v>
      </c>
      <c r="F15" s="12">
        <v>0.39</v>
      </c>
      <c r="G15" s="12">
        <v>2173.6000979999999</v>
      </c>
    </row>
    <row r="16" spans="1:7">
      <c r="A16" s="1">
        <v>42583</v>
      </c>
      <c r="B16" s="12">
        <v>29.23</v>
      </c>
      <c r="C16" s="12">
        <v>124.30999799999999</v>
      </c>
      <c r="D16" s="12">
        <v>64.129997000000003</v>
      </c>
      <c r="E16" s="12">
        <v>84.209998999999996</v>
      </c>
      <c r="F16" s="12">
        <v>0.39</v>
      </c>
      <c r="G16" s="12">
        <v>2170.8400879999999</v>
      </c>
    </row>
    <row r="17" spans="1:7">
      <c r="A17" s="1">
        <v>42584</v>
      </c>
      <c r="B17" s="12">
        <v>29.209999</v>
      </c>
      <c r="C17" s="12">
        <v>123.089996</v>
      </c>
      <c r="D17" s="12">
        <v>63.470001000000003</v>
      </c>
      <c r="E17" s="12">
        <v>84.129997000000003</v>
      </c>
      <c r="F17" s="12">
        <v>0.39</v>
      </c>
      <c r="G17" s="12">
        <v>2157.030029</v>
      </c>
    </row>
    <row r="18" spans="1:7">
      <c r="A18" s="1">
        <v>42585</v>
      </c>
      <c r="B18" s="12">
        <v>29.879999000000002</v>
      </c>
      <c r="C18" s="12">
        <v>122.510002</v>
      </c>
      <c r="D18" s="12">
        <v>63.830002</v>
      </c>
      <c r="E18" s="12">
        <v>84.129997000000003</v>
      </c>
      <c r="F18" s="12">
        <v>0.39</v>
      </c>
      <c r="G18" s="12">
        <v>2163.790039</v>
      </c>
    </row>
    <row r="19" spans="1:7">
      <c r="A19" s="1">
        <v>42586</v>
      </c>
      <c r="B19" s="12">
        <v>30.23</v>
      </c>
      <c r="C19" s="12">
        <v>124.360001</v>
      </c>
      <c r="D19" s="12">
        <v>63.939999</v>
      </c>
      <c r="E19" s="12">
        <v>84.279999000000004</v>
      </c>
      <c r="F19" s="12">
        <v>0.39</v>
      </c>
      <c r="G19" s="12">
        <v>2164.25</v>
      </c>
    </row>
    <row r="20" spans="1:7">
      <c r="A20" s="1">
        <v>42587</v>
      </c>
      <c r="B20" s="12">
        <v>31.02</v>
      </c>
      <c r="C20" s="12">
        <v>125.150002</v>
      </c>
      <c r="D20" s="12">
        <v>65.519997000000004</v>
      </c>
      <c r="E20" s="12">
        <v>84</v>
      </c>
      <c r="F20" s="12">
        <v>0.39</v>
      </c>
      <c r="G20" s="12">
        <v>2182.8701169999999</v>
      </c>
    </row>
    <row r="21" spans="1:7">
      <c r="A21" s="1">
        <v>42590</v>
      </c>
      <c r="B21" s="12">
        <v>31.48</v>
      </c>
      <c r="C21" s="12">
        <v>125.260002</v>
      </c>
      <c r="D21" s="12">
        <v>65.830001999999993</v>
      </c>
      <c r="E21" s="12">
        <v>84.010002</v>
      </c>
      <c r="F21" s="12">
        <v>0.39</v>
      </c>
      <c r="G21" s="12">
        <v>2180.889893</v>
      </c>
    </row>
    <row r="22" spans="1:7">
      <c r="A22" s="1">
        <v>42591</v>
      </c>
      <c r="B22" s="12">
        <v>31.24</v>
      </c>
      <c r="C22" s="12">
        <v>125.05999799999999</v>
      </c>
      <c r="D22" s="12">
        <v>65.389999000000003</v>
      </c>
      <c r="E22" s="12">
        <v>84.25</v>
      </c>
      <c r="F22" s="12">
        <v>0.6</v>
      </c>
      <c r="G22" s="12">
        <v>2181.73999</v>
      </c>
    </row>
    <row r="23" spans="1:7">
      <c r="A23" s="1">
        <v>42592</v>
      </c>
      <c r="B23" s="12">
        <v>30.9</v>
      </c>
      <c r="C23" s="12">
        <v>124.879997</v>
      </c>
      <c r="D23" s="12">
        <v>64.739998</v>
      </c>
      <c r="E23" s="12">
        <v>84.360000999999997</v>
      </c>
      <c r="F23" s="12">
        <v>0.6</v>
      </c>
      <c r="G23" s="12">
        <v>2175.48999</v>
      </c>
    </row>
    <row r="24" spans="1:7">
      <c r="A24" s="1">
        <v>42593</v>
      </c>
      <c r="B24" s="12">
        <v>31.549999</v>
      </c>
      <c r="C24" s="12">
        <v>124.900002</v>
      </c>
      <c r="D24" s="12">
        <v>65.480002999999996</v>
      </c>
      <c r="E24" s="12">
        <v>84.139999000000003</v>
      </c>
      <c r="F24" s="12">
        <v>0.6</v>
      </c>
      <c r="G24" s="12">
        <v>2185.790039</v>
      </c>
    </row>
    <row r="25" spans="1:7">
      <c r="A25" s="1">
        <v>42594</v>
      </c>
      <c r="B25" s="12">
        <v>30.969999000000001</v>
      </c>
      <c r="C25" s="12">
        <v>124.879997</v>
      </c>
      <c r="D25" s="12">
        <v>65.379997000000003</v>
      </c>
      <c r="E25" s="12">
        <v>84.330001999999993</v>
      </c>
      <c r="F25" s="12">
        <v>0.6</v>
      </c>
      <c r="G25" s="12">
        <v>2184.0500489999999</v>
      </c>
    </row>
    <row r="26" spans="1:7">
      <c r="A26" s="1">
        <v>42597</v>
      </c>
      <c r="B26" s="12">
        <v>31.200001</v>
      </c>
      <c r="C26" s="12">
        <v>123.900002</v>
      </c>
      <c r="D26" s="12">
        <v>65.629997000000003</v>
      </c>
      <c r="E26" s="12">
        <v>84.190002000000007</v>
      </c>
      <c r="F26" s="12">
        <v>0.6</v>
      </c>
      <c r="G26" s="12">
        <v>2190.1499020000001</v>
      </c>
    </row>
    <row r="27" spans="1:7">
      <c r="A27" s="1">
        <v>42598</v>
      </c>
      <c r="B27" s="12">
        <v>31.5</v>
      </c>
      <c r="C27" s="12">
        <v>123.300003</v>
      </c>
      <c r="D27" s="12">
        <v>65.300003000000004</v>
      </c>
      <c r="E27" s="12">
        <v>84.150002000000001</v>
      </c>
      <c r="F27" s="12">
        <v>0.6</v>
      </c>
      <c r="G27" s="12">
        <v>2178.1499020000001</v>
      </c>
    </row>
    <row r="28" spans="1:7">
      <c r="A28" s="1">
        <v>42599</v>
      </c>
      <c r="B28" s="12">
        <v>31.91</v>
      </c>
      <c r="C28" s="12">
        <v>124.370003</v>
      </c>
      <c r="D28" s="12">
        <v>65.680000000000007</v>
      </c>
      <c r="E28" s="12">
        <v>84.279999000000004</v>
      </c>
      <c r="F28" s="12">
        <v>0.6</v>
      </c>
      <c r="G28" s="12">
        <v>2182.219971</v>
      </c>
    </row>
    <row r="29" spans="1:7">
      <c r="A29" s="1">
        <v>42600</v>
      </c>
      <c r="B29" s="12">
        <v>32.509998000000003</v>
      </c>
      <c r="C29" s="12">
        <v>123.910004</v>
      </c>
      <c r="D29" s="12">
        <v>65.629997000000003</v>
      </c>
      <c r="E29" s="12">
        <v>84.370002999999997</v>
      </c>
      <c r="F29" s="12">
        <v>0.6</v>
      </c>
      <c r="G29" s="12">
        <v>2187.0200199999999</v>
      </c>
    </row>
    <row r="30" spans="1:7">
      <c r="A30" s="1">
        <v>42601</v>
      </c>
      <c r="B30" s="12">
        <v>31.940000999999999</v>
      </c>
      <c r="C30" s="12">
        <v>123.55999799999999</v>
      </c>
      <c r="D30" s="12">
        <v>65.529999000000004</v>
      </c>
      <c r="E30" s="12">
        <v>84.199996999999996</v>
      </c>
      <c r="F30" s="12">
        <v>0.6</v>
      </c>
      <c r="G30" s="12">
        <v>2183.8701169999999</v>
      </c>
    </row>
    <row r="31" spans="1:7">
      <c r="A31" s="1">
        <v>42604</v>
      </c>
      <c r="B31" s="12">
        <v>31.65</v>
      </c>
      <c r="C31" s="12">
        <v>124.150002</v>
      </c>
      <c r="D31" s="12">
        <v>65.360000999999997</v>
      </c>
      <c r="E31" s="12">
        <v>84.32</v>
      </c>
      <c r="F31" s="12">
        <v>0.6</v>
      </c>
      <c r="G31" s="12">
        <v>2182.639893</v>
      </c>
    </row>
    <row r="32" spans="1:7">
      <c r="A32" s="1">
        <v>42605</v>
      </c>
      <c r="B32" s="12">
        <v>32.689999</v>
      </c>
      <c r="C32" s="12">
        <v>124.370003</v>
      </c>
      <c r="D32" s="12">
        <v>65.680000000000007</v>
      </c>
      <c r="E32" s="12">
        <v>84.360000999999997</v>
      </c>
      <c r="F32" s="12">
        <v>0.6</v>
      </c>
      <c r="G32" s="12">
        <v>2186.8999020000001</v>
      </c>
    </row>
    <row r="33" spans="1:7">
      <c r="A33" s="1">
        <v>42606</v>
      </c>
      <c r="B33" s="12">
        <v>31.98</v>
      </c>
      <c r="C33" s="12">
        <v>123.480003</v>
      </c>
      <c r="D33" s="12">
        <v>65.160004000000001</v>
      </c>
      <c r="E33" s="12">
        <v>84.349997999999999</v>
      </c>
      <c r="F33" s="12">
        <v>0.55000000000000004</v>
      </c>
      <c r="G33" s="12">
        <v>2175.4399410000001</v>
      </c>
    </row>
    <row r="34" spans="1:7">
      <c r="A34" s="1">
        <v>42607</v>
      </c>
      <c r="B34" s="12">
        <v>32.349997999999999</v>
      </c>
      <c r="C34" s="12">
        <v>123.889999</v>
      </c>
      <c r="D34" s="12">
        <v>65</v>
      </c>
      <c r="E34" s="12">
        <v>84.260002</v>
      </c>
      <c r="F34" s="12">
        <v>0.55000000000000004</v>
      </c>
      <c r="G34" s="12">
        <v>2172.469971</v>
      </c>
    </row>
    <row r="35" spans="1:7">
      <c r="A35" s="1">
        <v>42608</v>
      </c>
      <c r="B35" s="12">
        <v>32.090000000000003</v>
      </c>
      <c r="C35" s="12">
        <v>124.959999</v>
      </c>
      <c r="D35" s="12">
        <v>64.790001000000004</v>
      </c>
      <c r="E35" s="12">
        <v>84.050003000000004</v>
      </c>
      <c r="F35" s="12">
        <v>0.55000000000000004</v>
      </c>
      <c r="G35" s="12">
        <v>2169.040039</v>
      </c>
    </row>
    <row r="36" spans="1:7">
      <c r="A36" s="1">
        <v>42611</v>
      </c>
      <c r="B36" s="12">
        <v>32.209999000000003</v>
      </c>
      <c r="C36" s="12">
        <v>126.540001</v>
      </c>
      <c r="D36" s="12">
        <v>65.519997000000004</v>
      </c>
      <c r="E36" s="12">
        <v>84.339995999999999</v>
      </c>
      <c r="F36" s="12">
        <v>0.55000000000000004</v>
      </c>
      <c r="G36" s="12">
        <v>2180.3798830000001</v>
      </c>
    </row>
    <row r="37" spans="1:7">
      <c r="A37" s="1">
        <v>42612</v>
      </c>
      <c r="B37" s="12">
        <v>31.49</v>
      </c>
      <c r="C37" s="12">
        <v>125.839996</v>
      </c>
      <c r="D37" s="12">
        <v>65.449996999999996</v>
      </c>
      <c r="E37" s="12">
        <v>84.269997000000004</v>
      </c>
      <c r="F37" s="12">
        <v>0.55000000000000004</v>
      </c>
      <c r="G37" s="12">
        <v>2176.1201169999999</v>
      </c>
    </row>
    <row r="38" spans="1:7">
      <c r="A38" s="1">
        <v>42613</v>
      </c>
      <c r="B38" s="12">
        <v>30</v>
      </c>
      <c r="C38" s="12">
        <v>126.120003</v>
      </c>
      <c r="D38" s="12">
        <v>65.580001999999993</v>
      </c>
      <c r="E38" s="12">
        <v>84.209998999999996</v>
      </c>
      <c r="F38" s="12">
        <v>0.55000000000000004</v>
      </c>
      <c r="G38" s="12">
        <v>2170.9499510000001</v>
      </c>
    </row>
    <row r="39" spans="1:7">
      <c r="A39" s="1">
        <v>42614</v>
      </c>
      <c r="B39" s="12">
        <v>30.23</v>
      </c>
      <c r="C39" s="12">
        <v>126.16999800000001</v>
      </c>
      <c r="D39" s="12">
        <v>64.860000999999997</v>
      </c>
      <c r="E39" s="12">
        <v>84.160004000000001</v>
      </c>
      <c r="F39" s="12">
        <v>0.55000000000000004</v>
      </c>
      <c r="G39" s="12">
        <v>2170.860107</v>
      </c>
    </row>
    <row r="40" spans="1:7">
      <c r="A40" s="1">
        <v>42615</v>
      </c>
      <c r="B40" s="12">
        <v>30.620000999999998</v>
      </c>
      <c r="C40" s="12">
        <v>126.510002</v>
      </c>
      <c r="D40" s="12">
        <v>65.190002000000007</v>
      </c>
      <c r="E40" s="12">
        <v>84.040001000000004</v>
      </c>
      <c r="F40" s="12">
        <v>0.55000000000000004</v>
      </c>
      <c r="G40" s="12">
        <v>2179.9799800000001</v>
      </c>
    </row>
    <row r="41" spans="1:7">
      <c r="A41" s="1">
        <v>42619</v>
      </c>
      <c r="B41" s="12">
        <v>31.6</v>
      </c>
      <c r="C41" s="12">
        <v>129.729996</v>
      </c>
      <c r="D41" s="12">
        <v>65.760002</v>
      </c>
      <c r="E41" s="12">
        <v>84.290001000000004</v>
      </c>
      <c r="F41" s="12">
        <v>0.55000000000000004</v>
      </c>
      <c r="G41" s="12">
        <v>2186.4799800000001</v>
      </c>
    </row>
    <row r="42" spans="1:7">
      <c r="A42" s="1">
        <v>42620</v>
      </c>
      <c r="B42" s="12">
        <v>31.040001</v>
      </c>
      <c r="C42" s="12">
        <v>131.050003</v>
      </c>
      <c r="D42" s="12">
        <v>66.190002000000007</v>
      </c>
      <c r="E42" s="12">
        <v>84.300003000000004</v>
      </c>
      <c r="F42" s="12">
        <v>0.55000000000000004</v>
      </c>
      <c r="G42" s="12">
        <v>2186.1599120000001</v>
      </c>
    </row>
    <row r="43" spans="1:7">
      <c r="A43" s="1">
        <v>42621</v>
      </c>
      <c r="B43" s="12">
        <v>31.23</v>
      </c>
      <c r="C43" s="12">
        <v>130.270004</v>
      </c>
      <c r="D43" s="12">
        <v>66.239998</v>
      </c>
      <c r="E43" s="12">
        <v>83.980002999999996</v>
      </c>
      <c r="F43" s="12">
        <v>0.55000000000000004</v>
      </c>
      <c r="G43" s="12">
        <v>2181.3000489999999</v>
      </c>
    </row>
    <row r="44" spans="1:7">
      <c r="A44" s="1">
        <v>42622</v>
      </c>
      <c r="B44" s="12">
        <v>30.74</v>
      </c>
      <c r="C44" s="12">
        <v>127.099998</v>
      </c>
      <c r="D44" s="12">
        <v>65.120002999999997</v>
      </c>
      <c r="E44" s="12">
        <v>83.610000999999997</v>
      </c>
      <c r="F44" s="12">
        <v>0.55000000000000004</v>
      </c>
      <c r="G44" s="12">
        <v>2127.8100589999999</v>
      </c>
    </row>
    <row r="45" spans="1:7">
      <c r="A45" s="1">
        <v>42625</v>
      </c>
      <c r="B45" s="12">
        <v>31.02</v>
      </c>
      <c r="C45" s="12">
        <v>128.69000199999999</v>
      </c>
      <c r="D45" s="12">
        <v>65.900002000000001</v>
      </c>
      <c r="E45" s="12">
        <v>83.639999000000003</v>
      </c>
      <c r="F45" s="12">
        <v>0.55000000000000004</v>
      </c>
      <c r="G45" s="12">
        <v>2159.040039</v>
      </c>
    </row>
    <row r="46" spans="1:7">
      <c r="A46" s="1">
        <v>42626</v>
      </c>
      <c r="B46" s="12">
        <v>29.370000999999998</v>
      </c>
      <c r="C46" s="12">
        <v>127.209999</v>
      </c>
      <c r="D46" s="12">
        <v>64.360000999999997</v>
      </c>
      <c r="E46" s="12">
        <v>83.400002000000001</v>
      </c>
      <c r="F46" s="12">
        <v>0.55000000000000004</v>
      </c>
      <c r="G46" s="12">
        <v>2127.0200199999999</v>
      </c>
    </row>
    <row r="47" spans="1:7">
      <c r="A47" s="1">
        <v>42627</v>
      </c>
      <c r="B47" s="12">
        <v>29.98</v>
      </c>
      <c r="C47" s="12">
        <v>127.769997</v>
      </c>
      <c r="D47" s="12">
        <v>63.48</v>
      </c>
      <c r="E47" s="12">
        <v>83.510002</v>
      </c>
      <c r="F47" s="12">
        <v>0.55000000000000004</v>
      </c>
      <c r="G47" s="12">
        <v>2125.7700199999999</v>
      </c>
    </row>
    <row r="48" spans="1:7">
      <c r="A48" s="1">
        <v>42628</v>
      </c>
      <c r="B48" s="12">
        <v>30.58</v>
      </c>
      <c r="C48" s="12">
        <v>128.35000600000001</v>
      </c>
      <c r="D48" s="12">
        <v>63.830002</v>
      </c>
      <c r="E48" s="12">
        <v>83.580001999999993</v>
      </c>
      <c r="F48" s="12">
        <v>0.55000000000000004</v>
      </c>
      <c r="G48" s="12">
        <v>2147.26001</v>
      </c>
    </row>
    <row r="49" spans="1:7">
      <c r="A49" s="1">
        <v>42629</v>
      </c>
      <c r="B49" s="12">
        <v>29.969999000000001</v>
      </c>
      <c r="C49" s="12">
        <v>129.070007</v>
      </c>
      <c r="D49" s="12">
        <v>63.66</v>
      </c>
      <c r="E49" s="12">
        <v>83.650002000000001</v>
      </c>
      <c r="F49" s="12">
        <v>0.55000000000000004</v>
      </c>
      <c r="G49" s="12">
        <v>2139.1599120000001</v>
      </c>
    </row>
    <row r="50" spans="1:7">
      <c r="A50" s="1">
        <v>42632</v>
      </c>
      <c r="B50" s="12">
        <v>30.49</v>
      </c>
      <c r="C50" s="12">
        <v>128.64999399999999</v>
      </c>
      <c r="D50" s="12">
        <v>64.059997999999993</v>
      </c>
      <c r="E50" s="12">
        <v>83.589995999999999</v>
      </c>
      <c r="F50" s="12">
        <v>0.55000000000000004</v>
      </c>
      <c r="G50" s="12">
        <v>2139.1201169999999</v>
      </c>
    </row>
    <row r="51" spans="1:7">
      <c r="A51" s="1">
        <v>42633</v>
      </c>
      <c r="B51" s="12">
        <v>31.07</v>
      </c>
      <c r="C51" s="12">
        <v>128.63999899999999</v>
      </c>
      <c r="D51" s="12">
        <v>63.720001000000003</v>
      </c>
      <c r="E51" s="12">
        <v>83.610000999999997</v>
      </c>
      <c r="F51" s="12">
        <v>0.55000000000000004</v>
      </c>
      <c r="G51" s="12">
        <v>2139.76001</v>
      </c>
    </row>
    <row r="52" spans="1:7">
      <c r="A52" s="1">
        <v>42634</v>
      </c>
      <c r="B52" s="12">
        <v>32.18</v>
      </c>
      <c r="C52" s="12">
        <v>129.94000199999999</v>
      </c>
      <c r="D52" s="12">
        <v>64.279999000000004</v>
      </c>
      <c r="E52" s="12">
        <v>83.849997999999999</v>
      </c>
      <c r="F52" s="12">
        <v>0.55000000000000004</v>
      </c>
      <c r="G52" s="12">
        <v>2163.1201169999999</v>
      </c>
    </row>
    <row r="53" spans="1:7">
      <c r="A53" s="1">
        <v>42635</v>
      </c>
      <c r="B53" s="12">
        <v>32.459999000000003</v>
      </c>
      <c r="C53" s="12">
        <v>130.08000200000001</v>
      </c>
      <c r="D53" s="12">
        <v>64.629997000000003</v>
      </c>
      <c r="E53" s="12">
        <v>84.019997000000004</v>
      </c>
      <c r="F53" s="12">
        <v>0.55000000000000004</v>
      </c>
      <c r="G53" s="12">
        <v>2177.179932</v>
      </c>
    </row>
    <row r="54" spans="1:7">
      <c r="A54" s="1">
        <v>42636</v>
      </c>
      <c r="B54" s="12">
        <v>32.540000999999997</v>
      </c>
      <c r="C54" s="12">
        <v>127.959999</v>
      </c>
      <c r="D54" s="12">
        <v>63.849997999999999</v>
      </c>
      <c r="E54" s="12">
        <v>84</v>
      </c>
      <c r="F54" s="12">
        <v>0.55000000000000004</v>
      </c>
      <c r="G54" s="12">
        <v>2164.6899410000001</v>
      </c>
    </row>
    <row r="55" spans="1:7">
      <c r="A55" s="1">
        <v>42639</v>
      </c>
      <c r="B55" s="12">
        <v>32.630001</v>
      </c>
      <c r="C55" s="12">
        <v>127.30999799999999</v>
      </c>
      <c r="D55" s="12">
        <v>63.419998</v>
      </c>
      <c r="E55" s="12">
        <v>84.139999000000003</v>
      </c>
      <c r="F55" s="12">
        <v>0.63</v>
      </c>
      <c r="G55" s="12">
        <v>2146.1000979999999</v>
      </c>
    </row>
    <row r="56" spans="1:7">
      <c r="A56" s="1">
        <v>42640</v>
      </c>
      <c r="B56" s="12">
        <v>32.619999</v>
      </c>
      <c r="C56" s="12">
        <v>128.69000199999999</v>
      </c>
      <c r="D56" s="12">
        <v>64.279999000000004</v>
      </c>
      <c r="E56" s="12">
        <v>84.239998</v>
      </c>
      <c r="F56" s="12">
        <v>0.73</v>
      </c>
      <c r="G56" s="12">
        <v>2159.929932</v>
      </c>
    </row>
    <row r="57" spans="1:7">
      <c r="A57" s="1">
        <v>42641</v>
      </c>
      <c r="B57" s="12">
        <v>34.099997999999999</v>
      </c>
      <c r="C57" s="12">
        <v>129.229996</v>
      </c>
      <c r="D57" s="12">
        <v>64.220000999999996</v>
      </c>
      <c r="E57" s="12">
        <v>84.239998</v>
      </c>
      <c r="F57" s="12">
        <v>0.73</v>
      </c>
      <c r="G57" s="12">
        <v>2171.3701169999999</v>
      </c>
    </row>
    <row r="58" spans="1:7">
      <c r="A58" s="1">
        <v>42642</v>
      </c>
      <c r="B58" s="12">
        <v>34.400002000000001</v>
      </c>
      <c r="C58" s="12">
        <v>128.08999600000001</v>
      </c>
      <c r="D58" s="12">
        <v>63.369999</v>
      </c>
      <c r="E58" s="12">
        <v>84.25</v>
      </c>
      <c r="F58" s="12">
        <v>0.51</v>
      </c>
      <c r="G58" s="12">
        <v>2151.1298830000001</v>
      </c>
    </row>
    <row r="59" spans="1:7">
      <c r="A59" s="1">
        <v>42643</v>
      </c>
      <c r="B59" s="12">
        <v>34.650002000000001</v>
      </c>
      <c r="C59" s="12">
        <v>128.270004</v>
      </c>
      <c r="D59" s="12">
        <v>64.040001000000004</v>
      </c>
      <c r="E59" s="12">
        <v>84.139999000000003</v>
      </c>
      <c r="F59" s="12">
        <v>0.51</v>
      </c>
      <c r="G59" s="12">
        <v>2168.2700199999999</v>
      </c>
    </row>
    <row r="60" spans="1:7">
      <c r="A60" s="1">
        <v>42646</v>
      </c>
      <c r="B60" s="12">
        <v>34.849997999999999</v>
      </c>
      <c r="C60" s="12">
        <v>128.770004</v>
      </c>
      <c r="D60" s="12">
        <v>63.810001</v>
      </c>
      <c r="E60" s="12">
        <v>83.889999000000003</v>
      </c>
      <c r="F60" s="12">
        <v>0.51</v>
      </c>
      <c r="G60" s="12">
        <v>2161.1999510000001</v>
      </c>
    </row>
    <row r="61" spans="1:7">
      <c r="A61" s="1">
        <v>42647</v>
      </c>
      <c r="B61" s="12">
        <v>34.650002000000001</v>
      </c>
      <c r="C61" s="12">
        <v>128.19000199999999</v>
      </c>
      <c r="D61" s="12">
        <v>63.91</v>
      </c>
      <c r="E61" s="12">
        <v>83.610000999999997</v>
      </c>
      <c r="F61" s="12">
        <v>0.51</v>
      </c>
      <c r="G61" s="12">
        <v>2150.48999</v>
      </c>
    </row>
    <row r="62" spans="1:7">
      <c r="A62" s="1">
        <v>42648</v>
      </c>
      <c r="B62" s="12">
        <v>35.299999</v>
      </c>
      <c r="C62" s="12">
        <v>128.470001</v>
      </c>
      <c r="D62" s="12">
        <v>64.360000999999997</v>
      </c>
      <c r="E62" s="12">
        <v>83.470000999999996</v>
      </c>
      <c r="F62" s="12">
        <v>0.51</v>
      </c>
      <c r="G62" s="12">
        <v>2159.7299800000001</v>
      </c>
    </row>
    <row r="63" spans="1:7">
      <c r="A63" s="1">
        <v>42649</v>
      </c>
      <c r="B63" s="12">
        <v>35.07</v>
      </c>
      <c r="C63" s="12">
        <v>128.740005</v>
      </c>
      <c r="D63" s="12">
        <v>61.939999</v>
      </c>
      <c r="E63" s="12">
        <v>83.440002000000007</v>
      </c>
      <c r="F63" s="12">
        <v>0.4</v>
      </c>
      <c r="G63" s="12">
        <v>2160.7700199999999</v>
      </c>
    </row>
    <row r="64" spans="1:7">
      <c r="A64" s="1">
        <v>42650</v>
      </c>
      <c r="B64" s="12">
        <v>35.360000999999997</v>
      </c>
      <c r="C64" s="12">
        <v>128.990005</v>
      </c>
      <c r="D64" s="12">
        <v>61.759998000000003</v>
      </c>
      <c r="E64" s="12">
        <v>83.510002</v>
      </c>
      <c r="F64" s="12">
        <v>0.4</v>
      </c>
      <c r="G64" s="12">
        <v>2153.73999</v>
      </c>
    </row>
    <row r="65" spans="1:7">
      <c r="A65" s="1">
        <v>42653</v>
      </c>
      <c r="B65" s="12">
        <v>35.909999999999997</v>
      </c>
      <c r="C65" s="12">
        <v>130.240005</v>
      </c>
      <c r="D65" s="12">
        <v>61.900002000000001</v>
      </c>
      <c r="E65" s="12">
        <v>83.419998000000007</v>
      </c>
      <c r="F65" s="12">
        <v>0.4</v>
      </c>
      <c r="G65" s="12">
        <v>2163.6599120000001</v>
      </c>
    </row>
    <row r="66" spans="1:7">
      <c r="A66" s="1">
        <v>42654</v>
      </c>
      <c r="B66" s="12">
        <v>34.979999999999997</v>
      </c>
      <c r="C66" s="12">
        <v>128.88000500000001</v>
      </c>
      <c r="D66" s="12">
        <v>60.860000999999997</v>
      </c>
      <c r="E66" s="12">
        <v>83.290001000000004</v>
      </c>
      <c r="F66" s="12">
        <v>0.4</v>
      </c>
      <c r="G66" s="12">
        <v>2136.7299800000001</v>
      </c>
    </row>
    <row r="67" spans="1:7">
      <c r="A67" s="1">
        <v>42655</v>
      </c>
      <c r="B67" s="12">
        <v>35.009998000000003</v>
      </c>
      <c r="C67" s="12">
        <v>129.050003</v>
      </c>
      <c r="D67" s="12">
        <v>60.689999</v>
      </c>
      <c r="E67" s="12">
        <v>83.339995999999999</v>
      </c>
      <c r="F67" s="12">
        <v>0.4</v>
      </c>
      <c r="G67" s="12">
        <v>2139.179932</v>
      </c>
    </row>
    <row r="68" spans="1:7">
      <c r="A68" s="1">
        <v>42656</v>
      </c>
      <c r="B68" s="12">
        <v>34.049999</v>
      </c>
      <c r="C68" s="12">
        <v>127.82</v>
      </c>
      <c r="D68" s="12">
        <v>60.41</v>
      </c>
      <c r="E68" s="12">
        <v>83.440002000000007</v>
      </c>
      <c r="F68" s="12">
        <v>0.4</v>
      </c>
      <c r="G68" s="12">
        <v>2132.5500489999999</v>
      </c>
    </row>
    <row r="69" spans="1:7">
      <c r="A69" s="1">
        <v>42657</v>
      </c>
      <c r="B69" s="12">
        <v>33.990001999999997</v>
      </c>
      <c r="C69" s="12">
        <v>127.879997</v>
      </c>
      <c r="D69" s="12">
        <v>60.150002000000001</v>
      </c>
      <c r="E69" s="12">
        <v>83.269997000000004</v>
      </c>
      <c r="F69" s="12">
        <v>0.4</v>
      </c>
      <c r="G69" s="12">
        <v>2132.9799800000001</v>
      </c>
    </row>
    <row r="70" spans="1:7">
      <c r="A70" s="1">
        <v>42660</v>
      </c>
      <c r="B70" s="12">
        <v>33.880001</v>
      </c>
      <c r="C70" s="12">
        <v>127.540001</v>
      </c>
      <c r="D70" s="12">
        <v>59.900002000000001</v>
      </c>
      <c r="E70" s="12">
        <v>83.449996999999996</v>
      </c>
      <c r="F70" s="12">
        <v>0.4</v>
      </c>
      <c r="G70" s="12">
        <v>2126.5</v>
      </c>
    </row>
    <row r="71" spans="1:7">
      <c r="A71" s="1">
        <v>42661</v>
      </c>
      <c r="B71" s="12">
        <v>34.490001999999997</v>
      </c>
      <c r="C71" s="12">
        <v>128.570007</v>
      </c>
      <c r="D71" s="12">
        <v>60.080002</v>
      </c>
      <c r="E71" s="12">
        <v>83.559997999999993</v>
      </c>
      <c r="F71" s="12">
        <v>0.4</v>
      </c>
      <c r="G71" s="12">
        <v>2139.6000979999999</v>
      </c>
    </row>
    <row r="72" spans="1:7">
      <c r="A72" s="1">
        <v>42662</v>
      </c>
      <c r="B72" s="12">
        <v>34.950001</v>
      </c>
      <c r="C72" s="12">
        <v>130.11000100000001</v>
      </c>
      <c r="D72" s="12">
        <v>61.25</v>
      </c>
      <c r="E72" s="12">
        <v>83.620002999999997</v>
      </c>
      <c r="F72" s="12">
        <v>0.45</v>
      </c>
      <c r="G72" s="12">
        <v>2144.290039</v>
      </c>
    </row>
    <row r="73" spans="1:7">
      <c r="A73" s="1">
        <v>42663</v>
      </c>
      <c r="B73" s="12">
        <v>35.020000000000003</v>
      </c>
      <c r="C73" s="12">
        <v>130</v>
      </c>
      <c r="D73" s="12">
        <v>66.779999000000004</v>
      </c>
      <c r="E73" s="12">
        <v>83.57</v>
      </c>
      <c r="F73" s="12">
        <v>0.53</v>
      </c>
      <c r="G73" s="12">
        <v>2141.3400879999999</v>
      </c>
    </row>
    <row r="74" spans="1:7">
      <c r="A74" s="1">
        <v>42664</v>
      </c>
      <c r="B74" s="12">
        <v>34.959999000000003</v>
      </c>
      <c r="C74" s="12">
        <v>132.070007</v>
      </c>
      <c r="D74" s="12">
        <v>67.360000999999997</v>
      </c>
      <c r="E74" s="12">
        <v>83.639999000000003</v>
      </c>
      <c r="F74" s="12">
        <v>0.53</v>
      </c>
      <c r="G74" s="12">
        <v>2141.1599120000001</v>
      </c>
    </row>
    <row r="75" spans="1:7">
      <c r="A75" s="1">
        <v>42667</v>
      </c>
      <c r="B75" s="12">
        <v>34.970001000000003</v>
      </c>
      <c r="C75" s="12">
        <v>133.279999</v>
      </c>
      <c r="D75" s="12">
        <v>67.089995999999999</v>
      </c>
      <c r="E75" s="12">
        <v>83.519997000000004</v>
      </c>
      <c r="F75" s="12">
        <v>0.53</v>
      </c>
      <c r="G75" s="12">
        <v>2151.330078</v>
      </c>
    </row>
    <row r="76" spans="1:7">
      <c r="A76" s="1">
        <v>42668</v>
      </c>
      <c r="B76" s="12">
        <v>35.709999000000003</v>
      </c>
      <c r="C76" s="12">
        <v>132.28999300000001</v>
      </c>
      <c r="D76" s="12">
        <v>66.739998</v>
      </c>
      <c r="E76" s="12">
        <v>83.519997000000004</v>
      </c>
      <c r="F76" s="12">
        <v>0.53</v>
      </c>
      <c r="G76" s="12">
        <v>2143.1599120000001</v>
      </c>
    </row>
    <row r="77" spans="1:7">
      <c r="A77" s="1">
        <v>42669</v>
      </c>
      <c r="B77" s="12">
        <v>35.25</v>
      </c>
      <c r="C77" s="12">
        <v>131.03999300000001</v>
      </c>
      <c r="D77" s="12">
        <v>66.800003000000004</v>
      </c>
      <c r="E77" s="12">
        <v>83.370002999999997</v>
      </c>
      <c r="F77" s="12">
        <v>0.53</v>
      </c>
      <c r="G77" s="12">
        <v>2139.429932</v>
      </c>
    </row>
    <row r="78" spans="1:7">
      <c r="A78" s="1">
        <v>42670</v>
      </c>
      <c r="B78" s="12">
        <v>34.650002000000001</v>
      </c>
      <c r="C78" s="12">
        <v>129.69000199999999</v>
      </c>
      <c r="D78" s="12">
        <v>66.930000000000007</v>
      </c>
      <c r="E78" s="12">
        <v>83.139999000000003</v>
      </c>
      <c r="F78" s="12">
        <v>0.53</v>
      </c>
      <c r="G78" s="12">
        <v>2133.040039</v>
      </c>
    </row>
    <row r="79" spans="1:7">
      <c r="A79" s="1">
        <v>42671</v>
      </c>
      <c r="B79" s="12">
        <v>34.869999</v>
      </c>
      <c r="C79" s="12">
        <v>131.28999300000001</v>
      </c>
      <c r="D79" s="12">
        <v>66.449996999999996</v>
      </c>
      <c r="E79" s="12">
        <v>83.099997999999999</v>
      </c>
      <c r="F79" s="12">
        <v>0.53</v>
      </c>
      <c r="G79" s="12">
        <v>2126.4099120000001</v>
      </c>
    </row>
    <row r="80" spans="1:7">
      <c r="A80" s="1">
        <v>42674</v>
      </c>
      <c r="B80" s="12">
        <v>35.020000000000003</v>
      </c>
      <c r="C80" s="12">
        <v>130.990005</v>
      </c>
      <c r="D80" s="12">
        <v>66.419998000000007</v>
      </c>
      <c r="E80" s="12">
        <v>83.190002000000007</v>
      </c>
      <c r="F80" s="12">
        <v>0.53</v>
      </c>
      <c r="G80" s="12">
        <v>2126.1499020000001</v>
      </c>
    </row>
    <row r="81" spans="1:7">
      <c r="A81" s="1">
        <v>42675</v>
      </c>
      <c r="B81" s="12">
        <v>34.860000999999997</v>
      </c>
      <c r="C81" s="12">
        <v>129.5</v>
      </c>
      <c r="D81" s="12">
        <v>66.25</v>
      </c>
      <c r="E81" s="12">
        <v>83</v>
      </c>
      <c r="F81" s="12">
        <v>0.45</v>
      </c>
      <c r="G81" s="12">
        <v>2111.719971</v>
      </c>
    </row>
    <row r="82" spans="1:7">
      <c r="A82" s="1">
        <v>42676</v>
      </c>
      <c r="B82" s="12">
        <v>34.259998000000003</v>
      </c>
      <c r="C82" s="12">
        <v>127.16999800000001</v>
      </c>
      <c r="D82" s="12">
        <v>65.449996999999996</v>
      </c>
      <c r="E82" s="12">
        <v>83.080001999999993</v>
      </c>
      <c r="F82" s="12">
        <v>0.45</v>
      </c>
      <c r="G82" s="12">
        <v>2097.9399410000001</v>
      </c>
    </row>
    <row r="83" spans="1:7">
      <c r="A83" s="1">
        <v>42677</v>
      </c>
      <c r="B83" s="12">
        <v>34.380001</v>
      </c>
      <c r="C83" s="12">
        <v>120</v>
      </c>
      <c r="D83" s="12">
        <v>65.330001999999993</v>
      </c>
      <c r="E83" s="12">
        <v>83.029999000000004</v>
      </c>
      <c r="F83" s="12">
        <v>0.45</v>
      </c>
      <c r="G83" s="12">
        <v>2088.6599120000001</v>
      </c>
    </row>
    <row r="84" spans="1:7">
      <c r="A84" s="1">
        <v>42678</v>
      </c>
      <c r="B84" s="12">
        <v>33.979999999999997</v>
      </c>
      <c r="C84" s="12">
        <v>120.75</v>
      </c>
      <c r="D84" s="12">
        <v>65.510002</v>
      </c>
      <c r="E84" s="12">
        <v>83.18</v>
      </c>
      <c r="F84" s="12">
        <v>0.45</v>
      </c>
      <c r="G84" s="12">
        <v>2085.179932</v>
      </c>
    </row>
    <row r="85" spans="1:7">
      <c r="A85" s="1">
        <v>42681</v>
      </c>
      <c r="B85" s="12">
        <v>35.560001</v>
      </c>
      <c r="C85" s="12">
        <v>122.150002</v>
      </c>
      <c r="D85" s="12">
        <v>67</v>
      </c>
      <c r="E85" s="12">
        <v>83.07</v>
      </c>
      <c r="F85" s="12">
        <v>0.45</v>
      </c>
      <c r="G85" s="12">
        <v>2131.5200199999999</v>
      </c>
    </row>
    <row r="86" spans="1:7">
      <c r="A86" s="1">
        <v>42682</v>
      </c>
      <c r="B86" s="12">
        <v>36.709999000000003</v>
      </c>
      <c r="C86" s="12">
        <v>124.220001</v>
      </c>
      <c r="D86" s="12">
        <v>67.069999999999993</v>
      </c>
      <c r="E86" s="12">
        <v>82.919998000000007</v>
      </c>
      <c r="F86" s="12">
        <v>0.45</v>
      </c>
      <c r="G86" s="12">
        <v>2139.5600589999999</v>
      </c>
    </row>
    <row r="87" spans="1:7">
      <c r="A87" s="1">
        <v>42683</v>
      </c>
      <c r="B87" s="12">
        <v>37.860000999999997</v>
      </c>
      <c r="C87" s="12">
        <v>123.18</v>
      </c>
      <c r="D87" s="12">
        <v>68.739998</v>
      </c>
      <c r="E87" s="12">
        <v>82.099997999999999</v>
      </c>
      <c r="F87" s="12">
        <v>0.45</v>
      </c>
      <c r="G87" s="12">
        <v>2163.26001</v>
      </c>
    </row>
    <row r="88" spans="1:7">
      <c r="A88" s="1">
        <v>42684</v>
      </c>
      <c r="B88" s="12">
        <v>38.130001</v>
      </c>
      <c r="C88" s="12">
        <v>120.800003</v>
      </c>
      <c r="D88" s="12">
        <v>70.110000999999997</v>
      </c>
      <c r="E88" s="12">
        <v>81.75</v>
      </c>
      <c r="F88" s="12">
        <v>0.45</v>
      </c>
      <c r="G88" s="12">
        <v>2167.4799800000001</v>
      </c>
    </row>
    <row r="89" spans="1:7">
      <c r="A89" s="1">
        <v>42685</v>
      </c>
      <c r="B89" s="12">
        <v>37.5</v>
      </c>
      <c r="C89" s="12">
        <v>119.019997</v>
      </c>
      <c r="D89" s="12">
        <v>70.5</v>
      </c>
      <c r="E89" s="12">
        <v>81.599997999999999</v>
      </c>
      <c r="F89" s="12">
        <v>0.45</v>
      </c>
      <c r="G89" s="12">
        <v>2164.4499510000001</v>
      </c>
    </row>
    <row r="90" spans="1:7">
      <c r="A90" s="1">
        <v>42688</v>
      </c>
      <c r="B90" s="12">
        <v>37.740001999999997</v>
      </c>
      <c r="C90" s="12">
        <v>115.08000199999999</v>
      </c>
      <c r="D90" s="12">
        <v>72.419998000000007</v>
      </c>
      <c r="E90" s="12">
        <v>81.290001000000004</v>
      </c>
      <c r="F90" s="12">
        <v>0.45</v>
      </c>
      <c r="G90" s="12">
        <v>2164.1999510000001</v>
      </c>
    </row>
    <row r="91" spans="1:7">
      <c r="A91" s="1">
        <v>42689</v>
      </c>
      <c r="B91" s="12">
        <v>36.590000000000003</v>
      </c>
      <c r="C91" s="12">
        <v>117.199997</v>
      </c>
      <c r="D91" s="12">
        <v>72.470000999999996</v>
      </c>
      <c r="E91" s="12">
        <v>81.400002000000001</v>
      </c>
      <c r="F91" s="12">
        <v>0.45</v>
      </c>
      <c r="G91" s="12">
        <v>2180.389893</v>
      </c>
    </row>
    <row r="92" spans="1:7">
      <c r="A92" s="1">
        <v>42690</v>
      </c>
      <c r="B92" s="12">
        <v>35.669998</v>
      </c>
      <c r="C92" s="12">
        <v>116.339996</v>
      </c>
      <c r="D92" s="12">
        <v>71.680000000000007</v>
      </c>
      <c r="E92" s="12">
        <v>81.569999999999993</v>
      </c>
      <c r="F92" s="12">
        <v>0.45</v>
      </c>
      <c r="G92" s="12">
        <v>2176.9399410000001</v>
      </c>
    </row>
    <row r="93" spans="1:7">
      <c r="A93" s="1">
        <v>42691</v>
      </c>
      <c r="B93" s="12">
        <v>35.919998</v>
      </c>
      <c r="C93" s="12">
        <v>117.790001</v>
      </c>
      <c r="D93" s="12">
        <v>71.779999000000004</v>
      </c>
      <c r="E93" s="12">
        <v>81.239998</v>
      </c>
      <c r="F93" s="12">
        <v>0.45</v>
      </c>
      <c r="G93" s="12">
        <v>2187.1201169999999</v>
      </c>
    </row>
    <row r="94" spans="1:7">
      <c r="A94" s="1">
        <v>42692</v>
      </c>
      <c r="B94" s="12">
        <v>35.479999999999997</v>
      </c>
      <c r="C94" s="12">
        <v>117.019997</v>
      </c>
      <c r="D94" s="12">
        <v>71</v>
      </c>
      <c r="E94" s="12">
        <v>81.040001000000004</v>
      </c>
      <c r="F94" s="12">
        <v>0.45</v>
      </c>
      <c r="G94" s="12">
        <v>2181.8999020000001</v>
      </c>
    </row>
    <row r="95" spans="1:7">
      <c r="A95" s="1">
        <v>42695</v>
      </c>
      <c r="B95" s="12">
        <v>36.439999</v>
      </c>
      <c r="C95" s="12">
        <v>121.769997</v>
      </c>
      <c r="D95" s="12">
        <v>71.540001000000004</v>
      </c>
      <c r="E95" s="12">
        <v>81.029999000000004</v>
      </c>
      <c r="F95" s="12">
        <v>0.4</v>
      </c>
      <c r="G95" s="12">
        <v>2198.179932</v>
      </c>
    </row>
    <row r="96" spans="1:7">
      <c r="A96" s="1">
        <v>42696</v>
      </c>
      <c r="B96" s="12">
        <v>38.310001</v>
      </c>
      <c r="C96" s="12">
        <v>121.470001</v>
      </c>
      <c r="D96" s="12">
        <v>71.720000999999996</v>
      </c>
      <c r="E96" s="12">
        <v>81.099997999999999</v>
      </c>
      <c r="F96" s="12">
        <v>0.4</v>
      </c>
      <c r="G96" s="12">
        <v>2202.9399410000001</v>
      </c>
    </row>
    <row r="97" spans="1:7">
      <c r="A97" s="1">
        <v>42697</v>
      </c>
      <c r="B97" s="12">
        <v>38.729999999999997</v>
      </c>
      <c r="C97" s="12">
        <v>120.839996</v>
      </c>
      <c r="D97" s="12">
        <v>72.879997000000003</v>
      </c>
      <c r="E97" s="12">
        <v>80.889999000000003</v>
      </c>
      <c r="F97" s="12">
        <v>0.4</v>
      </c>
      <c r="G97" s="12">
        <v>2204.719971</v>
      </c>
    </row>
    <row r="98" spans="1:7">
      <c r="A98" s="1">
        <v>42699</v>
      </c>
      <c r="B98" s="12">
        <v>38.740001999999997</v>
      </c>
      <c r="C98" s="12">
        <v>120.379997</v>
      </c>
      <c r="D98" s="12">
        <v>72.860000999999997</v>
      </c>
      <c r="E98" s="12">
        <v>80.919998000000007</v>
      </c>
      <c r="F98" s="12">
        <v>0.4</v>
      </c>
      <c r="G98" s="12">
        <v>2213.3500979999999</v>
      </c>
    </row>
    <row r="99" spans="1:7">
      <c r="A99" s="1">
        <v>42702</v>
      </c>
      <c r="B99" s="12">
        <v>38.340000000000003</v>
      </c>
      <c r="C99" s="12">
        <v>120.410004</v>
      </c>
      <c r="D99" s="12">
        <v>72.129997000000003</v>
      </c>
      <c r="E99" s="12">
        <v>81.110000999999997</v>
      </c>
      <c r="F99" s="12">
        <v>0.4</v>
      </c>
      <c r="G99" s="12">
        <v>2201.719971</v>
      </c>
    </row>
    <row r="100" spans="1:7">
      <c r="A100" s="1">
        <v>42703</v>
      </c>
      <c r="B100" s="12">
        <v>37.419998</v>
      </c>
      <c r="C100" s="12">
        <v>120.870003</v>
      </c>
      <c r="D100" s="12">
        <v>71.489998</v>
      </c>
      <c r="E100" s="12">
        <v>81.169998000000007</v>
      </c>
      <c r="F100" s="12">
        <v>0.45</v>
      </c>
      <c r="G100" s="12">
        <v>2204.6599120000001</v>
      </c>
    </row>
    <row r="101" spans="1:7">
      <c r="A101" s="1">
        <v>42704</v>
      </c>
      <c r="B101" s="12">
        <v>37.540000999999997</v>
      </c>
      <c r="C101" s="12">
        <v>118.41999800000001</v>
      </c>
      <c r="D101" s="12">
        <v>72.040001000000004</v>
      </c>
      <c r="E101" s="12">
        <v>80.889999000000003</v>
      </c>
      <c r="F101" s="12">
        <v>0.45</v>
      </c>
      <c r="G101" s="12">
        <v>2198.8100589999999</v>
      </c>
    </row>
    <row r="102" spans="1:7">
      <c r="A102" s="1">
        <v>42705</v>
      </c>
      <c r="B102" s="12">
        <v>37.799999</v>
      </c>
      <c r="C102" s="12">
        <v>115.099998</v>
      </c>
      <c r="D102" s="12">
        <v>72.529999000000004</v>
      </c>
      <c r="E102" s="12">
        <v>80.430000000000007</v>
      </c>
      <c r="F102" s="12">
        <v>0.45</v>
      </c>
      <c r="G102" s="12">
        <v>2191.080078</v>
      </c>
    </row>
    <row r="103" spans="1:7">
      <c r="A103" s="1">
        <v>42706</v>
      </c>
      <c r="B103" s="12">
        <v>38.020000000000003</v>
      </c>
      <c r="C103" s="12">
        <v>115.400002</v>
      </c>
      <c r="D103" s="12">
        <v>71.860000999999997</v>
      </c>
      <c r="E103" s="12">
        <v>80.720000999999996</v>
      </c>
      <c r="F103" s="12">
        <v>0.45</v>
      </c>
      <c r="G103" s="12">
        <v>2191.9499510000001</v>
      </c>
    </row>
    <row r="104" spans="1:7">
      <c r="A104" s="1">
        <v>42709</v>
      </c>
      <c r="B104" s="12">
        <v>38.740001999999997</v>
      </c>
      <c r="C104" s="12">
        <v>117.43</v>
      </c>
      <c r="D104" s="12">
        <v>72.029999000000004</v>
      </c>
      <c r="E104" s="12">
        <v>80.819999999999993</v>
      </c>
      <c r="F104" s="12">
        <v>0.45</v>
      </c>
      <c r="G104" s="12">
        <v>2204.709961</v>
      </c>
    </row>
    <row r="105" spans="1:7">
      <c r="A105" s="1">
        <v>42710</v>
      </c>
      <c r="B105" s="12">
        <v>38.340000000000003</v>
      </c>
      <c r="C105" s="12">
        <v>117.30999799999999</v>
      </c>
      <c r="D105" s="12">
        <v>72.309997999999993</v>
      </c>
      <c r="E105" s="12">
        <v>80.809997999999993</v>
      </c>
      <c r="F105" s="12">
        <v>0.45</v>
      </c>
      <c r="G105" s="12">
        <v>2212.2299800000001</v>
      </c>
    </row>
    <row r="106" spans="1:7">
      <c r="A106" s="1">
        <v>42711</v>
      </c>
      <c r="B106" s="12">
        <v>38.919998</v>
      </c>
      <c r="C106" s="12">
        <v>117.949997</v>
      </c>
      <c r="D106" s="12">
        <v>74.290001000000004</v>
      </c>
      <c r="E106" s="12">
        <v>81</v>
      </c>
      <c r="F106" s="12">
        <v>0.6</v>
      </c>
      <c r="G106" s="12">
        <v>2241.3500979999999</v>
      </c>
    </row>
    <row r="107" spans="1:7">
      <c r="A107" s="1">
        <v>42712</v>
      </c>
      <c r="B107" s="12">
        <v>38.900002000000001</v>
      </c>
      <c r="C107" s="12">
        <v>118.910004</v>
      </c>
      <c r="D107" s="12">
        <v>74.910004000000001</v>
      </c>
      <c r="E107" s="12">
        <v>80.839995999999999</v>
      </c>
      <c r="F107" s="12">
        <v>0.6</v>
      </c>
      <c r="G107" s="12">
        <v>2246.1899410000001</v>
      </c>
    </row>
    <row r="108" spans="1:7">
      <c r="A108" s="1">
        <v>42713</v>
      </c>
      <c r="B108" s="12">
        <v>38.479999999999997</v>
      </c>
      <c r="C108" s="12">
        <v>119.68</v>
      </c>
      <c r="D108" s="12">
        <v>74.769997000000004</v>
      </c>
      <c r="E108" s="12">
        <v>80.599997999999999</v>
      </c>
      <c r="F108" s="12">
        <v>0.5</v>
      </c>
      <c r="G108" s="12">
        <v>2259.530029</v>
      </c>
    </row>
    <row r="109" spans="1:7">
      <c r="A109" s="1">
        <v>42716</v>
      </c>
      <c r="B109" s="12">
        <v>39.57</v>
      </c>
      <c r="C109" s="12">
        <v>117.769997</v>
      </c>
      <c r="D109" s="12">
        <v>73.580001999999993</v>
      </c>
      <c r="E109" s="12">
        <v>80.510002</v>
      </c>
      <c r="F109" s="12">
        <v>0.5</v>
      </c>
      <c r="G109" s="12">
        <v>2256.959961</v>
      </c>
    </row>
    <row r="110" spans="1:7">
      <c r="A110" s="1">
        <v>42717</v>
      </c>
      <c r="B110" s="12">
        <v>38.770000000000003</v>
      </c>
      <c r="C110" s="12">
        <v>120.30999799999999</v>
      </c>
      <c r="D110" s="12">
        <v>73.839995999999999</v>
      </c>
      <c r="E110" s="12">
        <v>80.599997999999999</v>
      </c>
      <c r="F110" s="12">
        <v>0.6</v>
      </c>
      <c r="G110" s="12">
        <v>2271.719971</v>
      </c>
    </row>
    <row r="111" spans="1:7">
      <c r="A111" s="1">
        <v>42718</v>
      </c>
      <c r="B111" s="12">
        <v>37.57</v>
      </c>
      <c r="C111" s="12">
        <v>120.209999</v>
      </c>
      <c r="D111" s="12">
        <v>74.069999999999993</v>
      </c>
      <c r="E111" s="12">
        <v>80.190002000000007</v>
      </c>
      <c r="F111" s="12">
        <v>0.55000000000000004</v>
      </c>
      <c r="G111" s="12">
        <v>2253.280029</v>
      </c>
    </row>
    <row r="112" spans="1:7">
      <c r="A112" s="1">
        <v>42719</v>
      </c>
      <c r="B112" s="12">
        <v>37.029998999999997</v>
      </c>
      <c r="C112" s="12">
        <v>120.57</v>
      </c>
      <c r="D112" s="12">
        <v>74.940002000000007</v>
      </c>
      <c r="E112" s="12">
        <v>80.069999999999993</v>
      </c>
      <c r="F112" s="12">
        <v>0.61</v>
      </c>
      <c r="G112" s="12">
        <v>2262.030029</v>
      </c>
    </row>
    <row r="113" spans="1:7">
      <c r="A113" s="1">
        <v>42720</v>
      </c>
      <c r="B113" s="12">
        <v>36.400002000000001</v>
      </c>
      <c r="C113" s="12">
        <v>119.870003</v>
      </c>
      <c r="D113" s="12">
        <v>75</v>
      </c>
      <c r="E113" s="12">
        <v>80.139999000000003</v>
      </c>
      <c r="F113" s="12">
        <v>0.55000000000000004</v>
      </c>
      <c r="G113" s="12">
        <v>2258.070068</v>
      </c>
    </row>
    <row r="114" spans="1:7">
      <c r="A114" s="1">
        <v>42723</v>
      </c>
      <c r="B114" s="12">
        <v>35.909999999999997</v>
      </c>
      <c r="C114" s="12">
        <v>119.239998</v>
      </c>
      <c r="D114" s="12">
        <v>74.550003000000004</v>
      </c>
      <c r="E114" s="12">
        <v>80.349997999999999</v>
      </c>
      <c r="F114" s="12">
        <v>0.5</v>
      </c>
      <c r="G114" s="12">
        <v>2262.530029</v>
      </c>
    </row>
    <row r="115" spans="1:7">
      <c r="A115" s="1">
        <v>42724</v>
      </c>
      <c r="B115" s="12">
        <v>36.529998999999997</v>
      </c>
      <c r="C115" s="12">
        <v>119.089996</v>
      </c>
      <c r="D115" s="12">
        <v>75.059997999999993</v>
      </c>
      <c r="E115" s="12">
        <v>80.360000999999997</v>
      </c>
      <c r="F115" s="12">
        <v>0.69</v>
      </c>
      <c r="G115" s="12">
        <v>2270.76001</v>
      </c>
    </row>
    <row r="116" spans="1:7">
      <c r="A116" s="1">
        <v>42725</v>
      </c>
      <c r="B116" s="12">
        <v>36.189999</v>
      </c>
      <c r="C116" s="12">
        <v>119.040001</v>
      </c>
      <c r="D116" s="12">
        <v>75.319999999999993</v>
      </c>
      <c r="E116" s="12">
        <v>80.480002999999996</v>
      </c>
      <c r="F116" s="12">
        <v>0.69</v>
      </c>
      <c r="G116" s="12">
        <v>2265.179932</v>
      </c>
    </row>
    <row r="117" spans="1:7">
      <c r="A117" s="1">
        <v>42726</v>
      </c>
      <c r="B117" s="12">
        <v>35.639999000000003</v>
      </c>
      <c r="C117" s="12">
        <v>117.400002</v>
      </c>
      <c r="D117" s="12">
        <v>74.580001999999993</v>
      </c>
      <c r="E117" s="12">
        <v>80.220000999999996</v>
      </c>
      <c r="F117" s="12">
        <v>0.71</v>
      </c>
      <c r="G117" s="12">
        <v>2260.959961</v>
      </c>
    </row>
    <row r="118" spans="1:7">
      <c r="A118" s="1">
        <v>42727</v>
      </c>
      <c r="B118" s="12">
        <v>35.409999999999997</v>
      </c>
      <c r="C118" s="12">
        <v>117.269997</v>
      </c>
      <c r="D118" s="12">
        <v>74.970000999999996</v>
      </c>
      <c r="E118" s="12">
        <v>80.260002</v>
      </c>
      <c r="F118" s="12">
        <v>0.71</v>
      </c>
      <c r="G118" s="12">
        <v>2263.790039</v>
      </c>
    </row>
    <row r="119" spans="1:7">
      <c r="A119" s="1">
        <v>42731</v>
      </c>
      <c r="B119" s="12">
        <v>35.639999000000003</v>
      </c>
      <c r="C119" s="12">
        <v>118.010002</v>
      </c>
      <c r="D119" s="12">
        <v>74.980002999999996</v>
      </c>
      <c r="E119" s="12">
        <v>80.199996999999996</v>
      </c>
      <c r="F119" s="12">
        <v>0.71</v>
      </c>
      <c r="G119" s="12">
        <v>2268.8798830000001</v>
      </c>
    </row>
    <row r="120" spans="1:7">
      <c r="A120" s="1">
        <v>42732</v>
      </c>
      <c r="B120" s="12">
        <v>36.220001000000003</v>
      </c>
      <c r="C120" s="12">
        <v>116.91999800000001</v>
      </c>
      <c r="D120" s="12">
        <v>74.370002999999997</v>
      </c>
      <c r="E120" s="12">
        <v>80.400002000000001</v>
      </c>
      <c r="F120" s="12">
        <v>0.71</v>
      </c>
      <c r="G120" s="12">
        <v>2249.919922</v>
      </c>
    </row>
    <row r="121" spans="1:7">
      <c r="A121" s="1">
        <v>42733</v>
      </c>
      <c r="B121" s="12">
        <v>36.270000000000003</v>
      </c>
      <c r="C121" s="12">
        <v>116.349998</v>
      </c>
      <c r="D121" s="12">
        <v>73.919998000000007</v>
      </c>
      <c r="E121" s="12">
        <v>80.620002999999997</v>
      </c>
      <c r="F121" s="12">
        <v>0.5</v>
      </c>
      <c r="G121" s="12">
        <v>2249.26001</v>
      </c>
    </row>
    <row r="122" spans="1:7">
      <c r="A122" s="1">
        <v>42734</v>
      </c>
      <c r="B122" s="12">
        <v>35.779998999999997</v>
      </c>
      <c r="C122" s="12">
        <v>115.050003</v>
      </c>
      <c r="D122" s="12">
        <v>74.080001999999993</v>
      </c>
      <c r="E122" s="12">
        <v>80.790001000000004</v>
      </c>
      <c r="F122" s="12">
        <v>0.51</v>
      </c>
      <c r="G122" s="12">
        <v>2238.830078</v>
      </c>
    </row>
    <row r="123" spans="1:7">
      <c r="A123" s="1">
        <v>42738</v>
      </c>
      <c r="B123" s="12">
        <v>37.020000000000003</v>
      </c>
      <c r="C123" s="12">
        <v>116.860001</v>
      </c>
      <c r="D123" s="12">
        <v>75.349997999999999</v>
      </c>
      <c r="E123" s="12">
        <v>80.800003000000004</v>
      </c>
      <c r="F123" s="12">
        <v>0.51</v>
      </c>
      <c r="G123" s="12">
        <v>2257.830078</v>
      </c>
    </row>
    <row r="124" spans="1:7">
      <c r="A124" s="1">
        <v>42739</v>
      </c>
      <c r="B124" s="12">
        <v>37.169998</v>
      </c>
      <c r="C124" s="12">
        <v>118.69000200000001</v>
      </c>
      <c r="D124" s="12">
        <v>76.260002</v>
      </c>
      <c r="E124" s="12">
        <v>80.860000999999997</v>
      </c>
      <c r="F124" s="12">
        <v>0.51</v>
      </c>
      <c r="G124" s="12">
        <v>2270.75</v>
      </c>
    </row>
    <row r="125" spans="1:7">
      <c r="A125" s="1">
        <v>42740</v>
      </c>
      <c r="B125" s="12">
        <v>37.520000000000003</v>
      </c>
      <c r="C125" s="12">
        <v>120.66999800000001</v>
      </c>
      <c r="D125" s="12">
        <v>75.319999999999993</v>
      </c>
      <c r="E125" s="12">
        <v>81.269997000000004</v>
      </c>
      <c r="F125" s="12">
        <v>0.5</v>
      </c>
      <c r="G125" s="12">
        <v>2269</v>
      </c>
    </row>
    <row r="126" spans="1:7">
      <c r="A126" s="1">
        <v>42741</v>
      </c>
      <c r="B126" s="12">
        <v>36.959999000000003</v>
      </c>
      <c r="C126" s="12">
        <v>123.410004</v>
      </c>
      <c r="D126" s="12">
        <v>75.470000999999996</v>
      </c>
      <c r="E126" s="12">
        <v>80.949996999999996</v>
      </c>
      <c r="F126" s="12">
        <v>0.5</v>
      </c>
      <c r="G126" s="12">
        <v>2276.9799800000001</v>
      </c>
    </row>
    <row r="127" spans="1:7">
      <c r="A127" s="1">
        <v>42744</v>
      </c>
      <c r="B127" s="12">
        <v>36.849997999999999</v>
      </c>
      <c r="C127" s="12">
        <v>124.900002</v>
      </c>
      <c r="D127" s="12">
        <v>75.860000999999997</v>
      </c>
      <c r="E127" s="12">
        <v>81.150002000000001</v>
      </c>
      <c r="F127" s="12">
        <v>0.5</v>
      </c>
      <c r="G127" s="12">
        <v>2268.8999020000001</v>
      </c>
    </row>
    <row r="128" spans="1:7">
      <c r="A128" s="1">
        <v>42745</v>
      </c>
      <c r="B128" s="12">
        <v>38.560001</v>
      </c>
      <c r="C128" s="12">
        <v>124.349998</v>
      </c>
      <c r="D128" s="12">
        <v>76.650002000000001</v>
      </c>
      <c r="E128" s="12">
        <v>81.129997000000003</v>
      </c>
      <c r="F128" s="12">
        <v>0.5</v>
      </c>
      <c r="G128" s="12">
        <v>2268.8999020000001</v>
      </c>
    </row>
    <row r="129" spans="1:7">
      <c r="A129" s="1">
        <v>42746</v>
      </c>
      <c r="B129" s="12">
        <v>39.380001</v>
      </c>
      <c r="C129" s="12">
        <v>126.089996</v>
      </c>
      <c r="D129" s="12">
        <v>76.910004000000001</v>
      </c>
      <c r="E129" s="12">
        <v>81.169998000000007</v>
      </c>
      <c r="F129" s="12">
        <v>0.6</v>
      </c>
      <c r="G129" s="12">
        <v>2275.320068</v>
      </c>
    </row>
    <row r="130" spans="1:7">
      <c r="A130" s="1">
        <v>42747</v>
      </c>
      <c r="B130" s="12">
        <v>39.740001999999997</v>
      </c>
      <c r="C130" s="12">
        <v>126.620003</v>
      </c>
      <c r="D130" s="12">
        <v>76.879997000000003</v>
      </c>
      <c r="E130" s="12">
        <v>81.190002000000007</v>
      </c>
      <c r="F130" s="12">
        <v>0.6</v>
      </c>
      <c r="G130" s="12">
        <v>2270.4399410000001</v>
      </c>
    </row>
    <row r="131" spans="1:7">
      <c r="A131" s="1">
        <v>42748</v>
      </c>
      <c r="B131" s="12">
        <v>39.840000000000003</v>
      </c>
      <c r="C131" s="12">
        <v>128.33999600000001</v>
      </c>
      <c r="D131" s="12">
        <v>76.620002999999997</v>
      </c>
      <c r="E131" s="12">
        <v>81.059997999999993</v>
      </c>
      <c r="F131" s="12">
        <v>0.3</v>
      </c>
      <c r="G131" s="12">
        <v>2274.639893</v>
      </c>
    </row>
    <row r="132" spans="1:7">
      <c r="A132" s="1">
        <v>42752</v>
      </c>
      <c r="B132" s="12">
        <v>39.849997999999999</v>
      </c>
      <c r="C132" s="12">
        <v>127.870003</v>
      </c>
      <c r="D132" s="12">
        <v>76.599997999999999</v>
      </c>
      <c r="E132" s="12">
        <v>81.309997999999993</v>
      </c>
      <c r="F132" s="12">
        <v>0.36</v>
      </c>
      <c r="G132" s="12">
        <v>2267.889893</v>
      </c>
    </row>
    <row r="133" spans="1:7">
      <c r="A133" s="1">
        <v>42753</v>
      </c>
      <c r="B133" s="12">
        <v>40.159999999999997</v>
      </c>
      <c r="C133" s="12">
        <v>127.91999800000001</v>
      </c>
      <c r="D133" s="12">
        <v>77.489998</v>
      </c>
      <c r="E133" s="12">
        <v>80.889999000000003</v>
      </c>
      <c r="F133" s="12">
        <v>0.4</v>
      </c>
      <c r="G133" s="12">
        <v>2271.889893</v>
      </c>
    </row>
    <row r="134" spans="1:7">
      <c r="A134" s="1">
        <v>42754</v>
      </c>
      <c r="B134" s="12">
        <v>40.049999</v>
      </c>
      <c r="C134" s="12">
        <v>127.550003</v>
      </c>
      <c r="D134" s="12">
        <v>76.690002000000007</v>
      </c>
      <c r="E134" s="12">
        <v>80.75</v>
      </c>
      <c r="F134" s="12">
        <v>0.45</v>
      </c>
      <c r="G134" s="12">
        <v>2263.6899410000001</v>
      </c>
    </row>
    <row r="135" spans="1:7">
      <c r="A135" s="1">
        <v>42755</v>
      </c>
      <c r="B135" s="12">
        <v>39.93</v>
      </c>
      <c r="C135" s="12">
        <v>127.040001</v>
      </c>
      <c r="D135" s="12">
        <v>76.199996999999996</v>
      </c>
      <c r="E135" s="12">
        <v>80.809997999999993</v>
      </c>
      <c r="F135" s="12">
        <v>0.45</v>
      </c>
      <c r="G135" s="12">
        <v>2271.3100589999999</v>
      </c>
    </row>
    <row r="136" spans="1:7">
      <c r="A136" s="1">
        <v>42758</v>
      </c>
      <c r="B136" s="12">
        <v>40.32</v>
      </c>
      <c r="C136" s="12">
        <v>128.929993</v>
      </c>
      <c r="D136" s="12">
        <v>75.970000999999996</v>
      </c>
      <c r="E136" s="12">
        <v>81.029999000000004</v>
      </c>
      <c r="F136" s="12">
        <v>0.65</v>
      </c>
      <c r="G136" s="12">
        <v>2265.1999510000001</v>
      </c>
    </row>
    <row r="137" spans="1:7">
      <c r="A137" s="1">
        <v>42759</v>
      </c>
      <c r="B137" s="12">
        <v>41.549999</v>
      </c>
      <c r="C137" s="12">
        <v>129.36999499999999</v>
      </c>
      <c r="D137" s="12">
        <v>77.430000000000007</v>
      </c>
      <c r="E137" s="12">
        <v>80.910004000000001</v>
      </c>
      <c r="F137" s="12">
        <v>0.65</v>
      </c>
      <c r="G137" s="12">
        <v>2280.070068</v>
      </c>
    </row>
    <row r="138" spans="1:7">
      <c r="A138" s="1">
        <v>42760</v>
      </c>
      <c r="B138" s="12">
        <v>41.68</v>
      </c>
      <c r="C138" s="12">
        <v>131.479996</v>
      </c>
      <c r="D138" s="12">
        <v>76.889999000000003</v>
      </c>
      <c r="E138" s="12">
        <v>80.669998000000007</v>
      </c>
      <c r="F138" s="12">
        <v>0.55000000000000004</v>
      </c>
      <c r="G138" s="12">
        <v>2298.3701169999999</v>
      </c>
    </row>
    <row r="139" spans="1:7">
      <c r="A139" s="1">
        <v>42761</v>
      </c>
      <c r="B139" s="12">
        <v>41.139999000000003</v>
      </c>
      <c r="C139" s="12">
        <v>132.779999</v>
      </c>
      <c r="D139" s="12">
        <v>76.930000000000007</v>
      </c>
      <c r="E139" s="12">
        <v>80.699996999999996</v>
      </c>
      <c r="F139" s="12">
        <v>0.55000000000000004</v>
      </c>
      <c r="G139" s="12">
        <v>2296.679932</v>
      </c>
    </row>
    <row r="140" spans="1:7">
      <c r="A140" s="1">
        <v>42762</v>
      </c>
      <c r="B140" s="12">
        <v>41.240001999999997</v>
      </c>
      <c r="C140" s="12">
        <v>132.179993</v>
      </c>
      <c r="D140" s="12">
        <v>76.849997999999999</v>
      </c>
      <c r="E140" s="12">
        <v>80.790001000000004</v>
      </c>
      <c r="F140" s="12">
        <v>0.55000000000000004</v>
      </c>
      <c r="G140" s="12">
        <v>2294.6899410000001</v>
      </c>
    </row>
    <row r="141" spans="1:7">
      <c r="A141" s="1">
        <v>42765</v>
      </c>
      <c r="B141" s="12">
        <v>40.619999</v>
      </c>
      <c r="C141" s="12">
        <v>130.979996</v>
      </c>
      <c r="D141" s="12">
        <v>77.279999000000004</v>
      </c>
      <c r="E141" s="12">
        <v>80.769997000000004</v>
      </c>
      <c r="F141" s="12">
        <v>0.55000000000000004</v>
      </c>
      <c r="G141" s="12">
        <v>2280.8999020000001</v>
      </c>
    </row>
    <row r="142" spans="1:7">
      <c r="A142" s="1">
        <v>42766</v>
      </c>
      <c r="B142" s="12">
        <v>41.290000999999997</v>
      </c>
      <c r="C142" s="12">
        <v>130.320007</v>
      </c>
      <c r="D142" s="12">
        <v>76.379997000000003</v>
      </c>
      <c r="E142" s="12">
        <v>80.940002000000007</v>
      </c>
      <c r="F142" s="12">
        <v>0.55000000000000004</v>
      </c>
      <c r="G142" s="12">
        <v>2278.8701169999999</v>
      </c>
    </row>
    <row r="143" spans="1:7">
      <c r="A143" s="1">
        <v>42767</v>
      </c>
      <c r="B143" s="12">
        <v>41.41</v>
      </c>
      <c r="C143" s="12">
        <v>133.229996</v>
      </c>
      <c r="D143" s="12">
        <v>76.760002</v>
      </c>
      <c r="E143" s="12">
        <v>80.629997000000003</v>
      </c>
      <c r="F143" s="12">
        <v>0.45</v>
      </c>
      <c r="G143" s="12">
        <v>2279.5500489999999</v>
      </c>
    </row>
    <row r="144" spans="1:7">
      <c r="A144" s="1">
        <v>42768</v>
      </c>
      <c r="B144" s="12">
        <v>40.93</v>
      </c>
      <c r="C144" s="12">
        <v>130.83999600000001</v>
      </c>
      <c r="D144" s="12">
        <v>76.510002</v>
      </c>
      <c r="E144" s="12">
        <v>80.680000000000007</v>
      </c>
      <c r="F144" s="12">
        <v>0.49</v>
      </c>
      <c r="G144" s="12">
        <v>2280.8500979999999</v>
      </c>
    </row>
    <row r="145" spans="1:7">
      <c r="A145" s="1">
        <v>42769</v>
      </c>
      <c r="B145" s="12">
        <v>39.389999000000003</v>
      </c>
      <c r="C145" s="12">
        <v>130.979996</v>
      </c>
      <c r="D145" s="12">
        <v>78.040001000000004</v>
      </c>
      <c r="E145" s="12">
        <v>80.699996999999996</v>
      </c>
      <c r="F145" s="12">
        <v>0.49</v>
      </c>
      <c r="G145" s="12">
        <v>2297.419922</v>
      </c>
    </row>
    <row r="146" spans="1:7">
      <c r="A146" s="1">
        <v>42772</v>
      </c>
      <c r="B146" s="12">
        <v>39.299999</v>
      </c>
      <c r="C146" s="12">
        <v>132.05999800000001</v>
      </c>
      <c r="D146" s="12">
        <v>77.819999999999993</v>
      </c>
      <c r="E146" s="12">
        <v>80.949996999999996</v>
      </c>
      <c r="F146" s="12">
        <v>0.45</v>
      </c>
      <c r="G146" s="12">
        <v>2292.5600589999999</v>
      </c>
    </row>
    <row r="147" spans="1:7">
      <c r="A147" s="1">
        <v>42773</v>
      </c>
      <c r="B147" s="12">
        <v>39.18</v>
      </c>
      <c r="C147" s="12">
        <v>131.83999600000001</v>
      </c>
      <c r="D147" s="12">
        <v>77.720000999999996</v>
      </c>
      <c r="E147" s="12">
        <v>81.080001999999993</v>
      </c>
      <c r="F147" s="12">
        <v>0.45</v>
      </c>
      <c r="G147" s="12">
        <v>2293.080078</v>
      </c>
    </row>
    <row r="148" spans="1:7">
      <c r="A148" s="1">
        <v>42774</v>
      </c>
      <c r="B148" s="12">
        <v>38.700001</v>
      </c>
      <c r="C148" s="12">
        <v>134.199997</v>
      </c>
      <c r="D148" s="12">
        <v>77.800003000000004</v>
      </c>
      <c r="E148" s="12">
        <v>81.300003000000004</v>
      </c>
      <c r="F148" s="12">
        <v>0.45</v>
      </c>
      <c r="G148" s="12">
        <v>2294.669922</v>
      </c>
    </row>
    <row r="149" spans="1:7">
      <c r="A149" s="1">
        <v>42775</v>
      </c>
      <c r="B149" s="12">
        <v>39.209999000000003</v>
      </c>
      <c r="C149" s="12">
        <v>134.13999899999999</v>
      </c>
      <c r="D149" s="12">
        <v>78.180000000000007</v>
      </c>
      <c r="E149" s="12">
        <v>81.080001999999993</v>
      </c>
      <c r="F149" s="12">
        <v>0.45</v>
      </c>
      <c r="G149" s="12">
        <v>2307.8701169999999</v>
      </c>
    </row>
    <row r="150" spans="1:7">
      <c r="A150" s="1">
        <v>42776</v>
      </c>
      <c r="B150" s="12">
        <v>40.090000000000003</v>
      </c>
      <c r="C150" s="12">
        <v>134.19000199999999</v>
      </c>
      <c r="D150" s="12">
        <v>78.480002999999996</v>
      </c>
      <c r="E150" s="12">
        <v>81.059997999999993</v>
      </c>
      <c r="F150" s="12">
        <v>0.45</v>
      </c>
      <c r="G150" s="12">
        <v>2316.1000979999999</v>
      </c>
    </row>
    <row r="151" spans="1:7">
      <c r="A151" s="1">
        <v>42779</v>
      </c>
      <c r="B151" s="12">
        <v>40.43</v>
      </c>
      <c r="C151" s="12">
        <v>134.050003</v>
      </c>
      <c r="D151" s="12">
        <v>78.910004000000001</v>
      </c>
      <c r="E151" s="12">
        <v>80.970000999999996</v>
      </c>
      <c r="F151" s="12">
        <v>0.36</v>
      </c>
      <c r="G151" s="12">
        <v>2328.25</v>
      </c>
    </row>
    <row r="152" spans="1:7">
      <c r="A152" s="1">
        <v>42780</v>
      </c>
      <c r="B152" s="12">
        <v>40.470001000000003</v>
      </c>
      <c r="C152" s="12">
        <v>133.85000600000001</v>
      </c>
      <c r="D152" s="12">
        <v>79.410004000000001</v>
      </c>
      <c r="E152" s="12">
        <v>80.800003000000004</v>
      </c>
      <c r="F152" s="12">
        <v>0.31</v>
      </c>
      <c r="G152" s="12">
        <v>2337.580078</v>
      </c>
    </row>
    <row r="153" spans="1:7">
      <c r="A153" s="1">
        <v>42781</v>
      </c>
      <c r="B153" s="12">
        <v>40.740001999999997</v>
      </c>
      <c r="C153" s="12">
        <v>133.44000199999999</v>
      </c>
      <c r="D153" s="12">
        <v>79.599997999999999</v>
      </c>
      <c r="E153" s="12">
        <v>80.669998000000007</v>
      </c>
      <c r="F153" s="12">
        <v>0.65</v>
      </c>
      <c r="G153" s="12">
        <v>2349.25</v>
      </c>
    </row>
    <row r="154" spans="1:7">
      <c r="A154" s="1">
        <v>42782</v>
      </c>
      <c r="B154" s="12">
        <v>40.990001999999997</v>
      </c>
      <c r="C154" s="12">
        <v>133.83999600000001</v>
      </c>
      <c r="D154" s="12">
        <v>79.510002</v>
      </c>
      <c r="E154" s="12">
        <v>80.819999999999993</v>
      </c>
      <c r="F154" s="12">
        <v>0.7</v>
      </c>
      <c r="G154" s="12">
        <v>2347.219971</v>
      </c>
    </row>
    <row r="155" spans="1:7">
      <c r="A155" s="1">
        <v>42783</v>
      </c>
      <c r="B155" s="12">
        <v>40.279998999999997</v>
      </c>
      <c r="C155" s="12">
        <v>133.529999</v>
      </c>
      <c r="D155" s="12">
        <v>79.709998999999996</v>
      </c>
      <c r="E155" s="12">
        <v>81.010002</v>
      </c>
      <c r="F155" s="12">
        <v>0.67</v>
      </c>
      <c r="G155" s="12">
        <v>2351.1599120000001</v>
      </c>
    </row>
    <row r="156" spans="1:7">
      <c r="A156" s="1">
        <v>42787</v>
      </c>
      <c r="B156" s="12">
        <v>40.75</v>
      </c>
      <c r="C156" s="12">
        <v>133.720001</v>
      </c>
      <c r="D156" s="12">
        <v>79.970000999999996</v>
      </c>
      <c r="E156" s="12">
        <v>81</v>
      </c>
      <c r="F156" s="12">
        <v>0.68</v>
      </c>
      <c r="G156" s="12">
        <v>2365.3798830000001</v>
      </c>
    </row>
    <row r="157" spans="1:7">
      <c r="A157" s="1">
        <v>42788</v>
      </c>
      <c r="B157" s="12">
        <v>39.810001</v>
      </c>
      <c r="C157" s="12">
        <v>136.11999499999999</v>
      </c>
      <c r="D157" s="12">
        <v>79.860000999999997</v>
      </c>
      <c r="E157" s="12">
        <v>81.050003000000004</v>
      </c>
      <c r="F157" s="12">
        <v>0.6</v>
      </c>
      <c r="G157" s="12">
        <v>2362.820068</v>
      </c>
    </row>
    <row r="158" spans="1:7">
      <c r="A158" s="1">
        <v>42789</v>
      </c>
      <c r="B158" s="12">
        <v>39.110000999999997</v>
      </c>
      <c r="C158" s="12">
        <v>135.36000100000001</v>
      </c>
      <c r="D158" s="12">
        <v>80.050003000000004</v>
      </c>
      <c r="E158" s="12">
        <v>81.199996999999996</v>
      </c>
      <c r="F158" s="12">
        <v>0.71</v>
      </c>
      <c r="G158" s="12">
        <v>2363.8100589999999</v>
      </c>
    </row>
    <row r="159" spans="1:7">
      <c r="A159" s="1">
        <v>42790</v>
      </c>
      <c r="B159" s="12">
        <v>37.970001000000003</v>
      </c>
      <c r="C159" s="12">
        <v>135.44000199999999</v>
      </c>
      <c r="D159" s="12">
        <v>79.760002</v>
      </c>
      <c r="E159" s="12">
        <v>81.5</v>
      </c>
      <c r="F159" s="12">
        <v>0.7</v>
      </c>
      <c r="G159" s="12">
        <v>2367.3400879999999</v>
      </c>
    </row>
    <row r="160" spans="1:7">
      <c r="A160" s="1">
        <v>42793</v>
      </c>
      <c r="B160" s="12">
        <v>38.599997999999999</v>
      </c>
      <c r="C160" s="12">
        <v>136.41000399999999</v>
      </c>
      <c r="D160" s="12">
        <v>80.169998000000007</v>
      </c>
      <c r="E160" s="12">
        <v>81.330001999999993</v>
      </c>
      <c r="F160" s="12">
        <v>0.7</v>
      </c>
      <c r="G160" s="12">
        <v>2369.75</v>
      </c>
    </row>
    <row r="161" spans="1:7">
      <c r="A161" s="1">
        <v>42794</v>
      </c>
      <c r="B161" s="12">
        <v>37.82</v>
      </c>
      <c r="C161" s="12">
        <v>135.53999300000001</v>
      </c>
      <c r="D161" s="12">
        <v>80.059997999999993</v>
      </c>
      <c r="E161" s="12">
        <v>81.269997000000004</v>
      </c>
      <c r="F161" s="12">
        <v>0.7</v>
      </c>
      <c r="G161" s="12">
        <v>2363.639893</v>
      </c>
    </row>
    <row r="162" spans="1:7">
      <c r="A162" s="1">
        <v>42795</v>
      </c>
      <c r="B162" s="12">
        <v>38.82</v>
      </c>
      <c r="C162" s="12">
        <v>137.41999799999999</v>
      </c>
      <c r="D162" s="12">
        <v>81.919998000000007</v>
      </c>
      <c r="E162" s="12">
        <v>80.779999000000004</v>
      </c>
      <c r="F162" s="12">
        <v>0.7</v>
      </c>
      <c r="G162" s="12">
        <v>2395.959961</v>
      </c>
    </row>
    <row r="163" spans="1:7">
      <c r="A163" s="1">
        <v>42796</v>
      </c>
      <c r="B163" s="12">
        <v>38.029998999999997</v>
      </c>
      <c r="C163" s="12">
        <v>136.759995</v>
      </c>
      <c r="D163" s="12">
        <v>80.099997999999999</v>
      </c>
      <c r="E163" s="12">
        <v>80.629997000000003</v>
      </c>
      <c r="F163" s="12">
        <v>0.7</v>
      </c>
      <c r="G163" s="12">
        <v>2381.919922</v>
      </c>
    </row>
    <row r="164" spans="1:7">
      <c r="A164" s="1">
        <v>42797</v>
      </c>
      <c r="B164" s="12">
        <v>39.060001</v>
      </c>
      <c r="C164" s="12">
        <v>137.16999799999999</v>
      </c>
      <c r="D164" s="12">
        <v>79.879997000000003</v>
      </c>
      <c r="E164" s="12">
        <v>80.690002000000007</v>
      </c>
      <c r="F164" s="12">
        <v>0.8</v>
      </c>
      <c r="G164" s="12">
        <v>2383.1201169999999</v>
      </c>
    </row>
    <row r="165" spans="1:7">
      <c r="A165" s="1">
        <v>42800</v>
      </c>
      <c r="B165" s="12">
        <v>38.340000000000003</v>
      </c>
      <c r="C165" s="12">
        <v>137.41999799999999</v>
      </c>
      <c r="D165" s="12">
        <v>79.5</v>
      </c>
      <c r="E165" s="12">
        <v>80.639999000000003</v>
      </c>
      <c r="F165" s="12">
        <v>0.85</v>
      </c>
      <c r="G165" s="12">
        <v>2375.3100589999999</v>
      </c>
    </row>
    <row r="166" spans="1:7">
      <c r="A166" s="1">
        <v>42801</v>
      </c>
      <c r="B166" s="12">
        <v>38.159999999999997</v>
      </c>
      <c r="C166" s="12">
        <v>137.300003</v>
      </c>
      <c r="D166" s="12">
        <v>79.580001999999993</v>
      </c>
      <c r="E166" s="12">
        <v>80.489998</v>
      </c>
      <c r="F166" s="12">
        <v>0.85</v>
      </c>
      <c r="G166" s="12">
        <v>2368.389893</v>
      </c>
    </row>
    <row r="167" spans="1:7">
      <c r="A167" s="1">
        <v>42802</v>
      </c>
      <c r="B167" s="12">
        <v>36.439999</v>
      </c>
      <c r="C167" s="12">
        <v>137.720001</v>
      </c>
      <c r="D167" s="12">
        <v>79.040001000000004</v>
      </c>
      <c r="E167" s="12">
        <v>80.300003000000004</v>
      </c>
      <c r="F167" s="12">
        <v>0.85</v>
      </c>
      <c r="G167" s="12">
        <v>2362.9799800000001</v>
      </c>
    </row>
    <row r="168" spans="1:7">
      <c r="A168" s="1">
        <v>42803</v>
      </c>
      <c r="B168" s="12">
        <v>35.669998</v>
      </c>
      <c r="C168" s="12">
        <v>138.240005</v>
      </c>
      <c r="D168" s="12">
        <v>79.300003000000004</v>
      </c>
      <c r="E168" s="12">
        <v>80.050003000000004</v>
      </c>
      <c r="F168" s="12">
        <v>0.85</v>
      </c>
      <c r="G168" s="12">
        <v>2364.8701169999999</v>
      </c>
    </row>
    <row r="169" spans="1:7">
      <c r="A169" s="1">
        <v>42804</v>
      </c>
      <c r="B169" s="12">
        <v>35.639999000000003</v>
      </c>
      <c r="C169" s="12">
        <v>138.78999300000001</v>
      </c>
      <c r="D169" s="12">
        <v>79.379997000000003</v>
      </c>
      <c r="E169" s="12">
        <v>80.209998999999996</v>
      </c>
      <c r="F169" s="12">
        <v>0.8</v>
      </c>
      <c r="G169" s="12">
        <v>2372.6000979999999</v>
      </c>
    </row>
    <row r="170" spans="1:7">
      <c r="A170" s="1">
        <v>42807</v>
      </c>
      <c r="B170" s="12">
        <v>36.380001</v>
      </c>
      <c r="C170" s="12">
        <v>139.60000600000001</v>
      </c>
      <c r="D170" s="12">
        <v>79.209998999999996</v>
      </c>
      <c r="E170" s="12">
        <v>80.050003000000004</v>
      </c>
      <c r="F170" s="12">
        <v>0.8</v>
      </c>
      <c r="G170" s="12">
        <v>2373.469971</v>
      </c>
    </row>
    <row r="171" spans="1:7">
      <c r="A171" s="1">
        <v>42808</v>
      </c>
      <c r="B171" s="12">
        <v>36.150002000000001</v>
      </c>
      <c r="C171" s="12">
        <v>139.320007</v>
      </c>
      <c r="D171" s="12">
        <v>79.690002000000007</v>
      </c>
      <c r="E171" s="12">
        <v>80.040001000000004</v>
      </c>
      <c r="F171" s="12">
        <v>0.8</v>
      </c>
      <c r="G171" s="12">
        <v>2365.4499510000001</v>
      </c>
    </row>
    <row r="172" spans="1:7">
      <c r="A172" s="1">
        <v>42809</v>
      </c>
      <c r="B172" s="12">
        <v>37.959999000000003</v>
      </c>
      <c r="C172" s="12">
        <v>139.720001</v>
      </c>
      <c r="D172" s="12">
        <v>79.230002999999996</v>
      </c>
      <c r="E172" s="12">
        <v>80.540001000000004</v>
      </c>
      <c r="F172" s="12">
        <v>0.8</v>
      </c>
      <c r="G172" s="12">
        <v>2385.26001</v>
      </c>
    </row>
    <row r="173" spans="1:7">
      <c r="A173" s="1">
        <v>42810</v>
      </c>
      <c r="B173" s="12">
        <v>37.909999999999997</v>
      </c>
      <c r="C173" s="12">
        <v>139.990005</v>
      </c>
      <c r="D173" s="12">
        <v>79.769997000000004</v>
      </c>
      <c r="E173" s="12">
        <v>80.419998000000007</v>
      </c>
      <c r="F173" s="12">
        <v>0.75</v>
      </c>
      <c r="G173" s="12">
        <v>2381.3798830000001</v>
      </c>
    </row>
    <row r="174" spans="1:7">
      <c r="A174" s="1">
        <v>42811</v>
      </c>
      <c r="B174" s="12">
        <v>38.18</v>
      </c>
      <c r="C174" s="12">
        <v>139.83999600000001</v>
      </c>
      <c r="D174" s="12">
        <v>79.25</v>
      </c>
      <c r="E174" s="12">
        <v>80.580001999999993</v>
      </c>
      <c r="F174" s="12">
        <v>0.75</v>
      </c>
      <c r="G174" s="12">
        <v>2378.25</v>
      </c>
    </row>
    <row r="175" spans="1:7">
      <c r="A175" s="1">
        <v>42814</v>
      </c>
      <c r="B175" s="12">
        <v>38.450001</v>
      </c>
      <c r="C175" s="12">
        <v>139.94000199999999</v>
      </c>
      <c r="D175" s="12">
        <v>78.849997999999999</v>
      </c>
      <c r="E175" s="12">
        <v>80.739998</v>
      </c>
      <c r="F175" s="12">
        <v>0.75</v>
      </c>
      <c r="G175" s="12">
        <v>2373.469971</v>
      </c>
    </row>
    <row r="176" spans="1:7">
      <c r="A176" s="1">
        <v>42815</v>
      </c>
      <c r="B176" s="12">
        <v>36.959999000000003</v>
      </c>
      <c r="C176" s="12">
        <v>138.509995</v>
      </c>
      <c r="D176" s="12">
        <v>77.529999000000004</v>
      </c>
      <c r="E176" s="12">
        <v>80.930000000000007</v>
      </c>
      <c r="F176" s="12">
        <v>0.75</v>
      </c>
      <c r="G176" s="12">
        <v>2344.0200199999999</v>
      </c>
    </row>
    <row r="177" spans="1:7">
      <c r="A177" s="1">
        <v>42816</v>
      </c>
      <c r="B177" s="12">
        <v>37.07</v>
      </c>
      <c r="C177" s="12">
        <v>139.58999600000001</v>
      </c>
      <c r="D177" s="12">
        <v>77.669998000000007</v>
      </c>
      <c r="E177" s="12">
        <v>81.040001000000004</v>
      </c>
      <c r="F177" s="12">
        <v>0.75</v>
      </c>
      <c r="G177" s="12">
        <v>2348.4499510000001</v>
      </c>
    </row>
    <row r="178" spans="1:7">
      <c r="A178" s="1">
        <v>42817</v>
      </c>
      <c r="B178" s="12">
        <v>36.82</v>
      </c>
      <c r="C178" s="12">
        <v>139.529999</v>
      </c>
      <c r="D178" s="12">
        <v>77.839995999999999</v>
      </c>
      <c r="E178" s="12">
        <v>81</v>
      </c>
      <c r="F178" s="12">
        <v>0.75</v>
      </c>
      <c r="G178" s="12">
        <v>2345.959961</v>
      </c>
    </row>
    <row r="179" spans="1:7">
      <c r="A179" s="1">
        <v>42818</v>
      </c>
      <c r="B179" s="12">
        <v>36.509998000000003</v>
      </c>
      <c r="C179" s="12">
        <v>140.33999600000001</v>
      </c>
      <c r="D179" s="12">
        <v>78.199996999999996</v>
      </c>
      <c r="E179" s="12">
        <v>80.980002999999996</v>
      </c>
      <c r="F179" s="12">
        <v>0.85</v>
      </c>
      <c r="G179" s="12">
        <v>2343.9799800000001</v>
      </c>
    </row>
    <row r="180" spans="1:7">
      <c r="A180" s="1">
        <v>42821</v>
      </c>
      <c r="B180" s="12">
        <v>35.830002</v>
      </c>
      <c r="C180" s="12">
        <v>140.320007</v>
      </c>
      <c r="D180" s="12">
        <v>77.599997999999999</v>
      </c>
      <c r="E180" s="12">
        <v>81.150002000000001</v>
      </c>
      <c r="F180" s="12">
        <v>0.85</v>
      </c>
      <c r="G180" s="12">
        <v>2341.5900879999999</v>
      </c>
    </row>
    <row r="181" spans="1:7">
      <c r="A181" s="1">
        <v>42822</v>
      </c>
      <c r="B181" s="12">
        <v>36.529998999999997</v>
      </c>
      <c r="C181" s="12">
        <v>141.759995</v>
      </c>
      <c r="D181" s="12">
        <v>78.639999000000003</v>
      </c>
      <c r="E181" s="12">
        <v>81</v>
      </c>
      <c r="F181" s="12">
        <v>0.85</v>
      </c>
      <c r="G181" s="12">
        <v>2358.570068</v>
      </c>
    </row>
    <row r="182" spans="1:7">
      <c r="A182" s="1">
        <v>42823</v>
      </c>
      <c r="B182" s="12">
        <v>36.889999000000003</v>
      </c>
      <c r="C182" s="12">
        <v>142.64999399999999</v>
      </c>
      <c r="D182" s="12">
        <v>78.25</v>
      </c>
      <c r="E182" s="12">
        <v>81.160004000000001</v>
      </c>
      <c r="F182" s="12">
        <v>0.88</v>
      </c>
      <c r="G182" s="12">
        <v>2361.1298830000001</v>
      </c>
    </row>
    <row r="183" spans="1:7">
      <c r="A183" s="1">
        <v>42824</v>
      </c>
      <c r="B183" s="12">
        <v>36.900002000000001</v>
      </c>
      <c r="C183" s="12">
        <v>142.41000399999999</v>
      </c>
      <c r="D183" s="12">
        <v>79.209998999999996</v>
      </c>
      <c r="E183" s="12">
        <v>81.029999000000004</v>
      </c>
      <c r="F183" s="12">
        <v>0.7</v>
      </c>
      <c r="G183" s="12">
        <v>2368.0600589999999</v>
      </c>
    </row>
    <row r="184" spans="1:7">
      <c r="A184" s="1">
        <v>42825</v>
      </c>
      <c r="B184" s="12">
        <v>36.32</v>
      </c>
      <c r="C184" s="12">
        <v>142.050003</v>
      </c>
      <c r="D184" s="12">
        <v>79.110000999999997</v>
      </c>
      <c r="E184" s="12">
        <v>81.080001999999993</v>
      </c>
      <c r="F184" s="12">
        <v>0.7</v>
      </c>
      <c r="G184" s="12">
        <v>2362.719971</v>
      </c>
    </row>
    <row r="185" spans="1:7">
      <c r="A185" s="1">
        <v>42828</v>
      </c>
      <c r="B185" s="12">
        <v>36.439999</v>
      </c>
      <c r="C185" s="12">
        <v>142.279999</v>
      </c>
      <c r="D185" s="12">
        <v>78.589995999999999</v>
      </c>
      <c r="E185" s="12">
        <v>81.199996999999996</v>
      </c>
      <c r="F185" s="12">
        <v>0.7</v>
      </c>
      <c r="G185" s="12">
        <v>2358.8400879999999</v>
      </c>
    </row>
    <row r="186" spans="1:7">
      <c r="A186" s="1">
        <v>42829</v>
      </c>
      <c r="B186" s="12">
        <v>36.860000999999997</v>
      </c>
      <c r="C186" s="12">
        <v>141.729996</v>
      </c>
      <c r="D186" s="12">
        <v>78.260002</v>
      </c>
      <c r="E186" s="12">
        <v>81.110000999999997</v>
      </c>
      <c r="F186" s="12">
        <v>0.7</v>
      </c>
      <c r="G186" s="12">
        <v>2360.1599120000001</v>
      </c>
    </row>
    <row r="187" spans="1:7">
      <c r="A187" s="1">
        <v>42830</v>
      </c>
      <c r="B187" s="12">
        <v>37.119999</v>
      </c>
      <c r="C187" s="12">
        <v>141.85000600000001</v>
      </c>
      <c r="D187" s="12">
        <v>77.760002</v>
      </c>
      <c r="E187" s="12">
        <v>81.180000000000007</v>
      </c>
      <c r="F187" s="12">
        <v>0.7</v>
      </c>
      <c r="G187" s="12">
        <v>2352.9499510000001</v>
      </c>
    </row>
    <row r="188" spans="1:7">
      <c r="A188" s="1">
        <v>42831</v>
      </c>
      <c r="B188" s="12">
        <v>37.159999999999997</v>
      </c>
      <c r="C188" s="12">
        <v>141.16999799999999</v>
      </c>
      <c r="D188" s="12">
        <v>77.919998000000007</v>
      </c>
      <c r="E188" s="12">
        <v>81.209998999999996</v>
      </c>
      <c r="F188" s="12">
        <v>0.8</v>
      </c>
      <c r="G188" s="12">
        <v>2357.48999</v>
      </c>
    </row>
    <row r="189" spans="1:7">
      <c r="A189" s="1">
        <v>42832</v>
      </c>
      <c r="B189" s="12">
        <v>36.970001000000003</v>
      </c>
      <c r="C189" s="12">
        <v>140.779999</v>
      </c>
      <c r="D189" s="12">
        <v>77.769997000000004</v>
      </c>
      <c r="E189" s="12">
        <v>81.029999000000004</v>
      </c>
      <c r="F189" s="12">
        <v>0.8</v>
      </c>
      <c r="G189" s="12">
        <v>2355.540039</v>
      </c>
    </row>
    <row r="190" spans="1:7">
      <c r="A190" s="1">
        <v>42835</v>
      </c>
      <c r="B190" s="12">
        <v>38.259998000000003</v>
      </c>
      <c r="C190" s="12">
        <v>141.03999300000001</v>
      </c>
      <c r="D190" s="12">
        <v>77.489998</v>
      </c>
      <c r="E190" s="12">
        <v>81.110000999999997</v>
      </c>
      <c r="F190" s="12">
        <v>0.8</v>
      </c>
      <c r="G190" s="12">
        <v>2357.1599120000001</v>
      </c>
    </row>
    <row r="191" spans="1:7">
      <c r="A191" s="1">
        <v>42836</v>
      </c>
      <c r="B191" s="12">
        <v>38.389999000000003</v>
      </c>
      <c r="C191" s="12">
        <v>139.91999799999999</v>
      </c>
      <c r="D191" s="12">
        <v>77.260002</v>
      </c>
      <c r="E191" s="12">
        <v>81.370002999999997</v>
      </c>
      <c r="F191" s="12">
        <v>0.8</v>
      </c>
      <c r="G191" s="12">
        <v>2353.780029</v>
      </c>
    </row>
    <row r="192" spans="1:7">
      <c r="A192" s="1">
        <v>42837</v>
      </c>
      <c r="B192" s="12">
        <v>36.580002</v>
      </c>
      <c r="C192" s="12">
        <v>139.58000200000001</v>
      </c>
      <c r="D192" s="12">
        <v>76.680000000000007</v>
      </c>
      <c r="E192" s="12">
        <v>81.559997999999993</v>
      </c>
      <c r="F192" s="12">
        <v>0.8</v>
      </c>
      <c r="G192" s="12">
        <v>2344.929932</v>
      </c>
    </row>
    <row r="193" spans="1:7">
      <c r="A193" s="1">
        <v>42838</v>
      </c>
      <c r="B193" s="12">
        <v>36.090000000000003</v>
      </c>
      <c r="C193" s="12">
        <v>139.38999899999999</v>
      </c>
      <c r="D193" s="12">
        <v>75.800003000000004</v>
      </c>
      <c r="E193" s="12">
        <v>81.680000000000007</v>
      </c>
      <c r="F193" s="12">
        <v>0.8</v>
      </c>
      <c r="G193" s="12">
        <v>2328.9499510000001</v>
      </c>
    </row>
    <row r="194" spans="1:7">
      <c r="A194" s="1">
        <v>42842</v>
      </c>
      <c r="B194" s="12">
        <v>36.25</v>
      </c>
      <c r="C194" s="12">
        <v>141.41999799999999</v>
      </c>
      <c r="D194" s="12">
        <v>76.669998000000007</v>
      </c>
      <c r="E194" s="12">
        <v>81.629997000000003</v>
      </c>
      <c r="F194" s="12">
        <v>0.8</v>
      </c>
      <c r="G194" s="12">
        <v>2349.01001</v>
      </c>
    </row>
    <row r="195" spans="1:7">
      <c r="A195" s="1">
        <v>42843</v>
      </c>
      <c r="B195" s="12">
        <v>35.57</v>
      </c>
      <c r="C195" s="12">
        <v>140.96000699999999</v>
      </c>
      <c r="D195" s="12">
        <v>75.790001000000004</v>
      </c>
      <c r="E195" s="12">
        <v>81.919998000000007</v>
      </c>
      <c r="F195" s="12">
        <v>0.45</v>
      </c>
      <c r="G195" s="12">
        <v>2342.1899410000001</v>
      </c>
    </row>
    <row r="196" spans="1:7">
      <c r="A196" s="1">
        <v>42844</v>
      </c>
      <c r="B196" s="12">
        <v>35.439999</v>
      </c>
      <c r="C196" s="12">
        <v>142.270004</v>
      </c>
      <c r="D196" s="12">
        <v>75.550003000000004</v>
      </c>
      <c r="E196" s="12">
        <v>81.769997000000004</v>
      </c>
      <c r="F196" s="12">
        <v>0.8</v>
      </c>
      <c r="G196" s="12">
        <v>2338.169922</v>
      </c>
    </row>
    <row r="197" spans="1:7">
      <c r="A197" s="1">
        <v>42845</v>
      </c>
      <c r="B197" s="12">
        <v>35.990001999999997</v>
      </c>
      <c r="C197" s="12">
        <v>143.800003</v>
      </c>
      <c r="D197" s="12">
        <v>80.019997000000004</v>
      </c>
      <c r="E197" s="12">
        <v>81.660004000000001</v>
      </c>
      <c r="F197" s="12">
        <v>0.81</v>
      </c>
      <c r="G197" s="12">
        <v>2355.8400879999999</v>
      </c>
    </row>
    <row r="198" spans="1:7">
      <c r="A198" s="1">
        <v>42846</v>
      </c>
      <c r="B198" s="12">
        <v>35.759998000000003</v>
      </c>
      <c r="C198" s="12">
        <v>143.679993</v>
      </c>
      <c r="D198" s="12">
        <v>79.589995999999999</v>
      </c>
      <c r="E198" s="12">
        <v>81.680000000000007</v>
      </c>
      <c r="F198" s="12">
        <v>0.81</v>
      </c>
      <c r="G198" s="12">
        <v>2348.6899410000001</v>
      </c>
    </row>
    <row r="199" spans="1:7">
      <c r="A199" s="1">
        <v>42849</v>
      </c>
      <c r="B199" s="12">
        <v>36.159999999999997</v>
      </c>
      <c r="C199" s="12">
        <v>145.470001</v>
      </c>
      <c r="D199" s="12">
        <v>80.449996999999996</v>
      </c>
      <c r="E199" s="12">
        <v>81.569999999999993</v>
      </c>
      <c r="F199" s="12">
        <v>0.81</v>
      </c>
      <c r="G199" s="12">
        <v>2374.1499020000001</v>
      </c>
    </row>
    <row r="200" spans="1:7">
      <c r="A200" s="1">
        <v>42850</v>
      </c>
      <c r="B200" s="12">
        <v>36.340000000000003</v>
      </c>
      <c r="C200" s="12">
        <v>146.490005</v>
      </c>
      <c r="D200" s="12">
        <v>80.629997000000003</v>
      </c>
      <c r="E200" s="12">
        <v>81.319999999999993</v>
      </c>
      <c r="F200" s="12">
        <v>0.81</v>
      </c>
      <c r="G200" s="12">
        <v>2388.610107</v>
      </c>
    </row>
    <row r="201" spans="1:7">
      <c r="A201" s="1">
        <v>42851</v>
      </c>
      <c r="B201" s="12">
        <v>36.049999</v>
      </c>
      <c r="C201" s="12">
        <v>146.55999800000001</v>
      </c>
      <c r="D201" s="12">
        <v>80.519997000000004</v>
      </c>
      <c r="E201" s="12">
        <v>81.400002000000001</v>
      </c>
      <c r="F201" s="12">
        <v>0.81</v>
      </c>
      <c r="G201" s="12">
        <v>2387.4499510000001</v>
      </c>
    </row>
    <row r="202" spans="1:7">
      <c r="A202" s="1">
        <v>42852</v>
      </c>
      <c r="B202" s="12">
        <v>35.009998000000003</v>
      </c>
      <c r="C202" s="12">
        <v>147.699997</v>
      </c>
      <c r="D202" s="12">
        <v>80.330001999999993</v>
      </c>
      <c r="E202" s="12">
        <v>81.459998999999996</v>
      </c>
      <c r="F202" s="12">
        <v>0.81</v>
      </c>
      <c r="G202" s="12">
        <v>2388.7700199999999</v>
      </c>
    </row>
    <row r="203" spans="1:7">
      <c r="A203" s="1">
        <v>42853</v>
      </c>
      <c r="B203" s="12">
        <v>35.599997999999999</v>
      </c>
      <c r="C203" s="12">
        <v>150.25</v>
      </c>
      <c r="D203" s="12">
        <v>79.25</v>
      </c>
      <c r="E203" s="12">
        <v>81.550003000000004</v>
      </c>
      <c r="F203" s="12">
        <v>0.43</v>
      </c>
      <c r="G203" s="12">
        <v>2384.1999510000001</v>
      </c>
    </row>
    <row r="204" spans="1:7">
      <c r="A204" s="1">
        <v>42856</v>
      </c>
      <c r="B204" s="12">
        <v>35.840000000000003</v>
      </c>
      <c r="C204" s="12">
        <v>152.46000699999999</v>
      </c>
      <c r="D204" s="12">
        <v>79.230002999999996</v>
      </c>
      <c r="E204" s="12">
        <v>81.230002999999996</v>
      </c>
      <c r="F204" s="12">
        <v>0.43</v>
      </c>
      <c r="G204" s="12">
        <v>2388.330078</v>
      </c>
    </row>
    <row r="205" spans="1:7">
      <c r="A205" s="1">
        <v>42857</v>
      </c>
      <c r="B205" s="12">
        <v>35.380001</v>
      </c>
      <c r="C205" s="12">
        <v>152.779999</v>
      </c>
      <c r="D205" s="12">
        <v>79.540001000000004</v>
      </c>
      <c r="E205" s="12">
        <v>81.370002999999997</v>
      </c>
      <c r="F205" s="12">
        <v>0.43</v>
      </c>
      <c r="G205" s="12">
        <v>2391.169922</v>
      </c>
    </row>
    <row r="206" spans="1:7">
      <c r="A206" s="1">
        <v>42858</v>
      </c>
      <c r="B206" s="12">
        <v>34.18</v>
      </c>
      <c r="C206" s="12">
        <v>151.800003</v>
      </c>
      <c r="D206" s="12">
        <v>78.830001999999993</v>
      </c>
      <c r="E206" s="12">
        <v>81.279999000000004</v>
      </c>
      <c r="F206" s="12">
        <v>0.43</v>
      </c>
      <c r="G206" s="12">
        <v>2388.1298830000001</v>
      </c>
    </row>
    <row r="207" spans="1:7">
      <c r="A207" s="1">
        <v>42859</v>
      </c>
      <c r="B207" s="12">
        <v>33.82</v>
      </c>
      <c r="C207" s="12">
        <v>150.85000600000001</v>
      </c>
      <c r="D207" s="12">
        <v>78.330001999999993</v>
      </c>
      <c r="E207" s="12">
        <v>81.190002000000007</v>
      </c>
      <c r="F207" s="12">
        <v>0.43</v>
      </c>
      <c r="G207" s="12">
        <v>2389.5200199999999</v>
      </c>
    </row>
    <row r="208" spans="1:7">
      <c r="A208" s="1">
        <v>42860</v>
      </c>
      <c r="B208" s="12">
        <v>34.490001999999997</v>
      </c>
      <c r="C208" s="12">
        <v>150.240005</v>
      </c>
      <c r="D208" s="12">
        <v>78.319999999999993</v>
      </c>
      <c r="E208" s="12">
        <v>81.239998</v>
      </c>
      <c r="F208" s="12">
        <v>0.43</v>
      </c>
      <c r="G208" s="12">
        <v>2399.290039</v>
      </c>
    </row>
    <row r="209" spans="1:7">
      <c r="A209" s="1">
        <v>42863</v>
      </c>
      <c r="B209" s="12">
        <v>34.029998999999997</v>
      </c>
      <c r="C209" s="12">
        <v>151.05999800000001</v>
      </c>
      <c r="D209" s="12">
        <v>78.160004000000001</v>
      </c>
      <c r="E209" s="12">
        <v>81.099997999999999</v>
      </c>
      <c r="F209" s="12">
        <v>0.41</v>
      </c>
      <c r="G209" s="12">
        <v>2399.3798830000001</v>
      </c>
    </row>
    <row r="210" spans="1:7">
      <c r="A210" s="1">
        <v>42864</v>
      </c>
      <c r="B210" s="12">
        <v>34.400002000000001</v>
      </c>
      <c r="C210" s="12">
        <v>150.479996</v>
      </c>
      <c r="D210" s="12">
        <v>78.440002000000007</v>
      </c>
      <c r="E210" s="12">
        <v>81.059997999999993</v>
      </c>
      <c r="F210" s="12">
        <v>0.41</v>
      </c>
      <c r="G210" s="12">
        <v>2396.919922</v>
      </c>
    </row>
    <row r="211" spans="1:7">
      <c r="A211" s="1">
        <v>42865</v>
      </c>
      <c r="B211" s="12">
        <v>35.099997999999999</v>
      </c>
      <c r="C211" s="12">
        <v>150.28999300000001</v>
      </c>
      <c r="D211" s="12">
        <v>78.650002000000001</v>
      </c>
      <c r="E211" s="12">
        <v>81.050003000000004</v>
      </c>
      <c r="F211" s="12">
        <v>0.41</v>
      </c>
      <c r="G211" s="12">
        <v>2399.6298830000001</v>
      </c>
    </row>
    <row r="212" spans="1:7">
      <c r="A212" s="1">
        <v>42866</v>
      </c>
      <c r="B212" s="12">
        <v>35.18</v>
      </c>
      <c r="C212" s="12">
        <v>150.03999300000001</v>
      </c>
      <c r="D212" s="12">
        <v>77.919998000000007</v>
      </c>
      <c r="E212" s="12">
        <v>81.110000999999997</v>
      </c>
      <c r="F212" s="12">
        <v>0.41</v>
      </c>
      <c r="G212" s="12">
        <v>2394.4399410000001</v>
      </c>
    </row>
    <row r="213" spans="1:7">
      <c r="A213" s="1">
        <v>42867</v>
      </c>
      <c r="B213" s="12">
        <v>35.200001</v>
      </c>
      <c r="C213" s="12">
        <v>150.33000200000001</v>
      </c>
      <c r="D213" s="12">
        <v>77.489998</v>
      </c>
      <c r="E213" s="12">
        <v>81.349997999999999</v>
      </c>
      <c r="F213" s="12">
        <v>0.41</v>
      </c>
      <c r="G213" s="12">
        <v>2390.8999020000001</v>
      </c>
    </row>
    <row r="214" spans="1:7">
      <c r="A214" s="1">
        <v>42870</v>
      </c>
      <c r="B214" s="12">
        <v>35.700001</v>
      </c>
      <c r="C214" s="12">
        <v>150.19000199999999</v>
      </c>
      <c r="D214" s="12">
        <v>78.330001999999993</v>
      </c>
      <c r="E214" s="12">
        <v>81.330001999999993</v>
      </c>
      <c r="F214" s="12">
        <v>0.41</v>
      </c>
      <c r="G214" s="12">
        <v>2402.320068</v>
      </c>
    </row>
    <row r="215" spans="1:7">
      <c r="A215" s="1">
        <v>42871</v>
      </c>
      <c r="B215" s="12">
        <v>36.090000000000003</v>
      </c>
      <c r="C215" s="12">
        <v>149.779999</v>
      </c>
      <c r="D215" s="12">
        <v>78.129997000000003</v>
      </c>
      <c r="E215" s="12">
        <v>81.410004000000001</v>
      </c>
      <c r="F215" s="12">
        <v>0.41</v>
      </c>
      <c r="G215" s="12">
        <v>2400.669922</v>
      </c>
    </row>
    <row r="216" spans="1:7">
      <c r="A216" s="1">
        <v>42872</v>
      </c>
      <c r="B216" s="12">
        <v>35.419998</v>
      </c>
      <c r="C216" s="12">
        <v>144.85000600000001</v>
      </c>
      <c r="D216" s="12">
        <v>76.370002999999997</v>
      </c>
      <c r="E216" s="12">
        <v>81.849997999999999</v>
      </c>
      <c r="F216" s="12">
        <v>0.41</v>
      </c>
      <c r="G216" s="12">
        <v>2357.030029</v>
      </c>
    </row>
    <row r="217" spans="1:7">
      <c r="A217" s="1">
        <v>42873</v>
      </c>
      <c r="B217" s="12">
        <v>35.900002000000001</v>
      </c>
      <c r="C217" s="12">
        <v>147.66000399999999</v>
      </c>
      <c r="D217" s="12">
        <v>76.379997000000003</v>
      </c>
      <c r="E217" s="12">
        <v>81.779999000000004</v>
      </c>
      <c r="F217" s="12">
        <v>0.41</v>
      </c>
      <c r="G217" s="12">
        <v>2365.719971</v>
      </c>
    </row>
    <row r="218" spans="1:7">
      <c r="A218" s="1">
        <v>42874</v>
      </c>
      <c r="B218" s="12">
        <v>36.709999000000003</v>
      </c>
      <c r="C218" s="12">
        <v>148.05999800000001</v>
      </c>
      <c r="D218" s="12">
        <v>76.800003000000004</v>
      </c>
      <c r="E218" s="12">
        <v>81.830001999999993</v>
      </c>
      <c r="F218" s="12">
        <v>0.41</v>
      </c>
      <c r="G218" s="12">
        <v>2381.7299800000001</v>
      </c>
    </row>
    <row r="219" spans="1:7">
      <c r="A219" s="1">
        <v>42877</v>
      </c>
      <c r="B219" s="12">
        <v>36.889999000000003</v>
      </c>
      <c r="C219" s="12">
        <v>148.240005</v>
      </c>
      <c r="D219" s="12">
        <v>76.980002999999996</v>
      </c>
      <c r="E219" s="12">
        <v>81.760002</v>
      </c>
      <c r="F219" s="12">
        <v>0.41</v>
      </c>
      <c r="G219" s="12">
        <v>2394.0200199999999</v>
      </c>
    </row>
    <row r="220" spans="1:7">
      <c r="A220" s="1">
        <v>42878</v>
      </c>
      <c r="B220" s="12">
        <v>36.659999999999997</v>
      </c>
      <c r="C220" s="12">
        <v>148.070007</v>
      </c>
      <c r="D220" s="12">
        <v>77.199996999999996</v>
      </c>
      <c r="E220" s="12">
        <v>81.589995999999999</v>
      </c>
      <c r="F220" s="12">
        <v>0.41</v>
      </c>
      <c r="G220" s="12">
        <v>2398.419922</v>
      </c>
    </row>
    <row r="221" spans="1:7">
      <c r="A221" s="1">
        <v>42879</v>
      </c>
      <c r="B221" s="12">
        <v>36.490001999999997</v>
      </c>
      <c r="C221" s="12">
        <v>150.03999300000001</v>
      </c>
      <c r="D221" s="12">
        <v>77.120002999999997</v>
      </c>
      <c r="E221" s="12">
        <v>81.760002</v>
      </c>
      <c r="F221" s="12">
        <v>0.41</v>
      </c>
      <c r="G221" s="12">
        <v>2404.389893</v>
      </c>
    </row>
    <row r="222" spans="1:7">
      <c r="A222" s="1">
        <v>42880</v>
      </c>
      <c r="B222" s="12">
        <v>36.209999000000003</v>
      </c>
      <c r="C222" s="12">
        <v>151.96000699999999</v>
      </c>
      <c r="D222" s="12">
        <v>77.440002000000007</v>
      </c>
      <c r="E222" s="12">
        <v>81.760002</v>
      </c>
      <c r="F222" s="12">
        <v>0.41</v>
      </c>
      <c r="G222" s="12">
        <v>2415.070068</v>
      </c>
    </row>
    <row r="223" spans="1:7">
      <c r="A223" s="1">
        <v>42881</v>
      </c>
      <c r="B223" s="12">
        <v>35.840000000000003</v>
      </c>
      <c r="C223" s="12">
        <v>152.13000500000001</v>
      </c>
      <c r="D223" s="12">
        <v>77.459998999999996</v>
      </c>
      <c r="E223" s="12">
        <v>81.800003000000004</v>
      </c>
      <c r="F223" s="12">
        <v>0.41</v>
      </c>
      <c r="G223" s="12">
        <v>2415.820068</v>
      </c>
    </row>
    <row r="224" spans="1:7">
      <c r="A224" s="1">
        <v>42885</v>
      </c>
      <c r="B224" s="12">
        <v>35.970001000000003</v>
      </c>
      <c r="C224" s="12">
        <v>152.38000500000001</v>
      </c>
      <c r="D224" s="12">
        <v>77.089995999999999</v>
      </c>
      <c r="E224" s="12">
        <v>81.919998000000007</v>
      </c>
      <c r="F224" s="12">
        <v>0.41</v>
      </c>
      <c r="G224" s="12">
        <v>2412.9099120000001</v>
      </c>
    </row>
    <row r="225" spans="1:7">
      <c r="A225" s="1">
        <v>42886</v>
      </c>
      <c r="B225" s="12">
        <v>35.090000000000003</v>
      </c>
      <c r="C225" s="12">
        <v>151.46000699999999</v>
      </c>
      <c r="D225" s="12">
        <v>76.940002000000007</v>
      </c>
      <c r="E225" s="12">
        <v>81.959998999999996</v>
      </c>
      <c r="F225" s="12">
        <v>0.41</v>
      </c>
      <c r="G225" s="12">
        <v>2411.8000489999999</v>
      </c>
    </row>
    <row r="226" spans="1:7">
      <c r="A226" s="1">
        <v>42887</v>
      </c>
      <c r="B226" s="12">
        <v>35.209999000000003</v>
      </c>
      <c r="C226" s="12">
        <v>151.529999</v>
      </c>
      <c r="D226" s="12">
        <v>78.279999000000004</v>
      </c>
      <c r="E226" s="12">
        <v>81.809997999999993</v>
      </c>
      <c r="F226" s="12">
        <v>0.75</v>
      </c>
      <c r="G226" s="12">
        <v>2430.0600589999999</v>
      </c>
    </row>
    <row r="227" spans="1:7">
      <c r="A227" s="1">
        <v>42888</v>
      </c>
      <c r="B227" s="12">
        <v>35.470001000000003</v>
      </c>
      <c r="C227" s="12">
        <v>153.61000100000001</v>
      </c>
      <c r="D227" s="12">
        <v>78.489998</v>
      </c>
      <c r="E227" s="12">
        <v>82.080001999999993</v>
      </c>
      <c r="F227" s="12">
        <v>0.5</v>
      </c>
      <c r="G227" s="12">
        <v>2439.070068</v>
      </c>
    </row>
    <row r="228" spans="1:7">
      <c r="A228" s="1">
        <v>42891</v>
      </c>
      <c r="B228" s="12">
        <v>35.07</v>
      </c>
      <c r="C228" s="12">
        <v>153.63000500000001</v>
      </c>
      <c r="D228" s="12">
        <v>78.970000999999996</v>
      </c>
      <c r="E228" s="12">
        <v>81.949996999999996</v>
      </c>
      <c r="F228" s="12">
        <v>0.5</v>
      </c>
      <c r="G228" s="12">
        <v>2436.1000979999999</v>
      </c>
    </row>
    <row r="229" spans="1:7">
      <c r="A229" s="1">
        <v>42892</v>
      </c>
      <c r="B229" s="12">
        <v>35.220001000000003</v>
      </c>
      <c r="C229" s="12">
        <v>152.80999800000001</v>
      </c>
      <c r="D229" s="12">
        <v>78.849997999999999</v>
      </c>
      <c r="E229" s="12">
        <v>82.099997999999999</v>
      </c>
      <c r="F229" s="12">
        <v>0.5</v>
      </c>
      <c r="G229" s="12">
        <v>2429.330078</v>
      </c>
    </row>
    <row r="230" spans="1:7">
      <c r="A230" s="1">
        <v>42893</v>
      </c>
      <c r="B230" s="12">
        <v>34.880001</v>
      </c>
      <c r="C230" s="12">
        <v>153.11999499999999</v>
      </c>
      <c r="D230" s="12">
        <v>79.809997999999993</v>
      </c>
      <c r="E230" s="12">
        <v>81.989998</v>
      </c>
      <c r="F230" s="12">
        <v>0.6</v>
      </c>
      <c r="G230" s="12">
        <v>2433.139893</v>
      </c>
    </row>
    <row r="231" spans="1:7">
      <c r="A231" s="1">
        <v>42894</v>
      </c>
      <c r="B231" s="12">
        <v>35.590000000000003</v>
      </c>
      <c r="C231" s="12">
        <v>154.71000699999999</v>
      </c>
      <c r="D231" s="12">
        <v>79.949996999999996</v>
      </c>
      <c r="E231" s="12">
        <v>81.93</v>
      </c>
      <c r="F231" s="12">
        <v>0.68</v>
      </c>
      <c r="G231" s="12">
        <v>2433.790039</v>
      </c>
    </row>
    <row r="232" spans="1:7">
      <c r="A232" s="1">
        <v>42895</v>
      </c>
      <c r="B232" s="12">
        <v>35.389999000000003</v>
      </c>
      <c r="C232" s="12">
        <v>149.60000600000001</v>
      </c>
      <c r="D232" s="12">
        <v>80.309997999999993</v>
      </c>
      <c r="E232" s="12">
        <v>81.860000999999997</v>
      </c>
      <c r="F232" s="12">
        <v>0.6</v>
      </c>
      <c r="G232" s="12">
        <v>2431.7700199999999</v>
      </c>
    </row>
    <row r="233" spans="1:7">
      <c r="A233" s="1">
        <v>42898</v>
      </c>
      <c r="B233" s="12">
        <v>35.080002</v>
      </c>
      <c r="C233" s="12">
        <v>148.44000199999999</v>
      </c>
      <c r="D233" s="12">
        <v>80.169998000000007</v>
      </c>
      <c r="E233" s="12">
        <v>81.839995999999999</v>
      </c>
      <c r="F233" s="12">
        <v>0.45</v>
      </c>
      <c r="G233" s="12">
        <v>2429.389893</v>
      </c>
    </row>
    <row r="234" spans="1:7">
      <c r="A234" s="1">
        <v>42899</v>
      </c>
      <c r="B234" s="12">
        <v>35.520000000000003</v>
      </c>
      <c r="C234" s="12">
        <v>150.679993</v>
      </c>
      <c r="D234" s="12">
        <v>80.589995999999999</v>
      </c>
      <c r="E234" s="12">
        <v>81.860000999999997</v>
      </c>
      <c r="F234" s="12">
        <v>0.44</v>
      </c>
      <c r="G234" s="12">
        <v>2440.3500979999999</v>
      </c>
    </row>
    <row r="235" spans="1:7">
      <c r="A235" s="1">
        <v>42900</v>
      </c>
      <c r="B235" s="12">
        <v>35.060001</v>
      </c>
      <c r="C235" s="12">
        <v>150.25</v>
      </c>
      <c r="D235" s="12">
        <v>80.839995999999999</v>
      </c>
      <c r="E235" s="12">
        <v>82.160004000000001</v>
      </c>
      <c r="F235" s="12">
        <v>0.42</v>
      </c>
      <c r="G235" s="12">
        <v>2437.919922</v>
      </c>
    </row>
    <row r="236" spans="1:7">
      <c r="A236" s="1">
        <v>42901</v>
      </c>
      <c r="B236" s="12">
        <v>34.520000000000003</v>
      </c>
      <c r="C236" s="12">
        <v>149.800003</v>
      </c>
      <c r="D236" s="12">
        <v>80.699996999999996</v>
      </c>
      <c r="E236" s="12">
        <v>82.07</v>
      </c>
      <c r="F236" s="12">
        <v>0.5</v>
      </c>
      <c r="G236" s="12">
        <v>2432.459961</v>
      </c>
    </row>
    <row r="237" spans="1:7">
      <c r="A237" s="1">
        <v>42902</v>
      </c>
      <c r="B237" s="12">
        <v>34.700001</v>
      </c>
      <c r="C237" s="12">
        <v>150.63999899999999</v>
      </c>
      <c r="D237" s="12">
        <v>81.449996999999996</v>
      </c>
      <c r="E237" s="12">
        <v>82.160004000000001</v>
      </c>
      <c r="F237" s="12">
        <v>0.5</v>
      </c>
      <c r="G237" s="12">
        <v>2433.1499020000001</v>
      </c>
    </row>
    <row r="238" spans="1:7">
      <c r="A238" s="1">
        <v>42905</v>
      </c>
      <c r="B238" s="12">
        <v>34.909999999999997</v>
      </c>
      <c r="C238" s="12">
        <v>152.86999499999999</v>
      </c>
      <c r="D238" s="12">
        <v>81.879997000000003</v>
      </c>
      <c r="E238" s="12">
        <v>82.040001000000004</v>
      </c>
      <c r="F238" s="12">
        <v>0.5</v>
      </c>
      <c r="G238" s="12">
        <v>2453.459961</v>
      </c>
    </row>
    <row r="239" spans="1:7">
      <c r="A239" s="1">
        <v>42906</v>
      </c>
      <c r="B239" s="12">
        <v>33.689999</v>
      </c>
      <c r="C239" s="12">
        <v>152.25</v>
      </c>
      <c r="D239" s="12">
        <v>82.510002</v>
      </c>
      <c r="E239" s="12">
        <v>82.160004000000001</v>
      </c>
      <c r="F239" s="12">
        <v>0.5</v>
      </c>
      <c r="G239" s="12">
        <v>2437.030029</v>
      </c>
    </row>
    <row r="240" spans="1:7">
      <c r="A240" s="1">
        <v>42907</v>
      </c>
      <c r="B240" s="12">
        <v>33.669998</v>
      </c>
      <c r="C240" s="12">
        <v>153.91000399999999</v>
      </c>
      <c r="D240" s="12">
        <v>82.209998999999996</v>
      </c>
      <c r="E240" s="12">
        <v>82.199996999999996</v>
      </c>
      <c r="F240" s="12">
        <v>0.5</v>
      </c>
      <c r="G240" s="12">
        <v>2435.610107</v>
      </c>
    </row>
    <row r="241" spans="1:7">
      <c r="A241" s="1">
        <v>42908</v>
      </c>
      <c r="B241" s="12">
        <v>33.939999</v>
      </c>
      <c r="C241" s="12">
        <v>153.39999399999999</v>
      </c>
      <c r="D241" s="12">
        <v>82.25</v>
      </c>
      <c r="E241" s="12">
        <v>82.230002999999996</v>
      </c>
      <c r="F241" s="12">
        <v>0.49</v>
      </c>
      <c r="G241" s="12">
        <v>2434.5</v>
      </c>
    </row>
    <row r="242" spans="1:7">
      <c r="A242" s="1">
        <v>42909</v>
      </c>
      <c r="B242" s="12">
        <v>34.159999999999997</v>
      </c>
      <c r="C242" s="12">
        <v>155.070007</v>
      </c>
      <c r="D242" s="12">
        <v>82.220000999999996</v>
      </c>
      <c r="E242" s="12">
        <v>82.25</v>
      </c>
      <c r="F242" s="12">
        <v>0.49</v>
      </c>
      <c r="G242" s="12">
        <v>2438.3000489999999</v>
      </c>
    </row>
    <row r="243" spans="1:7">
      <c r="A243" s="1">
        <v>42912</v>
      </c>
      <c r="B243" s="12">
        <v>33.979999999999997</v>
      </c>
      <c r="C243" s="12">
        <v>153.58999600000001</v>
      </c>
      <c r="D243" s="12">
        <v>82.959998999999996</v>
      </c>
      <c r="E243" s="12">
        <v>82.339995999999999</v>
      </c>
      <c r="F243" s="12">
        <v>0.49</v>
      </c>
      <c r="G243" s="12">
        <v>2439.070068</v>
      </c>
    </row>
    <row r="244" spans="1:7">
      <c r="A244" s="1">
        <v>42913</v>
      </c>
      <c r="B244" s="12">
        <v>34.409999999999997</v>
      </c>
      <c r="C244" s="12">
        <v>150.58000200000001</v>
      </c>
      <c r="D244" s="12">
        <v>83.080001999999993</v>
      </c>
      <c r="E244" s="12">
        <v>82.059997999999993</v>
      </c>
      <c r="F244" s="12">
        <v>0.49</v>
      </c>
      <c r="G244" s="12">
        <v>2419.3798830000001</v>
      </c>
    </row>
    <row r="245" spans="1:7">
      <c r="A245" s="1">
        <v>42914</v>
      </c>
      <c r="B245" s="12">
        <v>35.459999000000003</v>
      </c>
      <c r="C245" s="12">
        <v>153.240005</v>
      </c>
      <c r="D245" s="12">
        <v>83.970000999999996</v>
      </c>
      <c r="E245" s="12">
        <v>82.059997999999993</v>
      </c>
      <c r="F245" s="12">
        <v>0.53</v>
      </c>
      <c r="G245" s="12">
        <v>2440.6899410000001</v>
      </c>
    </row>
    <row r="246" spans="1:7">
      <c r="A246" s="1">
        <v>42915</v>
      </c>
      <c r="B246" s="12">
        <v>35.610000999999997</v>
      </c>
      <c r="C246" s="12">
        <v>151.03999300000001</v>
      </c>
      <c r="D246" s="12">
        <v>83.629997000000003</v>
      </c>
      <c r="E246" s="12">
        <v>81.889999000000003</v>
      </c>
      <c r="F246" s="12">
        <v>0.55000000000000004</v>
      </c>
      <c r="G246" s="12">
        <v>2419.6999510000001</v>
      </c>
    </row>
    <row r="247" spans="1:7">
      <c r="A247" s="1">
        <v>42916</v>
      </c>
      <c r="B247" s="12">
        <v>35.590000000000003</v>
      </c>
      <c r="C247" s="12">
        <v>150.979996</v>
      </c>
      <c r="D247" s="12">
        <v>84.239998</v>
      </c>
      <c r="E247" s="12">
        <v>81.830001999999993</v>
      </c>
      <c r="F247" s="12">
        <v>0.55000000000000004</v>
      </c>
      <c r="G247" s="12">
        <v>2423.4099120000001</v>
      </c>
    </row>
    <row r="248" spans="1:7">
      <c r="A248" s="67">
        <v>42919</v>
      </c>
      <c r="B248" s="24">
        <v>36.18</v>
      </c>
      <c r="C248" s="24">
        <v>148.429993</v>
      </c>
      <c r="D248" s="24">
        <v>85.099997999999999</v>
      </c>
      <c r="E248" s="24">
        <v>81.5</v>
      </c>
      <c r="F248" s="24">
        <v>0.55000000000000004</v>
      </c>
      <c r="G248" s="24">
        <v>2429.01001</v>
      </c>
    </row>
    <row r="249" spans="1:7">
      <c r="A249" s="1">
        <v>42921</v>
      </c>
      <c r="B249" s="12">
        <v>36.400002000000001</v>
      </c>
      <c r="C249" s="12">
        <v>150.33999600000001</v>
      </c>
      <c r="D249" s="12">
        <v>84.889999000000003</v>
      </c>
      <c r="E249" s="12">
        <v>81.550003000000004</v>
      </c>
      <c r="F249" s="12">
        <v>0.55000000000000004</v>
      </c>
      <c r="G249" s="12">
        <v>2432.540039</v>
      </c>
    </row>
    <row r="250" spans="1:7">
      <c r="A250" s="1">
        <v>42922</v>
      </c>
      <c r="B250" s="12">
        <v>36.950001</v>
      </c>
      <c r="C250" s="12">
        <v>148.820007</v>
      </c>
      <c r="D250" s="12">
        <v>83.739998</v>
      </c>
      <c r="E250" s="12">
        <v>81.360000999999997</v>
      </c>
      <c r="F250" s="12">
        <v>0.51</v>
      </c>
      <c r="G250" s="12">
        <v>2409.75</v>
      </c>
    </row>
    <row r="251" spans="1:7">
      <c r="A251" s="1">
        <v>42923</v>
      </c>
      <c r="B251" s="12">
        <v>37.220001000000003</v>
      </c>
      <c r="C251" s="12">
        <v>151.44000199999999</v>
      </c>
      <c r="D251" s="12">
        <v>84.330001999999993</v>
      </c>
      <c r="E251" s="12">
        <v>81.339995999999999</v>
      </c>
      <c r="F251" s="12">
        <v>0.51</v>
      </c>
      <c r="G251" s="12">
        <v>2425.179932</v>
      </c>
    </row>
    <row r="252" spans="1:7">
      <c r="A252" s="1">
        <v>42926</v>
      </c>
      <c r="B252" s="12">
        <v>37.639999000000003</v>
      </c>
      <c r="C252" s="12">
        <v>153.5</v>
      </c>
      <c r="D252" s="12">
        <v>84.300003000000004</v>
      </c>
      <c r="E252" s="12">
        <v>81.379997000000003</v>
      </c>
      <c r="F252" s="12">
        <v>0.51</v>
      </c>
      <c r="G252" s="12">
        <v>2427.429932</v>
      </c>
    </row>
    <row r="253" spans="1:7">
      <c r="A253" s="1">
        <v>42927</v>
      </c>
      <c r="B253" s="12">
        <v>38.169998</v>
      </c>
      <c r="C253" s="12">
        <v>155.270004</v>
      </c>
      <c r="D253" s="12">
        <v>84.160004000000001</v>
      </c>
      <c r="E253" s="12">
        <v>81.459998999999996</v>
      </c>
      <c r="F253" s="12">
        <v>0.51</v>
      </c>
      <c r="G253" s="12">
        <v>2425.530029</v>
      </c>
    </row>
    <row r="254" spans="1:7">
      <c r="A254" s="1">
        <v>42928</v>
      </c>
      <c r="B254" s="12">
        <v>38.470001000000003</v>
      </c>
      <c r="C254" s="12">
        <v>158.89999399999999</v>
      </c>
      <c r="D254" s="12">
        <v>84.82</v>
      </c>
      <c r="E254" s="12">
        <v>81.650002000000001</v>
      </c>
      <c r="F254" s="12">
        <v>0.51</v>
      </c>
      <c r="G254" s="12">
        <v>2443.25</v>
      </c>
    </row>
    <row r="255" spans="1:7">
      <c r="A255" s="1">
        <v>42929</v>
      </c>
      <c r="B255" s="12">
        <v>38.639999000000003</v>
      </c>
      <c r="C255" s="12">
        <v>159.259995</v>
      </c>
      <c r="D255" s="12">
        <v>85.370002999999997</v>
      </c>
      <c r="E255" s="12">
        <v>81.620002999999997</v>
      </c>
      <c r="F255" s="12">
        <v>0.51</v>
      </c>
      <c r="G255" s="12">
        <v>2447.830078</v>
      </c>
    </row>
    <row r="256" spans="1:7">
      <c r="A256" s="1">
        <v>42930</v>
      </c>
      <c r="B256" s="12">
        <v>39.400002000000001</v>
      </c>
      <c r="C256" s="12">
        <v>159.970001</v>
      </c>
      <c r="D256" s="12">
        <v>85.279999000000004</v>
      </c>
      <c r="E256" s="12">
        <v>81.650002000000001</v>
      </c>
      <c r="F256" s="12">
        <v>0.45</v>
      </c>
      <c r="G256" s="12">
        <v>2459.2700199999999</v>
      </c>
    </row>
    <row r="257" spans="1:7">
      <c r="A257" s="1">
        <v>42933</v>
      </c>
      <c r="B257" s="12">
        <v>39.639999000000003</v>
      </c>
      <c r="C257" s="12">
        <v>159.729996</v>
      </c>
      <c r="D257" s="12">
        <v>85.220000999999996</v>
      </c>
      <c r="E257" s="12">
        <v>81.760002</v>
      </c>
      <c r="F257" s="12">
        <v>0.5</v>
      </c>
      <c r="G257" s="12">
        <v>2459.139893</v>
      </c>
    </row>
    <row r="258" spans="1:7">
      <c r="A258" s="1">
        <v>42934</v>
      </c>
      <c r="B258" s="12">
        <v>39.43</v>
      </c>
      <c r="C258" s="12">
        <v>162.86000100000001</v>
      </c>
      <c r="D258" s="12">
        <v>85.519997000000004</v>
      </c>
      <c r="E258" s="12">
        <v>81.949996999999996</v>
      </c>
      <c r="F258" s="12">
        <v>0.5</v>
      </c>
      <c r="G258" s="12">
        <v>2460.610107</v>
      </c>
    </row>
    <row r="259" spans="1:7">
      <c r="A259" s="1"/>
      <c r="B259" s="12"/>
      <c r="C259" s="12"/>
      <c r="D259" s="12"/>
      <c r="E259" s="12"/>
      <c r="F259" s="12"/>
      <c r="G259" s="12"/>
    </row>
    <row r="260" spans="1:7">
      <c r="A260" s="1"/>
      <c r="B260" s="12"/>
      <c r="C260" s="12"/>
      <c r="D260" s="12"/>
      <c r="E260" s="12"/>
      <c r="F260" s="12"/>
      <c r="G260" s="12"/>
    </row>
    <row r="261" spans="1:7">
      <c r="A261" s="1"/>
      <c r="B261" s="12"/>
      <c r="C261" s="12"/>
      <c r="D261" s="12"/>
      <c r="E261" s="12"/>
      <c r="F261" s="12"/>
      <c r="G261" s="12"/>
    </row>
    <row r="262" spans="1:7">
      <c r="A262" s="1"/>
      <c r="B262" s="12"/>
      <c r="C262" s="12"/>
      <c r="D262" s="12"/>
      <c r="E262" s="12"/>
      <c r="F262" s="12"/>
      <c r="G262" s="12"/>
    </row>
    <row r="263" spans="1:7">
      <c r="A263" s="1"/>
      <c r="B263" s="12"/>
      <c r="C263" s="12"/>
      <c r="D263" s="12"/>
      <c r="E263" s="12"/>
      <c r="F263" s="12"/>
      <c r="G263" s="12"/>
    </row>
    <row r="264" spans="1:7">
      <c r="A264" s="1"/>
      <c r="B264" s="12"/>
      <c r="C264" s="12"/>
      <c r="D264" s="12"/>
      <c r="E264" s="12"/>
      <c r="F264" s="12"/>
      <c r="G264" s="12"/>
    </row>
    <row r="265" spans="1:7">
      <c r="A265" s="1"/>
      <c r="B265" s="12"/>
      <c r="C265" s="12"/>
      <c r="D265" s="12"/>
      <c r="E265" s="12"/>
      <c r="F265" s="12"/>
      <c r="G265" s="12"/>
    </row>
    <row r="266" spans="1:7">
      <c r="A266" s="1"/>
      <c r="B266" s="12"/>
      <c r="C266" s="12"/>
      <c r="D266" s="12"/>
      <c r="E266" s="12"/>
      <c r="F266" s="12"/>
      <c r="G266" s="12"/>
    </row>
    <row r="267" spans="1:7">
      <c r="A267" s="1"/>
      <c r="B267" s="12"/>
      <c r="C267" s="12"/>
      <c r="D267" s="12"/>
      <c r="E267" s="12"/>
      <c r="F267" s="12"/>
      <c r="G267" s="12"/>
    </row>
    <row r="268" spans="1:7">
      <c r="A268" s="1"/>
      <c r="B268" s="12"/>
      <c r="C268" s="12"/>
      <c r="D268" s="12"/>
      <c r="E268" s="12"/>
      <c r="F268" s="12"/>
      <c r="G268" s="12"/>
    </row>
    <row r="269" spans="1:7">
      <c r="A269" s="1"/>
      <c r="B269" s="12"/>
      <c r="C269" s="12"/>
      <c r="D269" s="12"/>
      <c r="E269" s="12"/>
      <c r="F269" s="12"/>
      <c r="G269" s="12"/>
    </row>
    <row r="270" spans="1:7">
      <c r="A270" s="1"/>
      <c r="B270" s="12"/>
      <c r="C270" s="12"/>
      <c r="D270" s="12"/>
      <c r="E270" s="12"/>
      <c r="F270" s="12"/>
      <c r="G270" s="12"/>
    </row>
    <row r="271" spans="1:7">
      <c r="A271" s="1"/>
      <c r="B271" s="12"/>
      <c r="C271" s="12"/>
      <c r="D271" s="12"/>
      <c r="E271" s="12"/>
      <c r="F271" s="12"/>
      <c r="G271" s="12"/>
    </row>
    <row r="272" spans="1:7">
      <c r="A272" s="1"/>
      <c r="B272" s="12"/>
      <c r="C272" s="12"/>
      <c r="D272" s="12"/>
      <c r="E272" s="12"/>
      <c r="F272" s="12"/>
      <c r="G272" s="12"/>
    </row>
    <row r="273" spans="1:7">
      <c r="A273" s="1"/>
      <c r="B273" s="12"/>
      <c r="C273" s="12"/>
      <c r="D273" s="12"/>
      <c r="E273" s="12"/>
      <c r="F273" s="12"/>
      <c r="G273" s="12"/>
    </row>
    <row r="274" spans="1:7">
      <c r="A274" s="1"/>
      <c r="B274" s="12"/>
      <c r="C274" s="12"/>
      <c r="D274" s="12"/>
      <c r="E274" s="12"/>
      <c r="F274" s="12"/>
      <c r="G274" s="12"/>
    </row>
    <row r="275" spans="1:7">
      <c r="A275" s="1"/>
      <c r="B275" s="12"/>
      <c r="C275" s="12"/>
      <c r="D275" s="12"/>
      <c r="E275" s="12"/>
      <c r="F275" s="12"/>
      <c r="G275" s="12"/>
    </row>
    <row r="276" spans="1:7">
      <c r="A276" s="1"/>
      <c r="B276" s="12"/>
      <c r="C276" s="12"/>
      <c r="D276" s="12"/>
      <c r="E276" s="12"/>
      <c r="F276" s="12"/>
      <c r="G276" s="12"/>
    </row>
    <row r="277" spans="1:7">
      <c r="A277" s="1"/>
      <c r="B277" s="12"/>
      <c r="C277" s="12"/>
      <c r="D277" s="12"/>
      <c r="E277" s="12"/>
      <c r="F277" s="12"/>
      <c r="G277" s="12"/>
    </row>
    <row r="278" spans="1:7">
      <c r="A278" s="1"/>
      <c r="B278" s="12"/>
      <c r="C278" s="12"/>
      <c r="D278" s="12"/>
      <c r="E278" s="12"/>
      <c r="F278" s="12"/>
      <c r="G278" s="12"/>
    </row>
    <row r="279" spans="1:7">
      <c r="A279" s="1"/>
      <c r="B279" s="12"/>
      <c r="C279" s="12"/>
      <c r="D279" s="12"/>
      <c r="E279" s="12"/>
      <c r="F279" s="12"/>
      <c r="G279" s="12"/>
    </row>
    <row r="280" spans="1:7">
      <c r="A280" s="1"/>
      <c r="B280" s="12"/>
      <c r="C280" s="12"/>
      <c r="D280" s="12"/>
      <c r="E280" s="12"/>
      <c r="F280" s="12"/>
      <c r="G280" s="12"/>
    </row>
    <row r="281" spans="1:7">
      <c r="A281" s="1"/>
      <c r="B281" s="12"/>
      <c r="C281" s="12"/>
      <c r="D281" s="12"/>
      <c r="E281" s="12"/>
      <c r="F281" s="12"/>
      <c r="G281" s="12"/>
    </row>
    <row r="282" spans="1:7">
      <c r="A282" s="1"/>
      <c r="B282" s="12"/>
      <c r="C282" s="12"/>
      <c r="D282" s="12"/>
      <c r="E282" s="12"/>
      <c r="F282" s="12"/>
      <c r="G282" s="12"/>
    </row>
    <row r="283" spans="1:7">
      <c r="A283" s="1"/>
      <c r="B283" s="12"/>
      <c r="C283" s="12"/>
      <c r="D283" s="12"/>
      <c r="E283" s="12"/>
      <c r="F283" s="12"/>
      <c r="G283" s="12"/>
    </row>
    <row r="284" spans="1:7">
      <c r="A284" s="1"/>
      <c r="B284" s="12"/>
      <c r="C284" s="12"/>
      <c r="D284" s="12"/>
      <c r="E284" s="12"/>
      <c r="F284" s="12"/>
      <c r="G284" s="12"/>
    </row>
    <row r="285" spans="1:7">
      <c r="A285" s="1"/>
      <c r="B285" s="12"/>
      <c r="C285" s="12"/>
      <c r="D285" s="12"/>
      <c r="E285" s="12"/>
      <c r="F285" s="12"/>
      <c r="G285" s="12"/>
    </row>
    <row r="286" spans="1:7">
      <c r="A286" s="1"/>
      <c r="B286" s="12"/>
      <c r="C286" s="12"/>
      <c r="D286" s="12"/>
      <c r="E286" s="12"/>
      <c r="F286" s="12"/>
      <c r="G286" s="12"/>
    </row>
    <row r="287" spans="1:7">
      <c r="A287" s="1"/>
      <c r="B287" s="12"/>
      <c r="C287" s="12"/>
      <c r="D287" s="12"/>
      <c r="E287" s="12"/>
      <c r="F287" s="12"/>
      <c r="G287" s="12"/>
    </row>
    <row r="288" spans="1:7">
      <c r="A288" s="1"/>
      <c r="B288" s="12"/>
      <c r="C288" s="12"/>
      <c r="D288" s="12"/>
      <c r="E288" s="12"/>
      <c r="F288" s="12"/>
      <c r="G288" s="12"/>
    </row>
    <row r="289" spans="1:7">
      <c r="A289" s="1"/>
      <c r="B289" s="12"/>
      <c r="C289" s="12"/>
      <c r="D289" s="12"/>
      <c r="E289" s="12"/>
      <c r="F289" s="12"/>
      <c r="G289" s="12"/>
    </row>
    <row r="290" spans="1:7">
      <c r="A290" s="1"/>
      <c r="B290" s="12"/>
      <c r="C290" s="12"/>
      <c r="D290" s="12"/>
      <c r="E290" s="12"/>
      <c r="F290" s="12"/>
      <c r="G290" s="12"/>
    </row>
    <row r="291" spans="1:7">
      <c r="A291" s="1"/>
      <c r="B291" s="12"/>
      <c r="C291" s="12"/>
      <c r="D291" s="12"/>
      <c r="E291" s="12"/>
      <c r="F291" s="12"/>
      <c r="G291" s="12"/>
    </row>
    <row r="292" spans="1:7">
      <c r="A292" s="1"/>
      <c r="B292" s="12"/>
      <c r="C292" s="12"/>
      <c r="D292" s="12"/>
      <c r="E292" s="12"/>
      <c r="F292" s="12"/>
      <c r="G292" s="12"/>
    </row>
    <row r="293" spans="1:7">
      <c r="A293" s="1"/>
      <c r="B293" s="12"/>
      <c r="C293" s="12"/>
      <c r="D293" s="12"/>
      <c r="E293" s="12"/>
      <c r="F293" s="12"/>
      <c r="G293" s="12"/>
    </row>
    <row r="294" spans="1:7">
      <c r="A294" s="1"/>
      <c r="B294" s="12"/>
      <c r="C294" s="12"/>
      <c r="D294" s="12"/>
      <c r="E294" s="12"/>
      <c r="F294" s="12"/>
      <c r="G294" s="12"/>
    </row>
    <row r="295" spans="1:7">
      <c r="A295" s="1"/>
      <c r="B295" s="12"/>
      <c r="C295" s="12"/>
      <c r="D295" s="12"/>
      <c r="E295" s="12"/>
      <c r="F295" s="12"/>
      <c r="G295" s="12"/>
    </row>
    <row r="296" spans="1:7">
      <c r="A296" s="1"/>
      <c r="B296" s="12"/>
      <c r="C296" s="12"/>
      <c r="D296" s="12"/>
      <c r="E296" s="12"/>
      <c r="F296" s="12"/>
      <c r="G296" s="12"/>
    </row>
    <row r="297" spans="1:7">
      <c r="A297" s="1"/>
      <c r="B297" s="12"/>
      <c r="C297" s="12"/>
      <c r="D297" s="12"/>
      <c r="E297" s="12"/>
      <c r="F297" s="12"/>
      <c r="G297" s="12"/>
    </row>
    <row r="298" spans="1:7">
      <c r="A298" s="1"/>
      <c r="B298" s="12"/>
      <c r="C298" s="12"/>
      <c r="D298" s="12"/>
      <c r="E298" s="12"/>
      <c r="F298" s="12"/>
      <c r="G298" s="12"/>
    </row>
    <row r="299" spans="1:7">
      <c r="A299" s="1"/>
      <c r="B299" s="12"/>
      <c r="C299" s="12"/>
      <c r="D299" s="12"/>
      <c r="E299" s="12"/>
      <c r="F299" s="12"/>
      <c r="G299" s="12"/>
    </row>
    <row r="300" spans="1:7">
      <c r="A300" s="1"/>
      <c r="B300" s="12"/>
      <c r="C300" s="12"/>
      <c r="D300" s="12"/>
      <c r="E300" s="12"/>
      <c r="F300" s="12"/>
      <c r="G300" s="12"/>
    </row>
    <row r="301" spans="1:7">
      <c r="A301" s="1"/>
      <c r="B301" s="12"/>
      <c r="C301" s="12"/>
      <c r="D301" s="12"/>
      <c r="E301" s="12"/>
      <c r="F301" s="12"/>
      <c r="G301" s="12"/>
    </row>
    <row r="302" spans="1:7">
      <c r="A302" s="1"/>
      <c r="B302" s="12"/>
      <c r="C302" s="12"/>
      <c r="D302" s="12"/>
      <c r="E302" s="12"/>
      <c r="F302" s="12"/>
      <c r="G302" s="12"/>
    </row>
    <row r="303" spans="1:7">
      <c r="A303" s="1"/>
      <c r="B303" s="12"/>
      <c r="C303" s="12"/>
      <c r="D303" s="12"/>
      <c r="E303" s="12"/>
      <c r="F303" s="12"/>
      <c r="G303" s="12"/>
    </row>
    <row r="304" spans="1:7">
      <c r="A304" s="1"/>
      <c r="B304" s="12"/>
      <c r="C304" s="12"/>
      <c r="D304" s="12"/>
      <c r="E304" s="12"/>
      <c r="F304" s="12"/>
      <c r="G304" s="12"/>
    </row>
    <row r="305" spans="1:7">
      <c r="A305" s="1"/>
      <c r="B305" s="12"/>
      <c r="C305" s="12"/>
      <c r="D305" s="12"/>
      <c r="E305" s="12"/>
      <c r="F305" s="12"/>
      <c r="G305" s="12"/>
    </row>
    <row r="306" spans="1:7">
      <c r="A306" s="1"/>
      <c r="B306" s="12"/>
      <c r="C306" s="12"/>
      <c r="D306" s="12"/>
      <c r="E306" s="12"/>
      <c r="F306" s="12"/>
      <c r="G306" s="12"/>
    </row>
    <row r="307" spans="1:7">
      <c r="A307" s="1"/>
      <c r="B307" s="12"/>
      <c r="C307" s="12"/>
      <c r="D307" s="12"/>
      <c r="E307" s="12"/>
      <c r="F307" s="12"/>
      <c r="G307" s="12"/>
    </row>
    <row r="308" spans="1:7">
      <c r="A308" s="1"/>
      <c r="B308" s="12"/>
      <c r="C308" s="12"/>
      <c r="D308" s="12"/>
      <c r="E308" s="12"/>
      <c r="F308" s="12"/>
      <c r="G308" s="12"/>
    </row>
    <row r="309" spans="1:7">
      <c r="A309" s="1"/>
      <c r="B309" s="12"/>
      <c r="C309" s="12"/>
      <c r="D309" s="12"/>
      <c r="E309" s="12"/>
      <c r="F309" s="12"/>
      <c r="G309" s="12"/>
    </row>
    <row r="310" spans="1:7">
      <c r="A310" s="1"/>
      <c r="B310" s="12"/>
      <c r="C310" s="12"/>
      <c r="D310" s="12"/>
      <c r="E310" s="12"/>
      <c r="F310" s="12"/>
      <c r="G310" s="12"/>
    </row>
    <row r="311" spans="1:7">
      <c r="A311" s="1"/>
      <c r="B311" s="12"/>
      <c r="C311" s="12"/>
      <c r="D311" s="12"/>
      <c r="E311" s="12"/>
      <c r="F311" s="12"/>
      <c r="G311" s="12"/>
    </row>
    <row r="312" spans="1:7">
      <c r="A312" s="1"/>
      <c r="B312" s="12"/>
      <c r="C312" s="12"/>
      <c r="D312" s="12"/>
      <c r="E312" s="12"/>
      <c r="F312" s="12"/>
      <c r="G312" s="12"/>
    </row>
    <row r="313" spans="1:7">
      <c r="A313" s="1"/>
      <c r="B313" s="12"/>
      <c r="C313" s="12"/>
      <c r="D313" s="12"/>
      <c r="E313" s="12"/>
      <c r="F313" s="12"/>
      <c r="G313" s="12"/>
    </row>
    <row r="314" spans="1:7">
      <c r="A314" s="1"/>
      <c r="B314" s="12"/>
      <c r="C314" s="12"/>
      <c r="D314" s="12"/>
      <c r="E314" s="12"/>
      <c r="F314" s="12"/>
      <c r="G314" s="12"/>
    </row>
    <row r="315" spans="1:7">
      <c r="A315" s="1"/>
      <c r="B315" s="12"/>
      <c r="C315" s="12"/>
      <c r="D315" s="12"/>
      <c r="E315" s="12"/>
      <c r="F315" s="12"/>
      <c r="G315" s="12"/>
    </row>
    <row r="316" spans="1:7">
      <c r="A316" s="1"/>
      <c r="B316" s="12"/>
      <c r="C316" s="12"/>
      <c r="D316" s="12"/>
      <c r="E316" s="12"/>
      <c r="F316" s="12"/>
      <c r="G316" s="12"/>
    </row>
    <row r="317" spans="1:7">
      <c r="A317" s="1"/>
      <c r="B317" s="12"/>
      <c r="C317" s="12"/>
      <c r="D317" s="12"/>
      <c r="E317" s="12"/>
      <c r="F317" s="12"/>
      <c r="G317" s="12"/>
    </row>
    <row r="318" spans="1:7">
      <c r="A318" s="1"/>
      <c r="B318" s="12"/>
      <c r="C318" s="12"/>
      <c r="D318" s="12"/>
      <c r="E318" s="12"/>
      <c r="F318" s="12"/>
      <c r="G318" s="12"/>
    </row>
    <row r="319" spans="1:7">
      <c r="A319" s="1"/>
      <c r="B319" s="12"/>
      <c r="C319" s="12"/>
      <c r="D319" s="12"/>
      <c r="E319" s="12"/>
      <c r="F319" s="12"/>
      <c r="G319" s="12"/>
    </row>
    <row r="320" spans="1:7">
      <c r="A320" s="1"/>
      <c r="B320" s="12"/>
      <c r="C320" s="12"/>
      <c r="D320" s="12"/>
      <c r="E320" s="12"/>
      <c r="F320" s="12"/>
      <c r="G320" s="12"/>
    </row>
    <row r="321" spans="1:7">
      <c r="A321" s="1"/>
      <c r="B321" s="12"/>
      <c r="C321" s="12"/>
      <c r="D321" s="12"/>
      <c r="E321" s="12"/>
      <c r="F321" s="12"/>
      <c r="G321" s="12"/>
    </row>
    <row r="322" spans="1:7">
      <c r="A322" s="1"/>
      <c r="B322" s="12"/>
      <c r="C322" s="12"/>
      <c r="D322" s="12"/>
      <c r="E322" s="12"/>
      <c r="F322" s="12"/>
      <c r="G322" s="12"/>
    </row>
    <row r="323" spans="1:7">
      <c r="A323" s="1"/>
      <c r="B323" s="12"/>
      <c r="C323" s="12"/>
      <c r="D323" s="12"/>
      <c r="E323" s="12"/>
      <c r="F323" s="12"/>
      <c r="G323" s="12"/>
    </row>
    <row r="324" spans="1:7">
      <c r="A324" s="1"/>
      <c r="B324" s="12"/>
      <c r="C324" s="12"/>
      <c r="D324" s="12"/>
      <c r="E324" s="12"/>
      <c r="F324" s="12"/>
      <c r="G324" s="12"/>
    </row>
    <row r="325" spans="1:7">
      <c r="A325" s="1"/>
      <c r="B325" s="12"/>
      <c r="C325" s="12"/>
      <c r="D325" s="12"/>
      <c r="E325" s="12"/>
      <c r="F325" s="12"/>
      <c r="G325" s="12"/>
    </row>
    <row r="326" spans="1:7">
      <c r="A326" s="1"/>
      <c r="B326" s="12"/>
      <c r="C326" s="12"/>
      <c r="D326" s="12"/>
      <c r="E326" s="12"/>
      <c r="F326" s="12"/>
      <c r="G326" s="12"/>
    </row>
    <row r="327" spans="1:7">
      <c r="A327" s="1"/>
      <c r="B327" s="12"/>
      <c r="C327" s="12"/>
      <c r="D327" s="12"/>
      <c r="E327" s="12"/>
      <c r="F327" s="12"/>
      <c r="G327" s="12"/>
    </row>
    <row r="328" spans="1:7">
      <c r="A328" s="1"/>
      <c r="B328" s="12"/>
      <c r="C328" s="12"/>
      <c r="D328" s="12"/>
      <c r="E328" s="12"/>
      <c r="F328" s="12"/>
      <c r="G328" s="12"/>
    </row>
    <row r="329" spans="1:7">
      <c r="A329" s="1"/>
      <c r="B329" s="12"/>
      <c r="C329" s="12"/>
      <c r="D329" s="12"/>
      <c r="E329" s="12"/>
      <c r="F329" s="12"/>
      <c r="G329" s="12"/>
    </row>
    <row r="330" spans="1:7">
      <c r="A330" s="1"/>
      <c r="B330" s="12"/>
      <c r="C330" s="12"/>
      <c r="D330" s="12"/>
      <c r="E330" s="12"/>
      <c r="F330" s="12"/>
      <c r="G330" s="12"/>
    </row>
    <row r="331" spans="1:7">
      <c r="A331" s="1"/>
      <c r="B331" s="12"/>
      <c r="C331" s="12"/>
      <c r="D331" s="12"/>
      <c r="E331" s="12"/>
      <c r="F331" s="12"/>
      <c r="G331" s="12"/>
    </row>
    <row r="332" spans="1:7">
      <c r="A332" s="1"/>
      <c r="B332" s="12"/>
      <c r="C332" s="12"/>
      <c r="D332" s="12"/>
      <c r="E332" s="12"/>
      <c r="F332" s="12"/>
      <c r="G332" s="12"/>
    </row>
    <row r="333" spans="1:7">
      <c r="A333" s="1"/>
      <c r="B333" s="12"/>
      <c r="C333" s="12"/>
      <c r="D333" s="12"/>
      <c r="E333" s="12"/>
      <c r="F333" s="12"/>
      <c r="G333" s="12"/>
    </row>
    <row r="334" spans="1:7">
      <c r="A334" s="1"/>
      <c r="B334" s="12"/>
      <c r="C334" s="12"/>
      <c r="D334" s="12"/>
      <c r="E334" s="12"/>
      <c r="F334" s="12"/>
      <c r="G334" s="12"/>
    </row>
    <row r="335" spans="1:7">
      <c r="A335" s="1"/>
      <c r="B335" s="12"/>
      <c r="C335" s="12"/>
      <c r="D335" s="12"/>
      <c r="E335" s="12"/>
      <c r="F335" s="12"/>
      <c r="G335" s="12"/>
    </row>
    <row r="336" spans="1:7">
      <c r="A336" s="1"/>
      <c r="B336" s="12"/>
      <c r="C336" s="12"/>
      <c r="D336" s="12"/>
      <c r="E336" s="12"/>
      <c r="F336" s="12"/>
      <c r="G336" s="12"/>
    </row>
    <row r="337" spans="1:7">
      <c r="A337" s="1"/>
      <c r="B337" s="12"/>
      <c r="C337" s="12"/>
      <c r="D337" s="12"/>
      <c r="E337" s="12"/>
      <c r="F337" s="12"/>
      <c r="G337" s="12"/>
    </row>
    <row r="338" spans="1:7">
      <c r="A338" s="1"/>
      <c r="B338" s="12"/>
      <c r="C338" s="12"/>
      <c r="D338" s="12"/>
      <c r="E338" s="12"/>
      <c r="F338" s="12"/>
      <c r="G338" s="12"/>
    </row>
    <row r="339" spans="1:7">
      <c r="A339" s="1"/>
      <c r="B339" s="12"/>
      <c r="C339" s="12"/>
      <c r="D339" s="12"/>
      <c r="E339" s="12"/>
      <c r="F339" s="12"/>
      <c r="G339" s="12"/>
    </row>
    <row r="340" spans="1:7">
      <c r="A340" s="1"/>
      <c r="B340" s="12"/>
      <c r="C340" s="12"/>
      <c r="D340" s="12"/>
      <c r="E340" s="12"/>
      <c r="F340" s="12"/>
      <c r="G340" s="12"/>
    </row>
    <row r="341" spans="1:7">
      <c r="A341" s="1"/>
      <c r="B341" s="12"/>
      <c r="C341" s="12"/>
      <c r="D341" s="12"/>
      <c r="E341" s="12"/>
      <c r="F341" s="12"/>
      <c r="G341" s="12"/>
    </row>
    <row r="342" spans="1:7">
      <c r="A342" s="1"/>
      <c r="B342" s="12"/>
      <c r="C342" s="12"/>
      <c r="D342" s="12"/>
      <c r="E342" s="12"/>
      <c r="F342" s="12"/>
      <c r="G342" s="12"/>
    </row>
    <row r="343" spans="1:7">
      <c r="A343" s="1"/>
      <c r="B343" s="12"/>
      <c r="C343" s="12"/>
      <c r="D343" s="12"/>
      <c r="E343" s="12"/>
      <c r="F343" s="12"/>
      <c r="G343" s="12"/>
    </row>
    <row r="344" spans="1:7">
      <c r="A344" s="1"/>
      <c r="B344" s="12"/>
      <c r="C344" s="12"/>
      <c r="D344" s="12"/>
      <c r="E344" s="12"/>
      <c r="F344" s="12"/>
      <c r="G344" s="12"/>
    </row>
    <row r="345" spans="1:7">
      <c r="A345" s="1"/>
      <c r="B345" s="12"/>
      <c r="C345" s="12"/>
      <c r="D345" s="12"/>
      <c r="E345" s="12"/>
      <c r="F345" s="12"/>
      <c r="G345" s="12"/>
    </row>
    <row r="346" spans="1:7">
      <c r="A346" s="1"/>
      <c r="B346" s="12"/>
      <c r="C346" s="12"/>
      <c r="D346" s="12"/>
      <c r="E346" s="12"/>
      <c r="F346" s="12"/>
      <c r="G346" s="12"/>
    </row>
    <row r="347" spans="1:7">
      <c r="A347" s="1"/>
      <c r="B347" s="12"/>
      <c r="C347" s="12"/>
      <c r="D347" s="12"/>
      <c r="E347" s="12"/>
      <c r="F347" s="12"/>
      <c r="G347" s="12"/>
    </row>
    <row r="348" spans="1:7">
      <c r="A348" s="1"/>
      <c r="B348" s="12"/>
      <c r="C348" s="12"/>
      <c r="D348" s="12"/>
      <c r="E348" s="12"/>
      <c r="F348" s="12"/>
      <c r="G348" s="12"/>
    </row>
    <row r="349" spans="1:7">
      <c r="A349" s="1"/>
      <c r="B349" s="12"/>
      <c r="C349" s="12"/>
      <c r="D349" s="12"/>
      <c r="E349" s="12"/>
      <c r="F349" s="12"/>
      <c r="G349" s="12"/>
    </row>
    <row r="350" spans="1:7">
      <c r="A350" s="1"/>
      <c r="B350" s="12"/>
      <c r="C350" s="12"/>
      <c r="D350" s="12"/>
      <c r="E350" s="12"/>
      <c r="F350" s="12"/>
      <c r="G350" s="12"/>
    </row>
    <row r="351" spans="1:7">
      <c r="A351" s="1"/>
      <c r="B351" s="12"/>
      <c r="C351" s="12"/>
      <c r="D351" s="12"/>
      <c r="E351" s="12"/>
      <c r="F351" s="12"/>
      <c r="G351" s="12"/>
    </row>
    <row r="352" spans="1:7">
      <c r="A352" s="1"/>
      <c r="B352" s="12"/>
      <c r="C352" s="12"/>
      <c r="D352" s="12"/>
      <c r="E352" s="12"/>
      <c r="F352" s="12"/>
      <c r="G352" s="12"/>
    </row>
    <row r="353" spans="1:7">
      <c r="A353" s="1"/>
      <c r="B353" s="12"/>
      <c r="C353" s="12"/>
      <c r="D353" s="12"/>
      <c r="E353" s="12"/>
      <c r="F353" s="12"/>
      <c r="G353" s="12"/>
    </row>
    <row r="354" spans="1:7">
      <c r="A354" s="1"/>
      <c r="B354" s="12"/>
      <c r="C354" s="12"/>
      <c r="D354" s="12"/>
      <c r="E354" s="12"/>
      <c r="F354" s="12"/>
      <c r="G354" s="12"/>
    </row>
    <row r="355" spans="1:7">
      <c r="A355" s="1"/>
      <c r="B355" s="12"/>
      <c r="C355" s="12"/>
      <c r="D355" s="12"/>
      <c r="E355" s="12"/>
      <c r="F355" s="12"/>
      <c r="G355" s="12"/>
    </row>
    <row r="356" spans="1:7">
      <c r="A356" s="1"/>
      <c r="B356" s="12"/>
      <c r="C356" s="12"/>
      <c r="D356" s="12"/>
      <c r="E356" s="12"/>
      <c r="F356" s="12"/>
      <c r="G356" s="12"/>
    </row>
    <row r="357" spans="1:7">
      <c r="A357" s="1"/>
      <c r="B357" s="12"/>
      <c r="C357" s="12"/>
      <c r="D357" s="12"/>
      <c r="E357" s="12"/>
      <c r="F357" s="12"/>
      <c r="G357" s="12"/>
    </row>
    <row r="358" spans="1:7">
      <c r="A358" s="1"/>
      <c r="B358" s="12"/>
      <c r="C358" s="12"/>
      <c r="D358" s="12"/>
      <c r="E358" s="12"/>
      <c r="F358" s="12"/>
      <c r="G358" s="12"/>
    </row>
    <row r="359" spans="1:7">
      <c r="A359" s="1"/>
      <c r="B359" s="12"/>
      <c r="C359" s="12"/>
      <c r="D359" s="12"/>
      <c r="E359" s="12"/>
      <c r="F359" s="12"/>
      <c r="G359" s="12"/>
    </row>
    <row r="360" spans="1:7">
      <c r="A360" s="1"/>
      <c r="B360" s="12"/>
      <c r="C360" s="12"/>
      <c r="D360" s="12"/>
      <c r="E360" s="12"/>
      <c r="F360" s="12"/>
      <c r="G360" s="12"/>
    </row>
    <row r="361" spans="1:7">
      <c r="A361" s="1"/>
      <c r="B361" s="12"/>
      <c r="C361" s="12"/>
      <c r="D361" s="12"/>
      <c r="E361" s="12"/>
      <c r="F361" s="12"/>
      <c r="G361" s="12"/>
    </row>
    <row r="362" spans="1:7">
      <c r="A362" s="1"/>
      <c r="B362" s="12"/>
      <c r="C362" s="12"/>
      <c r="D362" s="12"/>
      <c r="E362" s="12"/>
      <c r="F362" s="12"/>
      <c r="G362" s="12"/>
    </row>
    <row r="363" spans="1:7">
      <c r="A363" s="1"/>
      <c r="B363" s="12"/>
      <c r="C363" s="12"/>
      <c r="D363" s="12"/>
      <c r="E363" s="12"/>
      <c r="F363" s="12"/>
      <c r="G363" s="12"/>
    </row>
    <row r="364" spans="1:7">
      <c r="A364" s="1"/>
      <c r="B364" s="12"/>
      <c r="C364" s="12"/>
      <c r="D364" s="12"/>
      <c r="E364" s="12"/>
      <c r="F364" s="12"/>
      <c r="G364" s="12"/>
    </row>
    <row r="365" spans="1:7">
      <c r="A365" s="1"/>
      <c r="B365" s="12"/>
      <c r="C365" s="12"/>
      <c r="D365" s="12"/>
      <c r="E365" s="12"/>
      <c r="F365" s="12"/>
      <c r="G365" s="12"/>
    </row>
    <row r="366" spans="1:7">
      <c r="A366" s="1"/>
      <c r="B366" s="12"/>
      <c r="C366" s="12"/>
      <c r="D366" s="12"/>
      <c r="E366" s="12"/>
      <c r="F366" s="12"/>
      <c r="G366" s="12"/>
    </row>
    <row r="367" spans="1:7">
      <c r="A367" s="1"/>
      <c r="B367" s="12"/>
      <c r="C367" s="12"/>
      <c r="D367" s="12"/>
      <c r="E367" s="12"/>
      <c r="F367" s="12"/>
      <c r="G367" s="12"/>
    </row>
    <row r="368" spans="1:7">
      <c r="A368" s="1"/>
      <c r="B368" s="12"/>
      <c r="C368" s="12"/>
      <c r="D368" s="12"/>
      <c r="E368" s="12"/>
      <c r="F368" s="12"/>
      <c r="G368" s="12"/>
    </row>
    <row r="369" spans="1:7">
      <c r="A369" s="1"/>
      <c r="B369" s="12"/>
      <c r="C369" s="12"/>
      <c r="D369" s="12"/>
      <c r="E369" s="12"/>
      <c r="F369" s="12"/>
      <c r="G369" s="12"/>
    </row>
    <row r="370" spans="1:7">
      <c r="A370" s="1"/>
      <c r="B370" s="12"/>
      <c r="C370" s="12"/>
      <c r="D370" s="12"/>
      <c r="E370" s="12"/>
      <c r="F370" s="12"/>
      <c r="G370" s="12"/>
    </row>
    <row r="371" spans="1:7">
      <c r="A371" s="1"/>
      <c r="B371" s="12"/>
      <c r="C371" s="12"/>
      <c r="D371" s="12"/>
      <c r="E371" s="12"/>
      <c r="F371" s="12"/>
      <c r="G371" s="12"/>
    </row>
    <row r="372" spans="1:7">
      <c r="A372" s="1"/>
      <c r="B372" s="12"/>
      <c r="C372" s="12"/>
      <c r="D372" s="12"/>
      <c r="E372" s="12"/>
      <c r="F372" s="12"/>
      <c r="G372" s="12"/>
    </row>
    <row r="373" spans="1:7">
      <c r="A373" s="1"/>
      <c r="B373" s="12"/>
      <c r="C373" s="12"/>
      <c r="D373" s="12"/>
      <c r="E373" s="12"/>
      <c r="F373" s="12"/>
      <c r="G373" s="12"/>
    </row>
    <row r="374" spans="1:7">
      <c r="A374" s="1"/>
      <c r="B374" s="12"/>
      <c r="C374" s="12"/>
      <c r="D374" s="12"/>
      <c r="E374" s="12"/>
      <c r="F374" s="12"/>
      <c r="G374" s="12"/>
    </row>
    <row r="375" spans="1:7">
      <c r="A375" s="1"/>
      <c r="B375" s="12"/>
      <c r="C375" s="12"/>
      <c r="D375" s="12"/>
      <c r="E375" s="12"/>
      <c r="F375" s="12"/>
      <c r="G375" s="12"/>
    </row>
    <row r="376" spans="1:7">
      <c r="A376" s="1"/>
      <c r="B376" s="12"/>
      <c r="C376" s="12"/>
      <c r="D376" s="12"/>
      <c r="E376" s="12"/>
      <c r="F376" s="12"/>
      <c r="G376" s="12"/>
    </row>
    <row r="377" spans="1:7">
      <c r="A377" s="1"/>
      <c r="B377" s="12"/>
      <c r="C377" s="12"/>
      <c r="D377" s="12"/>
      <c r="E377" s="12"/>
      <c r="F377" s="12"/>
      <c r="G377" s="12"/>
    </row>
    <row r="378" spans="1:7">
      <c r="A378" s="1"/>
      <c r="B378" s="12"/>
      <c r="C378" s="12"/>
      <c r="D378" s="12"/>
      <c r="E378" s="12"/>
      <c r="F378" s="12"/>
      <c r="G378" s="12"/>
    </row>
    <row r="379" spans="1:7">
      <c r="A379" s="1"/>
      <c r="B379" s="12"/>
      <c r="C379" s="12"/>
      <c r="D379" s="12"/>
      <c r="E379" s="12"/>
      <c r="F379" s="12"/>
      <c r="G379" s="12"/>
    </row>
    <row r="380" spans="1:7">
      <c r="A380" s="1"/>
      <c r="B380" s="12"/>
      <c r="C380" s="12"/>
      <c r="D380" s="12"/>
      <c r="E380" s="12"/>
      <c r="F380" s="12"/>
      <c r="G380" s="12"/>
    </row>
    <row r="381" spans="1:7">
      <c r="A381" s="1"/>
      <c r="B381" s="12"/>
      <c r="C381" s="12"/>
      <c r="D381" s="12"/>
      <c r="E381" s="12"/>
      <c r="F381" s="12"/>
      <c r="G381" s="12"/>
    </row>
    <row r="382" spans="1:7">
      <c r="A382" s="1"/>
      <c r="B382" s="12"/>
      <c r="C382" s="12"/>
      <c r="D382" s="12"/>
      <c r="E382" s="12"/>
      <c r="F382" s="12"/>
      <c r="G382" s="12"/>
    </row>
    <row r="383" spans="1:7">
      <c r="A383" s="1"/>
      <c r="B383" s="12"/>
      <c r="C383" s="12"/>
      <c r="D383" s="12"/>
      <c r="E383" s="12"/>
      <c r="F383" s="12"/>
      <c r="G383" s="12"/>
    </row>
    <row r="384" spans="1:7">
      <c r="A384" s="1"/>
      <c r="B384" s="12"/>
      <c r="C384" s="12"/>
      <c r="D384" s="12"/>
      <c r="E384" s="12"/>
      <c r="F384" s="12"/>
      <c r="G384" s="12"/>
    </row>
    <row r="385" spans="1:7">
      <c r="A385" s="1"/>
      <c r="B385" s="12"/>
      <c r="C385" s="12"/>
      <c r="D385" s="12"/>
      <c r="E385" s="12"/>
      <c r="F385" s="12"/>
      <c r="G385" s="12"/>
    </row>
    <row r="386" spans="1:7">
      <c r="A386" s="1"/>
      <c r="B386" s="12"/>
      <c r="C386" s="12"/>
      <c r="D386" s="12"/>
      <c r="E386" s="12"/>
      <c r="F386" s="12"/>
      <c r="G386" s="12"/>
    </row>
    <row r="387" spans="1:7">
      <c r="A387" s="1"/>
      <c r="B387" s="12"/>
      <c r="C387" s="12"/>
      <c r="D387" s="12"/>
      <c r="E387" s="12"/>
      <c r="F387" s="12"/>
      <c r="G387" s="24"/>
    </row>
    <row r="388" spans="1:7">
      <c r="A388" s="1"/>
      <c r="B388" s="12"/>
      <c r="C388" s="12"/>
      <c r="D388" s="12"/>
      <c r="E388" s="12"/>
      <c r="F388" s="12"/>
      <c r="G388" s="12"/>
    </row>
    <row r="389" spans="1:7">
      <c r="A389" s="1"/>
      <c r="B389" s="12"/>
      <c r="C389" s="12"/>
      <c r="D389" s="12"/>
      <c r="E389" s="12"/>
      <c r="F389" s="12"/>
      <c r="G389" s="12"/>
    </row>
    <row r="390" spans="1:7">
      <c r="A390" s="1"/>
      <c r="B390" s="12"/>
      <c r="C390" s="12"/>
      <c r="D390" s="12"/>
      <c r="E390" s="12"/>
      <c r="F390" s="12"/>
      <c r="G390" s="12"/>
    </row>
    <row r="391" spans="1:7">
      <c r="A391" s="1"/>
      <c r="B391" s="12"/>
      <c r="C391" s="12"/>
      <c r="D391" s="12"/>
      <c r="E391" s="12"/>
      <c r="F391" s="12"/>
      <c r="G391" s="12"/>
    </row>
    <row r="392" spans="1:7">
      <c r="A392" s="1"/>
      <c r="B392" s="12"/>
      <c r="C392" s="12"/>
      <c r="D392" s="12"/>
      <c r="E392" s="12"/>
      <c r="F392" s="12"/>
      <c r="G392" s="12"/>
    </row>
    <row r="393" spans="1:7">
      <c r="A393" s="1"/>
      <c r="B393" s="12"/>
      <c r="C393" s="12"/>
      <c r="D393" s="12"/>
      <c r="E393" s="12"/>
      <c r="F393" s="12"/>
      <c r="G393" s="12"/>
    </row>
    <row r="394" spans="1:7">
      <c r="A394" s="1"/>
      <c r="B394" s="12"/>
      <c r="C394" s="12"/>
      <c r="D394" s="12"/>
      <c r="E394" s="12"/>
      <c r="F394" s="12"/>
      <c r="G394" s="12"/>
    </row>
    <row r="395" spans="1:7">
      <c r="A395" s="1"/>
      <c r="B395" s="12"/>
      <c r="C395" s="12"/>
      <c r="D395" s="12"/>
      <c r="E395" s="12"/>
      <c r="F395" s="12"/>
      <c r="G395" s="12"/>
    </row>
    <row r="396" spans="1:7">
      <c r="A396" s="1"/>
      <c r="B396" s="12"/>
      <c r="C396" s="12"/>
      <c r="D396" s="12"/>
      <c r="E396" s="12"/>
      <c r="F396" s="12"/>
      <c r="G396" s="12"/>
    </row>
    <row r="397" spans="1:7">
      <c r="A397" s="1"/>
      <c r="B397" s="12"/>
      <c r="C397" s="12"/>
      <c r="D397" s="12"/>
      <c r="E397" s="12"/>
      <c r="F397" s="12"/>
      <c r="G397" s="12"/>
    </row>
    <row r="398" spans="1:7">
      <c r="A398" s="1"/>
      <c r="B398" s="12"/>
      <c r="C398" s="12"/>
      <c r="D398" s="12"/>
      <c r="E398" s="12"/>
      <c r="F398" s="12"/>
      <c r="G398" s="12"/>
    </row>
    <row r="399" spans="1:7">
      <c r="A399" s="1"/>
      <c r="B399" s="12"/>
      <c r="C399" s="12"/>
      <c r="D399" s="12"/>
      <c r="E399" s="12"/>
      <c r="F399" s="12"/>
      <c r="G399" s="12"/>
    </row>
    <row r="400" spans="1:7">
      <c r="A400" s="1"/>
      <c r="B400" s="12"/>
      <c r="C400" s="12"/>
      <c r="D400" s="12"/>
      <c r="E400" s="12"/>
      <c r="F400" s="12"/>
      <c r="G400" s="12"/>
    </row>
    <row r="401" spans="1:7">
      <c r="A401" s="1"/>
      <c r="B401" s="12"/>
      <c r="C401" s="12"/>
      <c r="D401" s="12"/>
      <c r="E401" s="12"/>
      <c r="F401" s="12"/>
      <c r="G401" s="12"/>
    </row>
    <row r="402" spans="1:7">
      <c r="A402" s="1"/>
      <c r="B402" s="12"/>
      <c r="C402" s="12"/>
      <c r="D402" s="12"/>
      <c r="E402" s="12"/>
      <c r="F402" s="12"/>
      <c r="G402" s="12"/>
    </row>
    <row r="403" spans="1:7">
      <c r="A403" s="1"/>
      <c r="B403" s="12"/>
      <c r="C403" s="12"/>
      <c r="D403" s="12"/>
      <c r="E403" s="12"/>
      <c r="F403" s="12"/>
      <c r="G403" s="12"/>
    </row>
    <row r="404" spans="1:7">
      <c r="A404" s="1"/>
      <c r="B404" s="12"/>
      <c r="C404" s="12"/>
      <c r="D404" s="12"/>
      <c r="E404" s="12"/>
      <c r="F404" s="12"/>
      <c r="G404" s="12"/>
    </row>
    <row r="405" spans="1:7">
      <c r="A405" s="1"/>
      <c r="B405" s="12"/>
      <c r="C405" s="12"/>
      <c r="D405" s="12"/>
      <c r="E405" s="12"/>
      <c r="F405" s="12"/>
      <c r="G405" s="12"/>
    </row>
    <row r="406" spans="1:7">
      <c r="A406" s="1"/>
      <c r="B406" s="12"/>
      <c r="C406" s="12"/>
      <c r="D406" s="12"/>
      <c r="E406" s="12"/>
      <c r="F406" s="12"/>
      <c r="G406" s="12"/>
    </row>
    <row r="407" spans="1:7">
      <c r="A407" s="1"/>
      <c r="B407" s="12"/>
      <c r="C407" s="12"/>
      <c r="D407" s="12"/>
      <c r="E407" s="12"/>
      <c r="F407" s="12"/>
      <c r="G407" s="12"/>
    </row>
    <row r="408" spans="1:7">
      <c r="A408" s="1"/>
      <c r="B408" s="12"/>
      <c r="C408" s="12"/>
      <c r="D408" s="12"/>
      <c r="E408" s="12"/>
      <c r="F408" s="12"/>
      <c r="G408" s="12"/>
    </row>
    <row r="409" spans="1:7">
      <c r="A409" s="1"/>
      <c r="B409" s="12"/>
      <c r="C409" s="12"/>
      <c r="D409" s="12"/>
      <c r="E409" s="12"/>
      <c r="F409" s="12"/>
      <c r="G409" s="12"/>
    </row>
    <row r="410" spans="1:7">
      <c r="A410" s="1"/>
      <c r="B410" s="12"/>
      <c r="C410" s="12"/>
      <c r="D410" s="12"/>
      <c r="E410" s="12"/>
      <c r="F410" s="12"/>
      <c r="G410" s="12"/>
    </row>
    <row r="411" spans="1:7">
      <c r="A411" s="1"/>
      <c r="B411" s="12"/>
      <c r="C411" s="12"/>
      <c r="D411" s="12"/>
      <c r="E411" s="12"/>
      <c r="F411" s="12"/>
      <c r="G411" s="12"/>
    </row>
    <row r="412" spans="1:7">
      <c r="A412" s="1"/>
      <c r="B412" s="12"/>
      <c r="C412" s="12"/>
      <c r="D412" s="12"/>
      <c r="E412" s="12"/>
      <c r="F412" s="12"/>
      <c r="G412" s="12"/>
    </row>
    <row r="413" spans="1:7">
      <c r="A413" s="1"/>
      <c r="B413" s="12"/>
      <c r="C413" s="12"/>
      <c r="D413" s="12"/>
      <c r="E413" s="12"/>
      <c r="F413" s="12"/>
      <c r="G413" s="12"/>
    </row>
    <row r="414" spans="1:7">
      <c r="A414" s="1"/>
      <c r="B414" s="12"/>
      <c r="C414" s="12"/>
      <c r="D414" s="12"/>
      <c r="E414" s="12"/>
      <c r="F414" s="12"/>
      <c r="G414" s="12"/>
    </row>
    <row r="415" spans="1:7">
      <c r="A415" s="1"/>
      <c r="B415" s="12"/>
      <c r="C415" s="12"/>
      <c r="D415" s="12"/>
      <c r="E415" s="12"/>
      <c r="F415" s="12"/>
      <c r="G415" s="12"/>
    </row>
    <row r="416" spans="1:7">
      <c r="A416" s="1"/>
      <c r="B416" s="12"/>
      <c r="C416" s="12"/>
      <c r="D416" s="12"/>
      <c r="E416" s="12"/>
      <c r="F416" s="12"/>
      <c r="G416" s="12"/>
    </row>
    <row r="417" spans="1:7">
      <c r="A417" s="1"/>
      <c r="B417" s="12"/>
      <c r="C417" s="12"/>
      <c r="D417" s="12"/>
      <c r="E417" s="12"/>
      <c r="F417" s="12"/>
      <c r="G417" s="12"/>
    </row>
    <row r="418" spans="1:7">
      <c r="A418" s="1"/>
      <c r="B418" s="12"/>
      <c r="C418" s="12"/>
      <c r="D418" s="12"/>
      <c r="E418" s="12"/>
      <c r="F418" s="12"/>
      <c r="G418" s="12"/>
    </row>
    <row r="419" spans="1:7">
      <c r="A419" s="1"/>
      <c r="B419" s="12"/>
      <c r="C419" s="12"/>
      <c r="D419" s="12"/>
      <c r="E419" s="12"/>
      <c r="F419" s="12"/>
      <c r="G419" s="12"/>
    </row>
    <row r="420" spans="1:7">
      <c r="A420" s="1"/>
      <c r="B420" s="12"/>
      <c r="C420" s="12"/>
      <c r="D420" s="12"/>
      <c r="E420" s="12"/>
      <c r="F420" s="12"/>
      <c r="G420" s="12"/>
    </row>
    <row r="421" spans="1:7">
      <c r="A421" s="1"/>
      <c r="B421" s="12"/>
      <c r="C421" s="12"/>
      <c r="D421" s="12"/>
      <c r="E421" s="12"/>
      <c r="F421" s="12"/>
      <c r="G421" s="12"/>
    </row>
    <row r="422" spans="1:7">
      <c r="A422" s="1"/>
      <c r="B422" s="12"/>
      <c r="C422" s="12"/>
      <c r="D422" s="12"/>
      <c r="E422" s="12"/>
      <c r="F422" s="12"/>
      <c r="G422" s="12"/>
    </row>
    <row r="423" spans="1:7">
      <c r="A423" s="1"/>
      <c r="B423" s="12"/>
      <c r="C423" s="12"/>
      <c r="D423" s="12"/>
      <c r="E423" s="12"/>
      <c r="F423" s="12"/>
      <c r="G423" s="12"/>
    </row>
    <row r="424" spans="1:7">
      <c r="A424" s="1"/>
      <c r="B424" s="12"/>
      <c r="C424" s="12"/>
      <c r="D424" s="12"/>
      <c r="E424" s="12"/>
      <c r="F424" s="12"/>
      <c r="G424" s="12"/>
    </row>
    <row r="425" spans="1:7">
      <c r="A425" s="1"/>
      <c r="B425" s="12"/>
      <c r="C425" s="12"/>
      <c r="D425" s="12"/>
      <c r="E425" s="12"/>
      <c r="F425" s="12"/>
      <c r="G425" s="12"/>
    </row>
    <row r="426" spans="1:7">
      <c r="A426" s="1"/>
      <c r="B426" s="12"/>
      <c r="C426" s="12"/>
      <c r="D426" s="12"/>
      <c r="E426" s="12"/>
      <c r="F426" s="12"/>
      <c r="G426" s="12"/>
    </row>
    <row r="427" spans="1:7">
      <c r="A427" s="1"/>
      <c r="B427" s="12"/>
      <c r="C427" s="12"/>
      <c r="D427" s="12"/>
      <c r="E427" s="12"/>
      <c r="F427" s="12"/>
      <c r="G427" s="12"/>
    </row>
    <row r="428" spans="1:7">
      <c r="A428" s="1"/>
      <c r="B428" s="12"/>
      <c r="C428" s="12"/>
      <c r="D428" s="12"/>
      <c r="E428" s="12"/>
      <c r="F428" s="12"/>
      <c r="G428" s="12"/>
    </row>
    <row r="429" spans="1:7">
      <c r="A429" s="1"/>
      <c r="B429" s="12"/>
      <c r="C429" s="12"/>
      <c r="D429" s="12"/>
      <c r="E429" s="12"/>
      <c r="F429" s="12"/>
      <c r="G429" s="12"/>
    </row>
    <row r="430" spans="1:7">
      <c r="A430" s="1"/>
      <c r="B430" s="12"/>
      <c r="C430" s="12"/>
      <c r="D430" s="12"/>
      <c r="E430" s="12"/>
      <c r="F430" s="12"/>
      <c r="G430" s="12"/>
    </row>
    <row r="431" spans="1:7">
      <c r="A431" s="1"/>
      <c r="B431" s="12"/>
      <c r="C431" s="12"/>
      <c r="D431" s="12"/>
      <c r="E431" s="12"/>
      <c r="F431" s="12"/>
      <c r="G431" s="12"/>
    </row>
    <row r="432" spans="1:7">
      <c r="A432" s="1"/>
      <c r="B432" s="12"/>
      <c r="C432" s="12"/>
      <c r="D432" s="12"/>
      <c r="E432" s="12"/>
      <c r="F432" s="12"/>
      <c r="G432" s="12"/>
    </row>
    <row r="433" spans="1:7">
      <c r="A433" s="1"/>
      <c r="B433" s="12"/>
      <c r="C433" s="12"/>
      <c r="D433" s="12"/>
      <c r="E433" s="12"/>
      <c r="F433" s="12"/>
      <c r="G433" s="12"/>
    </row>
    <row r="434" spans="1:7">
      <c r="A434" s="1"/>
      <c r="B434" s="12"/>
      <c r="C434" s="12"/>
      <c r="D434" s="12"/>
      <c r="E434" s="12"/>
      <c r="F434" s="12"/>
      <c r="G434" s="12"/>
    </row>
    <row r="435" spans="1:7">
      <c r="A435" s="1"/>
      <c r="B435" s="12"/>
      <c r="C435" s="12"/>
      <c r="D435" s="12"/>
      <c r="E435" s="12"/>
      <c r="F435" s="12"/>
      <c r="G435" s="12"/>
    </row>
    <row r="436" spans="1:7">
      <c r="A436" s="1"/>
      <c r="B436" s="12"/>
      <c r="C436" s="12"/>
      <c r="D436" s="12"/>
      <c r="E436" s="12"/>
      <c r="F436" s="12"/>
      <c r="G436" s="12"/>
    </row>
    <row r="437" spans="1:7">
      <c r="A437" s="1"/>
      <c r="B437" s="12"/>
      <c r="C437" s="12"/>
      <c r="D437" s="12"/>
      <c r="E437" s="12"/>
      <c r="F437" s="12"/>
      <c r="G437" s="12"/>
    </row>
    <row r="438" spans="1:7">
      <c r="A438" s="1"/>
      <c r="B438" s="12"/>
      <c r="C438" s="12"/>
      <c r="D438" s="12"/>
      <c r="E438" s="12"/>
      <c r="F438" s="12"/>
      <c r="G438" s="12"/>
    </row>
    <row r="439" spans="1:7">
      <c r="A439" s="1"/>
      <c r="B439" s="12"/>
      <c r="C439" s="12"/>
      <c r="D439" s="12"/>
      <c r="E439" s="12"/>
      <c r="F439" s="12"/>
      <c r="G439" s="12"/>
    </row>
    <row r="440" spans="1:7">
      <c r="A440" s="1"/>
      <c r="B440" s="12"/>
      <c r="C440" s="12"/>
      <c r="D440" s="12"/>
      <c r="E440" s="12"/>
      <c r="F440" s="12"/>
      <c r="G440" s="12"/>
    </row>
    <row r="441" spans="1:7">
      <c r="A441" s="1"/>
      <c r="B441" s="12"/>
      <c r="C441" s="12"/>
      <c r="D441" s="12"/>
      <c r="E441" s="12"/>
      <c r="F441" s="12"/>
      <c r="G441" s="12"/>
    </row>
    <row r="442" spans="1:7">
      <c r="A442" s="1"/>
      <c r="B442" s="12"/>
      <c r="C442" s="12"/>
      <c r="D442" s="12"/>
      <c r="E442" s="12"/>
      <c r="F442" s="12"/>
      <c r="G442" s="12"/>
    </row>
    <row r="443" spans="1:7">
      <c r="A443" s="1"/>
      <c r="B443" s="12"/>
      <c r="C443" s="12"/>
      <c r="D443" s="12"/>
      <c r="E443" s="12"/>
      <c r="F443" s="12"/>
      <c r="G443" s="12"/>
    </row>
    <row r="444" spans="1:7">
      <c r="A444" s="1"/>
      <c r="B444" s="12"/>
      <c r="C444" s="12"/>
      <c r="D444" s="12"/>
      <c r="E444" s="12"/>
      <c r="F444" s="12"/>
      <c r="G444" s="12"/>
    </row>
    <row r="445" spans="1:7">
      <c r="A445" s="1"/>
      <c r="B445" s="12"/>
      <c r="C445" s="12"/>
      <c r="D445" s="12"/>
      <c r="E445" s="12"/>
      <c r="F445" s="12"/>
      <c r="G445" s="12"/>
    </row>
    <row r="446" spans="1:7">
      <c r="A446" s="1"/>
      <c r="B446" s="12"/>
      <c r="C446" s="12"/>
      <c r="D446" s="12"/>
      <c r="E446" s="12"/>
      <c r="F446" s="12"/>
      <c r="G446" s="12"/>
    </row>
    <row r="447" spans="1:7">
      <c r="A447" s="1"/>
      <c r="B447" s="12"/>
      <c r="C447" s="12"/>
      <c r="D447" s="12"/>
      <c r="E447" s="12"/>
      <c r="F447" s="12"/>
      <c r="G447" s="12"/>
    </row>
    <row r="448" spans="1:7">
      <c r="A448" s="1"/>
      <c r="B448" s="12"/>
      <c r="C448" s="12"/>
      <c r="D448" s="12"/>
      <c r="E448" s="12"/>
      <c r="F448" s="12"/>
      <c r="G448" s="12"/>
    </row>
    <row r="449" spans="1:7">
      <c r="A449" s="1"/>
      <c r="B449" s="12"/>
      <c r="C449" s="12"/>
      <c r="D449" s="12"/>
      <c r="E449" s="12"/>
      <c r="F449" s="12"/>
      <c r="G449" s="12"/>
    </row>
    <row r="450" spans="1:7">
      <c r="A450" s="1"/>
      <c r="B450" s="12"/>
      <c r="C450" s="12"/>
      <c r="D450" s="12"/>
      <c r="E450" s="12"/>
      <c r="F450" s="12"/>
      <c r="G450" s="12"/>
    </row>
    <row r="451" spans="1:7">
      <c r="A451" s="1"/>
      <c r="B451" s="12"/>
      <c r="C451" s="12"/>
      <c r="D451" s="12"/>
      <c r="E451" s="12"/>
      <c r="F451" s="12"/>
      <c r="G451" s="12"/>
    </row>
    <row r="452" spans="1:7">
      <c r="A452" s="1"/>
      <c r="B452" s="12"/>
      <c r="C452" s="12"/>
      <c r="D452" s="12"/>
      <c r="E452" s="12"/>
      <c r="F452" s="12"/>
      <c r="G452" s="12"/>
    </row>
    <row r="453" spans="1:7">
      <c r="A453" s="1"/>
      <c r="B453" s="12"/>
      <c r="C453" s="12"/>
      <c r="D453" s="12"/>
      <c r="E453" s="12"/>
      <c r="F453" s="12"/>
      <c r="G453" s="12"/>
    </row>
    <row r="454" spans="1:7">
      <c r="A454" s="1"/>
      <c r="B454" s="12"/>
      <c r="C454" s="12"/>
      <c r="D454" s="12"/>
      <c r="E454" s="12"/>
      <c r="F454" s="12"/>
      <c r="G454" s="12"/>
    </row>
    <row r="455" spans="1:7">
      <c r="A455" s="1"/>
      <c r="B455" s="12"/>
      <c r="C455" s="12"/>
      <c r="D455" s="12"/>
      <c r="E455" s="12"/>
      <c r="F455" s="12"/>
      <c r="G455" s="12"/>
    </row>
    <row r="456" spans="1:7">
      <c r="A456" s="1"/>
      <c r="B456" s="12"/>
      <c r="C456" s="12"/>
      <c r="D456" s="12"/>
      <c r="E456" s="12"/>
      <c r="F456" s="12"/>
      <c r="G456" s="12"/>
    </row>
    <row r="457" spans="1:7">
      <c r="A457" s="1"/>
      <c r="B457" s="12"/>
      <c r="C457" s="12"/>
      <c r="D457" s="12"/>
      <c r="E457" s="12"/>
      <c r="F457" s="12"/>
      <c r="G457" s="12"/>
    </row>
    <row r="458" spans="1:7">
      <c r="A458" s="1"/>
      <c r="B458" s="12"/>
      <c r="C458" s="12"/>
      <c r="D458" s="12"/>
      <c r="E458" s="12"/>
      <c r="F458" s="12"/>
      <c r="G458" s="12"/>
    </row>
    <row r="459" spans="1:7">
      <c r="A459" s="1"/>
      <c r="B459" s="12"/>
      <c r="C459" s="12"/>
      <c r="D459" s="12"/>
      <c r="E459" s="12"/>
      <c r="F459" s="12"/>
      <c r="G459" s="12"/>
    </row>
    <row r="460" spans="1:7">
      <c r="A460" s="1"/>
      <c r="B460" s="12"/>
      <c r="C460" s="12"/>
      <c r="D460" s="12"/>
      <c r="E460" s="12"/>
      <c r="F460" s="12"/>
      <c r="G460" s="12"/>
    </row>
    <row r="461" spans="1:7">
      <c r="A461" s="1"/>
      <c r="B461" s="12"/>
      <c r="C461" s="12"/>
      <c r="D461" s="12"/>
      <c r="E461" s="12"/>
      <c r="F461" s="12"/>
      <c r="G461" s="12"/>
    </row>
    <row r="462" spans="1:7">
      <c r="A462" s="1"/>
      <c r="B462" s="12"/>
      <c r="C462" s="12"/>
      <c r="D462" s="12"/>
      <c r="E462" s="12"/>
      <c r="F462" s="12"/>
      <c r="G462" s="12"/>
    </row>
    <row r="463" spans="1:7">
      <c r="A463" s="1"/>
      <c r="B463" s="12"/>
      <c r="C463" s="12"/>
      <c r="D463" s="12"/>
      <c r="E463" s="12"/>
      <c r="F463" s="12"/>
      <c r="G463" s="12"/>
    </row>
    <row r="464" spans="1:7">
      <c r="A464" s="1"/>
      <c r="B464" s="12"/>
      <c r="C464" s="12"/>
      <c r="D464" s="12"/>
      <c r="E464" s="12"/>
      <c r="F464" s="12"/>
      <c r="G464" s="12"/>
    </row>
    <row r="465" spans="1:7">
      <c r="A465" s="1"/>
      <c r="B465" s="12"/>
      <c r="C465" s="12"/>
      <c r="D465" s="12"/>
      <c r="E465" s="12"/>
      <c r="F465" s="12"/>
      <c r="G465" s="12"/>
    </row>
    <row r="466" spans="1:7">
      <c r="A466" s="1"/>
      <c r="B466" s="12"/>
      <c r="C466" s="12"/>
      <c r="D466" s="12"/>
      <c r="E466" s="12"/>
      <c r="F466" s="12"/>
      <c r="G466" s="12"/>
    </row>
    <row r="467" spans="1:7">
      <c r="A467" s="1"/>
      <c r="B467" s="12"/>
      <c r="C467" s="12"/>
      <c r="D467" s="12"/>
      <c r="E467" s="12"/>
      <c r="F467" s="12"/>
      <c r="G467" s="12"/>
    </row>
    <row r="468" spans="1:7">
      <c r="A468" s="1"/>
      <c r="B468" s="12"/>
      <c r="C468" s="12"/>
      <c r="D468" s="12"/>
      <c r="E468" s="12"/>
      <c r="F468" s="12"/>
      <c r="G468" s="12"/>
    </row>
    <row r="469" spans="1:7">
      <c r="A469" s="1"/>
      <c r="B469" s="12"/>
      <c r="C469" s="12"/>
      <c r="D469" s="12"/>
      <c r="E469" s="12"/>
      <c r="F469" s="12"/>
      <c r="G469" s="12"/>
    </row>
    <row r="470" spans="1:7">
      <c r="A470" s="1"/>
      <c r="B470" s="12"/>
      <c r="C470" s="12"/>
      <c r="D470" s="12"/>
      <c r="E470" s="12"/>
      <c r="F470" s="12"/>
      <c r="G470" s="12"/>
    </row>
    <row r="471" spans="1:7">
      <c r="A471" s="1"/>
      <c r="B471" s="12"/>
      <c r="C471" s="12"/>
      <c r="D471" s="12"/>
      <c r="E471" s="12"/>
      <c r="F471" s="12"/>
      <c r="G471" s="12"/>
    </row>
    <row r="472" spans="1:7">
      <c r="A472" s="1"/>
      <c r="B472" s="12"/>
      <c r="C472" s="12"/>
      <c r="D472" s="12"/>
      <c r="E472" s="12"/>
      <c r="F472" s="12"/>
      <c r="G472" s="12"/>
    </row>
    <row r="473" spans="1:7">
      <c r="A473" s="1"/>
      <c r="B473" s="12"/>
      <c r="C473" s="12"/>
      <c r="D473" s="12"/>
      <c r="E473" s="12"/>
      <c r="F473" s="12"/>
      <c r="G473" s="12"/>
    </row>
    <row r="474" spans="1:7">
      <c r="A474" s="1"/>
      <c r="B474" s="12"/>
      <c r="C474" s="12"/>
      <c r="D474" s="12"/>
      <c r="E474" s="12"/>
      <c r="F474" s="12"/>
      <c r="G474" s="12"/>
    </row>
    <row r="475" spans="1:7">
      <c r="A475" s="1"/>
      <c r="B475" s="12"/>
      <c r="C475" s="12"/>
      <c r="D475" s="12"/>
      <c r="E475" s="12"/>
      <c r="F475" s="12"/>
      <c r="G475" s="12"/>
    </row>
    <row r="476" spans="1:7">
      <c r="A476" s="1"/>
      <c r="B476" s="12"/>
      <c r="C476" s="12"/>
      <c r="D476" s="12"/>
      <c r="E476" s="12"/>
      <c r="F476" s="12"/>
      <c r="G476" s="12"/>
    </row>
    <row r="477" spans="1:7">
      <c r="A477" s="1"/>
      <c r="B477" s="12"/>
      <c r="C477" s="12"/>
      <c r="D477" s="12"/>
      <c r="E477" s="12"/>
      <c r="F477" s="12"/>
      <c r="G477" s="12"/>
    </row>
    <row r="478" spans="1:7">
      <c r="A478" s="1"/>
      <c r="B478" s="12"/>
      <c r="C478" s="12"/>
      <c r="D478" s="12"/>
      <c r="E478" s="12"/>
      <c r="F478" s="12"/>
      <c r="G478" s="12"/>
    </row>
    <row r="479" spans="1:7">
      <c r="A479" s="1"/>
      <c r="B479" s="12"/>
      <c r="C479" s="12"/>
      <c r="D479" s="12"/>
      <c r="E479" s="12"/>
      <c r="F479" s="12"/>
      <c r="G479" s="12"/>
    </row>
    <row r="480" spans="1:7">
      <c r="A480" s="1"/>
      <c r="B480" s="12"/>
      <c r="C480" s="12"/>
      <c r="D480" s="12"/>
      <c r="E480" s="12"/>
      <c r="F480" s="12"/>
      <c r="G480" s="12"/>
    </row>
    <row r="481" spans="1:7">
      <c r="A481" s="1"/>
      <c r="B481" s="12"/>
      <c r="C481" s="12"/>
      <c r="D481" s="12"/>
      <c r="E481" s="12"/>
      <c r="F481" s="12"/>
      <c r="G481" s="12"/>
    </row>
    <row r="482" spans="1:7">
      <c r="A482" s="1"/>
      <c r="B482" s="12"/>
      <c r="C482" s="12"/>
      <c r="D482" s="12"/>
      <c r="E482" s="12"/>
      <c r="F482" s="12"/>
      <c r="G482" s="12"/>
    </row>
    <row r="483" spans="1:7">
      <c r="A483" s="1"/>
      <c r="B483" s="12"/>
      <c r="C483" s="12"/>
      <c r="D483" s="12"/>
      <c r="E483" s="12"/>
      <c r="F483" s="12"/>
      <c r="G483" s="12"/>
    </row>
    <row r="484" spans="1:7">
      <c r="A484" s="1"/>
      <c r="B484" s="12"/>
      <c r="C484" s="12"/>
      <c r="D484" s="12"/>
      <c r="E484" s="12"/>
      <c r="F484" s="12"/>
      <c r="G484" s="12"/>
    </row>
    <row r="485" spans="1:7">
      <c r="A485" s="1"/>
      <c r="B485" s="12"/>
      <c r="C485" s="12"/>
      <c r="D485" s="12"/>
      <c r="E485" s="12"/>
      <c r="F485" s="12"/>
      <c r="G485" s="12"/>
    </row>
    <row r="486" spans="1:7">
      <c r="A486" s="1"/>
      <c r="B486" s="12"/>
      <c r="C486" s="12"/>
      <c r="D486" s="12"/>
      <c r="E486" s="12"/>
      <c r="F486" s="12"/>
      <c r="G486" s="12"/>
    </row>
    <row r="487" spans="1:7">
      <c r="A487" s="1"/>
      <c r="B487" s="12"/>
      <c r="C487" s="12"/>
      <c r="D487" s="12"/>
      <c r="E487" s="12"/>
      <c r="F487" s="12"/>
      <c r="G487" s="12"/>
    </row>
    <row r="488" spans="1:7">
      <c r="A488" s="1"/>
      <c r="B488" s="12"/>
      <c r="C488" s="12"/>
      <c r="D488" s="12"/>
      <c r="E488" s="12"/>
      <c r="F488" s="12"/>
      <c r="G488" s="12"/>
    </row>
    <row r="489" spans="1:7">
      <c r="A489" s="1"/>
      <c r="B489" s="12"/>
      <c r="C489" s="12"/>
      <c r="D489" s="12"/>
      <c r="E489" s="12"/>
      <c r="F489" s="12"/>
      <c r="G489" s="12"/>
    </row>
    <row r="490" spans="1:7">
      <c r="A490" s="1"/>
      <c r="B490" s="12"/>
      <c r="C490" s="12"/>
      <c r="D490" s="12"/>
      <c r="E490" s="12"/>
      <c r="F490" s="12"/>
      <c r="G490" s="12"/>
    </row>
    <row r="491" spans="1:7">
      <c r="A491" s="1"/>
      <c r="B491" s="12"/>
      <c r="C491" s="12"/>
      <c r="D491" s="12"/>
      <c r="E491" s="12"/>
      <c r="F491" s="12"/>
      <c r="G491" s="12"/>
    </row>
    <row r="492" spans="1:7">
      <c r="A492" s="1"/>
      <c r="B492" s="12"/>
      <c r="C492" s="12"/>
      <c r="D492" s="12"/>
      <c r="E492" s="12"/>
      <c r="F492" s="12"/>
      <c r="G492" s="12"/>
    </row>
    <row r="493" spans="1:7">
      <c r="A493" s="1"/>
      <c r="B493" s="12"/>
      <c r="C493" s="12"/>
      <c r="D493" s="12"/>
      <c r="E493" s="12"/>
      <c r="F493" s="12"/>
      <c r="G493" s="12"/>
    </row>
    <row r="494" spans="1:7">
      <c r="A494" s="1"/>
      <c r="B494" s="12"/>
      <c r="C494" s="12"/>
      <c r="D494" s="12"/>
      <c r="E494" s="12"/>
      <c r="F494" s="12"/>
      <c r="G494" s="12"/>
    </row>
    <row r="495" spans="1:7">
      <c r="A495" s="1"/>
      <c r="B495" s="12"/>
      <c r="C495" s="12"/>
      <c r="D495" s="12"/>
      <c r="E495" s="12"/>
      <c r="F495" s="12"/>
      <c r="G495" s="12"/>
    </row>
    <row r="496" spans="1:7">
      <c r="A496" s="1"/>
      <c r="B496" s="12"/>
      <c r="C496" s="12"/>
      <c r="D496" s="12"/>
      <c r="E496" s="12"/>
      <c r="F496" s="12"/>
      <c r="G496" s="12"/>
    </row>
    <row r="497" spans="1:7">
      <c r="A497" s="1"/>
      <c r="B497" s="12"/>
      <c r="C497" s="12"/>
      <c r="D497" s="12"/>
      <c r="E497" s="12"/>
      <c r="F497" s="12"/>
      <c r="G497" s="12"/>
    </row>
    <row r="498" spans="1:7">
      <c r="A498" s="1"/>
      <c r="B498" s="12"/>
      <c r="C498" s="12"/>
      <c r="D498" s="12"/>
      <c r="E498" s="12"/>
      <c r="F498" s="12"/>
      <c r="G498" s="12"/>
    </row>
    <row r="499" spans="1:7">
      <c r="A499" s="1"/>
      <c r="B499" s="12"/>
      <c r="C499" s="12"/>
      <c r="D499" s="12"/>
      <c r="E499" s="12"/>
      <c r="F499" s="12"/>
      <c r="G499" s="12"/>
    </row>
    <row r="500" spans="1:7">
      <c r="A500" s="1"/>
      <c r="B500" s="12"/>
      <c r="C500" s="12"/>
      <c r="D500" s="12"/>
      <c r="E500" s="12"/>
      <c r="F500" s="12"/>
      <c r="G500" s="12"/>
    </row>
    <row r="501" spans="1:7">
      <c r="A501" s="1"/>
      <c r="B501" s="12"/>
      <c r="C501" s="12"/>
      <c r="D501" s="12"/>
      <c r="E501" s="12"/>
      <c r="F501" s="12"/>
      <c r="G501" s="12"/>
    </row>
    <row r="502" spans="1:7">
      <c r="A502" s="1"/>
      <c r="B502" s="12"/>
      <c r="C502" s="12"/>
      <c r="D502" s="12"/>
      <c r="E502" s="12"/>
      <c r="F502" s="12"/>
      <c r="G502" s="12"/>
    </row>
    <row r="503" spans="1:7">
      <c r="A503" s="1"/>
      <c r="B503" s="12"/>
      <c r="C503" s="12"/>
      <c r="D503" s="12"/>
      <c r="E503" s="12"/>
      <c r="F503" s="12"/>
      <c r="G503" s="12"/>
    </row>
    <row r="504" spans="1:7">
      <c r="A504" s="1"/>
      <c r="B504" s="12"/>
      <c r="C504" s="12"/>
      <c r="D504" s="12"/>
      <c r="E504" s="12"/>
      <c r="F504" s="12"/>
      <c r="G504" s="12"/>
    </row>
    <row r="505" spans="1:7">
      <c r="A505" s="1"/>
      <c r="B505" s="12"/>
      <c r="C505" s="12"/>
      <c r="D505" s="12"/>
      <c r="E505" s="12"/>
      <c r="F505" s="12"/>
      <c r="G505" s="12"/>
    </row>
    <row r="506" spans="1:7">
      <c r="A506" s="1"/>
      <c r="B506" s="12"/>
      <c r="C506" s="12"/>
      <c r="D506" s="12"/>
      <c r="E506" s="12"/>
      <c r="F506" s="12"/>
      <c r="G506" s="12"/>
    </row>
    <row r="507" spans="1:7">
      <c r="A507" s="1"/>
      <c r="B507" s="12"/>
      <c r="C507" s="12"/>
      <c r="D507" s="12"/>
      <c r="E507" s="12"/>
      <c r="F507" s="12"/>
      <c r="G507" s="12"/>
    </row>
    <row r="508" spans="1:7">
      <c r="A508" s="1"/>
      <c r="B508" s="12"/>
      <c r="C508" s="12"/>
      <c r="D508" s="12"/>
      <c r="E508" s="12"/>
      <c r="F508" s="12"/>
      <c r="G508"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504"/>
  <sheetViews>
    <sheetView workbookViewId="0">
      <selection activeCell="M4" sqref="M4"/>
    </sheetView>
  </sheetViews>
  <sheetFormatPr defaultRowHeight="15"/>
  <cols>
    <col min="1" max="1" width="12.140625" bestFit="1" customWidth="1"/>
    <col min="11" max="11" width="9.85546875" customWidth="1"/>
    <col min="12" max="12" width="12.42578125" bestFit="1" customWidth="1"/>
    <col min="13" max="15" width="11.28515625" bestFit="1" customWidth="1"/>
    <col min="16" max="16" width="12" bestFit="1" customWidth="1"/>
    <col min="17" max="17" width="11.28515625" bestFit="1" customWidth="1"/>
    <col min="21" max="21" width="14" customWidth="1"/>
    <col min="22" max="22" width="11.7109375" bestFit="1" customWidth="1"/>
    <col min="23" max="23" width="12.7109375" bestFit="1" customWidth="1"/>
    <col min="25" max="25" width="10" customWidth="1"/>
  </cols>
  <sheetData>
    <row r="1" spans="1:26">
      <c r="A1" t="s">
        <v>3</v>
      </c>
      <c r="B1" s="35" t="str">
        <f>StockData!B5</f>
        <v>BHP</v>
      </c>
      <c r="C1" s="35" t="str">
        <f>StockData!C5</f>
        <v>FB</v>
      </c>
      <c r="D1" s="35" t="str">
        <f>StockData!D5</f>
        <v>AXP</v>
      </c>
      <c r="E1" s="35" t="str">
        <f>StockData!E5</f>
        <v>BND</v>
      </c>
      <c r="F1" s="35" t="str">
        <f>StockData!F5</f>
        <v>MDIT</v>
      </c>
      <c r="G1" s="35" t="str">
        <f>StockData!G5</f>
        <v>SP500</v>
      </c>
      <c r="H1" s="26" t="s">
        <v>4</v>
      </c>
      <c r="I1" s="27">
        <f>COUNT(B3:B504)</f>
        <v>252</v>
      </c>
      <c r="K1" s="28"/>
      <c r="L1" s="35" t="str">
        <f>B1</f>
        <v>BHP</v>
      </c>
      <c r="M1" s="35" t="str">
        <f t="shared" ref="M1:Q1" si="0">C1</f>
        <v>FB</v>
      </c>
      <c r="N1" s="35" t="str">
        <f t="shared" si="0"/>
        <v>AXP</v>
      </c>
      <c r="O1" s="35" t="str">
        <f t="shared" si="0"/>
        <v>BND</v>
      </c>
      <c r="P1" s="35" t="str">
        <f t="shared" si="0"/>
        <v>MDIT</v>
      </c>
      <c r="Q1" s="35" t="str">
        <f t="shared" si="0"/>
        <v>SP500</v>
      </c>
      <c r="U1" s="2" t="s">
        <v>10</v>
      </c>
      <c r="V1" s="2"/>
      <c r="W1" s="2" t="s">
        <v>12</v>
      </c>
      <c r="X1" s="2"/>
      <c r="Y1" s="2"/>
      <c r="Z1" s="2"/>
    </row>
    <row r="2" spans="1:26">
      <c r="A2" s="1">
        <v>42569</v>
      </c>
      <c r="K2" t="s">
        <v>5</v>
      </c>
      <c r="L2" s="60">
        <f>AVERAGE(B3:B254)</f>
        <v>1.0517093786217616E-3</v>
      </c>
      <c r="M2" s="60">
        <f t="shared" ref="M2:Q2" si="1">AVERAGE(C3:C254)</f>
        <v>1.2327896981759545E-3</v>
      </c>
      <c r="N2" s="60">
        <f t="shared" si="1"/>
        <v>1.1508864255199383E-3</v>
      </c>
      <c r="O2" s="60">
        <f t="shared" si="1"/>
        <v>-1.018233403706973E-4</v>
      </c>
      <c r="P2" s="60">
        <f t="shared" si="1"/>
        <v>1.6199204174704407E-4</v>
      </c>
      <c r="Q2" s="60">
        <f t="shared" si="1"/>
        <v>5.0443023692568658E-4</v>
      </c>
      <c r="U2" s="2" t="s">
        <v>57</v>
      </c>
      <c r="V2" s="2">
        <v>0.45</v>
      </c>
      <c r="W2" s="2">
        <f>V2^2</f>
        <v>0.20250000000000001</v>
      </c>
      <c r="X2" s="2"/>
      <c r="Y2" s="2"/>
      <c r="Z2" s="2"/>
    </row>
    <row r="3" spans="1:26">
      <c r="A3" s="1">
        <v>42570</v>
      </c>
      <c r="B3" s="12">
        <f>LN(StockData!B7/StockData!B6)</f>
        <v>-5.190247511576912E-2</v>
      </c>
      <c r="C3" s="12">
        <f>LN(StockData!C7/StockData!C6)</f>
        <v>1.0334269647448721E-2</v>
      </c>
      <c r="D3" s="12">
        <f>LN(StockData!D7/StockData!D6)</f>
        <v>2.6531734961449281E-3</v>
      </c>
      <c r="E3" s="12">
        <f>LN(StockData!E7/StockData!E6)</f>
        <v>1.5449168112614676E-3</v>
      </c>
      <c r="F3" s="12">
        <f>LN(StockData!F7/StockData!F6)</f>
        <v>0</v>
      </c>
      <c r="G3" s="12">
        <f>LN(StockData!G7/StockData!G6)</f>
        <v>-1.4362048323089381E-3</v>
      </c>
      <c r="K3" t="s">
        <v>6</v>
      </c>
      <c r="L3" s="60">
        <f>VAR(B3:B254)</f>
        <v>3.2316393939846831E-4</v>
      </c>
      <c r="M3" s="60">
        <f t="shared" ref="M3:Q3" si="2">VAR(C3:C254)</f>
        <v>1.1974825488046308E-4</v>
      </c>
      <c r="N3" s="60">
        <f t="shared" si="2"/>
        <v>1.1848823532572965E-4</v>
      </c>
      <c r="O3" s="60">
        <f t="shared" si="2"/>
        <v>4.6167124058220999E-6</v>
      </c>
      <c r="P3" s="60">
        <f t="shared" si="2"/>
        <v>1.8555784534099673E-2</v>
      </c>
      <c r="Q3" s="60">
        <f t="shared" si="2"/>
        <v>2.5837370939657412E-5</v>
      </c>
      <c r="U3" s="2" t="s">
        <v>11</v>
      </c>
      <c r="V3" s="12"/>
      <c r="W3" s="2">
        <f>V3^2</f>
        <v>0</v>
      </c>
      <c r="X3" s="2"/>
      <c r="Y3" s="2"/>
      <c r="Z3" s="2"/>
    </row>
    <row r="4" spans="1:26">
      <c r="A4" s="1">
        <v>42571</v>
      </c>
      <c r="B4" s="12">
        <f>LN(StockData!B8/StockData!B7)</f>
        <v>-1.4025440535562348E-2</v>
      </c>
      <c r="C4" s="12">
        <f>LN(StockData!C8/StockData!C7)</f>
        <v>1.0802867647798623E-2</v>
      </c>
      <c r="D4" s="12">
        <f>LN(StockData!D8/StockData!D7)</f>
        <v>4.9751188220294807E-3</v>
      </c>
      <c r="E4" s="12">
        <f>LN(StockData!E8/StockData!E7)</f>
        <v>-1.0692806689899851E-3</v>
      </c>
      <c r="F4" s="12">
        <f>LN(StockData!F8/StockData!F7)</f>
        <v>0</v>
      </c>
      <c r="G4" s="12">
        <f>LN(StockData!G8/StockData!G7)</f>
        <v>4.2612086686796488E-3</v>
      </c>
      <c r="K4" t="s">
        <v>7</v>
      </c>
      <c r="L4" s="60">
        <f>SQRT(L3)</f>
        <v>1.7976761093102069E-2</v>
      </c>
      <c r="M4" s="60">
        <f t="shared" ref="M4:Q4" si="3">SQRT(M3)</f>
        <v>1.0942954577282274E-2</v>
      </c>
      <c r="N4" s="60">
        <f t="shared" si="3"/>
        <v>1.0885230145740128E-2</v>
      </c>
      <c r="O4" s="60">
        <f t="shared" si="3"/>
        <v>2.1486536263023177E-3</v>
      </c>
      <c r="P4" s="60">
        <f t="shared" si="3"/>
        <v>0.13621961875625579</v>
      </c>
      <c r="Q4" s="60">
        <f t="shared" si="3"/>
        <v>5.0830474067883151E-3</v>
      </c>
      <c r="U4" s="2"/>
      <c r="V4" s="2"/>
      <c r="W4" s="2"/>
      <c r="X4" s="2"/>
      <c r="Y4" s="2"/>
      <c r="Z4" s="2"/>
    </row>
    <row r="5" spans="1:26">
      <c r="A5" s="1">
        <v>42572</v>
      </c>
      <c r="B5" s="12">
        <f>LN(StockData!B9/StockData!B8)</f>
        <v>2.2692508437271983E-2</v>
      </c>
      <c r="C5" s="12">
        <f>LN(StockData!C9/StockData!C8)</f>
        <v>-1.0802867647798574E-2</v>
      </c>
      <c r="D5" s="12">
        <f>LN(StockData!D9/StockData!D8)</f>
        <v>-1.6418209078620492E-2</v>
      </c>
      <c r="E5" s="12">
        <f>LN(StockData!E9/StockData!E8)</f>
        <v>1.1880481096092858E-3</v>
      </c>
      <c r="F5" s="12">
        <f>LN(StockData!F9/StockData!F8)</f>
        <v>0</v>
      </c>
      <c r="G5" s="12">
        <f>LN(StockData!G9/StockData!G8)</f>
        <v>-3.6190700145063283E-3</v>
      </c>
      <c r="K5" t="s">
        <v>101</v>
      </c>
      <c r="L5" s="68">
        <f>MIN(L4:Q4)</f>
        <v>2.1486536263023177E-3</v>
      </c>
      <c r="U5" s="2"/>
      <c r="V5" s="2"/>
      <c r="W5" s="2"/>
      <c r="X5" s="2"/>
      <c r="Y5" s="2"/>
      <c r="Z5" s="2"/>
    </row>
    <row r="6" spans="1:26">
      <c r="A6" s="1">
        <v>42573</v>
      </c>
      <c r="B6" s="12">
        <f>LN(StockData!B10/StockData!B9)</f>
        <v>-1.4603876187042219E-2</v>
      </c>
      <c r="C6" s="12">
        <f>LN(StockData!C10/StockData!C9)</f>
        <v>3.2283377104031273E-3</v>
      </c>
      <c r="D6" s="12">
        <f>LN(StockData!D10/StockData!D9)</f>
        <v>1.3311589666567617E-2</v>
      </c>
      <c r="E6" s="12">
        <f>LN(StockData!E10/StockData!E9)</f>
        <v>1.1875333658954549E-4</v>
      </c>
      <c r="F6" s="12">
        <f>LN(StockData!F10/StockData!F9)</f>
        <v>-0.20763936477824438</v>
      </c>
      <c r="G6" s="12">
        <f>LN(StockData!G10/StockData!G9)</f>
        <v>4.543626595285696E-3</v>
      </c>
      <c r="K6" t="s">
        <v>102</v>
      </c>
      <c r="L6" s="68">
        <f>MAX(L2:Q2)</f>
        <v>1.2327896981759545E-3</v>
      </c>
      <c r="U6" s="7"/>
      <c r="V6" s="37" t="s">
        <v>66</v>
      </c>
      <c r="W6" s="37" t="s">
        <v>67</v>
      </c>
      <c r="X6" s="37" t="s">
        <v>68</v>
      </c>
      <c r="Y6" s="37" t="s">
        <v>69</v>
      </c>
      <c r="Z6" s="37" t="s">
        <v>70</v>
      </c>
    </row>
    <row r="7" spans="1:26" ht="18">
      <c r="A7" s="1">
        <v>42576</v>
      </c>
      <c r="B7" s="12">
        <f>LN(StockData!B11/StockData!B10)</f>
        <v>-9.8557293702499875E-3</v>
      </c>
      <c r="C7" s="12">
        <f>LN(StockData!C11/StockData!C10)</f>
        <v>5.1930793686362012E-3</v>
      </c>
      <c r="D7" s="12">
        <f>LN(StockData!D11/StockData!D10)</f>
        <v>7.775912002287226E-4</v>
      </c>
      <c r="E7" s="12">
        <f>LN(StockData!E11/StockData!E10)</f>
        <v>-5.9382460161058856E-4</v>
      </c>
      <c r="F7" s="12">
        <f>LN(StockData!F11/StockData!F10)</f>
        <v>0.43078291609245417</v>
      </c>
      <c r="G7" s="12">
        <f>LN(StockData!G11/StockData!G10)</f>
        <v>-3.0160188196025378E-3</v>
      </c>
      <c r="K7" t="s">
        <v>103</v>
      </c>
      <c r="L7" s="68">
        <f>MAX(L4:Q4)</f>
        <v>0.13621961875625579</v>
      </c>
      <c r="U7" s="9" t="s">
        <v>13</v>
      </c>
      <c r="V7" s="17">
        <f>$V$2*$M$2+$V$3*L2</f>
        <v>5.5475536417917953E-4</v>
      </c>
      <c r="W7" s="17"/>
      <c r="X7" s="17"/>
      <c r="Y7" s="17"/>
      <c r="Z7" s="17"/>
    </row>
    <row r="8" spans="1:26" ht="18.75">
      <c r="A8" s="1">
        <v>42577</v>
      </c>
      <c r="B8" s="12">
        <f>LN(StockData!B12/StockData!B11)</f>
        <v>4.1232205384653393E-2</v>
      </c>
      <c r="C8" s="12">
        <f>LN(StockData!C12/StockData!C11)</f>
        <v>-3.3765401927745176E-3</v>
      </c>
      <c r="D8" s="12">
        <f>LN(StockData!D12/StockData!D11)</f>
        <v>6.2161615748282807E-4</v>
      </c>
      <c r="E8" s="12">
        <f>LN(StockData!E12/StockData!E11)</f>
        <v>-1.1882388037526775E-4</v>
      </c>
      <c r="F8" s="12">
        <f>LN(StockData!F12/StockData!F11)</f>
        <v>-0.2876820724517809</v>
      </c>
      <c r="G8" s="12">
        <f>LN(StockData!G12/StockData!G11)</f>
        <v>3.2273254255773474E-4</v>
      </c>
      <c r="K8" s="7" t="s">
        <v>8</v>
      </c>
      <c r="L8" s="7"/>
      <c r="M8" s="7"/>
      <c r="N8" s="7"/>
      <c r="O8" s="7"/>
      <c r="P8" s="7"/>
      <c r="Q8" s="7"/>
      <c r="U8" s="10" t="s">
        <v>14</v>
      </c>
      <c r="V8" s="17"/>
      <c r="W8" s="17"/>
      <c r="X8" s="17"/>
      <c r="Y8" s="17"/>
      <c r="Z8" s="17"/>
    </row>
    <row r="9" spans="1:26" ht="18">
      <c r="A9" s="1">
        <v>42578</v>
      </c>
      <c r="B9" s="12">
        <f>LN(StockData!B13/StockData!B12)</f>
        <v>9.7957549014863858E-3</v>
      </c>
      <c r="C9" s="12">
        <f>LN(StockData!C13/StockData!C12)</f>
        <v>1.7337652360064123E-2</v>
      </c>
      <c r="D9" s="12">
        <f>LN(StockData!D13/StockData!D12)</f>
        <v>3.4118054452032939E-3</v>
      </c>
      <c r="E9" s="12">
        <f>LN(StockData!E13/StockData!E12)</f>
        <v>2.9657772012347387E-3</v>
      </c>
      <c r="F9" s="12">
        <f>LN(StockData!F13/StockData!F12)</f>
        <v>0</v>
      </c>
      <c r="G9" s="12">
        <f>LN(StockData!G13/StockData!G12)</f>
        <v>-1.1992611701764468E-3</v>
      </c>
      <c r="U9" s="10" t="s">
        <v>15</v>
      </c>
      <c r="V9" s="17"/>
      <c r="W9" s="17"/>
      <c r="X9" s="17"/>
      <c r="Y9" s="17"/>
      <c r="Z9" s="17"/>
    </row>
    <row r="10" spans="1:26">
      <c r="A10" s="1">
        <v>42579</v>
      </c>
      <c r="B10" s="12">
        <f>LN(StockData!B14/StockData!B13)</f>
        <v>-6.407069741137552E-3</v>
      </c>
      <c r="C10" s="12">
        <f>LN(StockData!C14/StockData!C13)</f>
        <v>1.3369000169634222E-2</v>
      </c>
      <c r="D10" s="12">
        <f>LN(StockData!D14/StockData!D13)</f>
        <v>3.0917477810582131E-3</v>
      </c>
      <c r="E10" s="12">
        <f>LN(StockData!E14/StockData!E13)</f>
        <v>-5.9239292808668971E-4</v>
      </c>
      <c r="F10" s="12">
        <f>LN(StockData!F14/StockData!F13)</f>
        <v>0</v>
      </c>
      <c r="G10" s="12">
        <f>LN(StockData!G14/StockData!G13)</f>
        <v>1.6049206929937636E-3</v>
      </c>
      <c r="L10" s="36" t="str">
        <f>L1</f>
        <v>BHP</v>
      </c>
      <c r="M10" s="36" t="str">
        <f t="shared" ref="M10:Q10" si="4">M1</f>
        <v>FB</v>
      </c>
      <c r="N10" s="36" t="str">
        <f t="shared" si="4"/>
        <v>AXP</v>
      </c>
      <c r="O10" s="36" t="str">
        <f t="shared" si="4"/>
        <v>BND</v>
      </c>
      <c r="P10" s="36" t="str">
        <f t="shared" si="4"/>
        <v>MDIT</v>
      </c>
      <c r="Q10" s="36" t="str">
        <f t="shared" si="4"/>
        <v>SP500</v>
      </c>
    </row>
    <row r="11" spans="1:26">
      <c r="A11" s="1">
        <v>42580</v>
      </c>
      <c r="B11" s="12">
        <f>LN(StockData!B15/StockData!B14)</f>
        <v>4.3882602065407998E-3</v>
      </c>
      <c r="C11" s="12">
        <f>LN(StockData!C15/StockData!C14)</f>
        <v>-8.5161436314993618E-3</v>
      </c>
      <c r="D11" s="12">
        <f>LN(StockData!D15/StockData!D14)</f>
        <v>-5.1064250225515426E-3</v>
      </c>
      <c r="E11" s="12">
        <f>LN(StockData!E15/StockData!E14)</f>
        <v>3.1950325600471011E-3</v>
      </c>
      <c r="F11" s="12">
        <f>LN(StockData!F15/StockData!F14)</f>
        <v>-0.1431008436406733</v>
      </c>
      <c r="G11" s="12">
        <f>LN(StockData!G15/StockData!G14)</f>
        <v>1.6299800885987742E-3</v>
      </c>
      <c r="K11" s="5" t="str">
        <f>L10</f>
        <v>BHP</v>
      </c>
      <c r="L11" s="61">
        <f>COVAR(B3:B504,B3:B504)</f>
        <v>3.2188154281355337E-4</v>
      </c>
      <c r="M11" s="60">
        <f>COVAR(B3:B504,C3:C504)</f>
        <v>3.4391515984739571E-5</v>
      </c>
      <c r="N11" s="60">
        <f>COVAR(B3:B504,D3:D504)</f>
        <v>4.9854280700107114E-5</v>
      </c>
      <c r="O11" s="60">
        <f>COVAR(B3:B504,E3:E504)</f>
        <v>-1.3164260896493953E-6</v>
      </c>
      <c r="P11" s="60">
        <f>COVAR(B3:B504,F3:F504)</f>
        <v>5.253317880523794E-6</v>
      </c>
      <c r="Q11" s="60">
        <f>COVAR(B3:B504,G3:G504)</f>
        <v>4.0356844221373931E-5</v>
      </c>
    </row>
    <row r="12" spans="1:26">
      <c r="A12" s="1">
        <v>42583</v>
      </c>
      <c r="B12" s="12">
        <f>LN(StockData!B16/StockData!B15)</f>
        <v>-1.5614743333887435E-2</v>
      </c>
      <c r="C12" s="12">
        <f>LN(StockData!C16/StockData!C15)</f>
        <v>2.9808360440119965E-3</v>
      </c>
      <c r="D12" s="12">
        <f>LN(StockData!D16/StockData!D15)</f>
        <v>-5.1326344930025594E-3</v>
      </c>
      <c r="E12" s="12">
        <f>LN(StockData!E16/StockData!E15)</f>
        <v>-5.0932891284179525E-3</v>
      </c>
      <c r="F12" s="12">
        <f>LN(StockData!F16/StockData!F15)</f>
        <v>0</v>
      </c>
      <c r="G12" s="12">
        <f>LN(StockData!G16/StockData!G15)</f>
        <v>-1.2705942552551364E-3</v>
      </c>
      <c r="K12" s="5" t="str">
        <f>M10</f>
        <v>FB</v>
      </c>
      <c r="L12" s="60">
        <f>COVAR(C3:C504,B3:B504)</f>
        <v>3.4391515984739571E-5</v>
      </c>
      <c r="M12" s="61">
        <f>COVAR(C3:C504,C3:C504)</f>
        <v>1.1927306339284227E-4</v>
      </c>
      <c r="N12" s="60">
        <f>COVAR(C3:C504,D3:D504)</f>
        <v>2.2927754309923411E-5</v>
      </c>
      <c r="O12" s="60">
        <f>COVAR(C3:C504,E3:E504)</f>
        <v>3.5502015260899347E-6</v>
      </c>
      <c r="P12" s="60">
        <f>COVAR(C3:C504,F3:F504)</f>
        <v>-1.5863608967445776E-5</v>
      </c>
      <c r="Q12" s="60">
        <f>COVAR(C3:C504,G3:G504)</f>
        <v>2.8485930099869975E-5</v>
      </c>
      <c r="U12" t="s">
        <v>53</v>
      </c>
    </row>
    <row r="13" spans="1:26">
      <c r="A13" s="1">
        <v>42584</v>
      </c>
      <c r="B13" s="12">
        <f>LN(StockData!B17/StockData!B16)</f>
        <v>-6.8449695835666078E-4</v>
      </c>
      <c r="C13" s="12">
        <f>LN(StockData!C17/StockData!C16)</f>
        <v>-9.8626670891569738E-3</v>
      </c>
      <c r="D13" s="12">
        <f>LN(StockData!D17/StockData!D16)</f>
        <v>-1.0344857306938609E-2</v>
      </c>
      <c r="E13" s="12">
        <f>LN(StockData!E17/StockData!E16)</f>
        <v>-9.5048126320391839E-4</v>
      </c>
      <c r="F13" s="12">
        <f>LN(StockData!F17/StockData!F16)</f>
        <v>0</v>
      </c>
      <c r="G13" s="12">
        <f>LN(StockData!G17/StockData!G16)</f>
        <v>-6.3819410006827546E-3</v>
      </c>
      <c r="K13" s="5" t="str">
        <f>N10</f>
        <v>AXP</v>
      </c>
      <c r="L13" s="60">
        <f>COVAR(D3:D504,B3:B504)</f>
        <v>4.9854280700107114E-5</v>
      </c>
      <c r="M13" s="60">
        <f>COVAR(D3:D504,C3:C504)</f>
        <v>2.2927754309923411E-5</v>
      </c>
      <c r="N13" s="61">
        <f>COVAR(D3:D504,D3:D504)</f>
        <v>1.1801804391570685E-4</v>
      </c>
      <c r="O13" s="60">
        <f>COVAR(D3:D504,E3:E504)</f>
        <v>-5.2550925014792924E-6</v>
      </c>
      <c r="P13" s="60">
        <f>COVAR(D3:D504,F3:F504)</f>
        <v>2.6310963304279454E-4</v>
      </c>
      <c r="Q13" s="60">
        <f>COVAR(D3:D504,G3:G504)</f>
        <v>2.9020799777746159E-5</v>
      </c>
      <c r="V13" s="39"/>
    </row>
    <row r="14" spans="1:26">
      <c r="A14" s="1">
        <v>42585</v>
      </c>
      <c r="B14" s="12">
        <f>LN(StockData!B18/StockData!B17)</f>
        <v>2.2678244632616085E-2</v>
      </c>
      <c r="C14" s="12">
        <f>LN(StockData!C18/StockData!C17)</f>
        <v>-4.7230869943795852E-3</v>
      </c>
      <c r="D14" s="12">
        <f>LN(StockData!D18/StockData!D17)</f>
        <v>5.6559615273407606E-3</v>
      </c>
      <c r="E14" s="12">
        <f>LN(StockData!E18/StockData!E17)</f>
        <v>0</v>
      </c>
      <c r="F14" s="12">
        <f>LN(StockData!F18/StockData!F17)</f>
        <v>0</v>
      </c>
      <c r="G14" s="12">
        <f>LN(StockData!G18/StockData!G17)</f>
        <v>3.1290428248181399E-3</v>
      </c>
      <c r="K14" s="5" t="str">
        <f>O10</f>
        <v>BND</v>
      </c>
      <c r="L14" s="60">
        <f>COVAR(E3:E504,B3:B504)</f>
        <v>-1.3164260896493953E-6</v>
      </c>
      <c r="M14" s="60">
        <f>COVAR(E3:E504,C3:C504)</f>
        <v>3.5502015260899347E-6</v>
      </c>
      <c r="N14" s="60">
        <f>COVAR(E3:E504,D3:D504)</f>
        <v>-5.2550925014792924E-6</v>
      </c>
      <c r="O14" s="61">
        <f>COVAR(E3:E504,E3:E504)</f>
        <v>4.5983921184974119E-6</v>
      </c>
      <c r="P14" s="60">
        <f>COVAR(E3:E504,F3:F504)</f>
        <v>-6.4138028482998823E-6</v>
      </c>
      <c r="Q14" s="60">
        <f>COVAR(E3:E504,G3:G504)</f>
        <v>-6.396983163649699E-7</v>
      </c>
    </row>
    <row r="15" spans="1:26">
      <c r="A15" s="1">
        <v>42586</v>
      </c>
      <c r="B15" s="12">
        <f>LN(StockData!B19/StockData!B18)</f>
        <v>1.1645481993952805E-2</v>
      </c>
      <c r="C15" s="12">
        <f>LN(StockData!C19/StockData!C18)</f>
        <v>1.4987917600446725E-2</v>
      </c>
      <c r="D15" s="12">
        <f>LN(StockData!D19/StockData!D18)</f>
        <v>1.721797390838629E-3</v>
      </c>
      <c r="E15" s="12">
        <f>LN(StockData!E19/StockData!E18)</f>
        <v>1.7813911671544108E-3</v>
      </c>
      <c r="F15" s="12">
        <f>LN(StockData!F19/StockData!F18)</f>
        <v>0</v>
      </c>
      <c r="G15" s="12">
        <f>LN(StockData!G19/StockData!G18)</f>
        <v>2.1254932837361468E-4</v>
      </c>
      <c r="K15" s="5" t="str">
        <f>P10</f>
        <v>MDIT</v>
      </c>
      <c r="L15" s="60">
        <f>COVAR(F3:F504,B3:B504)</f>
        <v>5.253317880523794E-6</v>
      </c>
      <c r="M15" s="60">
        <f>COVAR(F3:F504,C3:C504)</f>
        <v>-1.5863608967445776E-5</v>
      </c>
      <c r="N15" s="60">
        <f>COVAR(F3:F504,D3:D504)</f>
        <v>2.6310963304279454E-4</v>
      </c>
      <c r="O15" s="60">
        <f>COVAR(F3:F504,E3:E504)</f>
        <v>-6.4138028482998823E-6</v>
      </c>
      <c r="P15" s="61">
        <f>COVAR(F3:F504,F3:F504)</f>
        <v>1.8482150468488133E-2</v>
      </c>
      <c r="Q15" s="60">
        <f>COVAR(F3:F504,G3:G504)</f>
        <v>4.3837697425078898E-5</v>
      </c>
      <c r="U15" t="s">
        <v>16</v>
      </c>
    </row>
    <row r="16" spans="1:26">
      <c r="A16" s="1">
        <v>42587</v>
      </c>
      <c r="B16" s="12">
        <f>LN(StockData!B20/StockData!B19)</f>
        <v>2.5797348957026109E-2</v>
      </c>
      <c r="C16" s="12">
        <f>LN(StockData!C20/StockData!C19)</f>
        <v>6.3324406268823602E-3</v>
      </c>
      <c r="D16" s="12">
        <f>LN(StockData!D20/StockData!D19)</f>
        <v>2.4410265765234206E-2</v>
      </c>
      <c r="E16" s="12">
        <f>LN(StockData!E20/StockData!E19)</f>
        <v>-3.3277782274634422E-3</v>
      </c>
      <c r="F16" s="12">
        <f>LN(StockData!F20/StockData!F19)</f>
        <v>0</v>
      </c>
      <c r="G16" s="12">
        <f>LN(StockData!G20/StockData!G19)</f>
        <v>8.566697203483924E-3</v>
      </c>
      <c r="K16" s="5" t="s">
        <v>2</v>
      </c>
      <c r="L16" s="60">
        <f>COVAR(G3:G504,B3:B504)</f>
        <v>4.0356844221373931E-5</v>
      </c>
      <c r="M16" s="60">
        <f>COVAR(G3:G504,C3:C504)</f>
        <v>2.8485930099869975E-5</v>
      </c>
      <c r="N16" s="60">
        <f>COVAR(G3:G504,D3:D504)</f>
        <v>2.9020799777746159E-5</v>
      </c>
      <c r="O16" s="60">
        <f>COVAR(G3:G504,E3:E504)</f>
        <v>-6.396983163649699E-7</v>
      </c>
      <c r="P16" s="60">
        <f>COVAR(G3:G504,F3:F504)</f>
        <v>4.3837697425078898E-5</v>
      </c>
      <c r="Q16" s="61">
        <f>COVAR(G3:G504,G3:G504)</f>
        <v>2.5734841689896855E-5</v>
      </c>
      <c r="U16" s="7" t="str">
        <f>V6</f>
        <v>FB,BHP</v>
      </c>
      <c r="V16" s="11">
        <f>L23</f>
        <v>0.17552221709061172</v>
      </c>
    </row>
    <row r="17" spans="1:27">
      <c r="A17" s="1">
        <v>42590</v>
      </c>
      <c r="B17" s="12">
        <f>LN(StockData!B21/StockData!B20)</f>
        <v>1.4720265800809785E-2</v>
      </c>
      <c r="C17" s="12">
        <f>LN(StockData!C21/StockData!C20)</f>
        <v>8.7855920544962693E-4</v>
      </c>
      <c r="D17" s="12">
        <f>LN(StockData!D21/StockData!D20)</f>
        <v>4.7202981038026058E-3</v>
      </c>
      <c r="E17" s="12">
        <f>LN(StockData!E21/StockData!E20)</f>
        <v>1.1906434013161273E-4</v>
      </c>
      <c r="F17" s="12">
        <f>LN(StockData!F21/StockData!F20)</f>
        <v>0</v>
      </c>
      <c r="G17" s="12">
        <f>LN(StockData!G21/StockData!G20)</f>
        <v>-9.0757701220377175E-4</v>
      </c>
      <c r="U17" s="7" t="str">
        <f>W6</f>
        <v>FB,AXP</v>
      </c>
      <c r="V17" s="11">
        <f>N23</f>
        <v>0.19324849763633195</v>
      </c>
    </row>
    <row r="18" spans="1:27">
      <c r="A18" s="1">
        <v>42591</v>
      </c>
      <c r="B18" s="12">
        <f>LN(StockData!B22/StockData!B21)</f>
        <v>-7.6530985777172713E-3</v>
      </c>
      <c r="C18" s="12">
        <f>LN(StockData!C22/StockData!C21)</f>
        <v>-1.5979869172277335E-3</v>
      </c>
      <c r="D18" s="12">
        <f>LN(StockData!D22/StockData!D21)</f>
        <v>-6.706365580743617E-3</v>
      </c>
      <c r="E18" s="12">
        <f>LN(StockData!E22/StockData!E21)</f>
        <v>2.8527060490259114E-3</v>
      </c>
      <c r="F18" s="12">
        <f>LN(StockData!F22/StockData!F21)</f>
        <v>0.43078291609245417</v>
      </c>
      <c r="G18" s="12">
        <f>LN(StockData!G22/StockData!G21)</f>
        <v>3.8971768568868799E-4</v>
      </c>
      <c r="U18" s="7" t="str">
        <f>X6</f>
        <v>FB,BND</v>
      </c>
      <c r="V18" s="11">
        <f>O23</f>
        <v>0.15159288507932792</v>
      </c>
    </row>
    <row r="19" spans="1:27">
      <c r="A19" s="1">
        <v>42592</v>
      </c>
      <c r="B19" s="12">
        <f>LN(StockData!B23/StockData!B22)</f>
        <v>-1.0943141067785402E-2</v>
      </c>
      <c r="C19" s="12">
        <f>LN(StockData!C23/StockData!C22)</f>
        <v>-1.4403539627137504E-3</v>
      </c>
      <c r="D19" s="12">
        <f>LN(StockData!D23/StockData!D22)</f>
        <v>-9.9901086750303798E-3</v>
      </c>
      <c r="E19" s="12">
        <f>LN(StockData!E23/StockData!E22)</f>
        <v>1.3047982320617971E-3</v>
      </c>
      <c r="F19" s="12">
        <f>LN(StockData!F23/StockData!F22)</f>
        <v>0</v>
      </c>
      <c r="G19" s="12">
        <f>LN(StockData!G23/StockData!G22)</f>
        <v>-2.8687970637969228E-3</v>
      </c>
      <c r="K19" s="8" t="s">
        <v>9</v>
      </c>
      <c r="L19" s="8"/>
      <c r="M19" s="8"/>
      <c r="N19" s="8"/>
      <c r="O19" s="7"/>
      <c r="P19" s="7"/>
      <c r="Q19" s="7"/>
      <c r="U19" s="7" t="str">
        <f>Y6</f>
        <v>FB,MDIT</v>
      </c>
      <c r="V19" s="11">
        <f>P23</f>
        <v>-1.0684508734207737E-2</v>
      </c>
    </row>
    <row r="20" spans="1:27">
      <c r="A20" s="1">
        <v>42593</v>
      </c>
      <c r="B20" s="12">
        <f>LN(StockData!B24/StockData!B23)</f>
        <v>2.0817373387800889E-2</v>
      </c>
      <c r="C20" s="12">
        <f>LN(StockData!C24/StockData!C23)</f>
        <v>1.6018096022794471E-4</v>
      </c>
      <c r="D20" s="12">
        <f>LN(StockData!D24/StockData!D23)</f>
        <v>1.1365580713153354E-2</v>
      </c>
      <c r="E20" s="12">
        <f>LN(StockData!E24/StockData!E23)</f>
        <v>-2.6113011871118129E-3</v>
      </c>
      <c r="F20" s="12">
        <f>LN(StockData!F24/StockData!F23)</f>
        <v>0</v>
      </c>
      <c r="G20" s="12">
        <f>LN(StockData!G24/StockData!G23)</f>
        <v>4.7234151815842293E-3</v>
      </c>
      <c r="U20" s="7" t="str">
        <f>Z6</f>
        <v>FB,SP500</v>
      </c>
      <c r="V20" s="11">
        <f>Q23</f>
        <v>0.51416021308203119</v>
      </c>
    </row>
    <row r="21" spans="1:27">
      <c r="A21" s="1">
        <v>42594</v>
      </c>
      <c r="B21" s="12">
        <f>LN(StockData!B25/StockData!B24)</f>
        <v>-1.8554595595701905E-2</v>
      </c>
      <c r="C21" s="12">
        <f>LN(StockData!C25/StockData!C24)</f>
        <v>-1.6018096022791324E-4</v>
      </c>
      <c r="D21" s="12">
        <f>LN(StockData!D25/StockData!D24)</f>
        <v>-1.5284429079776114E-3</v>
      </c>
      <c r="E21" s="12">
        <f>LN(StockData!E25/StockData!E24)</f>
        <v>2.2556310254811789E-3</v>
      </c>
      <c r="F21" s="12">
        <f>LN(StockData!F25/StockData!F24)</f>
        <v>0</v>
      </c>
      <c r="G21" s="12">
        <f>LN(StockData!G25/StockData!G24)</f>
        <v>-7.9636327962473777E-4</v>
      </c>
      <c r="L21" s="6" t="str">
        <f>L10</f>
        <v>BHP</v>
      </c>
      <c r="M21" s="6" t="str">
        <f t="shared" ref="M21:Q21" si="5">M10</f>
        <v>FB</v>
      </c>
      <c r="N21" s="6" t="str">
        <f t="shared" si="5"/>
        <v>AXP</v>
      </c>
      <c r="O21" s="6" t="str">
        <f t="shared" si="5"/>
        <v>BND</v>
      </c>
      <c r="P21" s="6" t="str">
        <f t="shared" si="5"/>
        <v>MDIT</v>
      </c>
      <c r="Q21" s="6" t="str">
        <f t="shared" si="5"/>
        <v>SP500</v>
      </c>
    </row>
    <row r="22" spans="1:27">
      <c r="A22" s="1">
        <v>42597</v>
      </c>
      <c r="B22" s="12">
        <f>LN(StockData!B26/StockData!B25)</f>
        <v>7.3991651709193985E-3</v>
      </c>
      <c r="C22" s="12">
        <f>LN(StockData!C26/StockData!C25)</f>
        <v>-7.8784474069675241E-3</v>
      </c>
      <c r="D22" s="12">
        <f>LN(StockData!D26/StockData!D25)</f>
        <v>3.8165073643557316E-3</v>
      </c>
      <c r="E22" s="12">
        <f>LN(StockData!E26/StockData!E25)</f>
        <v>-1.6615241975393193E-3</v>
      </c>
      <c r="F22" s="12">
        <f>LN(StockData!F26/StockData!F25)</f>
        <v>0</v>
      </c>
      <c r="G22" s="12">
        <f>LN(StockData!G26/StockData!G25)</f>
        <v>2.7890160588736079E-3</v>
      </c>
      <c r="K22" s="5" t="str">
        <f>L21</f>
        <v>BHP</v>
      </c>
      <c r="L22" s="62">
        <f>CORREL(B3:B504,B3:B504)</f>
        <v>1.0000000000000002</v>
      </c>
      <c r="M22" s="60">
        <f>CORREL(B3:B504,C3:C504)</f>
        <v>0.17552221709061172</v>
      </c>
      <c r="N22" s="60">
        <f>CORREL(B3:B504,D3:D504)</f>
        <v>0.25578802661943917</v>
      </c>
      <c r="O22" s="60">
        <f>CORREL(B3:B504,E3:E504)</f>
        <v>-3.4217276767129767E-2</v>
      </c>
      <c r="P22" s="60">
        <f>CORREL(B3:B504,F3:F504)</f>
        <v>2.1538199382896716E-3</v>
      </c>
      <c r="Q22" s="60">
        <f>CORREL(B3:B504,G3:G504)</f>
        <v>0.44341298893310843</v>
      </c>
    </row>
    <row r="23" spans="1:27">
      <c r="A23" s="1">
        <v>42598</v>
      </c>
      <c r="B23" s="12">
        <f>LN(StockData!B27/StockData!B26)</f>
        <v>9.5694189648691148E-3</v>
      </c>
      <c r="C23" s="12">
        <f>LN(StockData!C27/StockData!C26)</f>
        <v>-4.8543702759481326E-3</v>
      </c>
      <c r="D23" s="12">
        <f>LN(StockData!D27/StockData!D26)</f>
        <v>-5.0407805506359794E-3</v>
      </c>
      <c r="E23" s="12">
        <f>LN(StockData!E27/StockData!E26)</f>
        <v>-4.7522870146560875E-4</v>
      </c>
      <c r="F23" s="12">
        <f>LN(StockData!F27/StockData!F26)</f>
        <v>0</v>
      </c>
      <c r="G23" s="12">
        <f>LN(StockData!G27/StockData!G26)</f>
        <v>-5.4941422173428317E-3</v>
      </c>
      <c r="K23" s="5" t="str">
        <f>M21</f>
        <v>FB</v>
      </c>
      <c r="L23" s="25">
        <f>CORREL(C3:C504,B3:B504)</f>
        <v>0.17552221709061172</v>
      </c>
      <c r="M23" s="62">
        <f>CORREL(C3:C504,C3:C504)</f>
        <v>0.99999999999999989</v>
      </c>
      <c r="N23" s="60">
        <f>CORREL(C3:C504,D3:D504)</f>
        <v>0.19324849763633195</v>
      </c>
      <c r="O23" s="60">
        <f>CORREL(C3:C504,E3:E504)</f>
        <v>0.15159288507932792</v>
      </c>
      <c r="P23" s="60">
        <f>CORREL(C3:C504,F3:F504)</f>
        <v>-1.0684508734207737E-2</v>
      </c>
      <c r="Q23" s="60">
        <f>CORREL(C3:C504,G3:G504)</f>
        <v>0.51416021308203119</v>
      </c>
      <c r="U23" t="s">
        <v>17</v>
      </c>
    </row>
    <row r="24" spans="1:27">
      <c r="A24" s="1">
        <v>42599</v>
      </c>
      <c r="B24" s="12">
        <f>LN(StockData!B28/StockData!B27)</f>
        <v>1.2931894458564673E-2</v>
      </c>
      <c r="C24" s="12">
        <f>LN(StockData!C28/StockData!C27)</f>
        <v>8.6405832860234535E-3</v>
      </c>
      <c r="D24" s="12">
        <f>LN(StockData!D28/StockData!D27)</f>
        <v>5.8023829199814608E-3</v>
      </c>
      <c r="E24" s="12">
        <f>LN(StockData!E28/StockData!E27)</f>
        <v>1.5436326668796564E-3</v>
      </c>
      <c r="F24" s="12">
        <f>LN(StockData!F28/StockData!F27)</f>
        <v>0</v>
      </c>
      <c r="G24" s="12">
        <f>LN(StockData!G28/StockData!G27)</f>
        <v>1.8668463000156262E-3</v>
      </c>
      <c r="K24" s="5" t="str">
        <f>N21</f>
        <v>AXP</v>
      </c>
      <c r="L24" s="25">
        <f>CORREL(D3:D504,B3:B504)</f>
        <v>0.25578802661943917</v>
      </c>
      <c r="M24" s="25">
        <f>CORREL(D3:D504,C3:C504)</f>
        <v>0.19324849763633195</v>
      </c>
      <c r="N24" s="62">
        <f>CORREL(D3:D504,D3:D504)</f>
        <v>1</v>
      </c>
      <c r="O24" s="60">
        <f>CORREL(D3:D504,E3:E504)</f>
        <v>-0.22558133259169447</v>
      </c>
      <c r="P24" s="60">
        <f>CORREL(D3:D504,F3:F504)</f>
        <v>0.17815019086685141</v>
      </c>
      <c r="Q24" s="60">
        <f>CORREL(D3:D504,G3:G504)</f>
        <v>0.52659219800820012</v>
      </c>
      <c r="U24" s="12"/>
      <c r="V24" s="12"/>
      <c r="W24" s="12"/>
      <c r="X24" s="12"/>
      <c r="Y24" s="12"/>
      <c r="Z24" s="12"/>
      <c r="AA24" s="12"/>
    </row>
    <row r="25" spans="1:27">
      <c r="A25" s="1">
        <v>42600</v>
      </c>
      <c r="B25" s="12">
        <f>LN(StockData!B29/StockData!B28)</f>
        <v>1.8628232506127568E-2</v>
      </c>
      <c r="C25" s="12">
        <f>LN(StockData!C29/StockData!C28)</f>
        <v>-3.7054898773264157E-3</v>
      </c>
      <c r="D25" s="12">
        <f>LN(StockData!D29/StockData!D28)</f>
        <v>-7.6160236934544464E-4</v>
      </c>
      <c r="E25" s="12">
        <f>LN(StockData!E29/StockData!E28)</f>
        <v>1.0673466644203003E-3</v>
      </c>
      <c r="F25" s="12">
        <f>LN(StockData!F29/StockData!F28)</f>
        <v>0</v>
      </c>
      <c r="G25" s="12">
        <f>LN(StockData!G29/StockData!G28)</f>
        <v>2.1972017746725615E-3</v>
      </c>
      <c r="K25" s="5" t="str">
        <f>O21</f>
        <v>BND</v>
      </c>
      <c r="L25" s="25">
        <f>CORREL(E3:E504,B3:B504)</f>
        <v>-3.4217276767129767E-2</v>
      </c>
      <c r="M25" s="25">
        <f>CORREL(E3:E504,C3:C504)</f>
        <v>0.15159288507932792</v>
      </c>
      <c r="N25" s="25">
        <f>CORREL(E3:E504,C3:C504)</f>
        <v>0.15159288507932792</v>
      </c>
      <c r="O25" s="62">
        <f>CORREL(E3:E504,E3:E504)</f>
        <v>1.0000000000000002</v>
      </c>
      <c r="P25" s="60">
        <f>CORREL(E3:E504,F3:F504)</f>
        <v>-2.2000692666749158E-2</v>
      </c>
      <c r="Q25" s="60">
        <f>CORREL(E3:E504,G3:G504)</f>
        <v>-5.8804621120616143E-2</v>
      </c>
      <c r="U25" s="12"/>
      <c r="V25" s="12"/>
      <c r="W25" s="12"/>
      <c r="X25" s="12"/>
      <c r="Y25" s="12"/>
      <c r="Z25" s="12"/>
      <c r="AA25" s="12"/>
    </row>
    <row r="26" spans="1:27">
      <c r="A26" s="1">
        <v>42601</v>
      </c>
      <c r="B26" s="12">
        <f>LN(StockData!B30/StockData!B29)</f>
        <v>-1.7688498700710018E-2</v>
      </c>
      <c r="C26" s="12">
        <f>LN(StockData!C30/StockData!C29)</f>
        <v>-2.8286760459829419E-3</v>
      </c>
      <c r="D26" s="12">
        <f>LN(StockData!D30/StockData!D29)</f>
        <v>-1.5248249836081061E-3</v>
      </c>
      <c r="E26" s="12">
        <f>LN(StockData!E30/StockData!E29)</f>
        <v>-2.0170381163706471E-3</v>
      </c>
      <c r="F26" s="12">
        <f>LN(StockData!F30/StockData!F29)</f>
        <v>0</v>
      </c>
      <c r="G26" s="12">
        <f>LN(StockData!G30/StockData!G29)</f>
        <v>-1.4413098689576487E-3</v>
      </c>
      <c r="K26" s="5" t="str">
        <f>P21</f>
        <v>MDIT</v>
      </c>
      <c r="L26" s="25">
        <f>CORREL(F3:F504,B3:B504)</f>
        <v>2.1538199382896716E-3</v>
      </c>
      <c r="M26" s="25">
        <f>CORREL(F3:F504,C3:C504)</f>
        <v>-1.0684508734207737E-2</v>
      </c>
      <c r="N26" s="25">
        <f>CORREL(F3:F504,C3:C504)</f>
        <v>-1.0684508734207737E-2</v>
      </c>
      <c r="O26" s="25">
        <f>CORREL(F3:F504,E3:E504)</f>
        <v>-2.2000692666749158E-2</v>
      </c>
      <c r="P26" s="62">
        <f>CORREL(F3:F504,F3:F504)</f>
        <v>1</v>
      </c>
      <c r="Q26" s="60">
        <f>CORREL(F3:F504,G3:G504)</f>
        <v>6.356392893557837E-2</v>
      </c>
      <c r="U26" s="12"/>
      <c r="V26" s="12"/>
      <c r="W26" s="12"/>
      <c r="X26" s="12"/>
      <c r="Y26" s="12"/>
      <c r="Z26" s="12"/>
      <c r="AA26" s="12"/>
    </row>
    <row r="27" spans="1:27">
      <c r="A27" s="1">
        <v>42604</v>
      </c>
      <c r="B27" s="12">
        <f>LN(StockData!B31/StockData!B30)</f>
        <v>-9.1210255053845047E-3</v>
      </c>
      <c r="C27" s="12">
        <f>LN(StockData!C31/StockData!C30)</f>
        <v>4.7636761998078045E-3</v>
      </c>
      <c r="D27" s="12">
        <f>LN(StockData!D31/StockData!D30)</f>
        <v>-2.5975719395944152E-3</v>
      </c>
      <c r="E27" s="12">
        <f>LN(StockData!E31/StockData!E30)</f>
        <v>1.4241991742255035E-3</v>
      </c>
      <c r="F27" s="12">
        <f>LN(StockData!F31/StockData!F30)</f>
        <v>0</v>
      </c>
      <c r="G27" s="12">
        <f>LN(StockData!G31/StockData!G30)</f>
        <v>-5.6348160417969207E-4</v>
      </c>
      <c r="K27" s="5" t="s">
        <v>2</v>
      </c>
      <c r="L27" s="25">
        <f>CORREL(G3:G504,B3:B504)</f>
        <v>0.44341298893310843</v>
      </c>
      <c r="M27" s="25">
        <f>CORREL(G3:G504,C3:C504)</f>
        <v>0.51416021308203119</v>
      </c>
      <c r="N27" s="25">
        <f>CORREL(G3:G504,C3:C504)</f>
        <v>0.51416021308203119</v>
      </c>
      <c r="O27" s="25">
        <f>CORREL(G3:G504,E3:E504)</f>
        <v>-5.8804621120616143E-2</v>
      </c>
      <c r="P27" s="25">
        <f>CORREL(G3:G504,F3:F504)</f>
        <v>6.356392893557837E-2</v>
      </c>
      <c r="Q27" s="62">
        <f>CORREL(G3:G504,G3:G504)</f>
        <v>1.0000000000000002</v>
      </c>
    </row>
    <row r="28" spans="1:27">
      <c r="A28" s="1">
        <v>42605</v>
      </c>
      <c r="B28" s="12">
        <f>LN(StockData!B32/StockData!B31)</f>
        <v>3.2331041555539029E-2</v>
      </c>
      <c r="C28" s="12">
        <f>LN(StockData!C32/StockData!C31)</f>
        <v>1.7704897235015667E-3</v>
      </c>
      <c r="D28" s="12">
        <f>LN(StockData!D32/StockData!D31)</f>
        <v>4.8839992925480621E-3</v>
      </c>
      <c r="E28" s="12">
        <f>LN(StockData!E32/StockData!E31)</f>
        <v>4.7428267148092205E-4</v>
      </c>
      <c r="F28" s="12">
        <f>LN(StockData!F32/StockData!F31)</f>
        <v>0</v>
      </c>
      <c r="G28" s="12">
        <f>LN(StockData!G32/StockData!G31)</f>
        <v>1.9498668278891155E-3</v>
      </c>
    </row>
    <row r="29" spans="1:27">
      <c r="A29" s="1">
        <v>42606</v>
      </c>
      <c r="B29" s="12">
        <f>LN(StockData!B33/StockData!B32)</f>
        <v>-2.1958482739915953E-2</v>
      </c>
      <c r="C29" s="12">
        <f>LN(StockData!C33/StockData!C32)</f>
        <v>-7.1817938578313291E-3</v>
      </c>
      <c r="D29" s="12">
        <f>LN(StockData!D33/StockData!D32)</f>
        <v>-7.9486200229761366E-3</v>
      </c>
      <c r="E29" s="12">
        <f>LN(StockData!E33/StockData!E32)</f>
        <v>-1.1858218328505831E-4</v>
      </c>
      <c r="F29" s="12">
        <f>LN(StockData!F33/StockData!F32)</f>
        <v>-8.7011376989629685E-2</v>
      </c>
      <c r="G29" s="12">
        <f>LN(StockData!G33/StockData!G32)</f>
        <v>-5.2540552892296902E-3</v>
      </c>
      <c r="L29" s="69">
        <f>MIN(M22:M27)</f>
        <v>-1.0684508734207737E-2</v>
      </c>
      <c r="N29" s="31"/>
    </row>
    <row r="30" spans="1:27">
      <c r="A30" s="1">
        <v>42607</v>
      </c>
      <c r="B30" s="12">
        <f>LN(StockData!B34/StockData!B33)</f>
        <v>1.15032517172973E-2</v>
      </c>
      <c r="C30" s="12">
        <f>LN(StockData!C34/StockData!C33)</f>
        <v>3.3148431265803808E-3</v>
      </c>
      <c r="D30" s="12">
        <f>LN(StockData!D34/StockData!D33)</f>
        <v>-2.4585752255596527E-3</v>
      </c>
      <c r="E30" s="12">
        <f>LN(StockData!E34/StockData!E33)</f>
        <v>-1.0675049943226083E-3</v>
      </c>
      <c r="F30" s="12">
        <f>LN(StockData!F34/StockData!F33)</f>
        <v>0</v>
      </c>
      <c r="G30" s="12">
        <f>LN(StockData!G34/StockData!G33)</f>
        <v>-1.3661600732483932E-3</v>
      </c>
    </row>
    <row r="31" spans="1:27">
      <c r="A31" s="1">
        <v>42608</v>
      </c>
      <c r="B31" s="12">
        <f>LN(StockData!B35/StockData!B34)</f>
        <v>-8.0695040013398882E-3</v>
      </c>
      <c r="C31" s="12">
        <f>LN(StockData!C35/StockData!C34)</f>
        <v>8.5996110328439811E-3</v>
      </c>
      <c r="D31" s="12">
        <f>LN(StockData!D35/StockData!D34)</f>
        <v>-3.2359839992906606E-3</v>
      </c>
      <c r="E31" s="12">
        <f>LN(StockData!E35/StockData!E34)</f>
        <v>-2.4953847392613763E-3</v>
      </c>
      <c r="F31" s="12">
        <f>LN(StockData!F35/StockData!F34)</f>
        <v>0</v>
      </c>
      <c r="G31" s="12">
        <f>LN(StockData!G35/StockData!G34)</f>
        <v>-1.5800644041810373E-3</v>
      </c>
    </row>
    <row r="32" spans="1:27">
      <c r="A32" s="1">
        <v>42611</v>
      </c>
      <c r="B32" s="12">
        <f>LN(StockData!B36/StockData!B35)</f>
        <v>3.7324771750825636E-3</v>
      </c>
      <c r="C32" s="12">
        <f>LN(StockData!C36/StockData!C35)</f>
        <v>1.2564793532562709E-2</v>
      </c>
      <c r="D32" s="12">
        <f>LN(StockData!D36/StockData!D35)</f>
        <v>1.120410786092065E-2</v>
      </c>
      <c r="E32" s="12">
        <f>LN(StockData!E36/StockData!E35)</f>
        <v>3.4443053436680185E-3</v>
      </c>
      <c r="F32" s="12">
        <f>LN(StockData!F36/StockData!F35)</f>
        <v>0</v>
      </c>
      <c r="G32" s="12">
        <f>LN(StockData!G36/StockData!G35)</f>
        <v>5.2144285434831354E-3</v>
      </c>
      <c r="L32" s="29"/>
      <c r="M32" s="29"/>
      <c r="N32" s="68"/>
    </row>
    <row r="33" spans="1:13" hidden="1">
      <c r="A33" s="1">
        <v>42612</v>
      </c>
      <c r="B33" s="12">
        <f>LN(StockData!B37/StockData!B36)</f>
        <v>-2.2606897183914881E-2</v>
      </c>
      <c r="C33" s="12">
        <f>LN(StockData!C37/StockData!C36)</f>
        <v>-5.5472446577512222E-3</v>
      </c>
      <c r="D33" s="12">
        <f>LN(StockData!D37/StockData!D36)</f>
        <v>-1.0689472378757885E-3</v>
      </c>
      <c r="E33" s="12">
        <f>LN(StockData!E37/StockData!E36)</f>
        <v>-8.3030670692799016E-4</v>
      </c>
      <c r="F33" s="12">
        <f>LN(StockData!F37/StockData!F36)</f>
        <v>0</v>
      </c>
      <c r="G33" s="12">
        <f>LN(StockData!G37/StockData!G36)</f>
        <v>-1.9555915792795644E-3</v>
      </c>
      <c r="L33" s="29"/>
      <c r="M33" s="29"/>
    </row>
    <row r="34" spans="1:13" hidden="1">
      <c r="A34" s="1">
        <v>42613</v>
      </c>
      <c r="B34" s="12">
        <f>LN(StockData!B38/StockData!B37)</f>
        <v>-4.8472653450777871E-2</v>
      </c>
      <c r="C34" s="12">
        <f>LN(StockData!C38/StockData!C37)</f>
        <v>2.2226315001028858E-3</v>
      </c>
      <c r="D34" s="12">
        <f>LN(StockData!D38/StockData!D37)</f>
        <v>1.9843553942129337E-3</v>
      </c>
      <c r="E34" s="12">
        <f>LN(StockData!E38/StockData!E37)</f>
        <v>-7.1222701757730632E-4</v>
      </c>
      <c r="F34" s="12">
        <f>LN(StockData!F38/StockData!F37)</f>
        <v>0</v>
      </c>
      <c r="G34" s="12">
        <f>LN(StockData!G38/StockData!G37)</f>
        <v>-2.3786910985704626E-3</v>
      </c>
      <c r="L34" s="29"/>
      <c r="M34" s="29"/>
    </row>
    <row r="35" spans="1:13" hidden="1">
      <c r="A35" s="1">
        <v>42614</v>
      </c>
      <c r="B35" s="12">
        <f>LN(StockData!B39/StockData!B38)</f>
        <v>7.6374271292113521E-3</v>
      </c>
      <c r="C35" s="12">
        <f>LN(StockData!C39/StockData!C38)</f>
        <v>3.9632962429162957E-4</v>
      </c>
      <c r="D35" s="12">
        <f>LN(StockData!D39/StockData!D38)</f>
        <v>-1.1039685616609679E-2</v>
      </c>
      <c r="E35" s="12">
        <f>LN(StockData!E39/StockData!E38)</f>
        <v>-5.9387064891072412E-4</v>
      </c>
      <c r="F35" s="12">
        <f>LN(StockData!F39/StockData!F38)</f>
        <v>0</v>
      </c>
      <c r="G35" s="12">
        <f>LN(StockData!G39/StockData!G38)</f>
        <v>-4.1385504576534266E-5</v>
      </c>
      <c r="L35" s="29"/>
      <c r="M35" s="29"/>
    </row>
    <row r="36" spans="1:13" hidden="1">
      <c r="A36" s="1">
        <v>42615</v>
      </c>
      <c r="B36" s="12">
        <f>LN(StockData!B40/StockData!B39)</f>
        <v>1.2818614096563635E-2</v>
      </c>
      <c r="C36" s="12">
        <f>LN(StockData!C40/StockData!C39)</f>
        <v>2.6911841475840748E-3</v>
      </c>
      <c r="D36" s="12">
        <f>LN(StockData!D40/StockData!D39)</f>
        <v>5.0749973190048897E-3</v>
      </c>
      <c r="E36" s="12">
        <f>LN(StockData!E40/StockData!E39)</f>
        <v>-1.4269086420203745E-3</v>
      </c>
      <c r="F36" s="12">
        <f>LN(StockData!F40/StockData!F39)</f>
        <v>0</v>
      </c>
      <c r="G36" s="12">
        <f>LN(StockData!G40/StockData!G39)</f>
        <v>4.1922415783452651E-3</v>
      </c>
      <c r="L36" s="29"/>
      <c r="M36" s="29"/>
    </row>
    <row r="37" spans="1:13" hidden="1">
      <c r="A37" s="1">
        <v>42619</v>
      </c>
      <c r="B37" s="12">
        <f>LN(StockData!B41/StockData!B40)</f>
        <v>3.1503697704936107E-2</v>
      </c>
      <c r="C37" s="12">
        <f>LN(StockData!C41/StockData!C40)</f>
        <v>2.5133964514046359E-2</v>
      </c>
      <c r="D37" s="12">
        <f>LN(StockData!D41/StockData!D40)</f>
        <v>8.7056675455497376E-3</v>
      </c>
      <c r="E37" s="12">
        <f>LN(StockData!E41/StockData!E40)</f>
        <v>2.9703579972989499E-3</v>
      </c>
      <c r="F37" s="12">
        <f>LN(StockData!F41/StockData!F40)</f>
        <v>0</v>
      </c>
      <c r="G37" s="12">
        <f>LN(StockData!G41/StockData!G40)</f>
        <v>2.9772423706444862E-3</v>
      </c>
      <c r="L37" s="29"/>
      <c r="M37" s="29"/>
    </row>
    <row r="38" spans="1:13" hidden="1">
      <c r="A38" s="1">
        <v>42620</v>
      </c>
      <c r="B38" s="12">
        <f>LN(StockData!B42/StockData!B41)</f>
        <v>-1.7880393061354097E-2</v>
      </c>
      <c r="C38" s="12">
        <f>LN(StockData!C42/StockData!C41)</f>
        <v>1.012361591178957E-2</v>
      </c>
      <c r="D38" s="12">
        <f>LN(StockData!D42/StockData!D41)</f>
        <v>6.5176431853263984E-3</v>
      </c>
      <c r="E38" s="12">
        <f>LN(StockData!E42/StockData!E41)</f>
        <v>1.1865472180346223E-4</v>
      </c>
      <c r="F38" s="12">
        <f>LN(StockData!F42/StockData!F41)</f>
        <v>0</v>
      </c>
      <c r="G38" s="12">
        <f>LN(StockData!G42/StockData!G41)</f>
        <v>-1.4639577393839857E-4</v>
      </c>
      <c r="L38" s="29"/>
      <c r="M38" s="29"/>
    </row>
    <row r="39" spans="1:13" hidden="1">
      <c r="A39" s="1">
        <v>42621</v>
      </c>
      <c r="B39" s="12">
        <f>LN(StockData!B43/StockData!B42)</f>
        <v>6.1024437634749689E-3</v>
      </c>
      <c r="C39" s="12">
        <f>LN(StockData!C43/StockData!C42)</f>
        <v>-5.9697022465108858E-3</v>
      </c>
      <c r="D39" s="12">
        <f>LN(StockData!D43/StockData!D42)</f>
        <v>7.5505553689127918E-4</v>
      </c>
      <c r="E39" s="12">
        <f>LN(StockData!E43/StockData!E42)</f>
        <v>-3.8031896161601704E-3</v>
      </c>
      <c r="F39" s="12">
        <f>LN(StockData!F43/StockData!F42)</f>
        <v>0</v>
      </c>
      <c r="G39" s="12">
        <f>LN(StockData!G43/StockData!G42)</f>
        <v>-2.2254880636449503E-3</v>
      </c>
      <c r="L39" s="29"/>
      <c r="M39" s="29"/>
    </row>
    <row r="40" spans="1:13" hidden="1">
      <c r="A40" s="1">
        <v>42622</v>
      </c>
      <c r="B40" s="12">
        <f>LN(StockData!B44/StockData!B43)</f>
        <v>-1.5814433184537471E-2</v>
      </c>
      <c r="C40" s="12">
        <f>LN(StockData!C44/StockData!C43)</f>
        <v>-2.4635087955163091E-2</v>
      </c>
      <c r="D40" s="12">
        <f>LN(StockData!D44/StockData!D43)</f>
        <v>-1.7052712120687312E-2</v>
      </c>
      <c r="E40" s="12">
        <f>LN(StockData!E44/StockData!E43)</f>
        <v>-4.4155688565794497E-3</v>
      </c>
      <c r="F40" s="12">
        <f>LN(StockData!F44/StockData!F43)</f>
        <v>0</v>
      </c>
      <c r="G40" s="12">
        <f>LN(StockData!G44/StockData!G43)</f>
        <v>-2.482774229870716E-2</v>
      </c>
      <c r="L40" s="29"/>
      <c r="M40" s="29"/>
    </row>
    <row r="41" spans="1:13" hidden="1">
      <c r="A41" s="1">
        <v>42625</v>
      </c>
      <c r="B41" s="12">
        <f>LN(StockData!B45/StockData!B44)</f>
        <v>9.067419637942966E-3</v>
      </c>
      <c r="C41" s="12">
        <f>LN(StockData!C45/StockData!C44)</f>
        <v>1.2432264587029397E-2</v>
      </c>
      <c r="D41" s="12">
        <f>LN(StockData!D45/StockData!D44)</f>
        <v>1.1906704094394859E-2</v>
      </c>
      <c r="E41" s="12">
        <f>LN(StockData!E45/StockData!E44)</f>
        <v>3.5872048217256374E-4</v>
      </c>
      <c r="F41" s="12">
        <f>LN(StockData!F45/StockData!F44)</f>
        <v>0</v>
      </c>
      <c r="G41" s="12">
        <f>LN(StockData!G45/StockData!G44)</f>
        <v>1.4570387013562412E-2</v>
      </c>
      <c r="L41" s="29"/>
      <c r="M41" s="29"/>
    </row>
    <row r="42" spans="1:13" hidden="1">
      <c r="A42" s="1">
        <v>42626</v>
      </c>
      <c r="B42" s="12">
        <f>LN(StockData!B46/StockData!B45)</f>
        <v>-5.4658378489515984E-2</v>
      </c>
      <c r="C42" s="12">
        <f>LN(StockData!C46/StockData!C45)</f>
        <v>-1.156717073969407E-2</v>
      </c>
      <c r="D42" s="12">
        <f>LN(StockData!D46/StockData!D45)</f>
        <v>-2.3646134195691487E-2</v>
      </c>
      <c r="E42" s="12">
        <f>LN(StockData!E46/StockData!E45)</f>
        <v>-2.8735292589147751E-3</v>
      </c>
      <c r="F42" s="12">
        <f>LN(StockData!F46/StockData!F45)</f>
        <v>0</v>
      </c>
      <c r="G42" s="12">
        <f>LN(StockData!G46/StockData!G45)</f>
        <v>-1.4941748028884077E-2</v>
      </c>
      <c r="L42" s="29"/>
      <c r="M42" s="29"/>
    </row>
    <row r="43" spans="1:13" hidden="1">
      <c r="A43" s="1">
        <v>42627</v>
      </c>
      <c r="B43" s="12">
        <f>LN(StockData!B47/StockData!B46)</f>
        <v>2.0556713415574909E-2</v>
      </c>
      <c r="C43" s="12">
        <f>LN(StockData!C47/StockData!C46)</f>
        <v>4.3924928164392101E-3</v>
      </c>
      <c r="D43" s="12">
        <f>LN(StockData!D47/StockData!D46)</f>
        <v>-1.3767442003575055E-2</v>
      </c>
      <c r="E43" s="12">
        <f>LN(StockData!E47/StockData!E46)</f>
        <v>1.3180757688492203E-3</v>
      </c>
      <c r="F43" s="12">
        <f>LN(StockData!F47/StockData!F46)</f>
        <v>0</v>
      </c>
      <c r="G43" s="12">
        <f>LN(StockData!G47/StockData!G46)</f>
        <v>-5.8784939968330771E-4</v>
      </c>
      <c r="L43" s="29"/>
      <c r="M43" s="29"/>
    </row>
    <row r="44" spans="1:13" hidden="1">
      <c r="A44" s="1">
        <v>42628</v>
      </c>
      <c r="B44" s="12">
        <f>LN(StockData!B48/StockData!B47)</f>
        <v>1.9815707826464593E-2</v>
      </c>
      <c r="C44" s="12">
        <f>LN(StockData!C48/StockData!C47)</f>
        <v>4.529204940782636E-3</v>
      </c>
      <c r="D44" s="12">
        <f>LN(StockData!D48/StockData!D47)</f>
        <v>5.4984349429861813E-3</v>
      </c>
      <c r="E44" s="12">
        <f>LN(StockData!E48/StockData!E47)</f>
        <v>8.3787183457313815E-4</v>
      </c>
      <c r="F44" s="12">
        <f>LN(StockData!F48/StockData!F47)</f>
        <v>0</v>
      </c>
      <c r="G44" s="12">
        <f>LN(StockData!G48/StockData!G47)</f>
        <v>1.0058516338082277E-2</v>
      </c>
      <c r="L44" s="29"/>
      <c r="M44" s="29"/>
    </row>
    <row r="45" spans="1:13" hidden="1">
      <c r="A45" s="1">
        <v>42629</v>
      </c>
      <c r="B45" s="12">
        <f>LN(StockData!B49/StockData!B48)</f>
        <v>-2.0149352539044926E-2</v>
      </c>
      <c r="C45" s="12">
        <f>LN(StockData!C49/StockData!C48)</f>
        <v>5.5939930169073525E-3</v>
      </c>
      <c r="D45" s="12">
        <f>LN(StockData!D49/StockData!D48)</f>
        <v>-2.6669087472476543E-3</v>
      </c>
      <c r="E45" s="12">
        <f>LN(StockData!E49/StockData!E48)</f>
        <v>8.3717039303924734E-4</v>
      </c>
      <c r="F45" s="12">
        <f>LN(StockData!F49/StockData!F48)</f>
        <v>0</v>
      </c>
      <c r="G45" s="12">
        <f>LN(StockData!G49/StockData!G48)</f>
        <v>-3.7794279558526649E-3</v>
      </c>
      <c r="L45" s="29"/>
      <c r="M45" s="29"/>
    </row>
    <row r="46" spans="1:13" hidden="1">
      <c r="A46" s="1">
        <v>42632</v>
      </c>
      <c r="B46" s="12">
        <f>LN(StockData!B50/StockData!B49)</f>
        <v>1.720191303829206E-2</v>
      </c>
      <c r="C46" s="12">
        <f>LN(StockData!C50/StockData!C49)</f>
        <v>-3.2594549916449469E-3</v>
      </c>
      <c r="D46" s="12">
        <f>LN(StockData!D50/StockData!D49)</f>
        <v>6.263691106334188E-3</v>
      </c>
      <c r="E46" s="12">
        <f>LN(StockData!E50/StockData!E49)</f>
        <v>-7.1760348352827735E-4</v>
      </c>
      <c r="F46" s="12">
        <f>LN(StockData!F50/StockData!F49)</f>
        <v>0</v>
      </c>
      <c r="G46" s="12">
        <f>LN(StockData!G50/StockData!G49)</f>
        <v>-1.8603270347706181E-5</v>
      </c>
      <c r="L46" s="29"/>
      <c r="M46" s="29"/>
    </row>
    <row r="47" spans="1:13" hidden="1">
      <c r="A47" s="1">
        <v>42633</v>
      </c>
      <c r="B47" s="12">
        <f>LN(StockData!B51/StockData!B50)</f>
        <v>1.8843962404792663E-2</v>
      </c>
      <c r="C47" s="12">
        <f>LN(StockData!C51/StockData!C50)</f>
        <v>-7.7694432562188263E-5</v>
      </c>
      <c r="D47" s="12">
        <f>LN(StockData!D51/StockData!D50)</f>
        <v>-5.3216122247734619E-3</v>
      </c>
      <c r="E47" s="12">
        <f>LN(StockData!E51/StockData!E50)</f>
        <v>2.3929426380860501E-4</v>
      </c>
      <c r="F47" s="12">
        <f>LN(StockData!F51/StockData!F50)</f>
        <v>0</v>
      </c>
      <c r="G47" s="12">
        <f>LN(StockData!G51/StockData!G50)</f>
        <v>2.9909368142030094E-4</v>
      </c>
      <c r="L47" s="29"/>
      <c r="M47" s="29"/>
    </row>
    <row r="48" spans="1:13" hidden="1">
      <c r="A48" s="1">
        <v>42634</v>
      </c>
      <c r="B48" s="12">
        <f>LN(StockData!B52/StockData!B51)</f>
        <v>3.5102418159281147E-2</v>
      </c>
      <c r="C48" s="12">
        <f>LN(StockData!C52/StockData!C51)</f>
        <v>1.0055023187079811E-2</v>
      </c>
      <c r="D48" s="12">
        <f>LN(StockData!D52/StockData!D51)</f>
        <v>8.7500245768659893E-3</v>
      </c>
      <c r="E48" s="12">
        <f>LN(StockData!E52/StockData!E51)</f>
        <v>2.8663222948424106E-3</v>
      </c>
      <c r="F48" s="12">
        <f>LN(StockData!F52/StockData!F51)</f>
        <v>0</v>
      </c>
      <c r="G48" s="12">
        <f>LN(StockData!G52/StockData!G51)</f>
        <v>1.0858000137422273E-2</v>
      </c>
      <c r="L48" s="29"/>
      <c r="M48" s="29"/>
    </row>
    <row r="49" spans="1:13" hidden="1">
      <c r="A49" s="1">
        <v>42635</v>
      </c>
      <c r="B49" s="12">
        <f>LN(StockData!B53/StockData!B52)</f>
        <v>8.663389715060376E-3</v>
      </c>
      <c r="C49" s="12">
        <f>LN(StockData!C53/StockData!C52)</f>
        <v>1.076840330550108E-3</v>
      </c>
      <c r="D49" s="12">
        <f>LN(StockData!D53/StockData!D52)</f>
        <v>5.4301275443575754E-3</v>
      </c>
      <c r="E49" s="12">
        <f>LN(StockData!E53/StockData!E52)</f>
        <v>2.0253656183504636E-3</v>
      </c>
      <c r="F49" s="12">
        <f>LN(StockData!F53/StockData!F52)</f>
        <v>0</v>
      </c>
      <c r="G49" s="12">
        <f>LN(StockData!G53/StockData!G52)</f>
        <v>6.478752169386928E-3</v>
      </c>
      <c r="L49" s="29"/>
      <c r="M49" s="29"/>
    </row>
    <row r="50" spans="1:13" hidden="1">
      <c r="A50" s="1">
        <v>42636</v>
      </c>
      <c r="B50" s="12">
        <f>LN(StockData!B54/StockData!B53)</f>
        <v>2.4616012430011677E-3</v>
      </c>
      <c r="C50" s="12">
        <f>LN(StockData!C54/StockData!C53)</f>
        <v>-1.6431953908279173E-2</v>
      </c>
      <c r="D50" s="12">
        <f>LN(StockData!D54/StockData!D53)</f>
        <v>-1.2142101701597399E-2</v>
      </c>
      <c r="E50" s="12">
        <f>LN(StockData!E54/StockData!E53)</f>
        <v>-2.3803119213748237E-4</v>
      </c>
      <c r="F50" s="12">
        <f>LN(StockData!F54/StockData!F53)</f>
        <v>0</v>
      </c>
      <c r="G50" s="12">
        <f>LN(StockData!G54/StockData!G53)</f>
        <v>-5.7532933124543554E-3</v>
      </c>
      <c r="L50" s="29"/>
      <c r="M50" s="29"/>
    </row>
    <row r="51" spans="1:13" hidden="1">
      <c r="A51" s="1">
        <v>42639</v>
      </c>
      <c r="B51" s="12">
        <f>LN(StockData!B55/StockData!B54)</f>
        <v>2.7620087295742637E-3</v>
      </c>
      <c r="C51" s="12">
        <f>LN(StockData!C55/StockData!C54)</f>
        <v>-5.0926659025062422E-3</v>
      </c>
      <c r="D51" s="12">
        <f>LN(StockData!D55/StockData!D54)</f>
        <v>-6.7573135807258789E-3</v>
      </c>
      <c r="E51" s="12">
        <f>LN(StockData!E55/StockData!E54)</f>
        <v>1.6652674341075912E-3</v>
      </c>
      <c r="F51" s="12">
        <f>LN(StockData!F55/StockData!F54)</f>
        <v>0.13580154115906162</v>
      </c>
      <c r="G51" s="12">
        <f>LN(StockData!G55/StockData!G54)</f>
        <v>-8.6248497700706916E-3</v>
      </c>
      <c r="L51" s="29"/>
      <c r="M51" s="29"/>
    </row>
    <row r="52" spans="1:13" hidden="1">
      <c r="A52" s="1">
        <v>42640</v>
      </c>
      <c r="B52" s="12">
        <f>LN(StockData!B56/StockData!B55)</f>
        <v>-3.0657471504488826E-4</v>
      </c>
      <c r="C52" s="12">
        <f>LN(StockData!C56/StockData!C55)</f>
        <v>1.0781385682927563E-2</v>
      </c>
      <c r="D52" s="12">
        <f>LN(StockData!D56/StockData!D55)</f>
        <v>1.3469287737965741E-2</v>
      </c>
      <c r="E52" s="12">
        <f>LN(StockData!E56/StockData!E55)</f>
        <v>1.1877778066082042E-3</v>
      </c>
      <c r="F52" s="12">
        <f>LN(StockData!F56/StockData!F55)</f>
        <v>0.14732471475685835</v>
      </c>
      <c r="G52" s="12">
        <f>LN(StockData!G56/StockData!G55)</f>
        <v>6.4234951715066626E-3</v>
      </c>
      <c r="L52" s="29"/>
      <c r="M52" s="29"/>
    </row>
    <row r="53" spans="1:13" hidden="1">
      <c r="A53" s="1">
        <v>42641</v>
      </c>
      <c r="B53" s="12">
        <f>LN(StockData!B57/StockData!B56)</f>
        <v>4.4371759101614922E-2</v>
      </c>
      <c r="C53" s="12">
        <f>LN(StockData!C57/StockData!C56)</f>
        <v>4.1873045377378649E-3</v>
      </c>
      <c r="D53" s="12">
        <f>LN(StockData!D57/StockData!D56)</f>
        <v>-9.3382107953265037E-4</v>
      </c>
      <c r="E53" s="12">
        <f>LN(StockData!E57/StockData!E56)</f>
        <v>0</v>
      </c>
      <c r="F53" s="12">
        <f>LN(StockData!F57/StockData!F56)</f>
        <v>0</v>
      </c>
      <c r="G53" s="12">
        <f>LN(StockData!G57/StockData!G56)</f>
        <v>5.2825763509087575E-3</v>
      </c>
      <c r="L53" s="29"/>
      <c r="M53" s="29"/>
    </row>
    <row r="54" spans="1:13" hidden="1">
      <c r="A54" s="1">
        <v>42642</v>
      </c>
      <c r="B54" s="12">
        <f>LN(StockData!B58/StockData!B57)</f>
        <v>8.7592968804428226E-3</v>
      </c>
      <c r="C54" s="12">
        <f>LN(StockData!C58/StockData!C57)</f>
        <v>-8.8606209695327436E-3</v>
      </c>
      <c r="D54" s="12">
        <f>LN(StockData!D58/StockData!D57)</f>
        <v>-1.3324156677752998E-2</v>
      </c>
      <c r="E54" s="12">
        <f>LN(StockData!E58/StockData!E57)</f>
        <v>1.1872514844164521E-4</v>
      </c>
      <c r="F54" s="12">
        <f>LN(StockData!F58/StockData!F57)</f>
        <v>-0.35863380842406534</v>
      </c>
      <c r="G54" s="12">
        <f>LN(StockData!G58/StockData!G57)</f>
        <v>-9.3651275565667449E-3</v>
      </c>
      <c r="L54" s="29"/>
      <c r="M54" s="29"/>
    </row>
    <row r="55" spans="1:13" hidden="1">
      <c r="A55" s="1">
        <v>42643</v>
      </c>
      <c r="B55" s="12">
        <f>LN(StockData!B59/StockData!B58)</f>
        <v>7.2411608370824285E-3</v>
      </c>
      <c r="C55" s="12">
        <f>LN(StockData!C59/StockData!C58)</f>
        <v>1.4043378809782095E-3</v>
      </c>
      <c r="D55" s="12">
        <f>LN(StockData!D59/StockData!D58)</f>
        <v>1.0517356188666628E-2</v>
      </c>
      <c r="E55" s="12">
        <f>LN(StockData!E59/StockData!E58)</f>
        <v>-1.3065029550500143E-3</v>
      </c>
      <c r="F55" s="12">
        <f>LN(StockData!F59/StockData!F58)</f>
        <v>0</v>
      </c>
      <c r="G55" s="12">
        <f>LN(StockData!G59/StockData!G58)</f>
        <v>7.9363927170502876E-3</v>
      </c>
      <c r="L55" s="29"/>
      <c r="M55" s="29"/>
    </row>
    <row r="56" spans="1:13" hidden="1">
      <c r="A56" s="1">
        <v>42646</v>
      </c>
      <c r="B56" s="12">
        <f>LN(StockData!B60/StockData!B59)</f>
        <v>5.7552964617537178E-3</v>
      </c>
      <c r="C56" s="12">
        <f>LN(StockData!C60/StockData!C59)</f>
        <v>3.8904498528480858E-3</v>
      </c>
      <c r="D56" s="12">
        <f>LN(StockData!D60/StockData!D59)</f>
        <v>-3.5979701919741079E-3</v>
      </c>
      <c r="E56" s="12">
        <f>LN(StockData!E60/StockData!E59)</f>
        <v>-2.9756613395899023E-3</v>
      </c>
      <c r="F56" s="12">
        <f>LN(StockData!F60/StockData!F59)</f>
        <v>0</v>
      </c>
      <c r="G56" s="12">
        <f>LN(StockData!G60/StockData!G59)</f>
        <v>-3.2660234772408018E-3</v>
      </c>
      <c r="L56" s="29"/>
      <c r="M56" s="29"/>
    </row>
    <row r="57" spans="1:13" hidden="1">
      <c r="A57" s="1">
        <v>42647</v>
      </c>
      <c r="B57" s="12">
        <f>LN(StockData!B61/StockData!B60)</f>
        <v>-5.7552964617537472E-3</v>
      </c>
      <c r="C57" s="12">
        <f>LN(StockData!C61/StockData!C60)</f>
        <v>-4.5143444229437026E-3</v>
      </c>
      <c r="D57" s="12">
        <f>LN(StockData!D61/StockData!D60)</f>
        <v>1.5659101104102239E-3</v>
      </c>
      <c r="E57" s="12">
        <f>LN(StockData!E61/StockData!E60)</f>
        <v>-3.3432628155730423E-3</v>
      </c>
      <c r="F57" s="12">
        <f>LN(StockData!F61/StockData!F60)</f>
        <v>0</v>
      </c>
      <c r="G57" s="12">
        <f>LN(StockData!G61/StockData!G60)</f>
        <v>-4.9678818158212078E-3</v>
      </c>
      <c r="L57" s="29"/>
      <c r="M57" s="29"/>
    </row>
    <row r="58" spans="1:13" hidden="1">
      <c r="A58" s="1">
        <v>42648</v>
      </c>
      <c r="B58" s="12">
        <f>LN(StockData!B62/StockData!B61)</f>
        <v>1.8585152254670452E-2</v>
      </c>
      <c r="C58" s="12">
        <f>LN(StockData!C62/StockData!C61)</f>
        <v>2.1818679015524721E-3</v>
      </c>
      <c r="D58" s="12">
        <f>LN(StockData!D62/StockData!D61)</f>
        <v>7.016493999592986E-3</v>
      </c>
      <c r="E58" s="12">
        <f>LN(StockData!E62/StockData!E61)</f>
        <v>-1.675844279260816E-3</v>
      </c>
      <c r="F58" s="12">
        <f>LN(StockData!F62/StockData!F61)</f>
        <v>0</v>
      </c>
      <c r="G58" s="12">
        <f>LN(StockData!G62/StockData!G61)</f>
        <v>4.2874861231427417E-3</v>
      </c>
      <c r="L58" s="29"/>
      <c r="M58" s="29"/>
    </row>
    <row r="59" spans="1:13" hidden="1">
      <c r="A59" s="1">
        <v>42649</v>
      </c>
      <c r="B59" s="12">
        <f>LN(StockData!B63/StockData!B62)</f>
        <v>-6.5368714585520545E-3</v>
      </c>
      <c r="C59" s="12">
        <f>LN(StockData!C63/StockData!C62)</f>
        <v>2.099483635000315E-3</v>
      </c>
      <c r="D59" s="12">
        <f>LN(StockData!D63/StockData!D62)</f>
        <v>-3.8326179261382827E-2</v>
      </c>
      <c r="E59" s="12">
        <f>LN(StockData!E63/StockData!E62)</f>
        <v>-3.5946318116135049E-4</v>
      </c>
      <c r="F59" s="12">
        <f>LN(StockData!F63/StockData!F62)</f>
        <v>-0.24294617861038947</v>
      </c>
      <c r="G59" s="12">
        <f>LN(StockData!G63/StockData!G62)</f>
        <v>4.8144428658220277E-4</v>
      </c>
      <c r="L59" s="29"/>
      <c r="M59" s="29"/>
    </row>
    <row r="60" spans="1:13" hidden="1">
      <c r="A60" s="1">
        <v>42650</v>
      </c>
      <c r="B60" s="12">
        <f>LN(StockData!B64/StockData!B63)</f>
        <v>8.2352018978983661E-3</v>
      </c>
      <c r="C60" s="12">
        <f>LN(StockData!C64/StockData!C63)</f>
        <v>1.9400152773017408E-3</v>
      </c>
      <c r="D60" s="12">
        <f>LN(StockData!D64/StockData!D63)</f>
        <v>-2.9102850672999194E-3</v>
      </c>
      <c r="E60" s="12">
        <f>LN(StockData!E64/StockData!E63)</f>
        <v>8.3857445252921963E-4</v>
      </c>
      <c r="F60" s="12">
        <f>LN(StockData!F64/StockData!F63)</f>
        <v>0</v>
      </c>
      <c r="G60" s="12">
        <f>LN(StockData!G64/StockData!G63)</f>
        <v>-3.2587877673729898E-3</v>
      </c>
      <c r="L60" s="29"/>
      <c r="M60" s="29"/>
    </row>
    <row r="61" spans="1:13" hidden="1">
      <c r="A61" s="1">
        <v>42653</v>
      </c>
      <c r="B61" s="12">
        <f>LN(StockData!B65/StockData!B64)</f>
        <v>1.543454218800629E-2</v>
      </c>
      <c r="C61" s="12">
        <f>LN(StockData!C65/StockData!C64)</f>
        <v>9.6440199051539624E-3</v>
      </c>
      <c r="D61" s="12">
        <f>LN(StockData!D65/StockData!D64)</f>
        <v>2.2643386676269961E-3</v>
      </c>
      <c r="E61" s="12">
        <f>LN(StockData!E65/StockData!E64)</f>
        <v>-1.0783443206323737E-3</v>
      </c>
      <c r="F61" s="12">
        <f>LN(StockData!F65/StockData!F64)</f>
        <v>0</v>
      </c>
      <c r="G61" s="12">
        <f>LN(StockData!G65/StockData!G64)</f>
        <v>4.5953303755956135E-3</v>
      </c>
      <c r="L61" s="29"/>
      <c r="M61" s="29"/>
    </row>
    <row r="62" spans="1:13" hidden="1">
      <c r="A62" s="1">
        <v>42654</v>
      </c>
      <c r="B62" s="12">
        <f>LN(StockData!B66/StockData!B65)</f>
        <v>-2.6239338647535401E-2</v>
      </c>
      <c r="C62" s="12">
        <f>LN(StockData!C66/StockData!C65)</f>
        <v>-1.0497162980395514E-2</v>
      </c>
      <c r="D62" s="12">
        <f>LN(StockData!D66/StockData!D65)</f>
        <v>-1.6944051100749282E-2</v>
      </c>
      <c r="E62" s="12">
        <f>LN(StockData!E66/StockData!E65)</f>
        <v>-1.5595588402407298E-3</v>
      </c>
      <c r="F62" s="12">
        <f>LN(StockData!F66/StockData!F65)</f>
        <v>0</v>
      </c>
      <c r="G62" s="12">
        <f>LN(StockData!G66/StockData!G65)</f>
        <v>-1.2524577866582336E-2</v>
      </c>
      <c r="L62" s="29"/>
      <c r="M62" s="29"/>
    </row>
    <row r="63" spans="1:13" hidden="1">
      <c r="A63" s="1">
        <v>42655</v>
      </c>
      <c r="B63" s="12">
        <f>LN(StockData!B67/StockData!B66)</f>
        <v>8.5720824958157723E-4</v>
      </c>
      <c r="C63" s="12">
        <f>LN(StockData!C67/StockData!C66)</f>
        <v>1.3181717469288147E-3</v>
      </c>
      <c r="D63" s="12">
        <f>LN(StockData!D67/StockData!D66)</f>
        <v>-2.7972375293937668E-3</v>
      </c>
      <c r="E63" s="12">
        <f>LN(StockData!E67/StockData!E66)</f>
        <v>6.0007204465348577E-4</v>
      </c>
      <c r="F63" s="12">
        <f>LN(StockData!F67/StockData!F66)</f>
        <v>0</v>
      </c>
      <c r="G63" s="12">
        <f>LN(StockData!G67/StockData!G66)</f>
        <v>1.1459325937728834E-3</v>
      </c>
      <c r="L63" s="29"/>
      <c r="M63" s="29"/>
    </row>
    <row r="64" spans="1:13" hidden="1">
      <c r="A64" s="1">
        <v>42656</v>
      </c>
      <c r="B64" s="12">
        <f>LN(StockData!B68/StockData!B67)</f>
        <v>-2.7803674613092133E-2</v>
      </c>
      <c r="C64" s="12">
        <f>LN(StockData!C68/StockData!C67)</f>
        <v>-9.5769251892904896E-3</v>
      </c>
      <c r="D64" s="12">
        <f>LN(StockData!D68/StockData!D67)</f>
        <v>-4.6242692199347721E-3</v>
      </c>
      <c r="E64" s="12">
        <f>LN(StockData!E68/StockData!E67)</f>
        <v>1.199256663690235E-3</v>
      </c>
      <c r="F64" s="12">
        <f>LN(StockData!F68/StockData!F67)</f>
        <v>0</v>
      </c>
      <c r="G64" s="12">
        <f>LN(StockData!G68/StockData!G67)</f>
        <v>-3.104076499634731E-3</v>
      </c>
      <c r="L64" s="29"/>
      <c r="M64" s="29"/>
    </row>
    <row r="65" spans="1:13" hidden="1">
      <c r="A65" s="1">
        <v>42657</v>
      </c>
      <c r="B65" s="12">
        <f>LN(StockData!B69/StockData!B68)</f>
        <v>-1.7635806780869512E-3</v>
      </c>
      <c r="C65" s="12">
        <f>LN(StockData!C69/StockData!C68)</f>
        <v>4.6927651001149855E-4</v>
      </c>
      <c r="D65" s="12">
        <f>LN(StockData!D69/StockData!D68)</f>
        <v>-4.3131784797546292E-3</v>
      </c>
      <c r="E65" s="12">
        <f>LN(StockData!E69/StockData!E68)</f>
        <v>-2.0395304414895198E-3</v>
      </c>
      <c r="F65" s="12">
        <f>LN(StockData!F69/StockData!F68)</f>
        <v>0</v>
      </c>
      <c r="G65" s="12">
        <f>LN(StockData!G69/StockData!G68)</f>
        <v>2.0158385876223729E-4</v>
      </c>
      <c r="L65" s="29"/>
      <c r="M65" s="29"/>
    </row>
    <row r="66" spans="1:13" hidden="1">
      <c r="A66" s="1">
        <v>42660</v>
      </c>
      <c r="B66" s="12">
        <f>LN(StockData!B70/StockData!B69)</f>
        <v>-3.2415232490664962E-3</v>
      </c>
      <c r="C66" s="12">
        <f>LN(StockData!C70/StockData!C69)</f>
        <v>-2.6622520043442033E-3</v>
      </c>
      <c r="D66" s="12">
        <f>LN(StockData!D70/StockData!D69)</f>
        <v>-4.1649371605104275E-3</v>
      </c>
      <c r="E66" s="12">
        <f>LN(StockData!E70/StockData!E69)</f>
        <v>2.1593099378262922E-3</v>
      </c>
      <c r="F66" s="12">
        <f>LN(StockData!F70/StockData!F69)</f>
        <v>0</v>
      </c>
      <c r="G66" s="12">
        <f>LN(StockData!G70/StockData!G69)</f>
        <v>-3.0426178920773266E-3</v>
      </c>
      <c r="L66" s="29"/>
      <c r="M66" s="29"/>
    </row>
    <row r="67" spans="1:13" hidden="1">
      <c r="A67" s="1">
        <v>42661</v>
      </c>
      <c r="B67" s="12">
        <f>LN(StockData!B71/StockData!B70)</f>
        <v>1.7844585636778432E-2</v>
      </c>
      <c r="C67" s="12">
        <f>LN(StockData!C71/StockData!C70)</f>
        <v>8.043508813402515E-3</v>
      </c>
      <c r="D67" s="12">
        <f>LN(StockData!D71/StockData!D70)</f>
        <v>3.0005022344421328E-3</v>
      </c>
      <c r="E67" s="12">
        <f>LN(StockData!E71/StockData!E70)</f>
        <v>1.3172985952947184E-3</v>
      </c>
      <c r="F67" s="12">
        <f>LN(StockData!F71/StockData!F70)</f>
        <v>0</v>
      </c>
      <c r="G67" s="12">
        <f>LN(StockData!G71/StockData!G70)</f>
        <v>6.1415057663595871E-3</v>
      </c>
      <c r="L67" s="29"/>
      <c r="M67" s="29"/>
    </row>
    <row r="68" spans="1:13" hidden="1">
      <c r="A68" s="1">
        <v>42662</v>
      </c>
      <c r="B68" s="12">
        <f>LN(StockData!B72/StockData!B71)</f>
        <v>1.3249012355551872E-2</v>
      </c>
      <c r="C68" s="12">
        <f>LN(StockData!C72/StockData!C71)</f>
        <v>1.1906696659983618E-2</v>
      </c>
      <c r="D68" s="12">
        <f>LN(StockData!D72/StockData!D71)</f>
        <v>1.9286808680009593E-2</v>
      </c>
      <c r="E68" s="12">
        <f>LN(StockData!E72/StockData!E71)</f>
        <v>7.178490515353308E-4</v>
      </c>
      <c r="F68" s="12">
        <f>LN(StockData!F72/StockData!F71)</f>
        <v>0.11778303565638346</v>
      </c>
      <c r="G68" s="12">
        <f>LN(StockData!G72/StockData!G71)</f>
        <v>2.1895719655424944E-3</v>
      </c>
      <c r="L68" s="29"/>
      <c r="M68" s="29"/>
    </row>
    <row r="69" spans="1:13" hidden="1">
      <c r="A69" s="1">
        <v>42663</v>
      </c>
      <c r="B69" s="12">
        <f>LN(StockData!B73/StockData!B72)</f>
        <v>2.0008295655837517E-3</v>
      </c>
      <c r="C69" s="12">
        <f>LN(StockData!C73/StockData!C72)</f>
        <v>-8.4580374560655068E-4</v>
      </c>
      <c r="D69" s="12">
        <f>LN(StockData!D73/StockData!D72)</f>
        <v>8.6439770116128758E-2</v>
      </c>
      <c r="E69" s="12">
        <f>LN(StockData!E73/StockData!E72)</f>
        <v>-5.9815779165814582E-4</v>
      </c>
      <c r="F69" s="12">
        <f>LN(StockData!F73/StockData!F72)</f>
        <v>0.16362942378180212</v>
      </c>
      <c r="G69" s="12">
        <f>LN(StockData!G73/StockData!G72)</f>
        <v>-1.3766710511558952E-3</v>
      </c>
      <c r="L69" s="29"/>
      <c r="M69" s="29"/>
    </row>
    <row r="70" spans="1:13" hidden="1">
      <c r="A70" s="1">
        <v>42664</v>
      </c>
      <c r="B70" s="12">
        <f>LN(StockData!B74/StockData!B73)</f>
        <v>-1.7148046744905111E-3</v>
      </c>
      <c r="C70" s="12">
        <f>LN(StockData!C74/StockData!C73)</f>
        <v>1.5797687602325101E-2</v>
      </c>
      <c r="D70" s="12">
        <f>LN(StockData!D74/StockData!D73)</f>
        <v>8.6477652387116979E-3</v>
      </c>
      <c r="E70" s="12">
        <f>LN(StockData!E74/StockData!E73)</f>
        <v>8.3725859108608699E-4</v>
      </c>
      <c r="F70" s="12">
        <f>LN(StockData!F74/StockData!F73)</f>
        <v>0</v>
      </c>
      <c r="G70" s="12">
        <f>LN(StockData!G74/StockData!G73)</f>
        <v>-8.4145242314662383E-5</v>
      </c>
      <c r="L70" s="29"/>
      <c r="M70" s="29"/>
    </row>
    <row r="71" spans="1:13" hidden="1">
      <c r="A71" s="1">
        <v>42667</v>
      </c>
      <c r="B71" s="12">
        <f>LN(StockData!B75/StockData!B74)</f>
        <v>2.8605748800805664E-4</v>
      </c>
      <c r="C71" s="12">
        <f>LN(StockData!C75/StockData!C74)</f>
        <v>9.120032857624024E-3</v>
      </c>
      <c r="D71" s="12">
        <f>LN(StockData!D75/StockData!D74)</f>
        <v>-4.0164428262860433E-3</v>
      </c>
      <c r="E71" s="12">
        <f>LN(StockData!E75/StockData!E74)</f>
        <v>-1.4357743896430697E-3</v>
      </c>
      <c r="F71" s="12">
        <f>LN(StockData!F75/StockData!F74)</f>
        <v>0</v>
      </c>
      <c r="G71" s="12">
        <f>LN(StockData!G75/StockData!G74)</f>
        <v>4.7385946404059154E-3</v>
      </c>
      <c r="L71" s="29"/>
      <c r="M71" s="29"/>
    </row>
    <row r="72" spans="1:13" hidden="1">
      <c r="A72" s="1">
        <v>42668</v>
      </c>
      <c r="B72" s="12">
        <f>LN(StockData!B76/StockData!B75)</f>
        <v>2.094015393177294E-2</v>
      </c>
      <c r="C72" s="12">
        <f>LN(StockData!C76/StockData!C75)</f>
        <v>-7.455741355296466E-3</v>
      </c>
      <c r="D72" s="12">
        <f>LN(StockData!D76/StockData!D75)</f>
        <v>-5.2304985971995434E-3</v>
      </c>
      <c r="E72" s="12">
        <f>LN(StockData!E76/StockData!E75)</f>
        <v>0</v>
      </c>
      <c r="F72" s="12">
        <f>LN(StockData!F76/StockData!F75)</f>
        <v>0</v>
      </c>
      <c r="G72" s="12">
        <f>LN(StockData!G76/StockData!G75)</f>
        <v>-3.8049574576371451E-3</v>
      </c>
      <c r="L72" s="29"/>
      <c r="M72" s="29"/>
    </row>
    <row r="73" spans="1:13" hidden="1">
      <c r="A73" s="1">
        <v>42669</v>
      </c>
      <c r="B73" s="12">
        <f>LN(StockData!B77/StockData!B76)</f>
        <v>-1.2965204344718732E-2</v>
      </c>
      <c r="C73" s="12">
        <f>LN(StockData!C77/StockData!C76)</f>
        <v>-9.4938628742804159E-3</v>
      </c>
      <c r="D73" s="12">
        <f>LN(StockData!D77/StockData!D76)</f>
        <v>8.9868209658743904E-4</v>
      </c>
      <c r="E73" s="12">
        <f>LN(StockData!E77/StockData!E76)</f>
        <v>-1.7975198080994385E-3</v>
      </c>
      <c r="F73" s="12">
        <f>LN(StockData!F77/StockData!F76)</f>
        <v>0</v>
      </c>
      <c r="G73" s="12">
        <f>LN(StockData!G77/StockData!G76)</f>
        <v>-1.741927702175836E-3</v>
      </c>
      <c r="L73" s="29"/>
      <c r="M73" s="29"/>
    </row>
    <row r="74" spans="1:13" hidden="1">
      <c r="A74" s="1">
        <v>42670</v>
      </c>
      <c r="B74" s="12">
        <f>LN(StockData!B78/StockData!B77)</f>
        <v>-1.7167745902309305E-2</v>
      </c>
      <c r="C74" s="12">
        <f>LN(StockData!C78/StockData!C77)</f>
        <v>-1.0355563916915132E-2</v>
      </c>
      <c r="D74" s="12">
        <f>LN(StockData!D78/StockData!D77)</f>
        <v>1.9441716597721917E-3</v>
      </c>
      <c r="E74" s="12">
        <f>LN(StockData!E78/StockData!E77)</f>
        <v>-2.7626466101017535E-3</v>
      </c>
      <c r="F74" s="12">
        <f>LN(StockData!F78/StockData!F77)</f>
        <v>0</v>
      </c>
      <c r="G74" s="12">
        <f>LN(StockData!G78/StockData!G77)</f>
        <v>-2.991196103286747E-3</v>
      </c>
      <c r="L74" s="29"/>
      <c r="M74" s="29"/>
    </row>
    <row r="75" spans="1:13" hidden="1">
      <c r="A75" s="1">
        <v>42671</v>
      </c>
      <c r="B75" s="12">
        <f>LN(StockData!B79/StockData!B78)</f>
        <v>6.3290486536443482E-3</v>
      </c>
      <c r="C75" s="12">
        <f>LN(StockData!C79/StockData!C78)</f>
        <v>1.226156085989388E-2</v>
      </c>
      <c r="D75" s="12">
        <f>LN(StockData!D79/StockData!D78)</f>
        <v>-7.1975571000244942E-3</v>
      </c>
      <c r="E75" s="12">
        <f>LN(StockData!E79/StockData!E78)</f>
        <v>-4.8124400257308582E-4</v>
      </c>
      <c r="F75" s="12">
        <f>LN(StockData!F79/StockData!F78)</f>
        <v>0</v>
      </c>
      <c r="G75" s="12">
        <f>LN(StockData!G79/StockData!G78)</f>
        <v>-3.1131401617605554E-3</v>
      </c>
      <c r="L75" s="29"/>
      <c r="M75" s="29"/>
    </row>
    <row r="76" spans="1:13" hidden="1">
      <c r="A76" s="1">
        <v>42674</v>
      </c>
      <c r="B76" s="12">
        <f>LN(StockData!B80/StockData!B79)</f>
        <v>4.2924948480931218E-3</v>
      </c>
      <c r="C76" s="12">
        <f>LN(StockData!C80/StockData!C79)</f>
        <v>-2.2875410485238522E-3</v>
      </c>
      <c r="D76" s="12">
        <f>LN(StockData!D80/StockData!D79)</f>
        <v>-4.5155417533842293E-4</v>
      </c>
      <c r="E76" s="12">
        <f>LN(StockData!E80/StockData!E79)</f>
        <v>1.0824945431338055E-3</v>
      </c>
      <c r="F76" s="12">
        <f>LN(StockData!F80/StockData!F79)</f>
        <v>0</v>
      </c>
      <c r="G76" s="12">
        <f>LN(StockData!G80/StockData!G79)</f>
        <v>-1.2228399443930542E-4</v>
      </c>
      <c r="L76" s="29"/>
      <c r="M76" s="29"/>
    </row>
    <row r="77" spans="1:13" hidden="1">
      <c r="A77" s="1">
        <v>42675</v>
      </c>
      <c r="B77" s="12">
        <f>LN(StockData!B81/StockData!B80)</f>
        <v>-4.5792580796582575E-3</v>
      </c>
      <c r="C77" s="12">
        <f>LN(StockData!C81/StockData!C80)</f>
        <v>-1.1440141440817108E-2</v>
      </c>
      <c r="D77" s="12">
        <f>LN(StockData!D81/StockData!D80)</f>
        <v>-2.5627209708562956E-3</v>
      </c>
      <c r="E77" s="12">
        <f>LN(StockData!E81/StockData!E80)</f>
        <v>-2.2865645405493432E-3</v>
      </c>
      <c r="F77" s="12">
        <f>LN(StockData!F81/StockData!F80)</f>
        <v>-0.16362942378180204</v>
      </c>
      <c r="G77" s="12">
        <f>LN(StockData!G81/StockData!G80)</f>
        <v>-6.810018806473475E-3</v>
      </c>
      <c r="L77" s="29"/>
      <c r="M77" s="29"/>
    </row>
    <row r="78" spans="1:13" hidden="1">
      <c r="A78" s="1">
        <v>42676</v>
      </c>
      <c r="B78" s="12">
        <f>LN(StockData!B82/StockData!B81)</f>
        <v>-1.7361634259191541E-2</v>
      </c>
      <c r="C78" s="12">
        <f>LN(StockData!C82/StockData!C81)</f>
        <v>-1.8156122833916689E-2</v>
      </c>
      <c r="D78" s="12">
        <f>LN(StockData!D82/StockData!D81)</f>
        <v>-1.214901834694024E-2</v>
      </c>
      <c r="E78" s="12">
        <f>LN(StockData!E82/StockData!E81)</f>
        <v>9.6341528449572593E-4</v>
      </c>
      <c r="F78" s="12">
        <f>LN(StockData!F82/StockData!F81)</f>
        <v>0</v>
      </c>
      <c r="G78" s="12">
        <f>LN(StockData!G82/StockData!G81)</f>
        <v>-6.5468847876808331E-3</v>
      </c>
      <c r="L78" s="29"/>
      <c r="M78" s="29"/>
    </row>
    <row r="79" spans="1:13" hidden="1">
      <c r="A79" s="1">
        <v>42677</v>
      </c>
      <c r="B79" s="12">
        <f>LN(StockData!B83/StockData!B82)</f>
        <v>3.4965945225251191E-3</v>
      </c>
      <c r="C79" s="12">
        <f>LN(StockData!C83/StockData!C82)</f>
        <v>-5.8033015523629709E-2</v>
      </c>
      <c r="D79" s="12">
        <f>LN(StockData!D83/StockData!D82)</f>
        <v>-1.8350670529261484E-3</v>
      </c>
      <c r="E79" s="12">
        <f>LN(StockData!E83/StockData!E82)</f>
        <v>-6.0204685099398921E-4</v>
      </c>
      <c r="F79" s="12">
        <f>LN(StockData!F83/StockData!F82)</f>
        <v>0</v>
      </c>
      <c r="G79" s="12">
        <f>LN(StockData!G83/StockData!G82)</f>
        <v>-4.4332128813332093E-3</v>
      </c>
      <c r="L79" s="29"/>
      <c r="M79" s="29"/>
    </row>
    <row r="80" spans="1:13" hidden="1">
      <c r="A80" s="1">
        <v>42678</v>
      </c>
      <c r="B80" s="12">
        <f>LN(StockData!B84/StockData!B83)</f>
        <v>-1.1702912797595248E-2</v>
      </c>
      <c r="C80" s="12">
        <f>LN(StockData!C84/StockData!C83)</f>
        <v>6.2305497506361628E-3</v>
      </c>
      <c r="D80" s="12">
        <f>LN(StockData!D84/StockData!D83)</f>
        <v>2.751453807009422E-3</v>
      </c>
      <c r="E80" s="12">
        <f>LN(StockData!E84/StockData!E83)</f>
        <v>1.8049580846660515E-3</v>
      </c>
      <c r="F80" s="12">
        <f>LN(StockData!F84/StockData!F83)</f>
        <v>0</v>
      </c>
      <c r="G80" s="12">
        <f>LN(StockData!G84/StockData!G83)</f>
        <v>-1.667520046979567E-3</v>
      </c>
      <c r="L80" s="29"/>
      <c r="M80" s="29"/>
    </row>
    <row r="81" spans="1:13" hidden="1">
      <c r="A81" s="1">
        <v>42681</v>
      </c>
      <c r="B81" s="12">
        <f>LN(StockData!B85/StockData!B84)</f>
        <v>4.5449322523402301E-2</v>
      </c>
      <c r="C81" s="12">
        <f>LN(StockData!C85/StockData!C84)</f>
        <v>1.1527521544378859E-2</v>
      </c>
      <c r="D81" s="12">
        <f>LN(StockData!D85/StockData!D84)</f>
        <v>2.2489786117491407E-2</v>
      </c>
      <c r="E81" s="12">
        <f>LN(StockData!E85/StockData!E84)</f>
        <v>-1.3233084637855872E-3</v>
      </c>
      <c r="F81" s="12">
        <f>LN(StockData!F85/StockData!F84)</f>
        <v>0</v>
      </c>
      <c r="G81" s="12">
        <f>LN(StockData!G85/StockData!G84)</f>
        <v>2.198019977703114E-2</v>
      </c>
      <c r="L81" s="29"/>
      <c r="M81" s="29"/>
    </row>
    <row r="82" spans="1:13" hidden="1">
      <c r="A82" s="1">
        <v>42682</v>
      </c>
      <c r="B82" s="12">
        <f>LN(StockData!B86/StockData!B85)</f>
        <v>3.1827731501020397E-2</v>
      </c>
      <c r="C82" s="12">
        <f>LN(StockData!C86/StockData!C85)</f>
        <v>1.6804381104329417E-2</v>
      </c>
      <c r="D82" s="12">
        <f>LN(StockData!D86/StockData!D85)</f>
        <v>1.0442307206796053E-3</v>
      </c>
      <c r="E82" s="12">
        <f>LN(StockData!E86/StockData!E85)</f>
        <v>-1.8073624030348068E-3</v>
      </c>
      <c r="F82" s="12">
        <f>LN(StockData!F86/StockData!F85)</f>
        <v>0</v>
      </c>
      <c r="G82" s="12">
        <f>LN(StockData!G86/StockData!G85)</f>
        <v>3.7648783671193967E-3</v>
      </c>
      <c r="L82" s="29"/>
      <c r="M82" s="29"/>
    </row>
    <row r="83" spans="1:13" hidden="1">
      <c r="A83" s="1">
        <v>42683</v>
      </c>
      <c r="B83" s="12">
        <f>LN(StockData!B87/StockData!B86)</f>
        <v>3.0846001926068459E-2</v>
      </c>
      <c r="C83" s="12">
        <f>LN(StockData!C87/StockData!C86)</f>
        <v>-8.4074949224930452E-3</v>
      </c>
      <c r="D83" s="12">
        <f>LN(StockData!D87/StockData!D86)</f>
        <v>2.4594392214900441E-2</v>
      </c>
      <c r="E83" s="12">
        <f>LN(StockData!E87/StockData!E86)</f>
        <v>-9.9382713500989206E-3</v>
      </c>
      <c r="F83" s="12">
        <f>LN(StockData!F87/StockData!F86)</f>
        <v>0</v>
      </c>
      <c r="G83" s="12">
        <f>LN(StockData!G87/StockData!G86)</f>
        <v>1.1016119798123997E-2</v>
      </c>
      <c r="L83" s="29"/>
      <c r="M83" s="29"/>
    </row>
    <row r="84" spans="1:13" hidden="1">
      <c r="A84" s="1">
        <v>42684</v>
      </c>
      <c r="B84" s="12">
        <f>LN(StockData!B88/StockData!B87)</f>
        <v>7.1062279012634394E-3</v>
      </c>
      <c r="C84" s="12">
        <f>LN(StockData!C88/StockData!C87)</f>
        <v>-1.9510389923745892E-2</v>
      </c>
      <c r="D84" s="12">
        <f>LN(StockData!D88/StockData!D87)</f>
        <v>1.9734209155630272E-2</v>
      </c>
      <c r="E84" s="12">
        <f>LN(StockData!E88/StockData!E87)</f>
        <v>-4.2721823204834768E-3</v>
      </c>
      <c r="F84" s="12">
        <f>LN(StockData!F88/StockData!F87)</f>
        <v>0</v>
      </c>
      <c r="G84" s="12">
        <f>LN(StockData!G88/StockData!G87)</f>
        <v>1.948845391487013E-3</v>
      </c>
      <c r="L84" s="29"/>
      <c r="M84" s="29"/>
    </row>
    <row r="85" spans="1:13" hidden="1">
      <c r="A85" s="1">
        <v>42685</v>
      </c>
      <c r="B85" s="12">
        <f>LN(StockData!B89/StockData!B88)</f>
        <v>-1.6660467119175567E-2</v>
      </c>
      <c r="C85" s="12">
        <f>LN(StockData!C89/StockData!C88)</f>
        <v>-1.4844789324293395E-2</v>
      </c>
      <c r="D85" s="12">
        <f>LN(StockData!D89/StockData!D88)</f>
        <v>5.5472583360462388E-3</v>
      </c>
      <c r="E85" s="12">
        <f>LN(StockData!E89/StockData!E88)</f>
        <v>-1.836572317105637E-3</v>
      </c>
      <c r="F85" s="12">
        <f>LN(StockData!F89/StockData!F88)</f>
        <v>0</v>
      </c>
      <c r="G85" s="12">
        <f>LN(StockData!G89/StockData!G88)</f>
        <v>-1.3989282109407189E-3</v>
      </c>
      <c r="L85" s="29"/>
      <c r="M85" s="29"/>
    </row>
    <row r="86" spans="1:13" hidden="1">
      <c r="A86" s="1">
        <v>42688</v>
      </c>
      <c r="B86" s="12">
        <f>LN(StockData!B90/StockData!B89)</f>
        <v>6.379659958208197E-3</v>
      </c>
      <c r="C86" s="12">
        <f>LN(StockData!C90/StockData!C89)</f>
        <v>-3.3663964948296564E-2</v>
      </c>
      <c r="D86" s="12">
        <f>LN(StockData!D90/StockData!D89)</f>
        <v>2.6869766902591338E-2</v>
      </c>
      <c r="E86" s="12">
        <f>LN(StockData!E90/StockData!E89)</f>
        <v>-3.8062174001400021E-3</v>
      </c>
      <c r="F86" s="12">
        <f>LN(StockData!F90/StockData!F89)</f>
        <v>0</v>
      </c>
      <c r="G86" s="12">
        <f>LN(StockData!G90/StockData!G89)</f>
        <v>-1.1550945719234191E-4</v>
      </c>
      <c r="L86" s="29"/>
      <c r="M86" s="29"/>
    </row>
    <row r="87" spans="1:13" hidden="1">
      <c r="A87" s="1">
        <v>42689</v>
      </c>
      <c r="B87" s="12">
        <f>LN(StockData!B91/StockData!B90)</f>
        <v>-3.0945613903457753E-2</v>
      </c>
      <c r="C87" s="12">
        <f>LN(StockData!C91/StockData!C90)</f>
        <v>1.825429548308077E-2</v>
      </c>
      <c r="D87" s="12">
        <f>LN(StockData!D91/StockData!D90)</f>
        <v>6.902201991888609E-4</v>
      </c>
      <c r="E87" s="12">
        <f>LN(StockData!E91/StockData!E90)</f>
        <v>1.352277518401812E-3</v>
      </c>
      <c r="F87" s="12">
        <f>LN(StockData!F91/StockData!F90)</f>
        <v>0</v>
      </c>
      <c r="G87" s="12">
        <f>LN(StockData!G91/StockData!G90)</f>
        <v>7.4529552949928806E-3</v>
      </c>
      <c r="L87" s="29"/>
      <c r="M87" s="29"/>
    </row>
    <row r="88" spans="1:13" hidden="1">
      <c r="A88" s="1">
        <v>42690</v>
      </c>
      <c r="B88" s="12">
        <f>LN(StockData!B92/StockData!B91)</f>
        <v>-2.5465035729843148E-2</v>
      </c>
      <c r="C88" s="12">
        <f>LN(StockData!C92/StockData!C91)</f>
        <v>-7.3649474450112069E-3</v>
      </c>
      <c r="D88" s="12">
        <f>LN(StockData!D92/StockData!D91)</f>
        <v>-1.09609282533281E-2</v>
      </c>
      <c r="E88" s="12">
        <f>LN(StockData!E92/StockData!E91)</f>
        <v>2.0862497339700346E-3</v>
      </c>
      <c r="F88" s="12">
        <f>LN(StockData!F92/StockData!F91)</f>
        <v>0</v>
      </c>
      <c r="G88" s="12">
        <f>LN(StockData!G92/StockData!G91)</f>
        <v>-1.5835169024771387E-3</v>
      </c>
      <c r="L88" s="29"/>
      <c r="M88" s="29"/>
    </row>
    <row r="89" spans="1:13" hidden="1">
      <c r="A89" s="1">
        <v>42691</v>
      </c>
      <c r="B89" s="12">
        <f>LN(StockData!B93/StockData!B92)</f>
        <v>6.9842444534375381E-3</v>
      </c>
      <c r="C89" s="12">
        <f>LN(StockData!C93/StockData!C92)</f>
        <v>1.2386482359747101E-2</v>
      </c>
      <c r="D89" s="12">
        <f>LN(StockData!D93/StockData!D92)</f>
        <v>1.394103121328726E-3</v>
      </c>
      <c r="E89" s="12">
        <f>LN(StockData!E93/StockData!E92)</f>
        <v>-4.0538352187198864E-3</v>
      </c>
      <c r="F89" s="12">
        <f>LN(StockData!F93/StockData!F92)</f>
        <v>0</v>
      </c>
      <c r="G89" s="12">
        <f>LN(StockData!G93/StockData!G92)</f>
        <v>4.6654694620837109E-3</v>
      </c>
      <c r="L89" s="29"/>
      <c r="M89" s="29"/>
    </row>
    <row r="90" spans="1:13" hidden="1">
      <c r="A90" s="1">
        <v>42692</v>
      </c>
      <c r="B90" s="12">
        <f>LN(StockData!B94/StockData!B93)</f>
        <v>-1.2325030313331386E-2</v>
      </c>
      <c r="C90" s="12">
        <f>LN(StockData!C94/StockData!C93)</f>
        <v>-6.558551736931725E-3</v>
      </c>
      <c r="D90" s="12">
        <f>LN(StockData!D94/StockData!D93)</f>
        <v>-1.0925994746688508E-2</v>
      </c>
      <c r="E90" s="12">
        <f>LN(StockData!E94/StockData!E93)</f>
        <v>-2.4648398137557081E-3</v>
      </c>
      <c r="F90" s="12">
        <f>LN(StockData!F94/StockData!F93)</f>
        <v>0</v>
      </c>
      <c r="G90" s="12">
        <f>LN(StockData!G94/StockData!G93)</f>
        <v>-2.3896514373653198E-3</v>
      </c>
      <c r="L90" s="29"/>
      <c r="M90" s="29"/>
    </row>
    <row r="91" spans="1:13" hidden="1">
      <c r="A91" s="1">
        <v>42695</v>
      </c>
      <c r="B91" s="12">
        <f>LN(StockData!B95/StockData!B94)</f>
        <v>2.669788750800749E-2</v>
      </c>
      <c r="C91" s="12">
        <f>LN(StockData!C95/StockData!C94)</f>
        <v>3.9789160158859284E-2</v>
      </c>
      <c r="D91" s="12">
        <f>LN(StockData!D95/StockData!D94)</f>
        <v>7.5768707677503306E-3</v>
      </c>
      <c r="E91" s="12">
        <f>LN(StockData!E95/StockData!E94)</f>
        <v>-1.2342814848765956E-4</v>
      </c>
      <c r="F91" s="12">
        <f>LN(StockData!F95/StockData!F94)</f>
        <v>-0.11778303565638339</v>
      </c>
      <c r="G91" s="12">
        <f>LN(StockData!G95/StockData!G94)</f>
        <v>7.4337023919075753E-3</v>
      </c>
      <c r="L91" s="29"/>
      <c r="M91" s="29"/>
    </row>
    <row r="92" spans="1:13" hidden="1">
      <c r="A92" s="1">
        <v>42696</v>
      </c>
      <c r="B92" s="12">
        <f>LN(StockData!B96/StockData!B95)</f>
        <v>5.0043939866016199E-2</v>
      </c>
      <c r="C92" s="12">
        <f>LN(StockData!C96/StockData!C95)</f>
        <v>-2.4666679376410048E-3</v>
      </c>
      <c r="D92" s="12">
        <f>LN(StockData!D96/StockData!D95)</f>
        <v>2.5129148709783665E-3</v>
      </c>
      <c r="E92" s="12">
        <f>LN(StockData!E96/StockData!E95)</f>
        <v>8.6349232892882286E-4</v>
      </c>
      <c r="F92" s="12">
        <f>LN(StockData!F96/StockData!F95)</f>
        <v>0</v>
      </c>
      <c r="G92" s="12">
        <f>LN(StockData!G96/StockData!G95)</f>
        <v>2.1630907556930735E-3</v>
      </c>
      <c r="L92" s="29"/>
      <c r="M92" s="29"/>
    </row>
    <row r="93" spans="1:13" hidden="1">
      <c r="A93" s="1">
        <v>42697</v>
      </c>
      <c r="B93" s="12">
        <f>LN(StockData!B97/StockData!B96)</f>
        <v>1.0903508711258348E-2</v>
      </c>
      <c r="C93" s="12">
        <f>LN(StockData!C97/StockData!C96)</f>
        <v>-5.200003527816111E-3</v>
      </c>
      <c r="D93" s="12">
        <f>LN(StockData!D97/StockData!D96)</f>
        <v>1.6044549108101561E-2</v>
      </c>
      <c r="E93" s="12">
        <f>LN(StockData!E97/StockData!E96)</f>
        <v>-2.5927417930608531E-3</v>
      </c>
      <c r="F93" s="12">
        <f>LN(StockData!F97/StockData!F96)</f>
        <v>0</v>
      </c>
      <c r="G93" s="12">
        <f>LN(StockData!G97/StockData!G96)</f>
        <v>8.0769847597577586E-4</v>
      </c>
      <c r="L93" s="29"/>
      <c r="M93" s="29"/>
    </row>
    <row r="94" spans="1:13" hidden="1">
      <c r="A94" s="1">
        <v>42699</v>
      </c>
      <c r="B94" s="12">
        <f>LN(StockData!B98/StockData!B97)</f>
        <v>2.5821607841384608E-4</v>
      </c>
      <c r="C94" s="12">
        <f>LN(StockData!C98/StockData!C97)</f>
        <v>-3.8139422183074731E-3</v>
      </c>
      <c r="D94" s="12">
        <f>LN(StockData!D98/StockData!D97)</f>
        <v>-2.7440648277595364E-4</v>
      </c>
      <c r="E94" s="12">
        <f>LN(StockData!E98/StockData!E97)</f>
        <v>3.7079291638215391E-4</v>
      </c>
      <c r="F94" s="12">
        <f>LN(StockData!F98/StockData!F97)</f>
        <v>0</v>
      </c>
      <c r="G94" s="12">
        <f>LN(StockData!G98/StockData!G97)</f>
        <v>3.9067456340769443E-3</v>
      </c>
      <c r="L94" s="29"/>
      <c r="M94" s="29"/>
    </row>
    <row r="95" spans="1:13" hidden="1">
      <c r="A95" s="1">
        <v>42702</v>
      </c>
      <c r="B95" s="12">
        <f>LN(StockData!B99/StockData!B98)</f>
        <v>-1.0378971987575971E-2</v>
      </c>
      <c r="C95" s="12">
        <f>LN(StockData!C99/StockData!C98)</f>
        <v>2.4923792541812719E-4</v>
      </c>
      <c r="D95" s="12">
        <f>LN(StockData!D99/StockData!D98)</f>
        <v>-1.0069800381359914E-2</v>
      </c>
      <c r="E95" s="12">
        <f>LN(StockData!E99/StockData!E98)</f>
        <v>2.3452828274134916E-3</v>
      </c>
      <c r="F95" s="12">
        <f>LN(StockData!F99/StockData!F98)</f>
        <v>0</v>
      </c>
      <c r="G95" s="12">
        <f>LN(StockData!G99/StockData!G98)</f>
        <v>-5.2683892752049318E-3</v>
      </c>
      <c r="L95" s="29"/>
      <c r="M95" s="29"/>
    </row>
    <row r="96" spans="1:13" hidden="1">
      <c r="A96" s="1">
        <v>42703</v>
      </c>
      <c r="B96" s="12">
        <f>LN(StockData!B100/StockData!B99)</f>
        <v>-2.4288470218910709E-2</v>
      </c>
      <c r="C96" s="12">
        <f>LN(StockData!C100/StockData!C99)</f>
        <v>3.8129935674604495E-3</v>
      </c>
      <c r="D96" s="12">
        <f>LN(StockData!D100/StockData!D99)</f>
        <v>-8.9124531211902495E-3</v>
      </c>
      <c r="E96" s="12">
        <f>LN(StockData!E100/StockData!E99)</f>
        <v>7.3942572224958516E-4</v>
      </c>
      <c r="F96" s="12">
        <f>LN(StockData!F100/StockData!F99)</f>
        <v>0.11778303565638346</v>
      </c>
      <c r="G96" s="12">
        <f>LN(StockData!G100/StockData!G99)</f>
        <v>1.3344021688134898E-3</v>
      </c>
      <c r="L96" s="29"/>
      <c r="M96" s="29"/>
    </row>
    <row r="97" spans="1:13" hidden="1">
      <c r="A97" s="1">
        <v>42704</v>
      </c>
      <c r="B97" s="12">
        <f>LN(StockData!B101/StockData!B100)</f>
        <v>3.2017903980270275E-3</v>
      </c>
      <c r="C97" s="12">
        <f>LN(StockData!C101/StockData!C100)</f>
        <v>-2.0478002476828863E-2</v>
      </c>
      <c r="D97" s="12">
        <f>LN(StockData!D101/StockData!D100)</f>
        <v>7.6639823861130987E-3</v>
      </c>
      <c r="E97" s="12">
        <f>LN(StockData!E101/StockData!E100)</f>
        <v>-3.4555014660452819E-3</v>
      </c>
      <c r="F97" s="12">
        <f>LN(StockData!F101/StockData!F100)</f>
        <v>0</v>
      </c>
      <c r="G97" s="12">
        <f>LN(StockData!G101/StockData!G100)</f>
        <v>-2.6569303207866061E-3</v>
      </c>
      <c r="L97" s="29"/>
      <c r="M97" s="29"/>
    </row>
    <row r="98" spans="1:13" hidden="1">
      <c r="A98" s="1">
        <v>42705</v>
      </c>
      <c r="B98" s="12">
        <f>LN(StockData!B102/StockData!B101)</f>
        <v>6.9020183739003068E-3</v>
      </c>
      <c r="C98" s="12">
        <f>LN(StockData!C102/StockData!C101)</f>
        <v>-2.8436311862948756E-2</v>
      </c>
      <c r="D98" s="12">
        <f>LN(StockData!D102/StockData!D101)</f>
        <v>6.7787213989903223E-3</v>
      </c>
      <c r="E98" s="12">
        <f>LN(StockData!E102/StockData!E101)</f>
        <v>-5.7029537514159947E-3</v>
      </c>
      <c r="F98" s="12">
        <f>LN(StockData!F102/StockData!F101)</f>
        <v>0</v>
      </c>
      <c r="G98" s="12">
        <f>LN(StockData!G102/StockData!G101)</f>
        <v>-3.5217232085723734E-3</v>
      </c>
      <c r="L98" s="29"/>
      <c r="M98" s="29"/>
    </row>
    <row r="99" spans="1:13" hidden="1">
      <c r="A99" s="1">
        <v>42706</v>
      </c>
      <c r="B99" s="12">
        <f>LN(StockData!B103/StockData!B102)</f>
        <v>5.803260889767934E-3</v>
      </c>
      <c r="C99" s="12">
        <f>LN(StockData!C103/StockData!C102)</f>
        <v>2.603073053379327E-3</v>
      </c>
      <c r="D99" s="12">
        <f>LN(StockData!D103/StockData!D102)</f>
        <v>-9.2804599866024087E-3</v>
      </c>
      <c r="E99" s="12">
        <f>LN(StockData!E103/StockData!E102)</f>
        <v>3.5991475178792469E-3</v>
      </c>
      <c r="F99" s="12">
        <f>LN(StockData!F103/StockData!F102)</f>
        <v>0</v>
      </c>
      <c r="G99" s="12">
        <f>LN(StockData!G103/StockData!G102)</f>
        <v>3.9692769872242176E-4</v>
      </c>
      <c r="L99" s="29"/>
      <c r="M99" s="29"/>
    </row>
    <row r="100" spans="1:13" hidden="1">
      <c r="A100" s="1">
        <v>42709</v>
      </c>
      <c r="B100" s="12">
        <f>LN(StockData!B104/StockData!B103)</f>
        <v>1.8760372544791244E-2</v>
      </c>
      <c r="C100" s="12">
        <f>LN(StockData!C104/StockData!C103)</f>
        <v>1.7438039971968213E-2</v>
      </c>
      <c r="D100" s="12">
        <f>LN(StockData!D104/StockData!D103)</f>
        <v>2.3628894168469822E-3</v>
      </c>
      <c r="E100" s="12">
        <f>LN(StockData!E104/StockData!E103)</f>
        <v>1.2380712164706885E-3</v>
      </c>
      <c r="F100" s="12">
        <f>LN(StockData!F104/StockData!F103)</f>
        <v>0</v>
      </c>
      <c r="G100" s="12">
        <f>LN(StockData!G104/StockData!G103)</f>
        <v>5.8044270335040676E-3</v>
      </c>
      <c r="L100" s="29"/>
      <c r="M100" s="29"/>
    </row>
    <row r="101" spans="1:13" hidden="1">
      <c r="A101" s="1">
        <v>42710</v>
      </c>
      <c r="B101" s="12">
        <f>LN(StockData!B105/StockData!B104)</f>
        <v>-1.0378971987575971E-2</v>
      </c>
      <c r="C101" s="12">
        <f>LN(StockData!C105/StockData!C104)</f>
        <v>-1.0224249082060287E-3</v>
      </c>
      <c r="D101" s="12">
        <f>LN(StockData!D105/StockData!D104)</f>
        <v>3.8797195100010035E-3</v>
      </c>
      <c r="E101" s="12">
        <f>LN(StockData!E105/StockData!E104)</f>
        <v>-1.2376415438389754E-4</v>
      </c>
      <c r="F101" s="12">
        <f>LN(StockData!F105/StockData!F104)</f>
        <v>0</v>
      </c>
      <c r="G101" s="12">
        <f>LN(StockData!G105/StockData!G104)</f>
        <v>3.4050842286357528E-3</v>
      </c>
      <c r="L101" s="29"/>
      <c r="M101" s="29"/>
    </row>
    <row r="102" spans="1:13" hidden="1">
      <c r="A102" s="1">
        <v>42711</v>
      </c>
      <c r="B102" s="12">
        <f>LN(StockData!B106/StockData!B105)</f>
        <v>1.5014468312842952E-2</v>
      </c>
      <c r="C102" s="12">
        <f>LN(StockData!C106/StockData!C105)</f>
        <v>5.4407939503937561E-3</v>
      </c>
      <c r="D102" s="12">
        <f>LN(StockData!D106/StockData!D105)</f>
        <v>2.7013962096308439E-2</v>
      </c>
      <c r="E102" s="12">
        <f>LN(StockData!E106/StockData!E105)</f>
        <v>2.3484591764950805E-3</v>
      </c>
      <c r="F102" s="12">
        <f>LN(StockData!F106/StockData!F105)</f>
        <v>0.28768207245178085</v>
      </c>
      <c r="G102" s="12">
        <f>LN(StockData!G106/StockData!G105)</f>
        <v>1.3077359109980912E-2</v>
      </c>
      <c r="L102" s="29"/>
      <c r="M102" s="29"/>
    </row>
    <row r="103" spans="1:13" hidden="1">
      <c r="A103" s="1">
        <v>42712</v>
      </c>
      <c r="B103" s="12">
        <f>LN(StockData!B107/StockData!B106)</f>
        <v>-5.1390389206043357E-4</v>
      </c>
      <c r="C103" s="12">
        <f>LN(StockData!C107/StockData!C106)</f>
        <v>8.1061576691959826E-3</v>
      </c>
      <c r="D103" s="12">
        <f>LN(StockData!D107/StockData!D106)</f>
        <v>8.3110797327235666E-3</v>
      </c>
      <c r="E103" s="12">
        <f>LN(StockData!E107/StockData!E106)</f>
        <v>-1.9773116174749889E-3</v>
      </c>
      <c r="F103" s="12">
        <f>LN(StockData!F107/StockData!F106)</f>
        <v>0</v>
      </c>
      <c r="G103" s="12">
        <f>LN(StockData!G107/StockData!G106)</f>
        <v>2.1570146826418611E-3</v>
      </c>
      <c r="L103" s="29"/>
      <c r="M103" s="29"/>
    </row>
    <row r="104" spans="1:13" hidden="1">
      <c r="A104" s="1">
        <v>42713</v>
      </c>
      <c r="B104" s="12">
        <f>LN(StockData!B108/StockData!B107)</f>
        <v>-1.0855676240775363E-2</v>
      </c>
      <c r="C104" s="12">
        <f>LN(StockData!C108/StockData!C107)</f>
        <v>6.4545761377938129E-3</v>
      </c>
      <c r="D104" s="12">
        <f>LN(StockData!D108/StockData!D107)</f>
        <v>-1.8707514684208901E-3</v>
      </c>
      <c r="E104" s="12">
        <f>LN(StockData!E108/StockData!E107)</f>
        <v>-2.9732183562773424E-3</v>
      </c>
      <c r="F104" s="12">
        <f>LN(StockData!F108/StockData!F107)</f>
        <v>-0.18232155679395459</v>
      </c>
      <c r="G104" s="12">
        <f>LN(StockData!G108/StockData!G107)</f>
        <v>5.9214185824436353E-3</v>
      </c>
      <c r="L104" s="29"/>
      <c r="M104" s="29"/>
    </row>
    <row r="105" spans="1:13" hidden="1">
      <c r="A105" s="1">
        <v>42716</v>
      </c>
      <c r="B105" s="12">
        <f>LN(StockData!B109/StockData!B108)</f>
        <v>2.793262959982731E-2</v>
      </c>
      <c r="C105" s="12">
        <f>LN(StockData!C109/StockData!C108)</f>
        <v>-1.6087969846090688E-2</v>
      </c>
      <c r="D105" s="12">
        <f>LN(StockData!D109/StockData!D108)</f>
        <v>-1.6043418030852311E-2</v>
      </c>
      <c r="E105" s="12">
        <f>LN(StockData!E109/StockData!E108)</f>
        <v>-1.1171995451628605E-3</v>
      </c>
      <c r="F105" s="12">
        <f>LN(StockData!F109/StockData!F108)</f>
        <v>0</v>
      </c>
      <c r="G105" s="12">
        <f>LN(StockData!G109/StockData!G108)</f>
        <v>-1.1380821315193454E-3</v>
      </c>
      <c r="L105" s="29"/>
      <c r="M105" s="29"/>
    </row>
    <row r="106" spans="1:13" hidden="1">
      <c r="A106" s="1">
        <v>42717</v>
      </c>
      <c r="B106" s="12">
        <f>LN(StockData!B110/StockData!B109)</f>
        <v>-2.0424503714495074E-2</v>
      </c>
      <c r="C106" s="12">
        <f>LN(StockData!C110/StockData!C109)</f>
        <v>2.1338184041634341E-2</v>
      </c>
      <c r="D106" s="12">
        <f>LN(StockData!D110/StockData!D109)</f>
        <v>3.527259165487134E-3</v>
      </c>
      <c r="E106" s="12">
        <f>LN(StockData!E110/StockData!E109)</f>
        <v>1.1171995451628306E-3</v>
      </c>
      <c r="F106" s="12">
        <f>LN(StockData!F110/StockData!F109)</f>
        <v>0.18232155679395459</v>
      </c>
      <c r="G106" s="12">
        <f>LN(StockData!G110/StockData!G109)</f>
        <v>6.5184833042276425E-3</v>
      </c>
      <c r="L106" s="29"/>
      <c r="M106" s="29"/>
    </row>
    <row r="107" spans="1:13" hidden="1">
      <c r="A107" s="1">
        <v>42718</v>
      </c>
      <c r="B107" s="12">
        <f>LN(StockData!B111/StockData!B110)</f>
        <v>-3.1440892096960341E-2</v>
      </c>
      <c r="C107" s="12">
        <f>LN(StockData!C111/StockData!C110)</f>
        <v>-8.3152342432354974E-4</v>
      </c>
      <c r="D107" s="12">
        <f>LN(StockData!D111/StockData!D110)</f>
        <v>3.1100560017834028E-3</v>
      </c>
      <c r="E107" s="12">
        <f>LN(StockData!E111/StockData!E110)</f>
        <v>-5.0997809389837362E-3</v>
      </c>
      <c r="F107" s="12">
        <f>LN(StockData!F111/StockData!F110)</f>
        <v>-8.7011376989629685E-2</v>
      </c>
      <c r="G107" s="12">
        <f>LN(StockData!G111/StockData!G110)</f>
        <v>-8.1502957242938472E-3</v>
      </c>
      <c r="L107" s="29"/>
      <c r="M107" s="29"/>
    </row>
    <row r="108" spans="1:13" hidden="1">
      <c r="A108" s="1">
        <v>42719</v>
      </c>
      <c r="B108" s="12">
        <f>LN(StockData!B112/StockData!B111)</f>
        <v>-1.4477491665487601E-2</v>
      </c>
      <c r="C108" s="12">
        <f>LN(StockData!C112/StockData!C111)</f>
        <v>2.9902921318321015E-3</v>
      </c>
      <c r="D108" s="12">
        <f>LN(StockData!D112/StockData!D111)</f>
        <v>1.1677228028360333E-2</v>
      </c>
      <c r="E108" s="12">
        <f>LN(StockData!E112/StockData!E111)</f>
        <v>-1.4975916751604269E-3</v>
      </c>
      <c r="F108" s="12">
        <f>LN(StockData!F112/StockData!F111)</f>
        <v>0.10354067894084017</v>
      </c>
      <c r="G108" s="12">
        <f>LN(StockData!G112/StockData!G111)</f>
        <v>3.8757076880631845E-3</v>
      </c>
      <c r="L108" s="29"/>
      <c r="M108" s="29"/>
    </row>
    <row r="109" spans="1:13" hidden="1">
      <c r="A109" s="1">
        <v>42720</v>
      </c>
      <c r="B109" s="12">
        <f>LN(StockData!B113/StockData!B112)</f>
        <v>-1.7159538332641458E-2</v>
      </c>
      <c r="C109" s="12">
        <f>LN(StockData!C113/StockData!C112)</f>
        <v>-5.8226498830985587E-3</v>
      </c>
      <c r="D109" s="12">
        <f>LN(StockData!D113/StockData!D112)</f>
        <v>8.0029348275222902E-4</v>
      </c>
      <c r="E109" s="12">
        <f>LN(StockData!E113/StockData!E112)</f>
        <v>8.7384064529285872E-4</v>
      </c>
      <c r="F109" s="12">
        <f>LN(StockData!F113/StockData!F112)</f>
        <v>-0.10354067894084021</v>
      </c>
      <c r="G109" s="12">
        <f>LN(StockData!G113/StockData!G112)</f>
        <v>-1.7521567788889247E-3</v>
      </c>
      <c r="L109" s="29"/>
      <c r="M109" s="29"/>
    </row>
    <row r="110" spans="1:13" hidden="1">
      <c r="A110" s="1">
        <v>42723</v>
      </c>
      <c r="B110" s="12">
        <f>LN(StockData!B114/StockData!B113)</f>
        <v>-1.355302134975706E-2</v>
      </c>
      <c r="C110" s="12">
        <f>LN(StockData!C114/StockData!C113)</f>
        <v>-5.2695952091453028E-3</v>
      </c>
      <c r="D110" s="12">
        <f>LN(StockData!D114/StockData!D113)</f>
        <v>-6.0180320841150487E-3</v>
      </c>
      <c r="E110" s="12">
        <f>LN(StockData!E114/StockData!E113)</f>
        <v>2.6169745625845967E-3</v>
      </c>
      <c r="F110" s="12">
        <f>LN(StockData!F114/StockData!F113)</f>
        <v>-9.5310179804324893E-2</v>
      </c>
      <c r="G110" s="12">
        <f>LN(StockData!G114/StockData!G113)</f>
        <v>1.9731727431487977E-3</v>
      </c>
      <c r="L110" s="29"/>
      <c r="M110" s="29"/>
    </row>
    <row r="111" spans="1:13" hidden="1">
      <c r="A111" s="1">
        <v>42724</v>
      </c>
      <c r="B111" s="12">
        <f>LN(StockData!B115/StockData!B114)</f>
        <v>1.7118005194438807E-2</v>
      </c>
      <c r="C111" s="12">
        <f>LN(StockData!C115/StockData!C114)</f>
        <v>-1.2587758451142953E-3</v>
      </c>
      <c r="D111" s="12">
        <f>LN(StockData!D115/StockData!D114)</f>
        <v>6.8176856093285039E-3</v>
      </c>
      <c r="E111" s="12">
        <f>LN(StockData!E115/StockData!E114)</f>
        <v>1.2448509831570001E-4</v>
      </c>
      <c r="F111" s="12">
        <f>LN(StockData!F115/StockData!F114)</f>
        <v>0.32208349916911322</v>
      </c>
      <c r="G111" s="12">
        <f>LN(StockData!G115/StockData!G114)</f>
        <v>3.6309126355809252E-3</v>
      </c>
      <c r="L111" s="29"/>
      <c r="M111" s="29"/>
    </row>
    <row r="112" spans="1:13" hidden="1">
      <c r="A112" s="1">
        <v>42725</v>
      </c>
      <c r="B112" s="12">
        <f>LN(StockData!B116/StockData!B115)</f>
        <v>-9.3510034887220109E-3</v>
      </c>
      <c r="C112" s="12">
        <f>LN(StockData!C116/StockData!C115)</f>
        <v>-4.1989670654180348E-4</v>
      </c>
      <c r="D112" s="12">
        <f>LN(StockData!D116/StockData!D115)</f>
        <v>3.4579367274276238E-3</v>
      </c>
      <c r="E112" s="12">
        <f>LN(StockData!E116/StockData!E115)</f>
        <v>1.4921912370347327E-3</v>
      </c>
      <c r="F112" s="12">
        <f>LN(StockData!F116/StockData!F115)</f>
        <v>0</v>
      </c>
      <c r="G112" s="12">
        <f>LN(StockData!G116/StockData!G115)</f>
        <v>-2.4603856692401176E-3</v>
      </c>
      <c r="L112" s="29"/>
      <c r="M112" s="29"/>
    </row>
    <row r="113" spans="1:13" hidden="1">
      <c r="A113" s="1">
        <v>42726</v>
      </c>
      <c r="B113" s="12">
        <f>LN(StockData!B117/StockData!B116)</f>
        <v>-1.5314235399461317E-2</v>
      </c>
      <c r="C113" s="12">
        <f>LN(StockData!C117/StockData!C116)</f>
        <v>-1.387265505554827E-2</v>
      </c>
      <c r="D113" s="12">
        <f>LN(StockData!D117/StockData!D116)</f>
        <v>-9.8733022214363229E-3</v>
      </c>
      <c r="E113" s="12">
        <f>LN(StockData!E117/StockData!E116)</f>
        <v>-3.2358708201443175E-3</v>
      </c>
      <c r="F113" s="12">
        <f>LN(StockData!F117/StockData!F116)</f>
        <v>2.8573372444056163E-2</v>
      </c>
      <c r="G113" s="12">
        <f>LN(StockData!G117/StockData!G116)</f>
        <v>-1.8647113534051916E-3</v>
      </c>
      <c r="L113" s="29"/>
      <c r="M113" s="29"/>
    </row>
    <row r="114" spans="1:13" hidden="1">
      <c r="A114" s="1">
        <v>42727</v>
      </c>
      <c r="B114" s="12">
        <f>LN(StockData!B118/StockData!B117)</f>
        <v>-6.4743084204346288E-3</v>
      </c>
      <c r="C114" s="12">
        <f>LN(StockData!C118/StockData!C117)</f>
        <v>-1.107981538788533E-3</v>
      </c>
      <c r="D114" s="12">
        <f>LN(StockData!D118/StockData!D117)</f>
        <v>5.2156452861240876E-3</v>
      </c>
      <c r="E114" s="12">
        <f>LN(StockData!E118/StockData!E117)</f>
        <v>4.985169501576951E-4</v>
      </c>
      <c r="F114" s="12">
        <f>LN(StockData!F118/StockData!F117)</f>
        <v>0</v>
      </c>
      <c r="G114" s="12">
        <f>LN(StockData!G118/StockData!G117)</f>
        <v>1.2509324798275364E-3</v>
      </c>
      <c r="L114" s="29"/>
      <c r="M114" s="29"/>
    </row>
    <row r="115" spans="1:13" hidden="1">
      <c r="A115" s="1">
        <v>42731</v>
      </c>
      <c r="B115" s="12">
        <f>LN(StockData!B119/StockData!B118)</f>
        <v>6.4743084204344839E-3</v>
      </c>
      <c r="C115" s="12">
        <f>LN(StockData!C119/StockData!C118)</f>
        <v>6.2904406943909731E-3</v>
      </c>
      <c r="D115" s="12">
        <f>LN(StockData!D119/StockData!D118)</f>
        <v>1.3340446479532668E-4</v>
      </c>
      <c r="E115" s="12">
        <f>LN(StockData!E119/StockData!E118)</f>
        <v>-7.4791229179931127E-4</v>
      </c>
      <c r="F115" s="12">
        <f>LN(StockData!F119/StockData!F118)</f>
        <v>0</v>
      </c>
      <c r="G115" s="12">
        <f>LN(StockData!G119/StockData!G118)</f>
        <v>2.2458490147972553E-3</v>
      </c>
      <c r="L115" s="29"/>
      <c r="M115" s="29"/>
    </row>
    <row r="116" spans="1:13" hidden="1">
      <c r="A116" s="1">
        <v>42732</v>
      </c>
      <c r="B116" s="12">
        <f>LN(StockData!B120/StockData!B119)</f>
        <v>1.6142905520075895E-2</v>
      </c>
      <c r="C116" s="12">
        <f>LN(StockData!C120/StockData!C119)</f>
        <v>-9.2794604480416487E-3</v>
      </c>
      <c r="D116" s="12">
        <f>LN(StockData!D120/StockData!D119)</f>
        <v>-8.1687762643803657E-3</v>
      </c>
      <c r="E116" s="12">
        <f>LN(StockData!E120/StockData!E119)</f>
        <v>2.4907235945579214E-3</v>
      </c>
      <c r="F116" s="12">
        <f>LN(StockData!F120/StockData!F119)</f>
        <v>0</v>
      </c>
      <c r="G116" s="12">
        <f>LN(StockData!G120/StockData!G119)</f>
        <v>-8.3916407368539048E-3</v>
      </c>
      <c r="L116" s="29"/>
      <c r="M116" s="29"/>
    </row>
    <row r="117" spans="1:13" hidden="1">
      <c r="A117" s="1">
        <v>42733</v>
      </c>
      <c r="B117" s="12">
        <f>LN(StockData!B121/StockData!B120)</f>
        <v>1.379473230488165E-3</v>
      </c>
      <c r="C117" s="12">
        <f>LN(StockData!C121/StockData!C120)</f>
        <v>-4.8870505785455565E-3</v>
      </c>
      <c r="D117" s="12">
        <f>LN(StockData!D121/StockData!D120)</f>
        <v>-6.0692747769028957E-3</v>
      </c>
      <c r="E117" s="12">
        <f>LN(StockData!E121/StockData!E120)</f>
        <v>2.7325938400866523E-3</v>
      </c>
      <c r="F117" s="12">
        <f>LN(StockData!F121/StockData!F120)</f>
        <v>-0.35065687161316927</v>
      </c>
      <c r="G117" s="12">
        <f>LN(StockData!G121/StockData!G120)</f>
        <v>-2.9334768322500485E-4</v>
      </c>
      <c r="L117" s="29"/>
      <c r="M117" s="29"/>
    </row>
    <row r="118" spans="1:13" hidden="1">
      <c r="A118" s="1">
        <v>42734</v>
      </c>
      <c r="B118" s="12">
        <f>LN(StockData!B122/StockData!B121)</f>
        <v>-1.3601903162813102E-2</v>
      </c>
      <c r="C118" s="12">
        <f>LN(StockData!C122/StockData!C121)</f>
        <v>-1.1236030001792291E-2</v>
      </c>
      <c r="D118" s="12">
        <f>LN(StockData!D122/StockData!D121)</f>
        <v>2.1622170586123018E-3</v>
      </c>
      <c r="E118" s="12">
        <f>LN(StockData!E122/StockData!E121)</f>
        <v>2.1064129687577769E-3</v>
      </c>
      <c r="F118" s="12">
        <f>LN(StockData!F122/StockData!F121)</f>
        <v>1.980262729617973E-2</v>
      </c>
      <c r="G118" s="12">
        <f>LN(StockData!G122/StockData!G121)</f>
        <v>-4.6478348568878983E-3</v>
      </c>
      <c r="L118" s="29"/>
      <c r="M118" s="29"/>
    </row>
    <row r="119" spans="1:13" hidden="1">
      <c r="A119" s="1">
        <v>42738</v>
      </c>
      <c r="B119" s="12">
        <f>LN(StockData!B123/StockData!B122)</f>
        <v>3.4069257013353643E-2</v>
      </c>
      <c r="C119" s="12">
        <f>LN(StockData!C123/StockData!C122)</f>
        <v>1.5609803126545066E-2</v>
      </c>
      <c r="D119" s="12">
        <f>LN(StockData!D123/StockData!D122)</f>
        <v>1.6998281193940284E-2</v>
      </c>
      <c r="E119" s="12">
        <f>LN(StockData!E123/StockData!E122)</f>
        <v>1.2379478637524724E-4</v>
      </c>
      <c r="F119" s="12">
        <f>LN(StockData!F123/StockData!F122)</f>
        <v>0</v>
      </c>
      <c r="G119" s="12">
        <f>LN(StockData!G123/StockData!G122)</f>
        <v>8.4507667536269683E-3</v>
      </c>
      <c r="L119" s="29"/>
      <c r="M119" s="29"/>
    </row>
    <row r="120" spans="1:13" hidden="1">
      <c r="A120" s="1">
        <v>42739</v>
      </c>
      <c r="B120" s="12">
        <f>LN(StockData!B124/StockData!B123)</f>
        <v>4.0436233569742935E-3</v>
      </c>
      <c r="C120" s="12">
        <f>LN(StockData!C124/StockData!C123)</f>
        <v>1.5538423235494123E-2</v>
      </c>
      <c r="D120" s="12">
        <f>LN(StockData!D124/StockData!D123)</f>
        <v>1.2004682125782208E-2</v>
      </c>
      <c r="E120" s="12">
        <f>LN(StockData!E124/StockData!E123)</f>
        <v>7.422739239169423E-4</v>
      </c>
      <c r="F120" s="12">
        <f>LN(StockData!F124/StockData!F123)</f>
        <v>0</v>
      </c>
      <c r="G120" s="12">
        <f>LN(StockData!G124/StockData!G123)</f>
        <v>5.70596382591232E-3</v>
      </c>
      <c r="L120" s="29"/>
      <c r="M120" s="29"/>
    </row>
    <row r="121" spans="1:13" hidden="1">
      <c r="A121" s="1">
        <v>42740</v>
      </c>
      <c r="B121" s="12">
        <f>LN(StockData!B125/StockData!B124)</f>
        <v>9.3721936356982415E-3</v>
      </c>
      <c r="C121" s="12">
        <f>LN(StockData!C125/StockData!C124)</f>
        <v>1.6544461592348465E-2</v>
      </c>
      <c r="D121" s="12">
        <f>LN(StockData!D125/StockData!D124)</f>
        <v>-1.2402876866534516E-2</v>
      </c>
      <c r="E121" s="12">
        <f>LN(StockData!E125/StockData!E124)</f>
        <v>5.0576312714434267E-3</v>
      </c>
      <c r="F121" s="12">
        <f>LN(StockData!F125/StockData!F124)</f>
        <v>-1.9802627296179754E-2</v>
      </c>
      <c r="G121" s="12">
        <f>LN(StockData!G125/StockData!G124)</f>
        <v>-7.7096760248118474E-4</v>
      </c>
      <c r="L121" s="29"/>
      <c r="M121" s="29"/>
    </row>
    <row r="122" spans="1:13" hidden="1">
      <c r="A122" s="1">
        <v>42741</v>
      </c>
      <c r="B122" s="12">
        <f>LN(StockData!B126/StockData!B125)</f>
        <v>-1.5037904420817979E-2</v>
      </c>
      <c r="C122" s="12">
        <f>LN(StockData!C126/StockData!C125)</f>
        <v>2.2452647365994286E-2</v>
      </c>
      <c r="D122" s="12">
        <f>LN(StockData!D126/StockData!D125)</f>
        <v>1.9895357581235511E-3</v>
      </c>
      <c r="E122" s="12">
        <f>LN(StockData!E126/StockData!E125)</f>
        <v>-3.9452647873925587E-3</v>
      </c>
      <c r="F122" s="12">
        <f>LN(StockData!F126/StockData!F125)</f>
        <v>0</v>
      </c>
      <c r="G122" s="12">
        <f>LN(StockData!G126/StockData!G125)</f>
        <v>3.5107889747143313E-3</v>
      </c>
      <c r="L122" s="29"/>
      <c r="M122" s="29"/>
    </row>
    <row r="123" spans="1:13" hidden="1">
      <c r="A123" s="1">
        <v>42744</v>
      </c>
      <c r="B123" s="12">
        <f>LN(StockData!B127/StockData!B126)</f>
        <v>-2.9806553559461233E-3</v>
      </c>
      <c r="C123" s="12">
        <f>LN(StockData!C127/StockData!C126)</f>
        <v>1.2001255266966217E-2</v>
      </c>
      <c r="D123" s="12">
        <f>LN(StockData!D127/StockData!D126)</f>
        <v>5.1543098958554958E-3</v>
      </c>
      <c r="E123" s="12">
        <f>LN(StockData!E127/StockData!E126)</f>
        <v>2.4676755425878387E-3</v>
      </c>
      <c r="F123" s="12">
        <f>LN(StockData!F127/StockData!F126)</f>
        <v>0</v>
      </c>
      <c r="G123" s="12">
        <f>LN(StockData!G127/StockData!G126)</f>
        <v>-3.5549054171999466E-3</v>
      </c>
      <c r="L123" s="29"/>
      <c r="M123" s="29"/>
    </row>
    <row r="124" spans="1:13" hidden="1">
      <c r="A124" s="1">
        <v>42745</v>
      </c>
      <c r="B124" s="12">
        <f>LN(StockData!B128/StockData!B127)</f>
        <v>4.5359931314694395E-2</v>
      </c>
      <c r="C124" s="12">
        <f>LN(StockData!C128/StockData!C127)</f>
        <v>-4.4132789785635076E-3</v>
      </c>
      <c r="D124" s="12">
        <f>LN(StockData!D128/StockData!D127)</f>
        <v>1.036008196752115E-2</v>
      </c>
      <c r="E124" s="12">
        <f>LN(StockData!E128/StockData!E127)</f>
        <v>-2.4654917703481437E-4</v>
      </c>
      <c r="F124" s="12">
        <f>LN(StockData!F128/StockData!F127)</f>
        <v>0</v>
      </c>
      <c r="G124" s="12">
        <f>LN(StockData!G128/StockData!G127)</f>
        <v>0</v>
      </c>
      <c r="L124" s="29"/>
      <c r="M124" s="29"/>
    </row>
    <row r="125" spans="1:13" hidden="1">
      <c r="A125" s="1">
        <v>42746</v>
      </c>
      <c r="B125" s="12">
        <f>LN(StockData!B129/StockData!B128)</f>
        <v>2.1042602928625507E-2</v>
      </c>
      <c r="C125" s="12">
        <f>LN(StockData!C129/StockData!C128)</f>
        <v>1.3895751795983716E-2</v>
      </c>
      <c r="D125" s="12">
        <f>LN(StockData!D129/StockData!D128)</f>
        <v>3.3863276673508896E-3</v>
      </c>
      <c r="E125" s="12">
        <f>LN(StockData!E129/StockData!E128)</f>
        <v>4.9292670415594111E-4</v>
      </c>
      <c r="F125" s="12">
        <f>LN(StockData!F129/StockData!F128)</f>
        <v>0.18232155679395459</v>
      </c>
      <c r="G125" s="12">
        <f>LN(StockData!G129/StockData!G128)</f>
        <v>2.825642382662228E-3</v>
      </c>
      <c r="L125" s="29"/>
      <c r="M125" s="29"/>
    </row>
    <row r="126" spans="1:13" hidden="1">
      <c r="A126" s="1">
        <v>42747</v>
      </c>
      <c r="B126" s="12">
        <f>LN(StockData!B130/StockData!B129)</f>
        <v>9.1001888462157281E-3</v>
      </c>
      <c r="C126" s="12">
        <f>LN(StockData!C130/StockData!C129)</f>
        <v>4.1945928471573534E-3</v>
      </c>
      <c r="D126" s="12">
        <f>LN(StockData!D130/StockData!D129)</f>
        <v>-3.9023343761848477E-4</v>
      </c>
      <c r="E126" s="12">
        <f>LN(StockData!E130/StockData!E129)</f>
        <v>2.4641537449144994E-4</v>
      </c>
      <c r="F126" s="12">
        <f>LN(StockData!F130/StockData!F129)</f>
        <v>0</v>
      </c>
      <c r="G126" s="12">
        <f>LN(StockData!G130/StockData!G129)</f>
        <v>-2.1471124147148762E-3</v>
      </c>
      <c r="L126" s="29"/>
      <c r="M126" s="29"/>
    </row>
    <row r="127" spans="1:13" hidden="1">
      <c r="A127" s="1">
        <v>42748</v>
      </c>
      <c r="B127" s="12">
        <f>LN(StockData!B131/StockData!B130)</f>
        <v>2.5131452656017312E-3</v>
      </c>
      <c r="C127" s="12">
        <f>LN(StockData!C131/StockData!C130)</f>
        <v>1.3492462346237124E-2</v>
      </c>
      <c r="D127" s="12">
        <f>LN(StockData!D131/StockData!D130)</f>
        <v>-3.3875472134141721E-3</v>
      </c>
      <c r="E127" s="12">
        <f>LN(StockData!E131/StockData!E130)</f>
        <v>-1.6025149808499518E-3</v>
      </c>
      <c r="F127" s="12">
        <f>LN(StockData!F131/StockData!F130)</f>
        <v>-0.69314718055994529</v>
      </c>
      <c r="G127" s="12">
        <f>LN(StockData!G131/StockData!G130)</f>
        <v>1.8481317595456588E-3</v>
      </c>
      <c r="L127" s="29"/>
      <c r="M127" s="29"/>
    </row>
    <row r="128" spans="1:13" hidden="1">
      <c r="A128" s="1">
        <v>42752</v>
      </c>
      <c r="B128" s="12">
        <f>LN(StockData!B132/StockData!B131)</f>
        <v>2.509223316193432E-4</v>
      </c>
      <c r="C128" s="12">
        <f>LN(StockData!C132/StockData!C131)</f>
        <v>-3.668814870752251E-3</v>
      </c>
      <c r="D128" s="12">
        <f>LN(StockData!D132/StockData!D131)</f>
        <v>-2.6112778988519999E-4</v>
      </c>
      <c r="E128" s="12">
        <f>LN(StockData!E132/StockData!E131)</f>
        <v>3.0793890954449038E-3</v>
      </c>
      <c r="F128" s="12">
        <f>LN(StockData!F132/StockData!F131)</f>
        <v>0.18232155679395459</v>
      </c>
      <c r="G128" s="12">
        <f>LN(StockData!G132/StockData!G131)</f>
        <v>-2.9719144556663584E-3</v>
      </c>
      <c r="L128" s="29"/>
      <c r="M128" s="29"/>
    </row>
    <row r="129" spans="1:13" hidden="1">
      <c r="A129" s="1">
        <v>42753</v>
      </c>
      <c r="B129" s="12">
        <f>LN(StockData!B133/StockData!B132)</f>
        <v>7.7491203354565765E-3</v>
      </c>
      <c r="C129" s="12">
        <f>LN(StockData!C133/StockData!C132)</f>
        <v>3.9090660652238099E-4</v>
      </c>
      <c r="D129" s="12">
        <f>LN(StockData!D133/StockData!D132)</f>
        <v>1.1551819329191857E-2</v>
      </c>
      <c r="E129" s="12">
        <f>LN(StockData!E133/StockData!E132)</f>
        <v>-5.1787909551316317E-3</v>
      </c>
      <c r="F129" s="12">
        <f>LN(StockData!F133/StockData!F132)</f>
        <v>0.10536051565782635</v>
      </c>
      <c r="G129" s="12">
        <f>LN(StockData!G133/StockData!G132)</f>
        <v>1.7622004694819377E-3</v>
      </c>
      <c r="L129" s="29"/>
      <c r="M129" s="29"/>
    </row>
    <row r="130" spans="1:13" hidden="1">
      <c r="A130" s="1">
        <v>42754</v>
      </c>
      <c r="B130" s="12">
        <f>LN(StockData!B134/StockData!B133)</f>
        <v>-2.742826837894799E-3</v>
      </c>
      <c r="C130" s="12">
        <f>LN(StockData!C134/StockData!C133)</f>
        <v>-2.8965847829186598E-3</v>
      </c>
      <c r="D130" s="12">
        <f>LN(StockData!D134/StockData!D133)</f>
        <v>-1.0377522110289542E-2</v>
      </c>
      <c r="E130" s="12">
        <f>LN(StockData!E134/StockData!E133)</f>
        <v>-1.7322325646277432E-3</v>
      </c>
      <c r="F130" s="12">
        <f>LN(StockData!F134/StockData!F133)</f>
        <v>0.11778303565638346</v>
      </c>
      <c r="G130" s="12">
        <f>LN(StockData!G134/StockData!G133)</f>
        <v>-3.6158379894762971E-3</v>
      </c>
      <c r="L130" s="29"/>
      <c r="M130" s="29"/>
    </row>
    <row r="131" spans="1:13" hidden="1">
      <c r="A131" s="1">
        <v>42755</v>
      </c>
      <c r="B131" s="12">
        <f>LN(StockData!B135/StockData!B134)</f>
        <v>-3.0007274704489028E-3</v>
      </c>
      <c r="C131" s="12">
        <f>LN(StockData!C135/StockData!C134)</f>
        <v>-4.0064627376461669E-3</v>
      </c>
      <c r="D131" s="12">
        <f>LN(StockData!D135/StockData!D134)</f>
        <v>-6.4099245332660355E-3</v>
      </c>
      <c r="E131" s="12">
        <f>LN(StockData!E135/StockData!E134)</f>
        <v>7.4273339317784313E-4</v>
      </c>
      <c r="F131" s="12">
        <f>LN(StockData!F135/StockData!F134)</f>
        <v>0</v>
      </c>
      <c r="G131" s="12">
        <f>LN(StockData!G135/StockData!G134)</f>
        <v>3.360584419625029E-3</v>
      </c>
      <c r="L131" s="29"/>
      <c r="M131" s="29"/>
    </row>
    <row r="132" spans="1:13" hidden="1">
      <c r="A132" s="1">
        <v>42758</v>
      </c>
      <c r="B132" s="12">
        <f>LN(StockData!B136/StockData!B135)</f>
        <v>9.7197026879832886E-3</v>
      </c>
      <c r="C132" s="12">
        <f>LN(StockData!C136/StockData!C135)</f>
        <v>1.4767561759355482E-2</v>
      </c>
      <c r="D132" s="12">
        <f>LN(StockData!D136/StockData!D135)</f>
        <v>-3.0228846443002026E-3</v>
      </c>
      <c r="E132" s="12">
        <f>LN(StockData!E136/StockData!E135)</f>
        <v>2.718748635581917E-3</v>
      </c>
      <c r="F132" s="12">
        <f>LN(StockData!F136/StockData!F135)</f>
        <v>0.36772478012531734</v>
      </c>
      <c r="G132" s="12">
        <f>LN(StockData!G136/StockData!G135)</f>
        <v>-2.6937499008075371E-3</v>
      </c>
      <c r="L132" s="29"/>
      <c r="M132" s="29"/>
    </row>
    <row r="133" spans="1:13" hidden="1">
      <c r="A133" s="1">
        <v>42759</v>
      </c>
      <c r="B133" s="12">
        <f>LN(StockData!B137/StockData!B136)</f>
        <v>3.0049873470955064E-2</v>
      </c>
      <c r="C133" s="12">
        <f>LN(StockData!C137/StockData!C136)</f>
        <v>3.4069101512556191E-3</v>
      </c>
      <c r="D133" s="12">
        <f>LN(StockData!D137/StockData!D136)</f>
        <v>1.9035763720411426E-2</v>
      </c>
      <c r="E133" s="12">
        <f>LN(StockData!E137/StockData!E136)</f>
        <v>-1.4819688741317899E-3</v>
      </c>
      <c r="F133" s="12">
        <f>LN(StockData!F137/StockData!F136)</f>
        <v>0</v>
      </c>
      <c r="G133" s="12">
        <f>LN(StockData!G137/StockData!G136)</f>
        <v>6.5431404472227183E-3</v>
      </c>
      <c r="L133" s="29"/>
      <c r="M133" s="29"/>
    </row>
    <row r="134" spans="1:13" hidden="1">
      <c r="A134" s="1">
        <v>42760</v>
      </c>
      <c r="B134" s="12">
        <f>LN(StockData!B138/StockData!B137)</f>
        <v>3.1239002110431554E-3</v>
      </c>
      <c r="C134" s="12">
        <f>LN(StockData!C138/StockData!C137)</f>
        <v>1.6178241092167103E-2</v>
      </c>
      <c r="D134" s="12">
        <f>LN(StockData!D138/StockData!D137)</f>
        <v>-6.9984863601353017E-3</v>
      </c>
      <c r="E134" s="12">
        <f>LN(StockData!E138/StockData!E137)</f>
        <v>-2.9707411008750486E-3</v>
      </c>
      <c r="F134" s="12">
        <f>LN(StockData!F138/StockData!F137)</f>
        <v>-0.16705408466316621</v>
      </c>
      <c r="G134" s="12">
        <f>LN(StockData!G138/StockData!G137)</f>
        <v>7.9940528720048743E-3</v>
      </c>
      <c r="L134" s="29"/>
      <c r="M134" s="29"/>
    </row>
    <row r="135" spans="1:13" hidden="1">
      <c r="A135" s="1">
        <v>42761</v>
      </c>
      <c r="B135" s="12">
        <f>LN(StockData!B139/StockData!B138)</f>
        <v>-1.3040537527544086E-2</v>
      </c>
      <c r="C135" s="12">
        <f>LN(StockData!C139/StockData!C138)</f>
        <v>9.838897386618476E-3</v>
      </c>
      <c r="D135" s="12">
        <f>LN(StockData!D139/StockData!D138)</f>
        <v>5.2010143234633118E-4</v>
      </c>
      <c r="E135" s="12">
        <f>LN(StockData!E139/StockData!E138)</f>
        <v>3.7180394466244086E-4</v>
      </c>
      <c r="F135" s="12">
        <f>LN(StockData!F139/StockData!F138)</f>
        <v>0</v>
      </c>
      <c r="G135" s="12">
        <f>LN(StockData!G139/StockData!G138)</f>
        <v>-7.3565469720765909E-4</v>
      </c>
      <c r="L135" s="29"/>
      <c r="M135" s="29"/>
    </row>
    <row r="136" spans="1:13" hidden="1">
      <c r="A136" s="1">
        <v>42762</v>
      </c>
      <c r="B136" s="12">
        <f>LN(StockData!B140/StockData!B139)</f>
        <v>2.4278477277958951E-3</v>
      </c>
      <c r="C136" s="12">
        <f>LN(StockData!C140/StockData!C139)</f>
        <v>-4.529038675540718E-3</v>
      </c>
      <c r="D136" s="12">
        <f>LN(StockData!D140/StockData!D139)</f>
        <v>-1.0404735109623821E-3</v>
      </c>
      <c r="E136" s="12">
        <f>LN(StockData!E140/StockData!E139)</f>
        <v>1.1146697682054949E-3</v>
      </c>
      <c r="F136" s="12">
        <f>LN(StockData!F140/StockData!F139)</f>
        <v>0</v>
      </c>
      <c r="G136" s="12">
        <f>LN(StockData!G140/StockData!G139)</f>
        <v>-8.668398232565737E-4</v>
      </c>
      <c r="L136" s="29"/>
      <c r="M136" s="29"/>
    </row>
    <row r="137" spans="1:13" hidden="1">
      <c r="A137" s="1">
        <v>42765</v>
      </c>
      <c r="B137" s="12">
        <f>LN(StockData!B141/StockData!B140)</f>
        <v>-1.5148176111539464E-2</v>
      </c>
      <c r="C137" s="12">
        <f>LN(StockData!C141/StockData!C140)</f>
        <v>-9.119967833324397E-3</v>
      </c>
      <c r="D137" s="12">
        <f>LN(StockData!D141/StockData!D140)</f>
        <v>5.5797330044229636E-3</v>
      </c>
      <c r="E137" s="12">
        <f>LN(StockData!E141/StockData!E140)</f>
        <v>-2.4763555768582532E-4</v>
      </c>
      <c r="F137" s="12">
        <f>LN(StockData!F141/StockData!F140)</f>
        <v>0</v>
      </c>
      <c r="G137" s="12">
        <f>LN(StockData!G141/StockData!G140)</f>
        <v>-6.0276734697655744E-3</v>
      </c>
      <c r="L137" s="29"/>
      <c r="M137" s="29"/>
    </row>
    <row r="138" spans="1:13" hidden="1">
      <c r="A138" s="1">
        <v>42766</v>
      </c>
      <c r="B138" s="12">
        <f>LN(StockData!B142/StockData!B141)</f>
        <v>1.6359832583113985E-2</v>
      </c>
      <c r="C138" s="12">
        <f>LN(StockData!C142/StockData!C141)</f>
        <v>-5.0515912431702776E-3</v>
      </c>
      <c r="D138" s="12">
        <f>LN(StockData!D142/StockData!D141)</f>
        <v>-1.1714334444232236E-2</v>
      </c>
      <c r="E138" s="12">
        <f>LN(StockData!E142/StockData!E141)</f>
        <v>2.1025918456798066E-3</v>
      </c>
      <c r="F138" s="12">
        <f>LN(StockData!F142/StockData!F141)</f>
        <v>0</v>
      </c>
      <c r="G138" s="12">
        <f>LN(StockData!G142/StockData!G141)</f>
        <v>-8.9030153960211638E-4</v>
      </c>
      <c r="L138" s="29"/>
      <c r="M138" s="29"/>
    </row>
    <row r="139" spans="1:13" hidden="1">
      <c r="A139" s="1">
        <v>42767</v>
      </c>
      <c r="B139" s="12">
        <f>LN(StockData!B143/StockData!B142)</f>
        <v>2.9020334405381806E-3</v>
      </c>
      <c r="C139" s="12">
        <f>LN(StockData!C143/StockData!C142)</f>
        <v>2.2083909941129E-2</v>
      </c>
      <c r="D139" s="12">
        <f>LN(StockData!D143/StockData!D142)</f>
        <v>4.9628546746641753E-3</v>
      </c>
      <c r="E139" s="12">
        <f>LN(StockData!E143/StockData!E142)</f>
        <v>-3.8374126674457212E-3</v>
      </c>
      <c r="F139" s="12">
        <f>LN(StockData!F143/StockData!F142)</f>
        <v>-0.20067069546215124</v>
      </c>
      <c r="G139" s="12">
        <f>LN(StockData!G143/StockData!G142)</f>
        <v>2.9831914579263465E-4</v>
      </c>
      <c r="L139" s="29"/>
      <c r="M139" s="29"/>
    </row>
    <row r="140" spans="1:13" hidden="1">
      <c r="A140" s="1">
        <v>42768</v>
      </c>
      <c r="B140" s="12">
        <f>LN(StockData!B144/StockData!B143)</f>
        <v>-1.165910705316415E-2</v>
      </c>
      <c r="C140" s="12">
        <f>LN(StockData!C144/StockData!C143)</f>
        <v>-1.8101755850359971E-2</v>
      </c>
      <c r="D140" s="12">
        <f>LN(StockData!D144/StockData!D143)</f>
        <v>-3.2622198106019612E-3</v>
      </c>
      <c r="E140" s="12">
        <f>LN(StockData!E144/StockData!E143)</f>
        <v>6.1996159607591056E-4</v>
      </c>
      <c r="F140" s="12">
        <f>LN(StockData!F144/StockData!F143)</f>
        <v>8.515780834030677E-2</v>
      </c>
      <c r="G140" s="12">
        <f>LN(StockData!G144/StockData!G143)</f>
        <v>5.7014691400356185E-4</v>
      </c>
      <c r="L140" s="29"/>
      <c r="M140" s="29"/>
    </row>
    <row r="141" spans="1:13" hidden="1">
      <c r="A141" s="1">
        <v>42769</v>
      </c>
      <c r="B141" s="12">
        <f>LN(StockData!B145/StockData!B144)</f>
        <v>-3.83513389086515E-2</v>
      </c>
      <c r="C141" s="12">
        <f>LN(StockData!C145/StockData!C144)</f>
        <v>1.0694371524012868E-3</v>
      </c>
      <c r="D141" s="12">
        <f>LN(StockData!D145/StockData!D144)</f>
        <v>1.980005118471798E-2</v>
      </c>
      <c r="E141" s="12">
        <f>LN(StockData!E145/StockData!E144)</f>
        <v>2.478250151701122E-4</v>
      </c>
      <c r="F141" s="12">
        <f>LN(StockData!F145/StockData!F144)</f>
        <v>0</v>
      </c>
      <c r="G141" s="12">
        <f>LN(StockData!G145/StockData!G144)</f>
        <v>7.23849675825126E-3</v>
      </c>
      <c r="L141" s="29"/>
      <c r="M141" s="29"/>
    </row>
    <row r="142" spans="1:13" hidden="1">
      <c r="A142" s="1">
        <v>42772</v>
      </c>
      <c r="B142" s="12">
        <f>LN(StockData!B146/StockData!B145)</f>
        <v>-2.2874581657375184E-3</v>
      </c>
      <c r="C142" s="12">
        <f>LN(StockData!C146/StockData!C145)</f>
        <v>8.2117403709004513E-3</v>
      </c>
      <c r="D142" s="12">
        <f>LN(StockData!D146/StockData!D145)</f>
        <v>-2.8230610124445753E-3</v>
      </c>
      <c r="E142" s="12">
        <f>LN(StockData!E146/StockData!E145)</f>
        <v>3.0931049625487869E-3</v>
      </c>
      <c r="F142" s="12">
        <f>LN(StockData!F146/StockData!F145)</f>
        <v>-8.5157808340306826E-2</v>
      </c>
      <c r="G142" s="12">
        <f>LN(StockData!G146/StockData!G145)</f>
        <v>-2.1175973909143666E-3</v>
      </c>
      <c r="L142" s="29"/>
      <c r="M142" s="29"/>
    </row>
    <row r="143" spans="1:13" hidden="1">
      <c r="A143" s="1">
        <v>42773</v>
      </c>
      <c r="B143" s="12">
        <f>LN(StockData!B147/StockData!B146)</f>
        <v>-3.0580809135279676E-3</v>
      </c>
      <c r="C143" s="12">
        <f>LN(StockData!C147/StockData!C146)</f>
        <v>-1.6673138004386612E-3</v>
      </c>
      <c r="D143" s="12">
        <f>LN(StockData!D147/StockData!D146)</f>
        <v>-1.2858301804672039E-3</v>
      </c>
      <c r="E143" s="12">
        <f>LN(StockData!E147/StockData!E146)</f>
        <v>1.6047031870645055E-3</v>
      </c>
      <c r="F143" s="12">
        <f>LN(StockData!F147/StockData!F146)</f>
        <v>0</v>
      </c>
      <c r="G143" s="12">
        <f>LN(StockData!G147/StockData!G146)</f>
        <v>2.2680323213039314E-4</v>
      </c>
      <c r="L143" s="29"/>
      <c r="M143" s="29"/>
    </row>
    <row r="144" spans="1:13" hidden="1">
      <c r="A144" s="1">
        <v>42774</v>
      </c>
      <c r="B144" s="12">
        <f>LN(StockData!B148/StockData!B147)</f>
        <v>-1.2326786640865622E-2</v>
      </c>
      <c r="C144" s="12">
        <f>LN(StockData!C148/StockData!C147)</f>
        <v>1.7742166361531298E-2</v>
      </c>
      <c r="D144" s="12">
        <f>LN(StockData!D148/StockData!D147)</f>
        <v>1.0288323688164417E-3</v>
      </c>
      <c r="E144" s="12">
        <f>LN(StockData!E148/StockData!E147)</f>
        <v>2.7097072033387803E-3</v>
      </c>
      <c r="F144" s="12">
        <f>LN(StockData!F148/StockData!F147)</f>
        <v>0</v>
      </c>
      <c r="G144" s="12">
        <f>LN(StockData!G148/StockData!G147)</f>
        <v>6.9308225759549607E-4</v>
      </c>
      <c r="L144" s="29"/>
      <c r="M144" s="29"/>
    </row>
    <row r="145" spans="1:13" hidden="1">
      <c r="A145" s="1">
        <v>42775</v>
      </c>
      <c r="B145" s="12">
        <f>LN(StockData!B149/StockData!B148)</f>
        <v>1.3092164925012891E-2</v>
      </c>
      <c r="C145" s="12">
        <f>LN(StockData!C149/StockData!C148)</f>
        <v>-4.4717896619349642E-4</v>
      </c>
      <c r="D145" s="12">
        <f>LN(StockData!D149/StockData!D148)</f>
        <v>4.8723906200522516E-3</v>
      </c>
      <c r="E145" s="12">
        <f>LN(StockData!E149/StockData!E148)</f>
        <v>-2.7097072033388479E-3</v>
      </c>
      <c r="F145" s="12">
        <f>LN(StockData!F149/StockData!F148)</f>
        <v>0</v>
      </c>
      <c r="G145" s="12">
        <f>LN(StockData!G149/StockData!G148)</f>
        <v>5.7360636002423832E-3</v>
      </c>
      <c r="L145" s="29"/>
      <c r="M145" s="29"/>
    </row>
    <row r="146" spans="1:13" hidden="1">
      <c r="A146" s="1">
        <v>42776</v>
      </c>
      <c r="B146" s="12">
        <f>LN(StockData!B150/StockData!B149)</f>
        <v>2.2195135853873751E-2</v>
      </c>
      <c r="C146" s="12">
        <f>LN(StockData!C150/StockData!C149)</f>
        <v>3.7269780041334456E-4</v>
      </c>
      <c r="D146" s="12">
        <f>LN(StockData!D150/StockData!D149)</f>
        <v>3.8299931185978016E-3</v>
      </c>
      <c r="E146" s="12">
        <f>LN(StockData!E150/StockData!E149)</f>
        <v>-2.4674972371404664E-4</v>
      </c>
      <c r="F146" s="12">
        <f>LN(StockData!F150/StockData!F149)</f>
        <v>0</v>
      </c>
      <c r="G146" s="12">
        <f>LN(StockData!G150/StockData!G149)</f>
        <v>3.5597070516704093E-3</v>
      </c>
      <c r="L146" s="29"/>
      <c r="M146" s="29"/>
    </row>
    <row r="147" spans="1:13" hidden="1">
      <c r="A147" s="1">
        <v>42779</v>
      </c>
      <c r="B147" s="12">
        <f>LN(StockData!B151/StockData!B150)</f>
        <v>8.4451569982638731E-3</v>
      </c>
      <c r="C147" s="12">
        <f>LN(StockData!C151/StockData!C150)</f>
        <v>-1.0438339554294104E-3</v>
      </c>
      <c r="D147" s="12">
        <f>LN(StockData!D151/StockData!D150)</f>
        <v>5.4641597401959615E-3</v>
      </c>
      <c r="E147" s="12">
        <f>LN(StockData!E151/StockData!E150)</f>
        <v>-1.1108684788043953E-3</v>
      </c>
      <c r="F147" s="12">
        <f>LN(StockData!F151/StockData!F150)</f>
        <v>-0.22314355131420985</v>
      </c>
      <c r="G147" s="12">
        <f>LN(StockData!G151/StockData!G150)</f>
        <v>5.2321334355937893E-3</v>
      </c>
      <c r="L147" s="29"/>
      <c r="M147" s="29"/>
    </row>
    <row r="148" spans="1:13" hidden="1">
      <c r="A148" s="1">
        <v>42780</v>
      </c>
      <c r="B148" s="12">
        <f>LN(StockData!B152/StockData!B151)</f>
        <v>9.8889994475586372E-4</v>
      </c>
      <c r="C148" s="12">
        <f>LN(StockData!C152/StockData!C151)</f>
        <v>-1.4930722690184612E-3</v>
      </c>
      <c r="D148" s="12">
        <f>LN(StockData!D152/StockData!D151)</f>
        <v>6.3163420550055608E-3</v>
      </c>
      <c r="E148" s="12">
        <f>LN(StockData!E152/StockData!E151)</f>
        <v>-2.1017253925141172E-3</v>
      </c>
      <c r="F148" s="12">
        <f>LN(StockData!F152/StockData!F151)</f>
        <v>-0.1495317339709637</v>
      </c>
      <c r="G148" s="12">
        <f>LN(StockData!G152/StockData!G151)</f>
        <v>3.9993271421984809E-3</v>
      </c>
      <c r="L148" s="29"/>
      <c r="M148" s="29"/>
    </row>
    <row r="149" spans="1:13" hidden="1">
      <c r="A149" s="1">
        <v>42781</v>
      </c>
      <c r="B149" s="12">
        <f>LN(StockData!B153/StockData!B152)</f>
        <v>6.6494762930247014E-3</v>
      </c>
      <c r="C149" s="12">
        <f>LN(StockData!C153/StockData!C152)</f>
        <v>-3.0678611942126467E-3</v>
      </c>
      <c r="D149" s="12">
        <f>LN(StockData!D153/StockData!D152)</f>
        <v>2.389712446100783E-3</v>
      </c>
      <c r="E149" s="12">
        <f>LN(StockData!E153/StockData!E152)</f>
        <v>-1.6102684992431277E-3</v>
      </c>
      <c r="F149" s="12">
        <f>LN(StockData!F153/StockData!F152)</f>
        <v>0.74040006541049086</v>
      </c>
      <c r="G149" s="12">
        <f>LN(StockData!G153/StockData!G152)</f>
        <v>4.9798887192087238E-3</v>
      </c>
      <c r="L149" s="29"/>
      <c r="M149" s="29"/>
    </row>
    <row r="150" spans="1:13" hidden="1">
      <c r="A150" s="1">
        <v>42782</v>
      </c>
      <c r="B150" s="12">
        <f>LN(StockData!B154/StockData!B153)</f>
        <v>6.1177234181731726E-3</v>
      </c>
      <c r="C150" s="12">
        <f>LN(StockData!C154/StockData!C153)</f>
        <v>2.9930731936904701E-3</v>
      </c>
      <c r="D150" s="12">
        <f>LN(StockData!D154/StockData!D153)</f>
        <v>-1.1312426572483766E-3</v>
      </c>
      <c r="E150" s="12">
        <f>LN(StockData!E154/StockData!E153)</f>
        <v>1.8577254938087278E-3</v>
      </c>
      <c r="F150" s="12">
        <f>LN(StockData!F154/StockData!F153)</f>
        <v>7.4107972153721835E-2</v>
      </c>
      <c r="G150" s="12">
        <f>LN(StockData!G154/StockData!G153)</f>
        <v>-8.6449147507085061E-4</v>
      </c>
      <c r="L150" s="29"/>
      <c r="M150" s="29"/>
    </row>
    <row r="151" spans="1:13" hidden="1">
      <c r="A151" s="1">
        <v>42783</v>
      </c>
      <c r="B151" s="12">
        <f>LN(StockData!B155/StockData!B154)</f>
        <v>-1.747314028448867E-2</v>
      </c>
      <c r="C151" s="12">
        <f>LN(StockData!C155/StockData!C154)</f>
        <v>-2.3188625852177867E-3</v>
      </c>
      <c r="D151" s="12">
        <f>LN(StockData!D155/StockData!D154)</f>
        <v>2.512210826893976E-3</v>
      </c>
      <c r="E151" s="12">
        <f>LN(StockData!E155/StockData!E154)</f>
        <v>2.3481688803820406E-3</v>
      </c>
      <c r="F151" s="12">
        <f>LN(StockData!F155/StockData!F154)</f>
        <v>-4.380262265839277E-2</v>
      </c>
      <c r="G151" s="12">
        <f>LN(StockData!G155/StockData!G154)</f>
        <v>1.6771491542383855E-3</v>
      </c>
      <c r="L151" s="29"/>
      <c r="M151" s="29"/>
    </row>
    <row r="152" spans="1:13" hidden="1">
      <c r="A152" s="1">
        <v>42787</v>
      </c>
      <c r="B152" s="12">
        <f>LN(StockData!B156/StockData!B155)</f>
        <v>1.1600796662727069E-2</v>
      </c>
      <c r="C152" s="12">
        <f>LN(StockData!C156/StockData!C155)</f>
        <v>1.421904823291851E-3</v>
      </c>
      <c r="D152" s="12">
        <f>LN(StockData!D156/StockData!D155)</f>
        <v>3.2565409541334273E-3</v>
      </c>
      <c r="E152" s="12">
        <f>LN(StockData!E156/StockData!E155)</f>
        <v>-1.2347385827092411E-4</v>
      </c>
      <c r="F152" s="12">
        <f>LN(StockData!F156/StockData!F155)</f>
        <v>1.4815085785140682E-2</v>
      </c>
      <c r="G152" s="12">
        <f>LN(StockData!G156/StockData!G155)</f>
        <v>6.0298501458571517E-3</v>
      </c>
      <c r="L152" s="29"/>
      <c r="M152" s="29"/>
    </row>
    <row r="153" spans="1:13" hidden="1">
      <c r="A153" s="1">
        <v>42788</v>
      </c>
      <c r="B153" s="12">
        <f>LN(StockData!B157/StockData!B156)</f>
        <v>-2.3337677555329506E-2</v>
      </c>
      <c r="C153" s="12">
        <f>LN(StockData!C157/StockData!C156)</f>
        <v>1.7788743870198506E-2</v>
      </c>
      <c r="D153" s="12">
        <f>LN(StockData!D157/StockData!D156)</f>
        <v>-1.3764626914991925E-3</v>
      </c>
      <c r="E153" s="12">
        <f>LN(StockData!E157/StockData!E156)</f>
        <v>6.1713052343443384E-4</v>
      </c>
      <c r="F153" s="12">
        <f>LN(StockData!F157/StockData!F156)</f>
        <v>-0.12516314295400616</v>
      </c>
      <c r="G153" s="12">
        <f>LN(StockData!G157/StockData!G156)</f>
        <v>-1.0827863781683815E-3</v>
      </c>
      <c r="L153" s="29"/>
      <c r="M153" s="29"/>
    </row>
    <row r="154" spans="1:13" hidden="1">
      <c r="A154" s="1">
        <v>42789</v>
      </c>
      <c r="B154" s="12">
        <f>LN(StockData!B158/StockData!B157)</f>
        <v>-1.7739947795211763E-2</v>
      </c>
      <c r="C154" s="12">
        <f>LN(StockData!C158/StockData!C157)</f>
        <v>-5.5989096547891005E-3</v>
      </c>
      <c r="D154" s="12">
        <f>LN(StockData!D158/StockData!D157)</f>
        <v>2.3763627623116824E-3</v>
      </c>
      <c r="E154" s="12">
        <f>LN(StockData!E158/StockData!E157)</f>
        <v>1.8489250259454348E-3</v>
      </c>
      <c r="F154" s="12">
        <f>LN(StockData!F158/StockData!F157)</f>
        <v>0.16833531481921474</v>
      </c>
      <c r="G154" s="12">
        <f>LN(StockData!G158/StockData!G157)</f>
        <v>4.188992952173622E-4</v>
      </c>
      <c r="L154" s="29"/>
      <c r="M154" s="29"/>
    </row>
    <row r="155" spans="1:13" hidden="1">
      <c r="A155" s="1">
        <v>42790</v>
      </c>
      <c r="B155" s="12">
        <f>LN(StockData!B159/StockData!B158)</f>
        <v>-2.9581813756038387E-2</v>
      </c>
      <c r="C155" s="12">
        <f>LN(StockData!C159/StockData!C158)</f>
        <v>5.9084934594590219E-4</v>
      </c>
      <c r="D155" s="12">
        <f>LN(StockData!D159/StockData!D158)</f>
        <v>-3.6293261904919174E-3</v>
      </c>
      <c r="E155" s="12">
        <f>LN(StockData!E159/StockData!E158)</f>
        <v>3.6878100249982822E-3</v>
      </c>
      <c r="F155" s="12">
        <f>LN(StockData!F159/StockData!F158)</f>
        <v>-1.4184634991956413E-2</v>
      </c>
      <c r="G155" s="12">
        <f>LN(StockData!G159/StockData!G158)</f>
        <v>1.4922501063708675E-3</v>
      </c>
      <c r="L155" s="29"/>
      <c r="M155" s="29"/>
    </row>
    <row r="156" spans="1:13" hidden="1">
      <c r="A156" s="1">
        <v>42793</v>
      </c>
      <c r="B156" s="12">
        <f>LN(StockData!B160/StockData!B159)</f>
        <v>1.6455824077020089E-2</v>
      </c>
      <c r="C156" s="12">
        <f>LN(StockData!C160/StockData!C159)</f>
        <v>7.1363332368255894E-3</v>
      </c>
      <c r="D156" s="12">
        <f>LN(StockData!D160/StockData!D159)</f>
        <v>5.1272043790641783E-3</v>
      </c>
      <c r="E156" s="12">
        <f>LN(StockData!E160/StockData!E159)</f>
        <v>-2.0880434769618449E-3</v>
      </c>
      <c r="F156" s="12">
        <f>LN(StockData!F160/StockData!F159)</f>
        <v>0</v>
      </c>
      <c r="G156" s="12">
        <f>LN(StockData!G160/StockData!G159)</f>
        <v>1.0174652215321359E-3</v>
      </c>
      <c r="L156" s="29"/>
      <c r="M156" s="29"/>
    </row>
    <row r="157" spans="1:13" hidden="1">
      <c r="A157" s="1">
        <v>42794</v>
      </c>
      <c r="B157" s="12">
        <f>LN(StockData!B161/StockData!B160)</f>
        <v>-2.0414161427000851E-2</v>
      </c>
      <c r="C157" s="12">
        <f>LN(StockData!C161/StockData!C160)</f>
        <v>-6.3983377656968848E-3</v>
      </c>
      <c r="D157" s="12">
        <f>LN(StockData!D161/StockData!D160)</f>
        <v>-1.3730265247092297E-3</v>
      </c>
      <c r="E157" s="12">
        <f>LN(StockData!E161/StockData!E160)</f>
        <v>-7.3806891873288462E-4</v>
      </c>
      <c r="F157" s="12">
        <f>LN(StockData!F161/StockData!F160)</f>
        <v>0</v>
      </c>
      <c r="G157" s="12">
        <f>LN(StockData!G161/StockData!G160)</f>
        <v>-2.581705936709556E-3</v>
      </c>
      <c r="L157" s="29"/>
      <c r="M157" s="29"/>
    </row>
    <row r="158" spans="1:13" hidden="1">
      <c r="A158" s="1">
        <v>42795</v>
      </c>
      <c r="B158" s="12">
        <f>LN(StockData!B162/StockData!B161)</f>
        <v>2.6097514510552686E-2</v>
      </c>
      <c r="C158" s="12">
        <f>LN(StockData!C162/StockData!C161)</f>
        <v>1.3775166986312686E-2</v>
      </c>
      <c r="D158" s="12">
        <f>LN(StockData!D162/StockData!D161)</f>
        <v>2.296680829397189E-2</v>
      </c>
      <c r="E158" s="12">
        <f>LN(StockData!E162/StockData!E161)</f>
        <v>-6.0475100951574573E-3</v>
      </c>
      <c r="F158" s="12">
        <f>LN(StockData!F162/StockData!F161)</f>
        <v>0</v>
      </c>
      <c r="G158" s="12">
        <f>LN(StockData!G162/StockData!G161)</f>
        <v>1.3581210931325458E-2</v>
      </c>
      <c r="L158" s="29"/>
      <c r="M158" s="29"/>
    </row>
    <row r="159" spans="1:13" hidden="1">
      <c r="A159" s="1">
        <v>42796</v>
      </c>
      <c r="B159" s="12">
        <f>LN(StockData!B163/StockData!B162)</f>
        <v>-2.0560282095726641E-2</v>
      </c>
      <c r="C159" s="12">
        <f>LN(StockData!C163/StockData!C162)</f>
        <v>-4.8143868383053959E-3</v>
      </c>
      <c r="D159" s="12">
        <f>LN(StockData!D163/StockData!D162)</f>
        <v>-2.2467307771610712E-2</v>
      </c>
      <c r="E159" s="12">
        <f>LN(StockData!E163/StockData!E162)</f>
        <v>-1.8586462660298284E-3</v>
      </c>
      <c r="F159" s="12">
        <f>LN(StockData!F163/StockData!F162)</f>
        <v>0</v>
      </c>
      <c r="G159" s="12">
        <f>LN(StockData!G163/StockData!G162)</f>
        <v>-5.8771169457121526E-3</v>
      </c>
      <c r="L159" s="29"/>
      <c r="M159" s="29"/>
    </row>
    <row r="160" spans="1:13" hidden="1">
      <c r="A160" s="1">
        <v>42797</v>
      </c>
      <c r="B160" s="12">
        <f>LN(StockData!B164/StockData!B163)</f>
        <v>2.6723655405033506E-2</v>
      </c>
      <c r="C160" s="12">
        <f>LN(StockData!C164/StockData!C163)</f>
        <v>2.9934896991657281E-3</v>
      </c>
      <c r="D160" s="12">
        <f>LN(StockData!D164/StockData!D163)</f>
        <v>-2.7503581142449304E-3</v>
      </c>
      <c r="E160" s="12">
        <f>LN(StockData!E164/StockData!E163)</f>
        <v>7.4392515669878079E-4</v>
      </c>
      <c r="F160" s="12">
        <f>LN(StockData!F164/StockData!F163)</f>
        <v>0.13353139262452277</v>
      </c>
      <c r="G160" s="12">
        <f>LN(StockData!G164/StockData!G163)</f>
        <v>5.0375023737784424E-4</v>
      </c>
      <c r="L160" s="29"/>
      <c r="M160" s="29"/>
    </row>
    <row r="161" spans="1:13" hidden="1">
      <c r="A161" s="1">
        <v>42800</v>
      </c>
      <c r="B161" s="12">
        <f>LN(StockData!B165/StockData!B164)</f>
        <v>-1.860521343267247E-2</v>
      </c>
      <c r="C161" s="12">
        <f>LN(StockData!C165/StockData!C164)</f>
        <v>1.8208971391396559E-3</v>
      </c>
      <c r="D161" s="12">
        <f>LN(StockData!D165/StockData!D164)</f>
        <v>-4.7684493309930413E-3</v>
      </c>
      <c r="E161" s="12">
        <f>LN(StockData!E165/StockData!E164)</f>
        <v>-6.1988472436902626E-4</v>
      </c>
      <c r="F161" s="12">
        <f>LN(StockData!F165/StockData!F164)</f>
        <v>6.062462181643484E-2</v>
      </c>
      <c r="G161" s="12">
        <f>LN(StockData!G165/StockData!G164)</f>
        <v>-3.2826225138571038E-3</v>
      </c>
      <c r="L161" s="29"/>
      <c r="M161" s="29"/>
    </row>
    <row r="162" spans="1:13" hidden="1">
      <c r="A162" s="1">
        <v>42801</v>
      </c>
      <c r="B162" s="12">
        <f>LN(StockData!B166/StockData!B165)</f>
        <v>-4.7058910374128396E-3</v>
      </c>
      <c r="C162" s="12">
        <f>LN(StockData!C166/StockData!C165)</f>
        <v>-8.7358042511870195E-4</v>
      </c>
      <c r="D162" s="12">
        <f>LN(StockData!D166/StockData!D165)</f>
        <v>1.0058084704386058E-3</v>
      </c>
      <c r="E162" s="12">
        <f>LN(StockData!E166/StockData!E165)</f>
        <v>-1.8618636644298786E-3</v>
      </c>
      <c r="F162" s="12">
        <f>LN(StockData!F166/StockData!F165)</f>
        <v>0</v>
      </c>
      <c r="G162" s="12">
        <f>LN(StockData!G166/StockData!G165)</f>
        <v>-2.9176258949927506E-3</v>
      </c>
      <c r="L162" s="29"/>
      <c r="M162" s="29"/>
    </row>
    <row r="163" spans="1:13" hidden="1">
      <c r="A163" s="1">
        <v>42802</v>
      </c>
      <c r="B163" s="12">
        <f>LN(StockData!B167/StockData!B166)</f>
        <v>-4.6120801630699516E-2</v>
      </c>
      <c r="C163" s="12">
        <f>LN(StockData!C167/StockData!C166)</f>
        <v>3.054311107543783E-3</v>
      </c>
      <c r="D163" s="12">
        <f>LN(StockData!D167/StockData!D166)</f>
        <v>-6.8087640392906993E-3</v>
      </c>
      <c r="E163" s="12">
        <f>LN(StockData!E167/StockData!E166)</f>
        <v>-2.3632699452192062E-3</v>
      </c>
      <c r="F163" s="12">
        <f>LN(StockData!F167/StockData!F166)</f>
        <v>0</v>
      </c>
      <c r="G163" s="12">
        <f>LN(StockData!G167/StockData!G166)</f>
        <v>-2.2868283405635356E-3</v>
      </c>
      <c r="L163" s="29"/>
      <c r="M163" s="29"/>
    </row>
    <row r="164" spans="1:13" hidden="1">
      <c r="A164" s="1">
        <v>42803</v>
      </c>
      <c r="B164" s="12">
        <f>LN(StockData!B168/StockData!B167)</f>
        <v>-2.1357101648113851E-2</v>
      </c>
      <c r="C164" s="12">
        <f>LN(StockData!C168/StockData!C167)</f>
        <v>3.7686954932939372E-3</v>
      </c>
      <c r="D164" s="12">
        <f>LN(StockData!D168/StockData!D167)</f>
        <v>3.2841003803889711E-3</v>
      </c>
      <c r="E164" s="12">
        <f>LN(StockData!E168/StockData!E167)</f>
        <v>-3.1181813933155418E-3</v>
      </c>
      <c r="F164" s="12">
        <f>LN(StockData!F168/StockData!F167)</f>
        <v>0</v>
      </c>
      <c r="G164" s="12">
        <f>LN(StockData!G168/StockData!G167)</f>
        <v>7.9957573185312732E-4</v>
      </c>
      <c r="L164" s="29"/>
      <c r="M164" s="29"/>
    </row>
    <row r="165" spans="1:13" hidden="1">
      <c r="A165" s="1">
        <v>42804</v>
      </c>
      <c r="B165" s="12">
        <f>LN(StockData!B169/StockData!B168)</f>
        <v>-8.4136875702548125E-4</v>
      </c>
      <c r="C165" s="12">
        <f>LN(StockData!C169/StockData!C168)</f>
        <v>3.970607707110556E-3</v>
      </c>
      <c r="D165" s="12">
        <f>LN(StockData!D169/StockData!D168)</f>
        <v>1.0082430902007002E-3</v>
      </c>
      <c r="E165" s="12">
        <f>LN(StockData!E169/StockData!E168)</f>
        <v>1.9967059922593802E-3</v>
      </c>
      <c r="F165" s="12">
        <f>LN(StockData!F169/StockData!F168)</f>
        <v>-6.0624621816434736E-2</v>
      </c>
      <c r="G165" s="12">
        <f>LN(StockData!G169/StockData!G168)</f>
        <v>3.2633399300272393E-3</v>
      </c>
      <c r="L165" s="29"/>
      <c r="M165" s="29"/>
    </row>
    <row r="166" spans="1:13" hidden="1">
      <c r="A166" s="1">
        <v>42807</v>
      </c>
      <c r="B166" s="12">
        <f>LN(StockData!B170/StockData!B169)</f>
        <v>2.0550626033359543E-2</v>
      </c>
      <c r="C166" s="12">
        <f>LN(StockData!C170/StockData!C169)</f>
        <v>5.8192843763771431E-3</v>
      </c>
      <c r="D166" s="12">
        <f>LN(StockData!D170/StockData!D169)</f>
        <v>-2.1438687105040967E-3</v>
      </c>
      <c r="E166" s="12">
        <f>LN(StockData!E170/StockData!E169)</f>
        <v>-1.9967059922594774E-3</v>
      </c>
      <c r="F166" s="12">
        <f>LN(StockData!F170/StockData!F169)</f>
        <v>0</v>
      </c>
      <c r="G166" s="12">
        <f>LN(StockData!G170/StockData!G169)</f>
        <v>3.6656559936696162E-4</v>
      </c>
      <c r="L166" s="29"/>
      <c r="M166" s="29"/>
    </row>
    <row r="167" spans="1:13" hidden="1">
      <c r="A167" s="1">
        <v>42808</v>
      </c>
      <c r="B167" s="12">
        <f>LN(StockData!B171/StockData!B170)</f>
        <v>-6.3421966477996529E-3</v>
      </c>
      <c r="C167" s="12">
        <f>LN(StockData!C171/StockData!C170)</f>
        <v>-2.0077375663721882E-3</v>
      </c>
      <c r="D167" s="12">
        <f>LN(StockData!D171/StockData!D170)</f>
        <v>6.0415916553888064E-3</v>
      </c>
      <c r="E167" s="12">
        <f>LN(StockData!E171/StockData!E170)</f>
        <v>-1.2495471001446558E-4</v>
      </c>
      <c r="F167" s="12">
        <f>LN(StockData!F171/StockData!F170)</f>
        <v>0</v>
      </c>
      <c r="G167" s="12">
        <f>LN(StockData!G171/StockData!G170)</f>
        <v>-3.3847491786320912E-3</v>
      </c>
      <c r="L167" s="29"/>
      <c r="M167" s="29"/>
    </row>
    <row r="168" spans="1:13" hidden="1">
      <c r="A168" s="1">
        <v>42809</v>
      </c>
      <c r="B168" s="12">
        <f>LN(StockData!B172/StockData!B171)</f>
        <v>4.8855943468400505E-2</v>
      </c>
      <c r="C168" s="12">
        <f>LN(StockData!C172/StockData!C171)</f>
        <v>2.8669313539608486E-3</v>
      </c>
      <c r="D168" s="12">
        <f>LN(StockData!D172/StockData!D171)</f>
        <v>-5.7890796653133252E-3</v>
      </c>
      <c r="E168" s="12">
        <f>LN(StockData!E172/StockData!E171)</f>
        <v>6.2274456302131107E-3</v>
      </c>
      <c r="F168" s="12">
        <f>LN(StockData!F172/StockData!F171)</f>
        <v>0</v>
      </c>
      <c r="G168" s="12">
        <f>LN(StockData!G172/StockData!G171)</f>
        <v>8.3398792956066378E-3</v>
      </c>
      <c r="L168" s="29"/>
      <c r="M168" s="29"/>
    </row>
    <row r="169" spans="1:13" hidden="1">
      <c r="A169" s="1">
        <v>42810</v>
      </c>
      <c r="B169" s="12">
        <f>LN(StockData!B173/StockData!B172)</f>
        <v>-1.3180178699639692E-3</v>
      </c>
      <c r="C169" s="12">
        <f>LN(StockData!C173/StockData!C172)</f>
        <v>1.9306001077675271E-3</v>
      </c>
      <c r="D169" s="12">
        <f>LN(StockData!D173/StockData!D172)</f>
        <v>6.7924034733189498E-3</v>
      </c>
      <c r="E169" s="12">
        <f>LN(StockData!E173/StockData!E172)</f>
        <v>-1.4910912398065517E-3</v>
      </c>
      <c r="F169" s="12">
        <f>LN(StockData!F173/StockData!F172)</f>
        <v>-6.4538521137571178E-2</v>
      </c>
      <c r="G169" s="12">
        <f>LN(StockData!G173/StockData!G172)</f>
        <v>-1.6280348187074486E-3</v>
      </c>
      <c r="L169" s="29"/>
      <c r="M169" s="29"/>
    </row>
    <row r="170" spans="1:13" hidden="1">
      <c r="A170" s="1">
        <v>42811</v>
      </c>
      <c r="B170" s="12">
        <f>LN(StockData!B174/StockData!B173)</f>
        <v>7.0968887693582091E-3</v>
      </c>
      <c r="C170" s="12">
        <f>LN(StockData!C174/StockData!C173)</f>
        <v>-1.0721439004640165E-3</v>
      </c>
      <c r="D170" s="12">
        <f>LN(StockData!D174/StockData!D173)</f>
        <v>-6.5400435575241065E-3</v>
      </c>
      <c r="E170" s="12">
        <f>LN(StockData!E174/StockData!E173)</f>
        <v>1.9876279835632318E-3</v>
      </c>
      <c r="F170" s="12">
        <f>LN(StockData!F174/StockData!F173)</f>
        <v>0</v>
      </c>
      <c r="G170" s="12">
        <f>LN(StockData!G174/StockData!G173)</f>
        <v>-1.3151793429673527E-3</v>
      </c>
      <c r="L170" s="29"/>
      <c r="M170" s="29"/>
    </row>
    <row r="171" spans="1:13" hidden="1">
      <c r="A171" s="1">
        <v>42814</v>
      </c>
      <c r="B171" s="12">
        <f>LN(StockData!B175/StockData!B174)</f>
        <v>7.0469036618534125E-3</v>
      </c>
      <c r="C171" s="12">
        <f>LN(StockData!C175/StockData!C174)</f>
        <v>7.148903064839511E-4</v>
      </c>
      <c r="D171" s="12">
        <f>LN(StockData!D175/StockData!D174)</f>
        <v>-5.060124712959255E-3</v>
      </c>
      <c r="E171" s="12">
        <f>LN(StockData!E175/StockData!E174)</f>
        <v>1.9835860706695681E-3</v>
      </c>
      <c r="F171" s="12">
        <f>LN(StockData!F175/StockData!F174)</f>
        <v>0</v>
      </c>
      <c r="G171" s="12">
        <f>LN(StockData!G175/StockData!G174)</f>
        <v>-2.0119159552997494E-3</v>
      </c>
      <c r="L171" s="29"/>
      <c r="M171" s="29"/>
    </row>
    <row r="172" spans="1:13" hidden="1">
      <c r="A172" s="1">
        <v>42815</v>
      </c>
      <c r="B172" s="12">
        <f>LN(StockData!B176/StockData!B175)</f>
        <v>-3.9522502242248972E-2</v>
      </c>
      <c r="C172" s="12">
        <f>LN(StockData!C176/StockData!C175)</f>
        <v>-1.0271284521059959E-2</v>
      </c>
      <c r="D172" s="12">
        <f>LN(StockData!D176/StockData!D175)</f>
        <v>-1.6882342711796026E-2</v>
      </c>
      <c r="E172" s="12">
        <f>LN(StockData!E176/StockData!E175)</f>
        <v>2.3504928536855598E-3</v>
      </c>
      <c r="F172" s="12">
        <f>LN(StockData!F176/StockData!F175)</f>
        <v>0</v>
      </c>
      <c r="G172" s="12">
        <f>LN(StockData!G176/StockData!G175)</f>
        <v>-1.2485594515205749E-2</v>
      </c>
      <c r="L172" s="29"/>
      <c r="M172" s="29"/>
    </row>
    <row r="173" spans="1:13" hidden="1">
      <c r="A173" s="1">
        <v>42816</v>
      </c>
      <c r="B173" s="12">
        <f>LN(StockData!B177/StockData!B176)</f>
        <v>2.9717974454348383E-3</v>
      </c>
      <c r="C173" s="12">
        <f>LN(StockData!C177/StockData!C176)</f>
        <v>7.7670367807887181E-3</v>
      </c>
      <c r="D173" s="12">
        <f>LN(StockData!D177/StockData!D176)</f>
        <v>1.8041113489533059E-3</v>
      </c>
      <c r="E173" s="12">
        <f>LN(StockData!E177/StockData!E176)</f>
        <v>1.3582887724026313E-3</v>
      </c>
      <c r="F173" s="12">
        <f>LN(StockData!F177/StockData!F176)</f>
        <v>0</v>
      </c>
      <c r="G173" s="12">
        <f>LN(StockData!G177/StockData!G176)</f>
        <v>1.8881025742991701E-3</v>
      </c>
      <c r="L173" s="29"/>
      <c r="M173" s="29"/>
    </row>
    <row r="174" spans="1:13" hidden="1">
      <c r="A174" s="1">
        <v>42817</v>
      </c>
      <c r="B174" s="12">
        <f>LN(StockData!B178/StockData!B177)</f>
        <v>-6.7668413577091141E-3</v>
      </c>
      <c r="C174" s="12">
        <f>LN(StockData!C178/StockData!C177)</f>
        <v>-4.2990113212089084E-4</v>
      </c>
      <c r="D174" s="12">
        <f>LN(StockData!D178/StockData!D177)</f>
        <v>2.1863298086988734E-3</v>
      </c>
      <c r="E174" s="12">
        <f>LN(StockData!E178/StockData!E177)</f>
        <v>-4.9371760757454294E-4</v>
      </c>
      <c r="F174" s="12">
        <f>LN(StockData!F178/StockData!F177)</f>
        <v>0</v>
      </c>
      <c r="G174" s="12">
        <f>LN(StockData!G178/StockData!G177)</f>
        <v>-1.0608320450020078E-3</v>
      </c>
      <c r="L174" s="29"/>
      <c r="M174" s="29"/>
    </row>
    <row r="175" spans="1:13" hidden="1">
      <c r="A175" s="1">
        <v>42818</v>
      </c>
      <c r="B175" s="12">
        <f>LN(StockData!B179/StockData!B178)</f>
        <v>-8.4550349169002295E-3</v>
      </c>
      <c r="C175" s="12">
        <f>LN(StockData!C179/StockData!C178)</f>
        <v>5.7883965847354921E-3</v>
      </c>
      <c r="D175" s="12">
        <f>LN(StockData!D179/StockData!D178)</f>
        <v>4.6142226978064041E-3</v>
      </c>
      <c r="E175" s="12">
        <f>LN(StockData!E179/StockData!E178)</f>
        <v>-2.4690702224014157E-4</v>
      </c>
      <c r="F175" s="12">
        <f>LN(StockData!F179/StockData!F178)</f>
        <v>0.12516314295400599</v>
      </c>
      <c r="G175" s="12">
        <f>LN(StockData!G179/StockData!G178)</f>
        <v>-8.4435244056040287E-4</v>
      </c>
      <c r="L175" s="29"/>
      <c r="M175" s="29"/>
    </row>
    <row r="176" spans="1:13" hidden="1">
      <c r="A176" s="1">
        <v>42821</v>
      </c>
      <c r="B176" s="12">
        <f>LN(StockData!B180/StockData!B179)</f>
        <v>-1.8800553752024735E-2</v>
      </c>
      <c r="C176" s="12">
        <f>LN(StockData!C180/StockData!C179)</f>
        <v>-1.424428120868564E-4</v>
      </c>
      <c r="D176" s="12">
        <f>LN(StockData!D180/StockData!D179)</f>
        <v>-7.7022077721163717E-3</v>
      </c>
      <c r="E176" s="12">
        <f>LN(StockData!E180/StockData!E179)</f>
        <v>2.0970709561192644E-3</v>
      </c>
      <c r="F176" s="12">
        <f>LN(StockData!F180/StockData!F179)</f>
        <v>0</v>
      </c>
      <c r="G176" s="12">
        <f>LN(StockData!G180/StockData!G179)</f>
        <v>-1.0201073391556828E-3</v>
      </c>
      <c r="L176" s="29"/>
      <c r="M176" s="29"/>
    </row>
    <row r="177" spans="1:13" hidden="1">
      <c r="A177" s="1">
        <v>42822</v>
      </c>
      <c r="B177" s="12">
        <f>LN(StockData!B181/StockData!B180)</f>
        <v>1.934822629642325E-2</v>
      </c>
      <c r="C177" s="12">
        <f>LN(StockData!C181/StockData!C180)</f>
        <v>1.0209873076043346E-2</v>
      </c>
      <c r="D177" s="12">
        <f>LN(StockData!D181/StockData!D180)</f>
        <v>1.3313061706759281E-2</v>
      </c>
      <c r="E177" s="12">
        <f>LN(StockData!E181/StockData!E180)</f>
        <v>-1.850163933878988E-3</v>
      </c>
      <c r="F177" s="12">
        <f>LN(StockData!F181/StockData!F180)</f>
        <v>0</v>
      </c>
      <c r="G177" s="12">
        <f>LN(StockData!G181/StockData!G180)</f>
        <v>7.2253086305444176E-3</v>
      </c>
      <c r="L177" s="29"/>
      <c r="M177" s="29"/>
    </row>
    <row r="178" spans="1:13" hidden="1">
      <c r="A178" s="1">
        <v>42823</v>
      </c>
      <c r="B178" s="12">
        <f>LN(StockData!B182/StockData!B181)</f>
        <v>9.8066710685364537E-3</v>
      </c>
      <c r="C178" s="12">
        <f>LN(StockData!C182/StockData!C181)</f>
        <v>6.2585840126298063E-3</v>
      </c>
      <c r="D178" s="12">
        <f>LN(StockData!D182/StockData!D181)</f>
        <v>-4.9716337024735052E-3</v>
      </c>
      <c r="E178" s="12">
        <f>LN(StockData!E182/StockData!E181)</f>
        <v>1.9734095705361905E-3</v>
      </c>
      <c r="F178" s="12">
        <f>LN(StockData!F182/StockData!F181)</f>
        <v>3.4685557987890109E-2</v>
      </c>
      <c r="G178" s="12">
        <f>LN(StockData!G182/StockData!G181)</f>
        <v>1.0847364356112272E-3</v>
      </c>
      <c r="L178" s="29"/>
      <c r="M178" s="29"/>
    </row>
    <row r="179" spans="1:13" hidden="1">
      <c r="A179" s="1">
        <v>42824</v>
      </c>
      <c r="B179" s="12">
        <f>LN(StockData!B183/StockData!B182)</f>
        <v>2.7112074605542785E-4</v>
      </c>
      <c r="C179" s="12">
        <f>LN(StockData!C183/StockData!C182)</f>
        <v>-1.6837862792686412E-3</v>
      </c>
      <c r="D179" s="12">
        <f>LN(StockData!D183/StockData!D182)</f>
        <v>1.219371143125703E-2</v>
      </c>
      <c r="E179" s="12">
        <f>LN(StockData!E183/StockData!E182)</f>
        <v>-1.6031201114494261E-3</v>
      </c>
      <c r="F179" s="12">
        <f>LN(StockData!F183/StockData!F182)</f>
        <v>-0.22884157242884753</v>
      </c>
      <c r="G179" s="12">
        <f>LN(StockData!G183/StockData!G182)</f>
        <v>2.9308110038477526E-3</v>
      </c>
      <c r="L179" s="29"/>
      <c r="M179" s="29"/>
    </row>
    <row r="180" spans="1:13" hidden="1">
      <c r="A180" s="1">
        <v>42825</v>
      </c>
      <c r="B180" s="12">
        <f>LN(StockData!B184/StockData!B183)</f>
        <v>-1.5843051513929503E-2</v>
      </c>
      <c r="C180" s="12">
        <f>LN(StockData!C184/StockData!C183)</f>
        <v>-2.5311198997301689E-3</v>
      </c>
      <c r="D180" s="12">
        <f>LN(StockData!D184/StockData!D183)</f>
        <v>-1.2632391775877323E-3</v>
      </c>
      <c r="E180" s="12">
        <f>LN(StockData!E184/StockData!E183)</f>
        <v>6.1690211926887072E-4</v>
      </c>
      <c r="F180" s="12">
        <f>LN(StockData!F184/StockData!F183)</f>
        <v>0</v>
      </c>
      <c r="G180" s="12">
        <f>LN(StockData!G184/StockData!G183)</f>
        <v>-2.2575939841710303E-3</v>
      </c>
      <c r="L180" s="29"/>
      <c r="M180" s="29"/>
    </row>
    <row r="181" spans="1:13" hidden="1">
      <c r="A181" s="1">
        <v>42828</v>
      </c>
      <c r="B181" s="12">
        <f>LN(StockData!B185/StockData!B184)</f>
        <v>3.2984912162937322E-3</v>
      </c>
      <c r="C181" s="12">
        <f>LN(StockData!C185/StockData!C184)</f>
        <v>1.6178106323387884E-3</v>
      </c>
      <c r="D181" s="12">
        <f>LN(StockData!D185/StockData!D184)</f>
        <v>-6.5948876929103452E-3</v>
      </c>
      <c r="E181" s="12">
        <f>LN(StockData!E185/StockData!E184)</f>
        <v>1.4788639710242401E-3</v>
      </c>
      <c r="F181" s="12">
        <f>LN(StockData!F185/StockData!F184)</f>
        <v>0</v>
      </c>
      <c r="G181" s="12">
        <f>LN(StockData!G185/StockData!G184)</f>
        <v>-1.6434753872949851E-3</v>
      </c>
      <c r="L181" s="29"/>
      <c r="M181" s="29"/>
    </row>
    <row r="182" spans="1:13" hidden="1">
      <c r="A182" s="1">
        <v>42829</v>
      </c>
      <c r="B182" s="12">
        <f>LN(StockData!B186/StockData!B185)</f>
        <v>1.145993442197042E-2</v>
      </c>
      <c r="C182" s="12">
        <f>LN(StockData!C186/StockData!C185)</f>
        <v>-3.873129095722998E-3</v>
      </c>
      <c r="D182" s="12">
        <f>LN(StockData!D186/StockData!D185)</f>
        <v>-4.2077716429160025E-3</v>
      </c>
      <c r="E182" s="12">
        <f>LN(StockData!E186/StockData!E185)</f>
        <v>-1.1089398106294461E-3</v>
      </c>
      <c r="F182" s="12">
        <f>LN(StockData!F186/StockData!F185)</f>
        <v>0</v>
      </c>
      <c r="G182" s="12">
        <f>LN(StockData!G186/StockData!G185)</f>
        <v>5.5936598195100253E-4</v>
      </c>
      <c r="L182" s="29"/>
      <c r="M182" s="29"/>
    </row>
    <row r="183" spans="1:13" hidden="1">
      <c r="A183" s="1">
        <v>42830</v>
      </c>
      <c r="B183" s="12">
        <f>LN(StockData!B187/StockData!B186)</f>
        <v>7.0289016069876734E-3</v>
      </c>
      <c r="C183" s="12">
        <f>LN(StockData!C187/StockData!C186)</f>
        <v>8.4639259692509568E-4</v>
      </c>
      <c r="D183" s="12">
        <f>LN(StockData!D187/StockData!D186)</f>
        <v>-6.4094564657576633E-3</v>
      </c>
      <c r="E183" s="12">
        <f>LN(StockData!E187/StockData!E186)</f>
        <v>8.6264099956253032E-4</v>
      </c>
      <c r="F183" s="12">
        <f>LN(StockData!F187/StockData!F186)</f>
        <v>0</v>
      </c>
      <c r="G183" s="12">
        <f>LN(StockData!G187/StockData!G186)</f>
        <v>-3.0595368382266273E-3</v>
      </c>
      <c r="L183" s="29"/>
      <c r="M183" s="29"/>
    </row>
    <row r="184" spans="1:13" hidden="1">
      <c r="A184" s="1">
        <v>42831</v>
      </c>
      <c r="B184" s="12">
        <f>LN(StockData!B188/StockData!B187)</f>
        <v>1.0770329672933087E-3</v>
      </c>
      <c r="C184" s="12">
        <f>LN(StockData!C188/StockData!C187)</f>
        <v>-4.8053798242696996E-3</v>
      </c>
      <c r="D184" s="12">
        <f>LN(StockData!D188/StockData!D187)</f>
        <v>2.0554477945803791E-3</v>
      </c>
      <c r="E184" s="12">
        <f>LN(StockData!E188/StockData!E187)</f>
        <v>3.6946856981313935E-4</v>
      </c>
      <c r="F184" s="12">
        <f>LN(StockData!F188/StockData!F187)</f>
        <v>0.13353139262452277</v>
      </c>
      <c r="G184" s="12">
        <f>LN(StockData!G188/StockData!G187)</f>
        <v>1.9276502673643437E-3</v>
      </c>
      <c r="L184" s="29"/>
      <c r="M184" s="29"/>
    </row>
    <row r="185" spans="1:13" hidden="1">
      <c r="A185" s="1">
        <v>42832</v>
      </c>
      <c r="B185" s="12">
        <f>LN(StockData!B189/StockData!B188)</f>
        <v>-5.1261139481387514E-3</v>
      </c>
      <c r="C185" s="12">
        <f>LN(StockData!C189/StockData!C188)</f>
        <v>-2.7664426520882211E-3</v>
      </c>
      <c r="D185" s="12">
        <f>LN(StockData!D189/StockData!D188)</f>
        <v>-1.926919535363143E-3</v>
      </c>
      <c r="E185" s="12">
        <f>LN(StockData!E189/StockData!E188)</f>
        <v>-2.2189358490393228E-3</v>
      </c>
      <c r="F185" s="12">
        <f>LN(StockData!F189/StockData!F188)</f>
        <v>0</v>
      </c>
      <c r="G185" s="12">
        <f>LN(StockData!G189/StockData!G188)</f>
        <v>-8.2747239006095098E-4</v>
      </c>
      <c r="L185" s="29"/>
      <c r="M185" s="29"/>
    </row>
    <row r="186" spans="1:13" hidden="1">
      <c r="A186" s="1">
        <v>42835</v>
      </c>
      <c r="B186" s="12">
        <f>LN(StockData!B190/StockData!B189)</f>
        <v>3.4298111740691264E-2</v>
      </c>
      <c r="C186" s="12">
        <f>LN(StockData!C190/StockData!C189)</f>
        <v>1.8451073815995049E-3</v>
      </c>
      <c r="D186" s="12">
        <f>LN(StockData!D190/StockData!D189)</f>
        <v>-3.6068441654886034E-3</v>
      </c>
      <c r="E186" s="12">
        <f>LN(StockData!E190/StockData!E189)</f>
        <v>9.8682627966350969E-4</v>
      </c>
      <c r="F186" s="12">
        <f>LN(StockData!F190/StockData!F189)</f>
        <v>0</v>
      </c>
      <c r="G186" s="12">
        <f>LN(StockData!G190/StockData!G189)</f>
        <v>6.8745011591528707E-4</v>
      </c>
      <c r="L186" s="29"/>
      <c r="M186" s="29"/>
    </row>
    <row r="187" spans="1:13" hidden="1">
      <c r="A187" s="1">
        <v>42836</v>
      </c>
      <c r="B187" s="12">
        <f>LN(StockData!B191/StockData!B190)</f>
        <v>3.3920712260657937E-3</v>
      </c>
      <c r="C187" s="12">
        <f>LN(StockData!C191/StockData!C190)</f>
        <v>-7.9726720418391017E-3</v>
      </c>
      <c r="D187" s="12">
        <f>LN(StockData!D191/StockData!D190)</f>
        <v>-2.9724868413250382E-3</v>
      </c>
      <c r="E187" s="12">
        <f>LN(StockData!E191/StockData!E190)</f>
        <v>3.2004211660007732E-3</v>
      </c>
      <c r="F187" s="12">
        <f>LN(StockData!F191/StockData!F190)</f>
        <v>0</v>
      </c>
      <c r="G187" s="12">
        <f>LN(StockData!G191/StockData!G190)</f>
        <v>-1.4349083716841415E-3</v>
      </c>
      <c r="L187" s="29"/>
      <c r="M187" s="29"/>
    </row>
    <row r="188" spans="1:13" hidden="1">
      <c r="A188" s="1">
        <v>42837</v>
      </c>
      <c r="B188" s="12">
        <f>LN(StockData!B192/StockData!B191)</f>
        <v>-4.8295285326852178E-2</v>
      </c>
      <c r="C188" s="12">
        <f>LN(StockData!C192/StockData!C191)</f>
        <v>-2.4328884987583621E-3</v>
      </c>
      <c r="D188" s="12">
        <f>LN(StockData!D192/StockData!D191)</f>
        <v>-7.5354649473076468E-3</v>
      </c>
      <c r="E188" s="12">
        <f>LN(StockData!E192/StockData!E191)</f>
        <v>2.3322296072396651E-3</v>
      </c>
      <c r="F188" s="12">
        <f>LN(StockData!F192/StockData!F191)</f>
        <v>0</v>
      </c>
      <c r="G188" s="12">
        <f>LN(StockData!G192/StockData!G191)</f>
        <v>-3.7670371396038606E-3</v>
      </c>
      <c r="L188" s="29"/>
      <c r="M188" s="29"/>
    </row>
    <row r="189" spans="1:13" hidden="1">
      <c r="A189" s="1">
        <v>42838</v>
      </c>
      <c r="B189" s="12">
        <f>LN(StockData!B193/StockData!B192)</f>
        <v>-1.3485878982706461E-2</v>
      </c>
      <c r="C189" s="12">
        <f>LN(StockData!C193/StockData!C192)</f>
        <v>-1.3621753500267879E-3</v>
      </c>
      <c r="D189" s="12">
        <f>LN(StockData!D193/StockData!D192)</f>
        <v>-1.1542585951282129E-2</v>
      </c>
      <c r="E189" s="12">
        <f>LN(StockData!E193/StockData!E192)</f>
        <v>1.4702526719805196E-3</v>
      </c>
      <c r="F189" s="12">
        <f>LN(StockData!F193/StockData!F192)</f>
        <v>0</v>
      </c>
      <c r="G189" s="12">
        <f>LN(StockData!G193/StockData!G192)</f>
        <v>-6.8380205168596985E-3</v>
      </c>
      <c r="L189" s="29"/>
      <c r="M189" s="29"/>
    </row>
    <row r="190" spans="1:13" hidden="1">
      <c r="A190" s="1">
        <v>42842</v>
      </c>
      <c r="B190" s="12">
        <f>LN(StockData!B194/StockData!B193)</f>
        <v>4.4235626459864057E-3</v>
      </c>
      <c r="C190" s="12">
        <f>LN(StockData!C194/StockData!C193)</f>
        <v>1.4458419466144238E-2</v>
      </c>
      <c r="D190" s="12">
        <f>LN(StockData!D194/StockData!D193)</f>
        <v>1.1412139258818895E-2</v>
      </c>
      <c r="E190" s="12">
        <f>LN(StockData!E194/StockData!E193)</f>
        <v>-6.1236914434062754E-4</v>
      </c>
      <c r="F190" s="12">
        <f>LN(StockData!F194/StockData!F193)</f>
        <v>0</v>
      </c>
      <c r="G190" s="12">
        <f>LN(StockData!G194/StockData!G193)</f>
        <v>8.5764658646826294E-3</v>
      </c>
      <c r="L190" s="29"/>
      <c r="M190" s="29"/>
    </row>
    <row r="191" spans="1:13" hidden="1">
      <c r="A191" s="1">
        <v>42843</v>
      </c>
      <c r="B191" s="12">
        <f>LN(StockData!B195/StockData!B194)</f>
        <v>-1.8936795340319949E-2</v>
      </c>
      <c r="C191" s="12">
        <f>LN(StockData!C195/StockData!C194)</f>
        <v>-3.2579601864773816E-3</v>
      </c>
      <c r="D191" s="12">
        <f>LN(StockData!D195/StockData!D194)</f>
        <v>-1.1544100466689933E-2</v>
      </c>
      <c r="E191" s="12">
        <f>LN(StockData!E195/StockData!E194)</f>
        <v>3.5463321650653079E-3</v>
      </c>
      <c r="F191" s="12">
        <f>LN(StockData!F195/StockData!F194)</f>
        <v>-0.5753641449035618</v>
      </c>
      <c r="G191" s="12">
        <f>LN(StockData!G195/StockData!G194)</f>
        <v>-2.907603119058052E-3</v>
      </c>
      <c r="L191" s="29"/>
      <c r="M191" s="29"/>
    </row>
    <row r="192" spans="1:13" hidden="1">
      <c r="A192" s="1">
        <v>42844</v>
      </c>
      <c r="B192" s="12">
        <f>LN(StockData!B196/StockData!B195)</f>
        <v>-3.6614884401882934E-3</v>
      </c>
      <c r="C192" s="12">
        <f>LN(StockData!C196/StockData!C195)</f>
        <v>9.2504769312842568E-3</v>
      </c>
      <c r="D192" s="12">
        <f>LN(StockData!D196/StockData!D195)</f>
        <v>-3.1716425907405464E-3</v>
      </c>
      <c r="E192" s="12">
        <f>LN(StockData!E196/StockData!E195)</f>
        <v>-1.8327453915216573E-3</v>
      </c>
      <c r="F192" s="12">
        <f>LN(StockData!F196/StockData!F195)</f>
        <v>0.57536414490356191</v>
      </c>
      <c r="G192" s="12">
        <f>LN(StockData!G196/StockData!G195)</f>
        <v>-1.7178251699592046E-3</v>
      </c>
      <c r="L192" s="29"/>
      <c r="M192" s="29"/>
    </row>
    <row r="193" spans="1:13" hidden="1">
      <c r="A193" s="1">
        <v>42845</v>
      </c>
      <c r="B193" s="12">
        <f>LN(StockData!B197/StockData!B196)</f>
        <v>1.5400080141754117E-2</v>
      </c>
      <c r="C193" s="12">
        <f>LN(StockData!C197/StockData!C196)</f>
        <v>1.0696777370624671E-2</v>
      </c>
      <c r="D193" s="12">
        <f>LN(StockData!D197/StockData!D196)</f>
        <v>5.7481837510910988E-2</v>
      </c>
      <c r="E193" s="12">
        <f>LN(StockData!E197/StockData!E196)</f>
        <v>-1.3460566105942223E-3</v>
      </c>
      <c r="F193" s="12">
        <f>LN(StockData!F197/StockData!F196)</f>
        <v>1.242251999855711E-2</v>
      </c>
      <c r="G193" s="12">
        <f>LN(StockData!G197/StockData!G196)</f>
        <v>7.5288503559402323E-3</v>
      </c>
      <c r="L193" s="29"/>
      <c r="M193" s="29"/>
    </row>
    <row r="194" spans="1:13" hidden="1">
      <c r="A194" s="1">
        <v>42846</v>
      </c>
      <c r="B194" s="12">
        <f>LN(StockData!B198/StockData!B197)</f>
        <v>-6.4112832850293172E-3</v>
      </c>
      <c r="C194" s="12">
        <f>LN(StockData!C198/StockData!C197)</f>
        <v>-8.3491031474299112E-4</v>
      </c>
      <c r="D194" s="12">
        <f>LN(StockData!D198/StockData!D197)</f>
        <v>-5.3881593782742912E-3</v>
      </c>
      <c r="E194" s="12">
        <f>LN(StockData!E198/StockData!E197)</f>
        <v>2.4483898139126653E-4</v>
      </c>
      <c r="F194" s="12">
        <f>LN(StockData!F198/StockData!F197)</f>
        <v>0</v>
      </c>
      <c r="G194" s="12">
        <f>LN(StockData!G198/StockData!G197)</f>
        <v>-3.039688326511295E-3</v>
      </c>
      <c r="L194" s="29"/>
      <c r="M194" s="29"/>
    </row>
    <row r="195" spans="1:13" hidden="1">
      <c r="A195" s="1">
        <v>42849</v>
      </c>
      <c r="B195" s="12">
        <f>LN(StockData!B199/StockData!B198)</f>
        <v>1.1123641147075399E-2</v>
      </c>
      <c r="C195" s="12">
        <f>LN(StockData!C199/StockData!C198)</f>
        <v>1.2381330825128309E-2</v>
      </c>
      <c r="D195" s="12">
        <f>LN(StockData!D199/StockData!D198)</f>
        <v>1.0747429587962432E-2</v>
      </c>
      <c r="E195" s="12">
        <f>LN(StockData!E199/StockData!E198)</f>
        <v>-1.3476265439212329E-3</v>
      </c>
      <c r="F195" s="12">
        <f>LN(StockData!F199/StockData!F198)</f>
        <v>0</v>
      </c>
      <c r="G195" s="12">
        <f>LN(StockData!G199/StockData!G198)</f>
        <v>1.0781736616292011E-2</v>
      </c>
      <c r="L195" s="29"/>
      <c r="M195" s="29"/>
    </row>
    <row r="196" spans="1:13" hidden="1">
      <c r="A196" s="1">
        <v>42850</v>
      </c>
      <c r="B196" s="12">
        <f>LN(StockData!B200/StockData!B199)</f>
        <v>4.9655274440496208E-3</v>
      </c>
      <c r="C196" s="12">
        <f>LN(StockData!C200/StockData!C199)</f>
        <v>6.9873142140605268E-3</v>
      </c>
      <c r="D196" s="12">
        <f>LN(StockData!D200/StockData!D199)</f>
        <v>2.2349153417860713E-3</v>
      </c>
      <c r="E196" s="12">
        <f>LN(StockData!E200/StockData!E199)</f>
        <v>-3.0695585523431092E-3</v>
      </c>
      <c r="F196" s="12">
        <f>LN(StockData!F200/StockData!F199)</f>
        <v>0</v>
      </c>
      <c r="G196" s="12">
        <f>LN(StockData!G200/StockData!G199)</f>
        <v>6.0722141799202222E-3</v>
      </c>
      <c r="L196" s="29"/>
      <c r="M196" s="29"/>
    </row>
    <row r="197" spans="1:13" hidden="1">
      <c r="A197" s="1">
        <v>42851</v>
      </c>
      <c r="B197" s="12">
        <f>LN(StockData!B201/StockData!B200)</f>
        <v>-8.0122269763185996E-3</v>
      </c>
      <c r="C197" s="12">
        <f>LN(StockData!C201/StockData!C200)</f>
        <v>4.7768640583134331E-4</v>
      </c>
      <c r="D197" s="12">
        <f>LN(StockData!D201/StockData!D200)</f>
        <v>-1.3651879761691548E-3</v>
      </c>
      <c r="E197" s="12">
        <f>LN(StockData!E201/StockData!E200)</f>
        <v>9.8330881837310085E-4</v>
      </c>
      <c r="F197" s="12">
        <f>LN(StockData!F201/StockData!F200)</f>
        <v>0</v>
      </c>
      <c r="G197" s="12">
        <f>LN(StockData!G201/StockData!G200)</f>
        <v>-4.8582137105885161E-4</v>
      </c>
      <c r="L197" s="29"/>
      <c r="M197" s="29"/>
    </row>
    <row r="198" spans="1:13" hidden="1">
      <c r="A198" s="1">
        <v>42852</v>
      </c>
      <c r="B198" s="12">
        <f>LN(StockData!B202/StockData!B201)</f>
        <v>-2.9273158151669105E-2</v>
      </c>
      <c r="C198" s="12">
        <f>LN(StockData!C202/StockData!C201)</f>
        <v>7.7482819463598942E-3</v>
      </c>
      <c r="D198" s="12">
        <f>LN(StockData!D202/StockData!D201)</f>
        <v>-2.3623884307465244E-3</v>
      </c>
      <c r="E198" s="12">
        <f>LN(StockData!E202/StockData!E201)</f>
        <v>7.3679236578380863E-4</v>
      </c>
      <c r="F198" s="12">
        <f>LN(StockData!F202/StockData!F201)</f>
        <v>0</v>
      </c>
      <c r="G198" s="12">
        <f>LN(StockData!G202/StockData!G201)</f>
        <v>5.5276726852089401E-4</v>
      </c>
      <c r="L198" s="29"/>
      <c r="M198" s="29"/>
    </row>
    <row r="199" spans="1:13" hidden="1">
      <c r="A199" s="1">
        <v>42853</v>
      </c>
      <c r="B199" s="12">
        <f>LN(StockData!B203/StockData!B202)</f>
        <v>1.6711903838170308E-2</v>
      </c>
      <c r="C199" s="12">
        <f>LN(StockData!C203/StockData!C202)</f>
        <v>1.7117404189425089E-2</v>
      </c>
      <c r="D199" s="12">
        <f>LN(StockData!D203/StockData!D202)</f>
        <v>-1.3535762325629384E-2</v>
      </c>
      <c r="E199" s="12">
        <f>LN(StockData!E203/StockData!E202)</f>
        <v>1.1042759099667003E-3</v>
      </c>
      <c r="F199" s="12">
        <f>LN(StockData!F203/StockData!F202)</f>
        <v>-0.63324903897887652</v>
      </c>
      <c r="G199" s="12">
        <f>LN(StockData!G203/StockData!G202)</f>
        <v>-1.9149797398098202E-3</v>
      </c>
      <c r="L199" s="29"/>
      <c r="M199" s="29"/>
    </row>
    <row r="200" spans="1:13" hidden="1">
      <c r="A200" s="1">
        <v>42856</v>
      </c>
      <c r="B200" s="12">
        <f>LN(StockData!B204/StockData!B203)</f>
        <v>6.7190064285218868E-3</v>
      </c>
      <c r="C200" s="12">
        <f>LN(StockData!C204/StockData!C203)</f>
        <v>1.4601739058492023E-2</v>
      </c>
      <c r="D200" s="12">
        <f>LN(StockData!D204/StockData!D203)</f>
        <v>-2.5235991579495779E-4</v>
      </c>
      <c r="E200" s="12">
        <f>LN(StockData!E204/StockData!E203)</f>
        <v>-3.931691859239605E-3</v>
      </c>
      <c r="F200" s="12">
        <f>LN(StockData!F204/StockData!F203)</f>
        <v>0</v>
      </c>
      <c r="G200" s="12">
        <f>LN(StockData!G204/StockData!G203)</f>
        <v>1.7307918466451173E-3</v>
      </c>
      <c r="L200" s="29"/>
      <c r="M200" s="29"/>
    </row>
    <row r="201" spans="1:13" hidden="1">
      <c r="A201" s="1">
        <v>42857</v>
      </c>
      <c r="B201" s="12">
        <f>LN(StockData!B205/StockData!B204)</f>
        <v>-1.2917871110534792E-2</v>
      </c>
      <c r="C201" s="12">
        <f>LN(StockData!C205/StockData!C204)</f>
        <v>2.0966590940454024E-3</v>
      </c>
      <c r="D201" s="12">
        <f>LN(StockData!D205/StockData!D204)</f>
        <v>3.9049995102401567E-3</v>
      </c>
      <c r="E201" s="12">
        <f>LN(StockData!E205/StockData!E204)</f>
        <v>1.722017582160331E-3</v>
      </c>
      <c r="F201" s="12">
        <f>LN(StockData!F205/StockData!F204)</f>
        <v>0</v>
      </c>
      <c r="G201" s="12">
        <f>LN(StockData!G205/StockData!G204)</f>
        <v>1.1883436904249129E-3</v>
      </c>
      <c r="L201" s="29"/>
      <c r="M201" s="29"/>
    </row>
    <row r="202" spans="1:13" hidden="1">
      <c r="A202" s="1">
        <v>42858</v>
      </c>
      <c r="B202" s="12">
        <f>LN(StockData!B206/StockData!B205)</f>
        <v>-3.4506039308750236E-2</v>
      </c>
      <c r="C202" s="12">
        <f>LN(StockData!C206/StockData!C205)</f>
        <v>-6.435086843479064E-3</v>
      </c>
      <c r="D202" s="12">
        <f>LN(StockData!D206/StockData!D205)</f>
        <v>-8.966391908967173E-3</v>
      </c>
      <c r="E202" s="12">
        <f>LN(StockData!E206/StockData!E205)</f>
        <v>-1.106720050167899E-3</v>
      </c>
      <c r="F202" s="12">
        <f>LN(StockData!F206/StockData!F205)</f>
        <v>0</v>
      </c>
      <c r="G202" s="12">
        <f>LN(StockData!G206/StockData!G205)</f>
        <v>-1.2721693695897679E-3</v>
      </c>
      <c r="L202" s="29"/>
      <c r="M202" s="29"/>
    </row>
    <row r="203" spans="1:13" hidden="1">
      <c r="A203" s="1">
        <v>42859</v>
      </c>
      <c r="B203" s="12">
        <f>LN(StockData!B207/StockData!B206)</f>
        <v>-1.0588334217010546E-2</v>
      </c>
      <c r="C203" s="12">
        <f>LN(StockData!C207/StockData!C206)</f>
        <v>-6.2778793446952837E-3</v>
      </c>
      <c r="D203" s="12">
        <f>LN(StockData!D207/StockData!D206)</f>
        <v>-6.3629635307199213E-3</v>
      </c>
      <c r="E203" s="12">
        <f>LN(StockData!E207/StockData!E206)</f>
        <v>-1.1078600190917263E-3</v>
      </c>
      <c r="F203" s="12">
        <f>LN(StockData!F207/StockData!F206)</f>
        <v>0</v>
      </c>
      <c r="G203" s="12">
        <f>LN(StockData!G207/StockData!G206)</f>
        <v>5.8193340552533356E-4</v>
      </c>
      <c r="L203" s="29"/>
      <c r="M203" s="29"/>
    </row>
    <row r="204" spans="1:13" hidden="1">
      <c r="A204" s="1">
        <v>42860</v>
      </c>
      <c r="B204" s="12">
        <f>LN(StockData!B208/StockData!B207)</f>
        <v>1.961714146613603E-2</v>
      </c>
      <c r="C204" s="12">
        <f>LN(StockData!C208/StockData!C207)</f>
        <v>-4.0519566396424603E-3</v>
      </c>
      <c r="D204" s="12">
        <f>LN(StockData!D208/StockData!D207)</f>
        <v>-1.2769868989329647E-4</v>
      </c>
      <c r="E204" s="12">
        <f>LN(StockData!E208/StockData!E207)</f>
        <v>6.1560058583855475E-4</v>
      </c>
      <c r="F204" s="12">
        <f>LN(StockData!F208/StockData!F207)</f>
        <v>0</v>
      </c>
      <c r="G204" s="12">
        <f>LN(StockData!G208/StockData!G207)</f>
        <v>4.0803591852600924E-3</v>
      </c>
      <c r="L204" s="29"/>
      <c r="M204" s="29"/>
    </row>
    <row r="205" spans="1:13" hidden="1">
      <c r="A205" s="1">
        <v>42863</v>
      </c>
      <c r="B205" s="12">
        <f>LN(StockData!B209/StockData!B208)</f>
        <v>-1.3427025809592472E-2</v>
      </c>
      <c r="C205" s="12">
        <f>LN(StockData!C209/StockData!C208)</f>
        <v>5.4430469054922697E-3</v>
      </c>
      <c r="D205" s="12">
        <f>LN(StockData!D209/StockData!D208)</f>
        <v>-2.0449393106562286E-3</v>
      </c>
      <c r="E205" s="12">
        <f>LN(StockData!E209/StockData!E208)</f>
        <v>-1.7247756333146004E-3</v>
      </c>
      <c r="F205" s="12">
        <f>LN(StockData!F209/StockData!F208)</f>
        <v>-4.7628048989254705E-2</v>
      </c>
      <c r="G205" s="12">
        <f>LN(StockData!G209/StockData!G208)</f>
        <v>3.744537610262704E-5</v>
      </c>
      <c r="L205" s="29"/>
      <c r="M205" s="29"/>
    </row>
    <row r="206" spans="1:13" hidden="1">
      <c r="A206" s="1">
        <v>42864</v>
      </c>
      <c r="B206" s="12">
        <f>LN(StockData!B210/StockData!B209)</f>
        <v>1.0814163391908022E-2</v>
      </c>
      <c r="C206" s="12">
        <f>LN(StockData!C210/StockData!C209)</f>
        <v>-3.8469372343605487E-3</v>
      </c>
      <c r="D206" s="12">
        <f>LN(StockData!D210/StockData!D209)</f>
        <v>3.5759679137419005E-3</v>
      </c>
      <c r="E206" s="12">
        <f>LN(StockData!E210/StockData!E209)</f>
        <v>-4.9333993337402659E-4</v>
      </c>
      <c r="F206" s="12">
        <f>LN(StockData!F210/StockData!F209)</f>
        <v>0</v>
      </c>
      <c r="G206" s="12">
        <f>LN(StockData!G210/StockData!G209)</f>
        <v>-1.0257745827880963E-3</v>
      </c>
      <c r="L206" s="29"/>
      <c r="M206" s="29"/>
    </row>
    <row r="207" spans="1:13" hidden="1">
      <c r="A207" s="1">
        <v>42865</v>
      </c>
      <c r="B207" s="12">
        <f>LN(StockData!B211/StockData!B210)</f>
        <v>2.014445097287566E-2</v>
      </c>
      <c r="C207" s="12">
        <f>LN(StockData!C211/StockData!C210)</f>
        <v>-1.2634440417856195E-3</v>
      </c>
      <c r="D207" s="12">
        <f>LN(StockData!D211/StockData!D210)</f>
        <v>2.6736281080622336E-3</v>
      </c>
      <c r="E207" s="12">
        <f>LN(StockData!E211/StockData!E210)</f>
        <v>-1.233113312072324E-4</v>
      </c>
      <c r="F207" s="12">
        <f>LN(StockData!F211/StockData!F210)</f>
        <v>0</v>
      </c>
      <c r="G207" s="12">
        <f>LN(StockData!G211/StockData!G210)</f>
        <v>1.1299627434363934E-3</v>
      </c>
      <c r="L207" s="29"/>
      <c r="M207" s="29"/>
    </row>
    <row r="208" spans="1:13" hidden="1">
      <c r="A208" s="1">
        <v>42866</v>
      </c>
      <c r="B208" s="12">
        <f>LN(StockData!B212/StockData!B211)</f>
        <v>2.2766658176506483E-3</v>
      </c>
      <c r="C208" s="12">
        <f>LN(StockData!C212/StockData!C211)</f>
        <v>-1.6648358099233375E-3</v>
      </c>
      <c r="D208" s="12">
        <f>LN(StockData!D212/StockData!D211)</f>
        <v>-9.325021266474583E-3</v>
      </c>
      <c r="E208" s="12">
        <f>LN(StockData!E212/StockData!E211)</f>
        <v>7.3998521531598832E-4</v>
      </c>
      <c r="F208" s="12">
        <f>LN(StockData!F212/StockData!F211)</f>
        <v>0</v>
      </c>
      <c r="G208" s="12">
        <f>LN(StockData!G212/StockData!G211)</f>
        <v>-2.1651516219075512E-3</v>
      </c>
      <c r="L208" s="29"/>
      <c r="M208" s="29"/>
    </row>
    <row r="209" spans="1:13" hidden="1">
      <c r="A209" s="1">
        <v>42867</v>
      </c>
      <c r="B209" s="12">
        <f>LN(StockData!B213/StockData!B212)</f>
        <v>5.6837170372981219E-4</v>
      </c>
      <c r="C209" s="12">
        <f>LN(StockData!C213/StockData!C212)</f>
        <v>1.9310123843474113E-3</v>
      </c>
      <c r="D209" s="12">
        <f>LN(StockData!D213/StockData!D212)</f>
        <v>-5.5337637008517392E-3</v>
      </c>
      <c r="E209" s="12">
        <f>LN(StockData!E213/StockData!E212)</f>
        <v>2.9545386687312523E-3</v>
      </c>
      <c r="F209" s="12">
        <f>LN(StockData!F213/StockData!F212)</f>
        <v>0</v>
      </c>
      <c r="G209" s="12">
        <f>LN(StockData!G213/StockData!G212)</f>
        <v>-1.4795353149046619E-3</v>
      </c>
      <c r="L209" s="29"/>
      <c r="M209" s="29"/>
    </row>
    <row r="210" spans="1:13" hidden="1">
      <c r="A210" s="1">
        <v>42870</v>
      </c>
      <c r="B210" s="12">
        <f>LN(StockData!B214/StockData!B213)</f>
        <v>1.4104605783655648E-2</v>
      </c>
      <c r="C210" s="12">
        <f>LN(StockData!C214/StockData!C213)</f>
        <v>-9.3171840985224058E-4</v>
      </c>
      <c r="D210" s="12">
        <f>LN(StockData!D214/StockData!D213)</f>
        <v>1.0781826946071677E-2</v>
      </c>
      <c r="E210" s="12">
        <f>LN(StockData!E214/StockData!E213)</f>
        <v>-2.4583231006524917E-4</v>
      </c>
      <c r="F210" s="12">
        <f>LN(StockData!F214/StockData!F213)</f>
        <v>0</v>
      </c>
      <c r="G210" s="12">
        <f>LN(StockData!G214/StockData!G213)</f>
        <v>4.7651422971946031E-3</v>
      </c>
      <c r="L210" s="29"/>
      <c r="M210" s="29"/>
    </row>
    <row r="211" spans="1:13" hidden="1">
      <c r="A211" s="1">
        <v>42871</v>
      </c>
      <c r="B211" s="12">
        <f>LN(StockData!B215/StockData!B214)</f>
        <v>1.0865101857899767E-2</v>
      </c>
      <c r="C211" s="12">
        <f>LN(StockData!C215/StockData!C214)</f>
        <v>-2.7336283891928005E-3</v>
      </c>
      <c r="D211" s="12">
        <f>LN(StockData!D215/StockData!D214)</f>
        <v>-2.5566293010384792E-3</v>
      </c>
      <c r="E211" s="12">
        <f>LN(StockData!E215/StockData!E214)</f>
        <v>9.8318795004290411E-4</v>
      </c>
      <c r="F211" s="12">
        <f>LN(StockData!F215/StockData!F214)</f>
        <v>0</v>
      </c>
      <c r="G211" s="12">
        <f>LN(StockData!G215/StockData!G214)</f>
        <v>-6.871328353222825E-4</v>
      </c>
      <c r="L211" s="29"/>
      <c r="M211" s="29"/>
    </row>
    <row r="212" spans="1:13" hidden="1">
      <c r="A212" s="1">
        <v>42872</v>
      </c>
      <c r="B212" s="12">
        <f>LN(StockData!B216/StockData!B215)</f>
        <v>-1.8739242765285328E-2</v>
      </c>
      <c r="C212" s="12">
        <f>LN(StockData!C216/StockData!C215)</f>
        <v>-3.3468778507242773E-2</v>
      </c>
      <c r="D212" s="12">
        <f>LN(StockData!D216/StockData!D215)</f>
        <v>-2.2784079428377006E-2</v>
      </c>
      <c r="E212" s="12">
        <f>LN(StockData!E216/StockData!E215)</f>
        <v>5.3901146623035424E-3</v>
      </c>
      <c r="F212" s="12">
        <f>LN(StockData!F216/StockData!F215)</f>
        <v>0</v>
      </c>
      <c r="G212" s="12">
        <f>LN(StockData!G216/StockData!G215)</f>
        <v>-1.8345468349136904E-2</v>
      </c>
      <c r="L212" s="29"/>
      <c r="M212" s="29"/>
    </row>
    <row r="213" spans="1:13" hidden="1">
      <c r="A213" s="1">
        <v>42873</v>
      </c>
      <c r="B213" s="12">
        <f>LN(StockData!B217/StockData!B216)</f>
        <v>1.346077531512594E-2</v>
      </c>
      <c r="C213" s="12">
        <f>LN(StockData!C217/StockData!C216)</f>
        <v>1.9213595082758765E-2</v>
      </c>
      <c r="D213" s="12">
        <f>LN(StockData!D217/StockData!D216)</f>
        <v>1.3085433733896949E-4</v>
      </c>
      <c r="E213" s="12">
        <f>LN(StockData!E217/StockData!E216)</f>
        <v>-8.5557667363403422E-4</v>
      </c>
      <c r="F213" s="12">
        <f>LN(StockData!F217/StockData!F216)</f>
        <v>0</v>
      </c>
      <c r="G213" s="12">
        <f>LN(StockData!G217/StockData!G216)</f>
        <v>3.6800388786592721E-3</v>
      </c>
      <c r="L213" s="29"/>
      <c r="M213" s="29"/>
    </row>
    <row r="214" spans="1:13" hidden="1">
      <c r="A214" s="1">
        <v>42874</v>
      </c>
      <c r="B214" s="12">
        <f>LN(StockData!B218/StockData!B217)</f>
        <v>2.2311819063670611E-2</v>
      </c>
      <c r="C214" s="12">
        <f>LN(StockData!C218/StockData!C217)</f>
        <v>2.7052227866368223E-3</v>
      </c>
      <c r="D214" s="12">
        <f>LN(StockData!D218/StockData!D217)</f>
        <v>5.483836696054018E-3</v>
      </c>
      <c r="E214" s="12">
        <f>LN(StockData!E218/StockData!E217)</f>
        <v>6.1124627163637319E-4</v>
      </c>
      <c r="F214" s="12">
        <f>LN(StockData!F218/StockData!F217)</f>
        <v>0</v>
      </c>
      <c r="G214" s="12">
        <f>LN(StockData!G218/StockData!G217)</f>
        <v>6.744702885899654E-3</v>
      </c>
      <c r="L214" s="29"/>
      <c r="M214" s="29"/>
    </row>
    <row r="215" spans="1:13" hidden="1">
      <c r="A215" s="1">
        <v>42877</v>
      </c>
      <c r="B215" s="12">
        <f>LN(StockData!B219/StockData!B218)</f>
        <v>4.8913142327580523E-3</v>
      </c>
      <c r="C215" s="12">
        <f>LN(StockData!C219/StockData!C218)</f>
        <v>1.2150321992767962E-3</v>
      </c>
      <c r="D215" s="12">
        <f>LN(StockData!D219/StockData!D218)</f>
        <v>2.3410076106347546E-3</v>
      </c>
      <c r="E215" s="12">
        <f>LN(StockData!E219/StockData!E218)</f>
        <v>-8.5579806297051125E-4</v>
      </c>
      <c r="F215" s="12">
        <f>LN(StockData!F219/StockData!F218)</f>
        <v>0</v>
      </c>
      <c r="G215" s="12">
        <f>LN(StockData!G219/StockData!G218)</f>
        <v>5.1468636886192742E-3</v>
      </c>
      <c r="L215" s="29"/>
      <c r="M215" s="29"/>
    </row>
    <row r="216" spans="1:13" hidden="1">
      <c r="A216" s="1">
        <v>42878</v>
      </c>
      <c r="B216" s="12">
        <f>LN(StockData!B220/StockData!B219)</f>
        <v>-6.2542420894079066E-3</v>
      </c>
      <c r="C216" s="12">
        <f>LN(StockData!C220/StockData!C219)</f>
        <v>-1.1474335106277909E-3</v>
      </c>
      <c r="D216" s="12">
        <f>LN(StockData!D220/StockData!D219)</f>
        <v>2.8537313438655398E-3</v>
      </c>
      <c r="E216" s="12">
        <f>LN(StockData!E220/StockData!E219)</f>
        <v>-2.0814945021418291E-3</v>
      </c>
      <c r="F216" s="12">
        <f>LN(StockData!F220/StockData!F219)</f>
        <v>0</v>
      </c>
      <c r="G216" s="12">
        <f>LN(StockData!G220/StockData!G219)</f>
        <v>1.8361850286978481E-3</v>
      </c>
      <c r="L216" s="29"/>
      <c r="M216" s="29"/>
    </row>
    <row r="217" spans="1:13" hidden="1">
      <c r="A217" s="1">
        <v>42879</v>
      </c>
      <c r="B217" s="12">
        <f>LN(StockData!B221/StockData!B220)</f>
        <v>-4.6479371536673683E-3</v>
      </c>
      <c r="C217" s="12">
        <f>LN(StockData!C221/StockData!C220)</f>
        <v>1.3216696363896073E-2</v>
      </c>
      <c r="D217" s="12">
        <f>LN(StockData!D221/StockData!D220)</f>
        <v>-1.0367289679217191E-3</v>
      </c>
      <c r="E217" s="12">
        <f>LN(StockData!E221/StockData!E220)</f>
        <v>2.081494502141889E-3</v>
      </c>
      <c r="F217" s="12">
        <f>LN(StockData!F221/StockData!F220)</f>
        <v>0</v>
      </c>
      <c r="G217" s="12">
        <f>LN(StockData!G221/StockData!G220)</f>
        <v>2.4860339279190358E-3</v>
      </c>
      <c r="L217" s="29"/>
      <c r="M217" s="29"/>
    </row>
    <row r="218" spans="1:13" hidden="1">
      <c r="A218" s="1">
        <v>42880</v>
      </c>
      <c r="B218" s="12">
        <f>LN(StockData!B222/StockData!B221)</f>
        <v>-7.7030090970224589E-3</v>
      </c>
      <c r="C218" s="12">
        <f>LN(StockData!C222/StockData!C221)</f>
        <v>1.2715495824717661E-2</v>
      </c>
      <c r="D218" s="12">
        <f>LN(StockData!D222/StockData!D221)</f>
        <v>4.1407795920633955E-3</v>
      </c>
      <c r="E218" s="12">
        <f>LN(StockData!E222/StockData!E221)</f>
        <v>0</v>
      </c>
      <c r="F218" s="12">
        <f>LN(StockData!F222/StockData!F221)</f>
        <v>0</v>
      </c>
      <c r="G218" s="12">
        <f>LN(StockData!G222/StockData!G221)</f>
        <v>4.4321117177126383E-3</v>
      </c>
      <c r="L218" s="29"/>
      <c r="M218" s="29"/>
    </row>
    <row r="219" spans="1:13" hidden="1">
      <c r="A219" s="1">
        <v>42881</v>
      </c>
      <c r="B219" s="12">
        <f>LN(StockData!B223/StockData!B222)</f>
        <v>-1.0270708054139282E-2</v>
      </c>
      <c r="C219" s="12">
        <f>LN(StockData!C223/StockData!C222)</f>
        <v>1.1180769574865477E-3</v>
      </c>
      <c r="D219" s="12">
        <f>LN(StockData!D223/StockData!D222)</f>
        <v>2.5819238194948986E-4</v>
      </c>
      <c r="E219" s="12">
        <f>LN(StockData!E223/StockData!E222)</f>
        <v>4.8912936628379153E-4</v>
      </c>
      <c r="F219" s="12">
        <f>LN(StockData!F223/StockData!F222)</f>
        <v>0</v>
      </c>
      <c r="G219" s="12">
        <f>LN(StockData!G223/StockData!G222)</f>
        <v>3.105017853485944E-4</v>
      </c>
      <c r="L219" s="29"/>
      <c r="M219" s="29"/>
    </row>
    <row r="220" spans="1:13" hidden="1">
      <c r="A220" s="1">
        <v>42885</v>
      </c>
      <c r="B220" s="12">
        <f>LN(StockData!B224/StockData!B223)</f>
        <v>3.62069740174759E-3</v>
      </c>
      <c r="C220" s="12">
        <f>LN(StockData!C224/StockData!C223)</f>
        <v>1.6419825159040824E-3</v>
      </c>
      <c r="D220" s="12">
        <f>LN(StockData!D224/StockData!D223)</f>
        <v>-4.788142592951879E-3</v>
      </c>
      <c r="E220" s="12">
        <f>LN(StockData!E224/StockData!E223)</f>
        <v>1.4658565936176539E-3</v>
      </c>
      <c r="F220" s="12">
        <f>LN(StockData!F224/StockData!F223)</f>
        <v>0</v>
      </c>
      <c r="G220" s="12">
        <f>LN(StockData!G224/StockData!G223)</f>
        <v>-1.2053506261038615E-3</v>
      </c>
      <c r="L220" s="29"/>
      <c r="M220" s="29"/>
    </row>
    <row r="221" spans="1:13" hidden="1">
      <c r="A221" s="1">
        <v>42886</v>
      </c>
      <c r="B221" s="12">
        <f>LN(StockData!B225/StockData!B224)</f>
        <v>-2.4769095913353613E-2</v>
      </c>
      <c r="C221" s="12">
        <f>LN(StockData!C225/StockData!C224)</f>
        <v>-6.0558239550698211E-3</v>
      </c>
      <c r="D221" s="12">
        <f>LN(StockData!D225/StockData!D224)</f>
        <v>-1.9475952653350886E-3</v>
      </c>
      <c r="E221" s="12">
        <f>LN(StockData!E225/StockData!E224)</f>
        <v>4.8817429249019755E-4</v>
      </c>
      <c r="F221" s="12">
        <f>LN(StockData!F225/StockData!F224)</f>
        <v>0</v>
      </c>
      <c r="G221" s="12">
        <f>LN(StockData!G225/StockData!G224)</f>
        <v>-4.6007450335814259E-4</v>
      </c>
      <c r="L221" s="29"/>
      <c r="M221" s="29"/>
    </row>
    <row r="222" spans="1:13" hidden="1">
      <c r="A222" s="1">
        <v>42887</v>
      </c>
      <c r="B222" s="12">
        <f>LN(StockData!B226/StockData!B225)</f>
        <v>3.4139151708144542E-3</v>
      </c>
      <c r="C222" s="12">
        <f>LN(StockData!C226/StockData!C225)</f>
        <v>4.620086462193291E-4</v>
      </c>
      <c r="D222" s="12">
        <f>LN(StockData!D226/StockData!D225)</f>
        <v>1.7266206434790272E-2</v>
      </c>
      <c r="E222" s="12">
        <f>LN(StockData!E226/StockData!E225)</f>
        <v>-1.8318500909078987E-3</v>
      </c>
      <c r="F222" s="12">
        <f>LN(StockData!F226/StockData!F225)</f>
        <v>0.60391604683200273</v>
      </c>
      <c r="G222" s="12">
        <f>LN(StockData!G226/StockData!G225)</f>
        <v>7.5425956807599771E-3</v>
      </c>
      <c r="L222" s="29"/>
      <c r="M222" s="29"/>
    </row>
    <row r="223" spans="1:13" hidden="1">
      <c r="A223" s="1">
        <v>42888</v>
      </c>
      <c r="B223" s="12">
        <f>LN(StockData!B227/StockData!B226)</f>
        <v>7.3571922124307677E-3</v>
      </c>
      <c r="C223" s="12">
        <f>LN(StockData!C227/StockData!C226)</f>
        <v>1.3633310722329347E-2</v>
      </c>
      <c r="D223" s="12">
        <f>LN(StockData!D227/StockData!D226)</f>
        <v>2.6790729045485951E-3</v>
      </c>
      <c r="E223" s="12">
        <f>LN(StockData!E227/StockData!E226)</f>
        <v>3.2949447102133518E-3</v>
      </c>
      <c r="F223" s="12">
        <f>LN(StockData!F227/StockData!F226)</f>
        <v>-0.40546510810816444</v>
      </c>
      <c r="G223" s="12">
        <f>LN(StockData!G227/StockData!G226)</f>
        <v>3.7008743035282436E-3</v>
      </c>
      <c r="L223" s="29"/>
      <c r="M223" s="29"/>
    </row>
    <row r="224" spans="1:13" hidden="1">
      <c r="A224" s="1">
        <v>42891</v>
      </c>
      <c r="B224" s="12">
        <f>LN(StockData!B228/StockData!B227)</f>
        <v>-1.1341232826282455E-2</v>
      </c>
      <c r="C224" s="12">
        <f>LN(StockData!C228/StockData!C227)</f>
        <v>1.3021741724782767E-4</v>
      </c>
      <c r="D224" s="12">
        <f>LN(StockData!D228/StockData!D227)</f>
        <v>6.0968435147570202E-3</v>
      </c>
      <c r="E224" s="12">
        <f>LN(StockData!E228/StockData!E227)</f>
        <v>-1.5851372067803864E-3</v>
      </c>
      <c r="F224" s="12">
        <f>LN(StockData!F228/StockData!F227)</f>
        <v>0</v>
      </c>
      <c r="G224" s="12">
        <f>LN(StockData!G228/StockData!G227)</f>
        <v>-1.2184068519809704E-3</v>
      </c>
      <c r="L224" s="29"/>
      <c r="M224" s="29"/>
    </row>
    <row r="225" spans="1:13" hidden="1">
      <c r="A225" s="1">
        <v>42892</v>
      </c>
      <c r="B225" s="12">
        <f>LN(StockData!B229/StockData!B228)</f>
        <v>4.2680673089316541E-3</v>
      </c>
      <c r="C225" s="12">
        <f>LN(StockData!C229/StockData!C228)</f>
        <v>-5.351840159277795E-3</v>
      </c>
      <c r="D225" s="12">
        <f>LN(StockData!D229/StockData!D228)</f>
        <v>-1.5207581280953385E-3</v>
      </c>
      <c r="E225" s="12">
        <f>LN(StockData!E229/StockData!E228)</f>
        <v>1.8287235156958805E-3</v>
      </c>
      <c r="F225" s="12">
        <f>LN(StockData!F229/StockData!F228)</f>
        <v>0</v>
      </c>
      <c r="G225" s="12">
        <f>LN(StockData!G229/StockData!G228)</f>
        <v>-2.7829088587652804E-3</v>
      </c>
      <c r="L225" s="29"/>
      <c r="M225" s="29"/>
    </row>
    <row r="226" spans="1:13" hidden="1">
      <c r="A226" s="1">
        <v>42893</v>
      </c>
      <c r="B226" s="12">
        <f>LN(StockData!B230/StockData!B229)</f>
        <v>-9.7005037505151163E-3</v>
      </c>
      <c r="C226" s="12">
        <f>LN(StockData!C230/StockData!C229)</f>
        <v>2.0265885214988265E-3</v>
      </c>
      <c r="D226" s="12">
        <f>LN(StockData!D230/StockData!D229)</f>
        <v>1.2101496783970106E-2</v>
      </c>
      <c r="E226" s="12">
        <f>LN(StockData!E230/StockData!E229)</f>
        <v>-1.3407278829789605E-3</v>
      </c>
      <c r="F226" s="12">
        <f>LN(StockData!F230/StockData!F229)</f>
        <v>0.18232155679395459</v>
      </c>
      <c r="G226" s="12">
        <f>LN(StockData!G230/StockData!G229)</f>
        <v>1.5670290211890142E-3</v>
      </c>
      <c r="L226" s="29"/>
      <c r="M226" s="29"/>
    </row>
    <row r="227" spans="1:13" hidden="1">
      <c r="A227" s="1">
        <v>42894</v>
      </c>
      <c r="B227" s="12">
        <f>LN(StockData!B231/StockData!B230)</f>
        <v>2.0151071811598267E-2</v>
      </c>
      <c r="C227" s="12">
        <f>LN(StockData!C231/StockData!C230)</f>
        <v>1.0330546926404104E-2</v>
      </c>
      <c r="D227" s="12">
        <f>LN(StockData!D231/StockData!D230)</f>
        <v>1.7526169281095508E-3</v>
      </c>
      <c r="E227" s="12">
        <f>LN(StockData!E231/StockData!E230)</f>
        <v>-7.3204006114397995E-4</v>
      </c>
      <c r="F227" s="12">
        <f>LN(StockData!F231/StockData!F230)</f>
        <v>0.12516314295400618</v>
      </c>
      <c r="G227" s="12">
        <f>LN(StockData!G231/StockData!G230)</f>
        <v>2.6716883659768292E-4</v>
      </c>
      <c r="L227" s="29"/>
      <c r="M227" s="29"/>
    </row>
    <row r="228" spans="1:13" hidden="1">
      <c r="A228" s="1">
        <v>42895</v>
      </c>
      <c r="B228" s="12">
        <f>LN(StockData!B232/StockData!B231)</f>
        <v>-5.6354334212993309E-3</v>
      </c>
      <c r="C228" s="12">
        <f>LN(StockData!C232/StockData!C231)</f>
        <v>-3.3587336329592245E-2</v>
      </c>
      <c r="D228" s="12">
        <f>LN(StockData!D232/StockData!D231)</f>
        <v>4.4927195403612046E-3</v>
      </c>
      <c r="E228" s="12">
        <f>LN(StockData!E232/StockData!E231)</f>
        <v>-8.5474087348803428E-4</v>
      </c>
      <c r="F228" s="12">
        <f>LN(StockData!F232/StockData!F231)</f>
        <v>-0.12516314295400616</v>
      </c>
      <c r="G228" s="12">
        <f>LN(StockData!G232/StockData!G231)</f>
        <v>-8.3033364774634012E-4</v>
      </c>
      <c r="L228" s="29"/>
      <c r="M228" s="29"/>
    </row>
    <row r="229" spans="1:13" hidden="1">
      <c r="A229" s="1">
        <v>42898</v>
      </c>
      <c r="B229" s="12">
        <f>LN(StockData!B233/StockData!B232)</f>
        <v>-8.7980415842786285E-3</v>
      </c>
      <c r="C229" s="12">
        <f>LN(StockData!C233/StockData!C232)</f>
        <v>-7.784255981473991E-3</v>
      </c>
      <c r="D229" s="12">
        <f>LN(StockData!D233/StockData!D232)</f>
        <v>-1.7447661889991733E-3</v>
      </c>
      <c r="E229" s="12">
        <f>LN(StockData!E233/StockData!E232)</f>
        <v>-2.4441051272082649E-4</v>
      </c>
      <c r="F229" s="12">
        <f>LN(StockData!F233/StockData!F232)</f>
        <v>-0.2876820724517809</v>
      </c>
      <c r="G229" s="12">
        <f>LN(StockData!G233/StockData!G232)</f>
        <v>-9.7924249882421236E-4</v>
      </c>
      <c r="L229" s="29"/>
      <c r="M229" s="29"/>
    </row>
    <row r="230" spans="1:13" hidden="1">
      <c r="A230" s="1">
        <v>42899</v>
      </c>
      <c r="B230" s="12">
        <f>LN(StockData!B234/StockData!B233)</f>
        <v>1.2464693607445907E-2</v>
      </c>
      <c r="C230" s="12">
        <f>LN(StockData!C234/StockData!C233)</f>
        <v>1.4977486701919486E-2</v>
      </c>
      <c r="D230" s="12">
        <f>LN(StockData!D234/StockData!D233)</f>
        <v>5.2251675945966247E-3</v>
      </c>
      <c r="E230" s="12">
        <f>LN(StockData!E234/StockData!E233)</f>
        <v>2.4441051272077033E-4</v>
      </c>
      <c r="F230" s="12">
        <f>LN(StockData!F234/StockData!F233)</f>
        <v>-2.2472855852058628E-2</v>
      </c>
      <c r="G230" s="12">
        <f>LN(StockData!G234/StockData!G233)</f>
        <v>4.5013588104362186E-3</v>
      </c>
      <c r="L230" s="29"/>
      <c r="M230" s="29"/>
    </row>
    <row r="231" spans="1:13" hidden="1">
      <c r="A231" s="1">
        <v>42900</v>
      </c>
      <c r="B231" s="12">
        <f>LN(StockData!B235/StockData!B234)</f>
        <v>-1.3035010108348555E-2</v>
      </c>
      <c r="C231" s="12">
        <f>LN(StockData!C235/StockData!C234)</f>
        <v>-2.857762952456446E-3</v>
      </c>
      <c r="D231" s="12">
        <f>LN(StockData!D235/StockData!D234)</f>
        <v>3.0973203524947293E-3</v>
      </c>
      <c r="E231" s="12">
        <f>LN(StockData!E235/StockData!E234)</f>
        <v>3.6581310255580559E-3</v>
      </c>
      <c r="F231" s="12">
        <f>LN(StockData!F235/StockData!F234)</f>
        <v>-4.6520015634892928E-2</v>
      </c>
      <c r="G231" s="12">
        <f>LN(StockData!G235/StockData!G234)</f>
        <v>-9.9632705490522574E-4</v>
      </c>
      <c r="L231" s="29"/>
      <c r="M231" s="29"/>
    </row>
    <row r="232" spans="1:13" hidden="1">
      <c r="A232" s="1">
        <v>42901</v>
      </c>
      <c r="B232" s="12">
        <f>LN(StockData!B236/StockData!B235)</f>
        <v>-1.552204180039349E-2</v>
      </c>
      <c r="C232" s="12">
        <f>LN(StockData!C236/StockData!C235)</f>
        <v>-2.9994823054957276E-3</v>
      </c>
      <c r="D232" s="12">
        <f>LN(StockData!D236/StockData!D235)</f>
        <v>-1.7333049537826672E-3</v>
      </c>
      <c r="E232" s="12">
        <f>LN(StockData!E236/StockData!E235)</f>
        <v>-1.096072664173128E-3</v>
      </c>
      <c r="F232" s="12">
        <f>LN(StockData!F236/StockData!F235)</f>
        <v>0.17435338714477774</v>
      </c>
      <c r="G232" s="12">
        <f>LN(StockData!G236/StockData!G235)</f>
        <v>-2.242109822419468E-3</v>
      </c>
      <c r="L232" s="29"/>
      <c r="M232" s="29"/>
    </row>
    <row r="233" spans="1:13" hidden="1">
      <c r="A233" s="1">
        <v>42902</v>
      </c>
      <c r="B233" s="12">
        <f>LN(StockData!B237/StockData!B236)</f>
        <v>5.2008495560295432E-3</v>
      </c>
      <c r="C233" s="12">
        <f>LN(StockData!C237/StockData!C236)</f>
        <v>5.5917866007326299E-3</v>
      </c>
      <c r="D233" s="12">
        <f>LN(StockData!D237/StockData!D236)</f>
        <v>9.25076011445977E-3</v>
      </c>
      <c r="E233" s="12">
        <f>LN(StockData!E237/StockData!E236)</f>
        <v>1.0960726641730848E-3</v>
      </c>
      <c r="F233" s="12">
        <f>LN(StockData!F237/StockData!F236)</f>
        <v>0</v>
      </c>
      <c r="G233" s="12">
        <f>LN(StockData!G237/StockData!G236)</f>
        <v>2.8359898308776774E-4</v>
      </c>
      <c r="L233" s="29"/>
      <c r="M233" s="29"/>
    </row>
    <row r="234" spans="1:13" hidden="1">
      <c r="A234" s="1">
        <v>42905</v>
      </c>
      <c r="B234" s="12">
        <f>LN(StockData!B238/StockData!B237)</f>
        <v>6.0336053456877337E-3</v>
      </c>
      <c r="C234" s="12">
        <f>LN(StockData!C238/StockData!C237)</f>
        <v>1.4694976594859103E-2</v>
      </c>
      <c r="D234" s="12">
        <f>LN(StockData!D238/StockData!D237)</f>
        <v>5.265425938463404E-3</v>
      </c>
      <c r="E234" s="12">
        <f>LN(StockData!E238/StockData!E237)</f>
        <v>-1.4616689124375283E-3</v>
      </c>
      <c r="F234" s="12">
        <f>LN(StockData!F238/StockData!F237)</f>
        <v>0</v>
      </c>
      <c r="G234" s="12">
        <f>LN(StockData!G238/StockData!G237)</f>
        <v>8.3125833736460205E-3</v>
      </c>
      <c r="L234" s="29"/>
      <c r="M234" s="29"/>
    </row>
    <row r="235" spans="1:13" hidden="1">
      <c r="A235" s="1">
        <v>42906</v>
      </c>
      <c r="B235" s="12">
        <f>LN(StockData!B239/StockData!B238)</f>
        <v>-3.5572293380881796E-2</v>
      </c>
      <c r="C235" s="12">
        <f>LN(StockData!C239/StockData!C238)</f>
        <v>-4.0639477154064511E-3</v>
      </c>
      <c r="D235" s="12">
        <f>LN(StockData!D239/StockData!D238)</f>
        <v>7.6647982016333459E-3</v>
      </c>
      <c r="E235" s="12">
        <f>LN(StockData!E239/StockData!E238)</f>
        <v>1.4616689124375888E-3</v>
      </c>
      <c r="F235" s="12">
        <f>LN(StockData!F239/StockData!F238)</f>
        <v>0</v>
      </c>
      <c r="G235" s="12">
        <f>LN(StockData!G239/StockData!G238)</f>
        <v>-6.7191605942243304E-3</v>
      </c>
      <c r="L235" s="29"/>
      <c r="M235" s="29"/>
    </row>
    <row r="236" spans="1:13" hidden="1">
      <c r="A236" s="1">
        <v>42907</v>
      </c>
      <c r="B236" s="12">
        <f>LN(StockData!B240/StockData!B239)</f>
        <v>-5.9385396314081513E-4</v>
      </c>
      <c r="C236" s="12">
        <f>LN(StockData!C240/StockData!C239)</f>
        <v>1.0844135391070313E-2</v>
      </c>
      <c r="D236" s="12">
        <f>LN(StockData!D240/StockData!D239)</f>
        <v>-3.6425853556660078E-3</v>
      </c>
      <c r="E236" s="12">
        <f>LN(StockData!E240/StockData!E239)</f>
        <v>4.8665125998981695E-4</v>
      </c>
      <c r="F236" s="12">
        <f>LN(StockData!F240/StockData!F239)</f>
        <v>0</v>
      </c>
      <c r="G236" s="12">
        <f>LN(StockData!G240/StockData!G239)</f>
        <v>-5.8281424466445424E-4</v>
      </c>
      <c r="L236" s="29"/>
      <c r="M236" s="29"/>
    </row>
    <row r="237" spans="1:13" hidden="1">
      <c r="A237" s="1">
        <v>42908</v>
      </c>
      <c r="B237" s="12">
        <f>LN(StockData!B241/StockData!B240)</f>
        <v>7.9870565693983177E-3</v>
      </c>
      <c r="C237" s="12">
        <f>LN(StockData!C241/StockData!C240)</f>
        <v>-3.3191921613507109E-3</v>
      </c>
      <c r="D237" s="12">
        <f>LN(StockData!D241/StockData!D240)</f>
        <v>4.8645264540973473E-4</v>
      </c>
      <c r="E237" s="12">
        <f>LN(StockData!E241/StockData!E240)</f>
        <v>3.6496990005556061E-4</v>
      </c>
      <c r="F237" s="12">
        <f>LN(StockData!F241/StockData!F240)</f>
        <v>-2.0202707317519466E-2</v>
      </c>
      <c r="G237" s="12">
        <f>LN(StockData!G241/StockData!G240)</f>
        <v>-4.5588579922685235E-4</v>
      </c>
      <c r="L237" s="29"/>
      <c r="M237" s="29"/>
    </row>
    <row r="238" spans="1:13" hidden="1">
      <c r="A238" s="1">
        <v>42909</v>
      </c>
      <c r="B238" s="12">
        <f>LN(StockData!B242/StockData!B241)</f>
        <v>6.4611385780488405E-3</v>
      </c>
      <c r="C238" s="12">
        <f>LN(StockData!C242/StockData!C241)</f>
        <v>1.0827823197234609E-2</v>
      </c>
      <c r="D238" s="12">
        <f>LN(StockData!D242/StockData!D241)</f>
        <v>-3.6479601325814173E-4</v>
      </c>
      <c r="E238" s="12">
        <f>LN(StockData!E242/StockData!E241)</f>
        <v>2.4315417964249373E-4</v>
      </c>
      <c r="F238" s="12">
        <f>LN(StockData!F242/StockData!F241)</f>
        <v>0</v>
      </c>
      <c r="G238" s="12">
        <f>LN(StockData!G242/StockData!G241)</f>
        <v>1.5596986258985955E-3</v>
      </c>
      <c r="L238" s="29"/>
      <c r="M238" s="29"/>
    </row>
    <row r="239" spans="1:13" hidden="1">
      <c r="A239" s="1">
        <v>42912</v>
      </c>
      <c r="B239" s="12">
        <f>LN(StockData!B243/StockData!B242)</f>
        <v>-5.283252676583099E-3</v>
      </c>
      <c r="C239" s="12">
        <f>LN(StockData!C243/StockData!C242)</f>
        <v>-9.5899846327863088E-3</v>
      </c>
      <c r="D239" s="12">
        <f>LN(StockData!D243/StockData!D242)</f>
        <v>8.9599582350468349E-3</v>
      </c>
      <c r="E239" s="12">
        <f>LN(StockData!E243/StockData!E242)</f>
        <v>1.0935781172137522E-3</v>
      </c>
      <c r="F239" s="12">
        <f>LN(StockData!F243/StockData!F242)</f>
        <v>0</v>
      </c>
      <c r="G239" s="12">
        <f>LN(StockData!G243/StockData!G242)</f>
        <v>3.1575172190189825E-4</v>
      </c>
      <c r="L239" s="29"/>
      <c r="M239" s="29"/>
    </row>
    <row r="240" spans="1:13" hidden="1">
      <c r="A240" s="1">
        <v>42913</v>
      </c>
      <c r="B240" s="12">
        <f>LN(StockData!B244/StockData!B243)</f>
        <v>1.2575103565603108E-2</v>
      </c>
      <c r="C240" s="12">
        <f>LN(StockData!C244/StockData!C243)</f>
        <v>-1.9792170680221884E-2</v>
      </c>
      <c r="D240" s="12">
        <f>LN(StockData!D244/StockData!D243)</f>
        <v>1.445471213823925E-3</v>
      </c>
      <c r="E240" s="12">
        <f>LN(StockData!E244/StockData!E243)</f>
        <v>-3.4063051210658267E-3</v>
      </c>
      <c r="F240" s="12">
        <f>LN(StockData!F244/StockData!F243)</f>
        <v>0</v>
      </c>
      <c r="G240" s="12">
        <f>LN(StockData!G244/StockData!G243)</f>
        <v>-8.1055863508326578E-3</v>
      </c>
      <c r="L240" s="29"/>
      <c r="M240" s="29"/>
    </row>
    <row r="241" spans="1:14" hidden="1">
      <c r="A241" s="1">
        <v>42914</v>
      </c>
      <c r="B241" s="12">
        <f>LN(StockData!B245/StockData!B244)</f>
        <v>3.0058052635882938E-2</v>
      </c>
      <c r="C241" s="12">
        <f>LN(StockData!C245/StockData!C244)</f>
        <v>1.7510834757051574E-2</v>
      </c>
      <c r="D241" s="12">
        <f>LN(StockData!D245/StockData!D244)</f>
        <v>1.065558102339324E-2</v>
      </c>
      <c r="E241" s="12">
        <f>LN(StockData!E245/StockData!E244)</f>
        <v>0</v>
      </c>
      <c r="F241" s="12">
        <f>LN(StockData!F245/StockData!F244)</f>
        <v>7.8471615441495307E-2</v>
      </c>
      <c r="G241" s="12">
        <f>LN(StockData!G245/StockData!G244)</f>
        <v>8.7695014026030957E-3</v>
      </c>
      <c r="L241" s="29"/>
      <c r="M241" s="29"/>
    </row>
    <row r="242" spans="1:14" hidden="1">
      <c r="A242" s="1">
        <v>42915</v>
      </c>
      <c r="B242" s="12">
        <f>LN(StockData!B246/StockData!B245)</f>
        <v>4.2212529264134217E-3</v>
      </c>
      <c r="C242" s="12">
        <f>LN(StockData!C246/StockData!C245)</f>
        <v>-1.4460696409153649E-2</v>
      </c>
      <c r="D242" s="12">
        <f>LN(StockData!D246/StockData!D245)</f>
        <v>-4.0573325833476691E-3</v>
      </c>
      <c r="E242" s="12">
        <f>LN(StockData!E246/StockData!E245)</f>
        <v>-2.0737915710355649E-3</v>
      </c>
      <c r="F242" s="12">
        <f>LN(StockData!F246/StockData!F245)</f>
        <v>3.7041271680349076E-2</v>
      </c>
      <c r="G242" s="12">
        <f>LN(StockData!G246/StockData!G245)</f>
        <v>-8.6372167487240945E-3</v>
      </c>
      <c r="L242" s="29"/>
      <c r="M242" s="29"/>
    </row>
    <row r="243" spans="1:14" hidden="1">
      <c r="A243" s="1">
        <v>42916</v>
      </c>
      <c r="B243" s="12">
        <f>LN(StockData!B247/StockData!B246)</f>
        <v>-5.6182584958391175E-4</v>
      </c>
      <c r="C243" s="12">
        <f>LN(StockData!C247/StockData!C246)</f>
        <v>-3.9730483394747354E-4</v>
      </c>
      <c r="D243" s="12">
        <f>LN(StockData!D247/StockData!D246)</f>
        <v>7.2675725628901684E-3</v>
      </c>
      <c r="E243" s="12">
        <f>LN(StockData!E247/StockData!E246)</f>
        <v>-7.3292209038951694E-4</v>
      </c>
      <c r="F243" s="12">
        <f>LN(StockData!F247/StockData!F246)</f>
        <v>0</v>
      </c>
      <c r="G243" s="12">
        <f>LN(StockData!G247/StockData!G246)</f>
        <v>1.532057636772409E-3</v>
      </c>
      <c r="L243" s="29"/>
      <c r="M243" s="29"/>
    </row>
    <row r="244" spans="1:14" hidden="1">
      <c r="A244" s="1">
        <v>42919</v>
      </c>
      <c r="B244" s="12">
        <f>LN(StockData!B248/StockData!B247)</f>
        <v>1.6441780445047665E-2</v>
      </c>
      <c r="C244" s="12">
        <f>LN(StockData!C248/StockData!C247)</f>
        <v>-1.7033931741508253E-2</v>
      </c>
      <c r="D244" s="12">
        <f>LN(StockData!D248/StockData!D247)</f>
        <v>1.0157167993536055E-2</v>
      </c>
      <c r="E244" s="12">
        <f>LN(StockData!E248/StockData!E247)</f>
        <v>-4.0409287333869936E-3</v>
      </c>
      <c r="F244" s="12">
        <f>LN(StockData!F248/StockData!F247)</f>
        <v>0</v>
      </c>
      <c r="G244" s="12">
        <f>LN(StockData!G248/StockData!G247)</f>
        <v>2.3081681207700998E-3</v>
      </c>
      <c r="L244" s="29"/>
      <c r="M244" s="29"/>
    </row>
    <row r="245" spans="1:14" hidden="1">
      <c r="A245" s="1">
        <v>42921</v>
      </c>
      <c r="B245" s="12">
        <f>LN(StockData!B249/StockData!B248)</f>
        <v>6.0623496205993574E-3</v>
      </c>
      <c r="C245" s="12">
        <f>LN(StockData!C249/StockData!C248)</f>
        <v>1.278594966656869E-2</v>
      </c>
      <c r="D245" s="12">
        <f>LN(StockData!D249/StockData!D248)</f>
        <v>-2.4707231076396938E-3</v>
      </c>
      <c r="E245" s="12">
        <f>LN(StockData!E249/StockData!E248)</f>
        <v>6.1334560745239291E-4</v>
      </c>
      <c r="F245" s="12">
        <f>LN(StockData!F249/StockData!F248)</f>
        <v>0</v>
      </c>
      <c r="G245" s="12">
        <f>LN(StockData!G249/StockData!G248)</f>
        <v>1.4522239141054789E-3</v>
      </c>
      <c r="L245" s="29"/>
      <c r="M245" s="29"/>
    </row>
    <row r="246" spans="1:14" hidden="1">
      <c r="A246" s="1">
        <v>42922</v>
      </c>
      <c r="B246" s="12">
        <f>LN(StockData!B250/StockData!B249)</f>
        <v>1.4996844870061362E-2</v>
      </c>
      <c r="C246" s="12">
        <f>LN(StockData!C250/StockData!C249)</f>
        <v>-1.0161800137160944E-2</v>
      </c>
      <c r="D246" s="12">
        <f>LN(StockData!D250/StockData!D249)</f>
        <v>-1.3639552262377692E-2</v>
      </c>
      <c r="E246" s="12">
        <f>LN(StockData!E250/StockData!E249)</f>
        <v>-2.3326018229128409E-3</v>
      </c>
      <c r="F246" s="12">
        <f>LN(StockData!F250/StockData!F249)</f>
        <v>-7.550755250814517E-2</v>
      </c>
      <c r="G246" s="12">
        <f>LN(StockData!G250/StockData!G249)</f>
        <v>-9.4129872811729385E-3</v>
      </c>
      <c r="L246" s="29"/>
      <c r="M246" s="29"/>
    </row>
    <row r="247" spans="1:14" hidden="1">
      <c r="A247" s="1">
        <v>42923</v>
      </c>
      <c r="B247" s="12">
        <f>LN(StockData!B251/StockData!B250)</f>
        <v>7.2806036235701036E-3</v>
      </c>
      <c r="C247" s="12">
        <f>LN(StockData!C251/StockData!C250)</f>
        <v>1.7451951101815084E-2</v>
      </c>
      <c r="D247" s="12">
        <f>LN(StockData!D251/StockData!D250)</f>
        <v>7.0209605953540808E-3</v>
      </c>
      <c r="E247" s="12">
        <f>LN(StockData!E251/StockData!E250)</f>
        <v>-2.459127285762965E-4</v>
      </c>
      <c r="F247" s="12">
        <f>LN(StockData!F251/StockData!F250)</f>
        <v>0</v>
      </c>
      <c r="G247" s="12">
        <f>LN(StockData!G251/StockData!G250)</f>
        <v>6.3827127178005495E-3</v>
      </c>
      <c r="L247" s="29"/>
      <c r="M247" s="29"/>
    </row>
    <row r="248" spans="1:14">
      <c r="A248" s="1">
        <v>42926</v>
      </c>
      <c r="B248" s="12">
        <f>LN(StockData!B252/StockData!B251)</f>
        <v>1.1221010068317064E-2</v>
      </c>
      <c r="C248" s="12">
        <f>LN(StockData!C252/StockData!C251)</f>
        <v>1.3511046919634133E-2</v>
      </c>
      <c r="D248" s="12">
        <f>LN(StockData!D252/StockData!D251)</f>
        <v>-3.5579670790446765E-4</v>
      </c>
      <c r="E248" s="12">
        <f>LN(StockData!E252/StockData!E251)</f>
        <v>4.9165440666861936E-4</v>
      </c>
      <c r="F248" s="12">
        <f>LN(StockData!F252/StockData!F251)</f>
        <v>0</v>
      </c>
      <c r="G248" s="12">
        <f>LN(StockData!G252/StockData!G251)</f>
        <v>9.2733610337524723E-4</v>
      </c>
      <c r="L248" s="29"/>
      <c r="M248" s="29"/>
    </row>
    <row r="249" spans="1:14">
      <c r="A249" s="1">
        <v>42927</v>
      </c>
      <c r="B249" s="12">
        <f>LN(StockData!B253/StockData!B252)</f>
        <v>1.3982526210269325E-2</v>
      </c>
      <c r="C249" s="12">
        <f>LN(StockData!C253/StockData!C252)</f>
        <v>1.1464995727402926E-2</v>
      </c>
      <c r="D249" s="12">
        <f>LN(StockData!D253/StockData!D252)</f>
        <v>-1.6621040770821093E-3</v>
      </c>
      <c r="E249" s="12">
        <f>LN(StockData!E253/StockData!E252)</f>
        <v>9.825842348538164E-4</v>
      </c>
      <c r="F249" s="12">
        <f>LN(StockData!F253/StockData!F252)</f>
        <v>0</v>
      </c>
      <c r="G249" s="12">
        <f>LN(StockData!G253/StockData!G252)</f>
        <v>-7.8298733652557018E-4</v>
      </c>
      <c r="L249" s="29"/>
      <c r="M249" s="29"/>
      <c r="N249" s="69"/>
    </row>
    <row r="250" spans="1:14">
      <c r="A250" s="1">
        <v>42928</v>
      </c>
      <c r="B250" s="12">
        <f>LN(StockData!B254/StockData!B253)</f>
        <v>7.8289283985183058E-3</v>
      </c>
      <c r="C250" s="12">
        <f>LN(StockData!C254/StockData!C253)</f>
        <v>2.3109473028417721E-2</v>
      </c>
      <c r="D250" s="12">
        <f>LN(StockData!D254/StockData!D253)</f>
        <v>7.8115675285289638E-3</v>
      </c>
      <c r="E250" s="12">
        <f>LN(StockData!E254/StockData!E253)</f>
        <v>2.3297539669660037E-3</v>
      </c>
      <c r="F250" s="12">
        <f>LN(StockData!F254/StockData!F253)</f>
        <v>0</v>
      </c>
      <c r="G250" s="12">
        <f>LN(StockData!G254/StockData!G253)</f>
        <v>7.2790510702173033E-3</v>
      </c>
      <c r="L250" s="29"/>
      <c r="M250" s="29"/>
      <c r="N250" s="69"/>
    </row>
    <row r="251" spans="1:14">
      <c r="A251" s="1">
        <v>42929</v>
      </c>
      <c r="B251" s="12">
        <f>LN(StockData!B255/StockData!B254)</f>
        <v>4.4092407059149671E-3</v>
      </c>
      <c r="C251" s="12">
        <f>LN(StockData!C255/StockData!C254)</f>
        <v>2.2630196510232741E-3</v>
      </c>
      <c r="D251" s="12">
        <f>LN(StockData!D255/StockData!D254)</f>
        <v>6.4634221169200257E-3</v>
      </c>
      <c r="E251" s="12">
        <f>LN(StockData!E255/StockData!E254)</f>
        <v>-3.674771779126892E-4</v>
      </c>
      <c r="F251" s="12">
        <f>LN(StockData!F255/StockData!F254)</f>
        <v>0</v>
      </c>
      <c r="G251" s="12">
        <f>LN(StockData!G255/StockData!G254)</f>
        <v>1.8728294224074943E-3</v>
      </c>
      <c r="L251" s="29"/>
      <c r="M251" s="29"/>
      <c r="N251" s="69"/>
    </row>
    <row r="252" spans="1:14">
      <c r="A252" s="1">
        <v>42930</v>
      </c>
      <c r="B252" s="12">
        <f>LN(StockData!B256/StockData!B255)</f>
        <v>1.9477883600908411E-2</v>
      </c>
      <c r="C252" s="12">
        <f>LN(StockData!C256/StockData!C255)</f>
        <v>4.4482484705808375E-3</v>
      </c>
      <c r="D252" s="12">
        <f>LN(StockData!D256/StockData!D255)</f>
        <v>-1.0548374719091165E-3</v>
      </c>
      <c r="E252" s="12">
        <f>LN(StockData!E256/StockData!E255)</f>
        <v>3.6747717791259406E-4</v>
      </c>
      <c r="F252" s="12">
        <f>LN(StockData!F256/StockData!F255)</f>
        <v>-0.12516314295400605</v>
      </c>
      <c r="G252" s="12">
        <f>LN(StockData!G256/StockData!G255)</f>
        <v>4.6626164116802295E-3</v>
      </c>
      <c r="L252" s="29"/>
      <c r="M252" s="29"/>
      <c r="N252" s="69"/>
    </row>
    <row r="253" spans="1:14">
      <c r="A253" s="1">
        <v>42933</v>
      </c>
      <c r="B253" s="12">
        <f>LN(StockData!B257/StockData!B256)</f>
        <v>6.0728171694354712E-3</v>
      </c>
      <c r="C253" s="12">
        <f>LN(StockData!C257/StockData!C256)</f>
        <v>-1.501439145070269E-3</v>
      </c>
      <c r="D253" s="12">
        <f>LN(StockData!D257/StockData!D256)</f>
        <v>-7.0378888535507853E-4</v>
      </c>
      <c r="E253" s="12">
        <f>LN(StockData!E257/StockData!E256)</f>
        <v>1.3463070059647659E-3</v>
      </c>
      <c r="F253" s="12">
        <f>LN(StockData!F257/StockData!F256)</f>
        <v>0.10536051565782635</v>
      </c>
      <c r="G253" s="12">
        <f>LN(StockData!G257/StockData!G256)</f>
        <v>-5.2914255758300215E-5</v>
      </c>
    </row>
    <row r="254" spans="1:14">
      <c r="A254" s="1">
        <v>42934</v>
      </c>
      <c r="B254" s="12">
        <f>LN(StockData!B258/StockData!B257)</f>
        <v>-5.3117363452078251E-3</v>
      </c>
      <c r="C254" s="12">
        <f>LN(StockData!C258/StockData!C257)</f>
        <v>1.9406077419622358E-2</v>
      </c>
      <c r="D254" s="12">
        <f>LN(StockData!D258/StockData!D257)</f>
        <v>3.5140718311750612E-3</v>
      </c>
      <c r="E254" s="12">
        <f>LN(StockData!E258/StockData!E257)</f>
        <v>2.3211176649169164E-3</v>
      </c>
      <c r="F254" s="12">
        <f>LN(StockData!F258/StockData!F257)</f>
        <v>0</v>
      </c>
      <c r="G254" s="12">
        <f>LN(StockData!G258/StockData!G257)</f>
        <v>5.9767835510570659E-4</v>
      </c>
    </row>
    <row r="255" spans="1:14">
      <c r="B255" s="12"/>
      <c r="C255" s="12"/>
      <c r="D255" s="12"/>
      <c r="E255" s="12"/>
      <c r="F255" s="12"/>
      <c r="G255" s="12"/>
    </row>
    <row r="256" spans="1:14">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dimension ref="A1:S42"/>
  <sheetViews>
    <sheetView topLeftCell="A25" workbookViewId="0">
      <selection activeCell="B35" sqref="B35"/>
    </sheetView>
  </sheetViews>
  <sheetFormatPr defaultRowHeight="15"/>
  <cols>
    <col min="1" max="1" width="16.28515625" customWidth="1"/>
    <col min="2" max="2" width="16.42578125" customWidth="1"/>
    <col min="3" max="3" width="22.5703125" bestFit="1" customWidth="1"/>
    <col min="5" max="5" width="10.28515625" bestFit="1" customWidth="1"/>
  </cols>
  <sheetData>
    <row r="1" spans="1:6">
      <c r="A1" t="s">
        <v>18</v>
      </c>
    </row>
    <row r="2" spans="1:6">
      <c r="A2" s="34" t="s">
        <v>71</v>
      </c>
    </row>
    <row r="3" spans="1:6">
      <c r="B3" s="15" t="s">
        <v>21</v>
      </c>
      <c r="C3" s="15" t="s">
        <v>22</v>
      </c>
    </row>
    <row r="4" spans="1:6">
      <c r="B4" s="40" t="s">
        <v>60</v>
      </c>
      <c r="C4" s="40" t="s">
        <v>63</v>
      </c>
      <c r="E4" s="40" t="s">
        <v>58</v>
      </c>
      <c r="F4" s="15"/>
    </row>
    <row r="5" spans="1:6">
      <c r="A5" s="15" t="s">
        <v>5</v>
      </c>
      <c r="B5" s="33">
        <f>Portfolio!M2</f>
        <v>1.2327896981759545E-3</v>
      </c>
      <c r="C5" s="17">
        <f>Portfolio!P2</f>
        <v>1.6199204174704407E-4</v>
      </c>
      <c r="E5" s="25">
        <f>Portfolio!P23</f>
        <v>-1.0684508734207737E-2</v>
      </c>
    </row>
    <row r="6" spans="1:6">
      <c r="A6" s="15" t="s">
        <v>6</v>
      </c>
      <c r="B6" s="33">
        <f>Portfolio!M3</f>
        <v>1.1974825488046308E-4</v>
      </c>
      <c r="C6" s="17">
        <f>Portfolio!P3</f>
        <v>1.8555784534099673E-2</v>
      </c>
    </row>
    <row r="7" spans="1:6">
      <c r="A7" s="15" t="s">
        <v>7</v>
      </c>
      <c r="B7" s="33">
        <f>Portfolio!M4</f>
        <v>1.0942954577282274E-2</v>
      </c>
      <c r="C7" s="17">
        <f>Portfolio!P4</f>
        <v>0.13621961875625579</v>
      </c>
    </row>
    <row r="8" spans="1:6">
      <c r="C8" s="4"/>
    </row>
    <row r="9" spans="1:6" ht="18">
      <c r="A9" t="s">
        <v>23</v>
      </c>
      <c r="B9" t="s">
        <v>24</v>
      </c>
      <c r="C9" s="9" t="s">
        <v>13</v>
      </c>
      <c r="D9" s="10" t="s">
        <v>19</v>
      </c>
      <c r="E9" t="s">
        <v>20</v>
      </c>
    </row>
    <row r="10" spans="1:6">
      <c r="A10" s="14">
        <v>0</v>
      </c>
      <c r="B10" s="14">
        <f>1-A10</f>
        <v>1</v>
      </c>
      <c r="C10" s="44">
        <f>A10*$B$5+B10*$C$5</f>
        <v>1.6199204174704407E-4</v>
      </c>
      <c r="D10" s="17">
        <f>(((A10)^2)*($B$6))+(((B10)^2)*(C$6))+(2*A10*B10*$B$7*$C$7*$E$5)</f>
        <v>1.8555784534099673E-2</v>
      </c>
      <c r="E10" s="17">
        <f>SQRT(D10)</f>
        <v>0.13621961875625579</v>
      </c>
    </row>
    <row r="11" spans="1:6">
      <c r="A11" s="14">
        <v>0.1</v>
      </c>
      <c r="B11" s="14">
        <f t="shared" ref="B11:B20" si="0">1-A11</f>
        <v>0.9</v>
      </c>
      <c r="C11" s="44">
        <f t="shared" ref="C11:C20" si="1">A11*$B$5+B11*$C$5</f>
        <v>2.6907180738993514E-4</v>
      </c>
      <c r="D11" s="17">
        <f t="shared" ref="D11:D20" si="2">(((A11)^2)*($B$6))+(((B11)^2)*(C$6))+(2*A11*B11*$B$7*$C$7*$E$5)</f>
        <v>1.5028516129262117E-2</v>
      </c>
      <c r="E11" s="17">
        <f t="shared" ref="E11:E20" si="3">SQRT(D11)</f>
        <v>0.12259084847272295</v>
      </c>
    </row>
    <row r="12" spans="1:6">
      <c r="A12" s="14">
        <v>0.2</v>
      </c>
      <c r="B12" s="14">
        <f t="shared" si="0"/>
        <v>0.8</v>
      </c>
      <c r="C12" s="44">
        <f t="shared" si="1"/>
        <v>3.7615157303282618E-4</v>
      </c>
      <c r="D12" s="17">
        <f t="shared" si="2"/>
        <v>1.1875395452628036E-2</v>
      </c>
      <c r="E12" s="17">
        <f t="shared" si="3"/>
        <v>0.10897428803450857</v>
      </c>
    </row>
    <row r="13" spans="1:6">
      <c r="A13" s="14">
        <v>0.3</v>
      </c>
      <c r="B13" s="14">
        <f t="shared" si="0"/>
        <v>0.7</v>
      </c>
      <c r="C13" s="44">
        <f t="shared" si="1"/>
        <v>4.8323133867571723E-4</v>
      </c>
      <c r="D13" s="17">
        <f t="shared" si="2"/>
        <v>9.096422504197425E-3</v>
      </c>
      <c r="E13" s="17">
        <f t="shared" si="3"/>
        <v>9.5375167125397092E-2</v>
      </c>
    </row>
    <row r="14" spans="1:6">
      <c r="A14" s="14">
        <v>0.4</v>
      </c>
      <c r="B14" s="14">
        <f t="shared" si="0"/>
        <v>0.6</v>
      </c>
      <c r="C14" s="44">
        <f t="shared" si="1"/>
        <v>5.9031110431860827E-4</v>
      </c>
      <c r="D14" s="17">
        <f t="shared" si="2"/>
        <v>6.6915972839702931E-3</v>
      </c>
      <c r="E14" s="17">
        <f t="shared" si="3"/>
        <v>8.1802183858197167E-2</v>
      </c>
    </row>
    <row r="15" spans="1:6">
      <c r="A15" s="14">
        <v>0.5</v>
      </c>
      <c r="B15" s="14">
        <f t="shared" si="0"/>
        <v>0.5</v>
      </c>
      <c r="C15" s="44">
        <f t="shared" si="1"/>
        <v>6.9739086996149931E-4</v>
      </c>
      <c r="D15" s="17">
        <f t="shared" si="2"/>
        <v>4.6609197919466354E-3</v>
      </c>
      <c r="E15" s="17">
        <f t="shared" si="3"/>
        <v>6.8270929332671565E-2</v>
      </c>
    </row>
    <row r="16" spans="1:6">
      <c r="A16" s="14">
        <v>0.6</v>
      </c>
      <c r="B16" s="14">
        <f t="shared" si="0"/>
        <v>0.4</v>
      </c>
      <c r="C16" s="44">
        <f t="shared" si="1"/>
        <v>8.0447063560439036E-4</v>
      </c>
      <c r="D16" s="17">
        <f t="shared" si="2"/>
        <v>3.0043900281264517E-3</v>
      </c>
      <c r="E16" s="17">
        <f t="shared" si="3"/>
        <v>5.4812316390811765E-2</v>
      </c>
    </row>
    <row r="17" spans="1:19">
      <c r="A17" s="14">
        <v>0.7</v>
      </c>
      <c r="B17" s="14">
        <f t="shared" si="0"/>
        <v>0.30000000000000004</v>
      </c>
      <c r="C17" s="44">
        <f t="shared" si="1"/>
        <v>9.1155040124728129E-4</v>
      </c>
      <c r="D17" s="17">
        <f t="shared" si="2"/>
        <v>1.7220079925097426E-3</v>
      </c>
      <c r="E17" s="17">
        <f t="shared" si="3"/>
        <v>4.1497084144669037E-2</v>
      </c>
    </row>
    <row r="18" spans="1:19">
      <c r="A18" s="29">
        <v>0.8</v>
      </c>
      <c r="B18" s="29">
        <f t="shared" si="0"/>
        <v>0.19999999999999996</v>
      </c>
      <c r="C18" s="44">
        <f t="shared" si="1"/>
        <v>1.0186301668901724E-3</v>
      </c>
      <c r="D18" s="17">
        <f t="shared" si="2"/>
        <v>8.1377368509650747E-4</v>
      </c>
      <c r="E18" s="17">
        <f t="shared" si="3"/>
        <v>2.8526718793028184E-2</v>
      </c>
    </row>
    <row r="19" spans="1:19">
      <c r="A19" s="14">
        <v>0.9</v>
      </c>
      <c r="B19" s="14">
        <f t="shared" si="0"/>
        <v>9.9999999999999978E-2</v>
      </c>
      <c r="C19" s="44">
        <f t="shared" si="1"/>
        <v>1.1257099325330635E-3</v>
      </c>
      <c r="D19" s="17">
        <f t="shared" si="2"/>
        <v>2.7968710588674803E-4</v>
      </c>
      <c r="E19" s="17">
        <f t="shared" si="3"/>
        <v>1.6723848417357412E-2</v>
      </c>
    </row>
    <row r="20" spans="1:19">
      <c r="A20" s="64">
        <v>1</v>
      </c>
      <c r="B20" s="64">
        <f t="shared" si="0"/>
        <v>0</v>
      </c>
      <c r="C20" s="65">
        <f>A20*$B$5+B20*$C$5</f>
        <v>1.2327896981759545E-3</v>
      </c>
      <c r="D20" s="66">
        <f t="shared" si="2"/>
        <v>1.1974825488046308E-4</v>
      </c>
      <c r="E20" s="66">
        <f t="shared" si="3"/>
        <v>1.0942954577282274E-2</v>
      </c>
    </row>
    <row r="22" spans="1:19">
      <c r="A22" s="21" t="s">
        <v>29</v>
      </c>
    </row>
    <row r="27" spans="1:19">
      <c r="A27" t="s">
        <v>25</v>
      </c>
    </row>
    <row r="29" spans="1:19">
      <c r="D29" t="s">
        <v>12</v>
      </c>
      <c r="H29" s="73" t="s">
        <v>108</v>
      </c>
      <c r="I29" s="73" t="s">
        <v>109</v>
      </c>
      <c r="J29" s="73" t="s">
        <v>106</v>
      </c>
      <c r="K29" s="73" t="s">
        <v>107</v>
      </c>
      <c r="L29" s="73" t="s">
        <v>110</v>
      </c>
      <c r="M29" s="73" t="s">
        <v>111</v>
      </c>
      <c r="N29" s="73" t="s">
        <v>112</v>
      </c>
      <c r="O29" s="73" t="s">
        <v>104</v>
      </c>
      <c r="P29" s="73" t="s">
        <v>113</v>
      </c>
      <c r="Q29" s="73" t="s">
        <v>114</v>
      </c>
      <c r="R29" s="73" t="s">
        <v>105</v>
      </c>
      <c r="S29" s="74" t="s">
        <v>7</v>
      </c>
    </row>
    <row r="30" spans="1:19">
      <c r="A30" t="s">
        <v>26</v>
      </c>
      <c r="B30" s="18"/>
      <c r="C30" s="20">
        <f>(C6-(C7*B7*E5))/(B6+C6-(2*B7*C7*E5))</f>
        <v>0.99274751360224878</v>
      </c>
      <c r="D30">
        <f>C30^2</f>
        <v>0.98554762576344712</v>
      </c>
      <c r="F30" s="12"/>
      <c r="H30" s="70" t="s">
        <v>60</v>
      </c>
      <c r="I30" s="71" t="s">
        <v>61</v>
      </c>
      <c r="J30" s="71">
        <v>0.45</v>
      </c>
      <c r="K30" s="71">
        <v>0.55000000000000004</v>
      </c>
      <c r="L30" s="71">
        <f>Portfolio!M2</f>
        <v>1.2327896981759545E-3</v>
      </c>
      <c r="M30" s="71">
        <f>Portfolio!L2</f>
        <v>1.0517093786217616E-3</v>
      </c>
      <c r="N30" s="71">
        <f>Portfolio!M22</f>
        <v>0.17552221709061172</v>
      </c>
      <c r="O30" s="71">
        <f>$J$30*$L$30+$K$30*M30</f>
        <v>1.1331955224211485E-3</v>
      </c>
      <c r="P30" s="71">
        <f>Portfolio!M4</f>
        <v>1.0942954577282274E-2</v>
      </c>
      <c r="Q30" s="71">
        <f>Portfolio!L4</f>
        <v>1.7976761093102069E-2</v>
      </c>
      <c r="R30" s="72">
        <f>($J$30)^2*($P$30)^2+($K$30)^2*(Q30)^2+(2*$J$30*$K$30*$P$30*Q30*N30)</f>
        <v>1.3909773759980223E-4</v>
      </c>
      <c r="S30" s="72">
        <f>SQRT(R30)</f>
        <v>1.1793970391679056E-2</v>
      </c>
    </row>
    <row r="31" spans="1:19">
      <c r="A31" t="s">
        <v>27</v>
      </c>
      <c r="C31" s="20">
        <f>1-C30</f>
        <v>7.2524863977512233E-3</v>
      </c>
      <c r="D31">
        <f>C31^2</f>
        <v>5.2598558949566516E-5</v>
      </c>
      <c r="H31" s="70" t="s">
        <v>60</v>
      </c>
      <c r="I31" s="71" t="s">
        <v>62</v>
      </c>
      <c r="J31" s="71">
        <v>0.45</v>
      </c>
      <c r="K31" s="71">
        <v>0.55000000000000004</v>
      </c>
      <c r="L31" s="71"/>
      <c r="M31" s="71">
        <f>Portfolio!N2</f>
        <v>1.1508864255199383E-3</v>
      </c>
      <c r="N31" s="71">
        <f>Portfolio!M24</f>
        <v>0.19324849763633195</v>
      </c>
      <c r="O31" s="71">
        <f t="shared" ref="O31:O34" si="4">$J$30*$L$30+$K$30*M31</f>
        <v>1.1877428982151458E-3</v>
      </c>
      <c r="P31" s="71"/>
      <c r="Q31" s="71">
        <f>Portfolio!N4</f>
        <v>1.0885230145740128E-2</v>
      </c>
      <c r="R31" s="72">
        <f t="shared" ref="R31:R34" si="5">($J$30)^2*($P$30)^2+($K$30)^2*(Q31)^2+(2*$J$30*$K$30*$P$30*Q31*N31)</f>
        <v>7.1486167271916017E-5</v>
      </c>
      <c r="S31" s="72">
        <f t="shared" ref="S31:S34" si="6">SQRT(R31)</f>
        <v>8.454949276720471E-3</v>
      </c>
    </row>
    <row r="32" spans="1:19">
      <c r="H32" s="70" t="s">
        <v>60</v>
      </c>
      <c r="I32" s="71" t="s">
        <v>64</v>
      </c>
      <c r="J32" s="71">
        <v>0.45</v>
      </c>
      <c r="K32" s="71">
        <v>0.55000000000000004</v>
      </c>
      <c r="L32" s="71"/>
      <c r="M32" s="71">
        <f>Portfolio!O2</f>
        <v>-1.018233403706973E-4</v>
      </c>
      <c r="N32" s="71">
        <f>Portfolio!M25</f>
        <v>0.15159288507932792</v>
      </c>
      <c r="O32" s="71">
        <f t="shared" si="4"/>
        <v>4.9875252697529596E-4</v>
      </c>
      <c r="P32" s="71"/>
      <c r="Q32" s="71">
        <f>Portfolio!O4</f>
        <v>2.1486536263023177E-3</v>
      </c>
      <c r="R32" s="72">
        <f t="shared" si="5"/>
        <v>2.7409928264917343E-5</v>
      </c>
      <c r="S32" s="72">
        <f t="shared" si="6"/>
        <v>5.2354491941873854E-3</v>
      </c>
    </row>
    <row r="33" spans="1:19">
      <c r="A33" s="3"/>
      <c r="B33" s="44">
        <f>C30*B5+C31*C5</f>
        <v>1.2250237527379599E-3</v>
      </c>
      <c r="H33" s="70" t="s">
        <v>60</v>
      </c>
      <c r="I33" s="71" t="s">
        <v>63</v>
      </c>
      <c r="J33" s="71">
        <v>0.45</v>
      </c>
      <c r="K33" s="71">
        <v>0.55000000000000004</v>
      </c>
      <c r="L33" s="71"/>
      <c r="M33" s="71">
        <f>Portfolio!P2</f>
        <v>1.6199204174704407E-4</v>
      </c>
      <c r="N33" s="71">
        <f>Portfolio!M26</f>
        <v>-1.0684508734207737E-2</v>
      </c>
      <c r="O33" s="71">
        <f t="shared" si="4"/>
        <v>6.4385098714005379E-4</v>
      </c>
      <c r="P33" s="71"/>
      <c r="Q33" s="71">
        <f>Portfolio!P4</f>
        <v>0.13621961875625579</v>
      </c>
      <c r="R33" s="72">
        <f t="shared" si="5"/>
        <v>5.6294900719330325E-3</v>
      </c>
      <c r="S33" s="72">
        <f t="shared" si="6"/>
        <v>7.5029927841715485E-2</v>
      </c>
    </row>
    <row r="34" spans="1:19">
      <c r="A34" s="3"/>
      <c r="B34" s="20">
        <f>D30*B6+D31*C6+2*C30*C31*B7*C7*E5</f>
        <v>1.1876427331357524E-4</v>
      </c>
      <c r="H34" s="70" t="s">
        <v>60</v>
      </c>
      <c r="I34" s="71" t="s">
        <v>2</v>
      </c>
      <c r="J34" s="71">
        <v>0.45</v>
      </c>
      <c r="K34" s="71">
        <v>0.55000000000000004</v>
      </c>
      <c r="L34" s="71"/>
      <c r="M34" s="71">
        <f>Portfolio!Q2</f>
        <v>5.0443023692568658E-4</v>
      </c>
      <c r="N34" s="71">
        <f>Portfolio!M27</f>
        <v>0.51416021308203119</v>
      </c>
      <c r="O34" s="71">
        <f t="shared" si="4"/>
        <v>8.3219199448830716E-4</v>
      </c>
      <c r="P34" s="71"/>
      <c r="Q34" s="71">
        <f>Portfolio!Q4</f>
        <v>5.0830474067883151E-3</v>
      </c>
      <c r="R34" s="72">
        <f t="shared" si="5"/>
        <v>4.6221539153846043E-5</v>
      </c>
      <c r="S34" s="72">
        <f t="shared" si="6"/>
        <v>6.798642449331046E-3</v>
      </c>
    </row>
    <row r="35" spans="1:19" ht="18">
      <c r="A35" s="19" t="s">
        <v>15</v>
      </c>
      <c r="B35" s="20">
        <f>SQRT(B34)</f>
        <v>1.0897902243715313E-2</v>
      </c>
    </row>
    <row r="37" spans="1:19" ht="18">
      <c r="A37" t="s">
        <v>28</v>
      </c>
    </row>
    <row r="38" spans="1:19">
      <c r="A38" s="12" t="s">
        <v>94</v>
      </c>
      <c r="B38" s="12"/>
      <c r="C38" s="12"/>
      <c r="D38" s="12"/>
      <c r="E38" s="12"/>
    </row>
    <row r="39" spans="1:19">
      <c r="A39" s="32">
        <f>E20-B35</f>
        <v>4.5052333566960798E-5</v>
      </c>
      <c r="B39" s="12"/>
      <c r="C39" s="12"/>
      <c r="D39" s="12"/>
      <c r="E39" s="12"/>
    </row>
    <row r="40" spans="1:19">
      <c r="A40" s="12"/>
      <c r="B40" s="12"/>
      <c r="C40" s="12"/>
      <c r="D40" s="12"/>
      <c r="E40" s="12"/>
    </row>
    <row r="41" spans="1:19">
      <c r="A41" t="s">
        <v>55</v>
      </c>
    </row>
    <row r="42" spans="1:19">
      <c r="A42" s="12"/>
      <c r="B42" s="12"/>
      <c r="C42" s="12"/>
      <c r="D42" s="12"/>
      <c r="E42" s="1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T504"/>
  <sheetViews>
    <sheetView topLeftCell="I1" workbookViewId="0">
      <selection activeCell="AA21" sqref="AA21"/>
    </sheetView>
  </sheetViews>
  <sheetFormatPr defaultRowHeight="15"/>
  <cols>
    <col min="1" max="1" width="12.140625" bestFit="1" customWidth="1"/>
    <col min="8" max="8" width="9" customWidth="1"/>
    <col min="10" max="10" width="14.7109375" bestFit="1" customWidth="1"/>
    <col min="11" max="11" width="11" bestFit="1" customWidth="1"/>
    <col min="12" max="12" width="9.140625" style="22"/>
    <col min="13" max="13" width="12.140625" customWidth="1"/>
    <col min="14" max="14" width="11.140625" bestFit="1" customWidth="1"/>
    <col min="15" max="15" width="12" bestFit="1" customWidth="1"/>
    <col min="17" max="17" width="8.42578125" bestFit="1" customWidth="1"/>
    <col min="19" max="19" width="11.85546875" bestFit="1" customWidth="1"/>
  </cols>
  <sheetData>
    <row r="1" spans="1:19">
      <c r="A1" s="21" t="s">
        <v>32</v>
      </c>
      <c r="M1" s="21" t="s">
        <v>36</v>
      </c>
    </row>
    <row r="2" spans="1:19">
      <c r="A2" t="s">
        <v>3</v>
      </c>
      <c r="B2" s="3" t="str">
        <f>StockData!B5</f>
        <v>BHP</v>
      </c>
      <c r="C2" s="3" t="str">
        <f>StockData!C5</f>
        <v>FB</v>
      </c>
      <c r="D2" s="3" t="str">
        <f>StockData!D5</f>
        <v>AXP</v>
      </c>
      <c r="E2" s="3" t="str">
        <f>StockData!E5</f>
        <v>BND</v>
      </c>
      <c r="F2" s="3" t="str">
        <f>StockData!F5</f>
        <v>MDIT</v>
      </c>
      <c r="G2" s="3" t="str">
        <f>StockData!G5</f>
        <v>SP500</v>
      </c>
      <c r="J2" s="3" t="s">
        <v>30</v>
      </c>
      <c r="K2" s="3" t="s">
        <v>31</v>
      </c>
    </row>
    <row r="3" spans="1:19">
      <c r="B3" s="12">
        <f>Portfolio!B3</f>
        <v>-5.190247511576912E-2</v>
      </c>
      <c r="C3" s="12">
        <f>Portfolio!C3</f>
        <v>1.0334269647448721E-2</v>
      </c>
      <c r="D3" s="12">
        <f>Portfolio!D3</f>
        <v>2.6531734961449281E-3</v>
      </c>
      <c r="E3" s="12">
        <f>Portfolio!E3</f>
        <v>1.5449168112614676E-3</v>
      </c>
      <c r="F3" s="12">
        <f>Portfolio!F3</f>
        <v>0</v>
      </c>
      <c r="G3" s="12">
        <f>Portfolio!G3</f>
        <v>-1.4362048323089381E-3</v>
      </c>
      <c r="I3" s="2" t="str">
        <f>B2</f>
        <v>BHP</v>
      </c>
      <c r="J3" s="16">
        <f>(Portfolio!Q11/(Portfolio!$Q$4)^2)</f>
        <v>1.5619562963904652</v>
      </c>
      <c r="K3" s="12">
        <f>StockData!B4</f>
        <v>1.2</v>
      </c>
      <c r="M3" s="41" t="s">
        <v>33</v>
      </c>
      <c r="N3" s="42">
        <v>1.0699999999999999E-2</v>
      </c>
      <c r="O3" s="43">
        <v>42934</v>
      </c>
    </row>
    <row r="4" spans="1:19" ht="18">
      <c r="B4" s="12">
        <f>Portfolio!B4</f>
        <v>-1.4025440535562348E-2</v>
      </c>
      <c r="C4" s="12">
        <f>Portfolio!C4</f>
        <v>1.0802867647798623E-2</v>
      </c>
      <c r="D4" s="12">
        <f>Portfolio!D4</f>
        <v>4.9751188220294807E-3</v>
      </c>
      <c r="E4" s="12">
        <f>Portfolio!E4</f>
        <v>-1.0692806689899851E-3</v>
      </c>
      <c r="F4" s="12">
        <f>Portfolio!F4</f>
        <v>0</v>
      </c>
      <c r="G4" s="12">
        <f>Portfolio!G4</f>
        <v>4.2612086686796488E-3</v>
      </c>
      <c r="I4" s="2" t="str">
        <f>C2</f>
        <v>FB</v>
      </c>
      <c r="J4" s="16">
        <f>(Portfolio!Q12/(Portfolio!$Q$4)^2)</f>
        <v>1.1025088491549009</v>
      </c>
      <c r="K4" s="12">
        <f>StockData!C4</f>
        <v>0.45</v>
      </c>
      <c r="M4" s="3" t="s">
        <v>34</v>
      </c>
      <c r="N4" s="63">
        <f>AVERAGE(G3:G254)</f>
        <v>5.0443023692568658E-4</v>
      </c>
    </row>
    <row r="5" spans="1:19">
      <c r="B5" s="12">
        <f>Portfolio!B5</f>
        <v>2.2692508437271983E-2</v>
      </c>
      <c r="C5" s="12">
        <f>Portfolio!C5</f>
        <v>-1.0802867647798574E-2</v>
      </c>
      <c r="D5" s="12">
        <f>Portfolio!D5</f>
        <v>-1.6418209078620492E-2</v>
      </c>
      <c r="E5" s="12">
        <f>Portfolio!E5</f>
        <v>1.1880481096092858E-3</v>
      </c>
      <c r="F5" s="12">
        <f>Portfolio!F5</f>
        <v>0</v>
      </c>
      <c r="G5" s="12">
        <f>Portfolio!G5</f>
        <v>-3.6190700145063283E-3</v>
      </c>
      <c r="I5" s="2" t="str">
        <f>D2</f>
        <v>AXP</v>
      </c>
      <c r="J5" s="16">
        <f>(Portfolio!Q13/(Portfolio!$Q$4)^2)</f>
        <v>1.1232102463336371</v>
      </c>
      <c r="K5" s="12">
        <f>StockData!D4</f>
        <v>1.1299999999999999</v>
      </c>
    </row>
    <row r="6" spans="1:19">
      <c r="B6" s="12">
        <f>Portfolio!B6</f>
        <v>-1.4603876187042219E-2</v>
      </c>
      <c r="C6" s="12">
        <f>Portfolio!C6</f>
        <v>3.2283377104031273E-3</v>
      </c>
      <c r="D6" s="12">
        <f>Portfolio!D6</f>
        <v>1.3311589666567617E-2</v>
      </c>
      <c r="E6" s="12">
        <f>Portfolio!E6</f>
        <v>1.1875333658954549E-4</v>
      </c>
      <c r="F6" s="12">
        <f>Portfolio!F6</f>
        <v>-0.20763936477824438</v>
      </c>
      <c r="G6" s="12">
        <f>Portfolio!G6</f>
        <v>4.543626595285696E-3</v>
      </c>
      <c r="I6" s="2" t="str">
        <f>E2</f>
        <v>BND</v>
      </c>
      <c r="J6" s="16">
        <f>(Portfolio!Q14/(Portfolio!$Q$4)^2)</f>
        <v>-2.4758645833547484E-2</v>
      </c>
      <c r="K6" s="12">
        <f>StockData!E4</f>
        <v>1.07</v>
      </c>
      <c r="M6" s="3"/>
      <c r="N6" s="2" t="str">
        <f>B2</f>
        <v>BHP</v>
      </c>
      <c r="O6" s="2" t="str">
        <f t="shared" ref="O6:S6" si="0">C2</f>
        <v>FB</v>
      </c>
      <c r="P6" s="2" t="str">
        <f t="shared" si="0"/>
        <v>AXP</v>
      </c>
      <c r="Q6" s="2" t="str">
        <f t="shared" si="0"/>
        <v>BND</v>
      </c>
      <c r="R6" s="2" t="str">
        <f t="shared" si="0"/>
        <v>MDIT</v>
      </c>
      <c r="S6" s="2" t="str">
        <f t="shared" si="0"/>
        <v>SP500</v>
      </c>
    </row>
    <row r="7" spans="1:19">
      <c r="B7" s="12">
        <f>Portfolio!B7</f>
        <v>-9.8557293702499875E-3</v>
      </c>
      <c r="C7" s="12">
        <f>Portfolio!C7</f>
        <v>5.1930793686362012E-3</v>
      </c>
      <c r="D7" s="12">
        <f>Portfolio!D7</f>
        <v>7.775912002287226E-4</v>
      </c>
      <c r="E7" s="12">
        <f>Portfolio!E7</f>
        <v>-5.9382460161058856E-4</v>
      </c>
      <c r="F7" s="12">
        <f>Portfolio!F7</f>
        <v>0.43078291609245417</v>
      </c>
      <c r="G7" s="12">
        <f>Portfolio!G7</f>
        <v>-3.0160188196025378E-3</v>
      </c>
      <c r="I7" s="2" t="str">
        <f>F2</f>
        <v>MDIT</v>
      </c>
      <c r="J7" s="16">
        <f>(Portfolio!Q15/(Portfolio!$Q$4)^2)</f>
        <v>1.6966779448056395</v>
      </c>
      <c r="K7" s="12">
        <f>StockData!F4</f>
        <v>-0.64</v>
      </c>
      <c r="M7" s="3" t="s">
        <v>1</v>
      </c>
      <c r="N7" s="16">
        <f>J3</f>
        <v>1.5619562963904652</v>
      </c>
      <c r="O7" s="16">
        <f>J4</f>
        <v>1.1025088491549009</v>
      </c>
      <c r="P7" s="16">
        <f>J5</f>
        <v>1.1232102463336371</v>
      </c>
      <c r="Q7" s="16">
        <f>J6</f>
        <v>-2.4758645833547484E-2</v>
      </c>
      <c r="R7" s="16">
        <f>J7</f>
        <v>1.6966779448056395</v>
      </c>
      <c r="S7" s="16">
        <f>J8</f>
        <v>0.99603174603174549</v>
      </c>
    </row>
    <row r="8" spans="1:19" ht="18">
      <c r="B8" s="12">
        <f>Portfolio!B8</f>
        <v>4.1232205384653393E-2</v>
      </c>
      <c r="C8" s="12">
        <f>Portfolio!C8</f>
        <v>-3.3765401927745176E-3</v>
      </c>
      <c r="D8" s="12">
        <f>Portfolio!D8</f>
        <v>6.2161615748282807E-4</v>
      </c>
      <c r="E8" s="12">
        <f>Portfolio!E8</f>
        <v>-1.1882388037526775E-4</v>
      </c>
      <c r="F8" s="12">
        <f>Portfolio!F8</f>
        <v>-0.2876820724517809</v>
      </c>
      <c r="G8" s="12">
        <f>Portfolio!G8</f>
        <v>3.2273254255773474E-4</v>
      </c>
      <c r="I8" s="2" t="s">
        <v>2</v>
      </c>
      <c r="J8" s="16">
        <f>(Portfolio!Q16/(Portfolio!$Q$4)^2)</f>
        <v>0.99603174603174549</v>
      </c>
      <c r="M8" s="3" t="s">
        <v>35</v>
      </c>
      <c r="N8" s="17">
        <f>$N$3+(N7*($N$4-$N$3))</f>
        <v>-5.2250343867221664E-3</v>
      </c>
      <c r="O8" s="17">
        <f t="shared" ref="O8:S8" si="1">$N$3+(O7*($N$4-$N$3))</f>
        <v>-5.4070588596556723E-4</v>
      </c>
      <c r="P8" s="17">
        <f t="shared" si="1"/>
        <v>-7.5176842509448207E-4</v>
      </c>
      <c r="Q8" s="17">
        <f t="shared" si="1"/>
        <v>1.0952428500835183E-2</v>
      </c>
      <c r="R8" s="17">
        <f t="shared" si="1"/>
        <v>-6.5985983517354487E-3</v>
      </c>
      <c r="S8" s="17">
        <f t="shared" si="1"/>
        <v>5.448888470966206E-4</v>
      </c>
    </row>
    <row r="9" spans="1:19">
      <c r="B9" s="12">
        <f>Portfolio!B9</f>
        <v>9.7957549014863858E-3</v>
      </c>
      <c r="C9" s="12">
        <f>Portfolio!C9</f>
        <v>1.7337652360064123E-2</v>
      </c>
      <c r="D9" s="12">
        <f>Portfolio!D9</f>
        <v>3.4118054452032939E-3</v>
      </c>
      <c r="E9" s="12">
        <f>Portfolio!E9</f>
        <v>2.9657772012347387E-3</v>
      </c>
      <c r="F9" s="12">
        <f>Portfolio!F9</f>
        <v>0</v>
      </c>
      <c r="G9" s="12">
        <f>Portfolio!G9</f>
        <v>-1.1992611701764468E-3</v>
      </c>
      <c r="M9" s="3"/>
      <c r="N9" s="12"/>
      <c r="O9" s="12"/>
      <c r="P9" s="12"/>
      <c r="Q9" s="12"/>
      <c r="R9" s="12"/>
      <c r="S9" s="12"/>
    </row>
    <row r="10" spans="1:19">
      <c r="B10" s="12">
        <f>Portfolio!B10</f>
        <v>-6.407069741137552E-3</v>
      </c>
      <c r="C10" s="12">
        <f>Portfolio!C10</f>
        <v>1.3369000169634222E-2</v>
      </c>
      <c r="D10" s="12">
        <f>Portfolio!D10</f>
        <v>3.0917477810582131E-3</v>
      </c>
      <c r="E10" s="12">
        <f>Portfolio!E10</f>
        <v>-5.9239292808668971E-4</v>
      </c>
      <c r="F10" s="12">
        <f>Portfolio!F10</f>
        <v>0</v>
      </c>
      <c r="G10" s="12">
        <f>Portfolio!G10</f>
        <v>1.6049206929937636E-3</v>
      </c>
    </row>
    <row r="11" spans="1:19">
      <c r="B11" s="12">
        <f>Portfolio!B11</f>
        <v>4.3882602065407998E-3</v>
      </c>
      <c r="C11" s="12">
        <f>Portfolio!C11</f>
        <v>-8.5161436314993618E-3</v>
      </c>
      <c r="D11" s="12">
        <f>Portfolio!D11</f>
        <v>-5.1064250225515426E-3</v>
      </c>
      <c r="E11" s="12">
        <f>Portfolio!E11</f>
        <v>3.1950325600471011E-3</v>
      </c>
      <c r="F11" s="12">
        <f>Portfolio!F11</f>
        <v>-0.1431008436406733</v>
      </c>
      <c r="G11" s="12">
        <f>Portfolio!G11</f>
        <v>1.6299800885987742E-3</v>
      </c>
    </row>
    <row r="12" spans="1:19">
      <c r="B12" s="12">
        <f>Portfolio!B12</f>
        <v>-1.5614743333887435E-2</v>
      </c>
      <c r="C12" s="12">
        <f>Portfolio!C12</f>
        <v>2.9808360440119965E-3</v>
      </c>
      <c r="D12" s="12">
        <f>Portfolio!D12</f>
        <v>-5.1326344930025594E-3</v>
      </c>
      <c r="E12" s="12">
        <f>Portfolio!E12</f>
        <v>-5.0932891284179525E-3</v>
      </c>
      <c r="F12" s="12">
        <f>Portfolio!F12</f>
        <v>0</v>
      </c>
      <c r="G12" s="12">
        <f>Portfolio!G12</f>
        <v>-1.2705942552551364E-3</v>
      </c>
    </row>
    <row r="13" spans="1:19">
      <c r="B13" s="12">
        <f>Portfolio!B13</f>
        <v>-6.8449695835666078E-4</v>
      </c>
      <c r="C13" s="12">
        <f>Portfolio!C13</f>
        <v>-9.8626670891569738E-3</v>
      </c>
      <c r="D13" s="12">
        <f>Portfolio!D13</f>
        <v>-1.0344857306938609E-2</v>
      </c>
      <c r="E13" s="12">
        <f>Portfolio!E13</f>
        <v>-9.5048126320391839E-4</v>
      </c>
      <c r="F13" s="12">
        <f>Portfolio!F13</f>
        <v>0</v>
      </c>
      <c r="G13" s="12">
        <f>Portfolio!G13</f>
        <v>-6.3819410006827546E-3</v>
      </c>
      <c r="M13" s="21" t="s">
        <v>37</v>
      </c>
      <c r="N13" s="38"/>
    </row>
    <row r="14" spans="1:19">
      <c r="B14" s="12">
        <f>Portfolio!B14</f>
        <v>2.2678244632616085E-2</v>
      </c>
      <c r="C14" s="12">
        <f>Portfolio!C14</f>
        <v>-4.7230869943795852E-3</v>
      </c>
      <c r="D14" s="12">
        <f>Portfolio!D14</f>
        <v>5.6559615273407606E-3</v>
      </c>
      <c r="E14" s="12">
        <f>Portfolio!E14</f>
        <v>0</v>
      </c>
      <c r="F14" s="12">
        <f>Portfolio!F14</f>
        <v>0</v>
      </c>
      <c r="G14" s="12">
        <f>Portfolio!G14</f>
        <v>3.1290428248181399E-3</v>
      </c>
      <c r="M14" s="3" t="s">
        <v>38</v>
      </c>
      <c r="N14" s="12" t="s">
        <v>39</v>
      </c>
    </row>
    <row r="15" spans="1:19">
      <c r="B15" s="12">
        <f>Portfolio!B15</f>
        <v>1.1645481993952805E-2</v>
      </c>
      <c r="C15" s="12">
        <f>Portfolio!C15</f>
        <v>1.4987917600446725E-2</v>
      </c>
      <c r="D15" s="12">
        <f>Portfolio!D15</f>
        <v>1.721797390838629E-3</v>
      </c>
      <c r="E15" s="12">
        <f>Portfolio!E15</f>
        <v>1.7813911671544108E-3</v>
      </c>
      <c r="F15" s="12">
        <f>Portfolio!F15</f>
        <v>0</v>
      </c>
      <c r="G15" s="12">
        <f>Portfolio!G15</f>
        <v>2.1254932837361468E-4</v>
      </c>
      <c r="M15" s="3">
        <v>-1</v>
      </c>
      <c r="N15" s="17">
        <f>$N$3+(M15*($N$4-$N$3))</f>
        <v>2.0895569763074315E-2</v>
      </c>
    </row>
    <row r="16" spans="1:19">
      <c r="B16" s="12">
        <f>Portfolio!B16</f>
        <v>2.5797348957026109E-2</v>
      </c>
      <c r="C16" s="12">
        <f>Portfolio!C16</f>
        <v>6.3324406268823602E-3</v>
      </c>
      <c r="D16" s="12">
        <f>Portfolio!D16</f>
        <v>2.4410265765234206E-2</v>
      </c>
      <c r="E16" s="12">
        <f>Portfolio!E16</f>
        <v>-3.3277782274634422E-3</v>
      </c>
      <c r="F16" s="12">
        <f>Portfolio!F16</f>
        <v>0</v>
      </c>
      <c r="G16" s="12">
        <f>Portfolio!G16</f>
        <v>8.566697203483924E-3</v>
      </c>
      <c r="M16" s="3">
        <v>-0.5</v>
      </c>
      <c r="N16" s="17">
        <f t="shared" ref="N16:N19" si="2">$N$3+(M16*($N$4-$N$3))</f>
        <v>1.5797784881537158E-2</v>
      </c>
    </row>
    <row r="17" spans="2:20">
      <c r="B17" s="12">
        <f>Portfolio!B17</f>
        <v>1.4720265800809785E-2</v>
      </c>
      <c r="C17" s="12">
        <f>Portfolio!C17</f>
        <v>8.7855920544962693E-4</v>
      </c>
      <c r="D17" s="12">
        <f>Portfolio!D17</f>
        <v>4.7202981038026058E-3</v>
      </c>
      <c r="E17" s="12">
        <f>Portfolio!E17</f>
        <v>1.1906434013161273E-4</v>
      </c>
      <c r="F17" s="12">
        <f>Portfolio!F17</f>
        <v>0</v>
      </c>
      <c r="G17" s="12">
        <f>Portfolio!G17</f>
        <v>-9.0757701220377175E-4</v>
      </c>
      <c r="M17" s="3">
        <v>0</v>
      </c>
      <c r="N17" s="17">
        <f t="shared" si="2"/>
        <v>1.0699999999999999E-2</v>
      </c>
    </row>
    <row r="18" spans="2:20">
      <c r="B18" s="12">
        <f>Portfolio!B18</f>
        <v>-7.6530985777172713E-3</v>
      </c>
      <c r="C18" s="12">
        <f>Portfolio!C18</f>
        <v>-1.5979869172277335E-3</v>
      </c>
      <c r="D18" s="12">
        <f>Portfolio!D18</f>
        <v>-6.706365580743617E-3</v>
      </c>
      <c r="E18" s="12">
        <f>Portfolio!E18</f>
        <v>2.8527060490259114E-3</v>
      </c>
      <c r="F18" s="12">
        <f>Portfolio!F18</f>
        <v>0.43078291609245417</v>
      </c>
      <c r="G18" s="12">
        <f>Portfolio!G18</f>
        <v>3.8971768568868799E-4</v>
      </c>
      <c r="M18" s="3">
        <v>0.5</v>
      </c>
      <c r="N18" s="17">
        <f t="shared" si="2"/>
        <v>5.6022151184628426E-3</v>
      </c>
    </row>
    <row r="19" spans="2:20">
      <c r="B19" s="12">
        <f>Portfolio!B19</f>
        <v>-1.0943141067785402E-2</v>
      </c>
      <c r="C19" s="12">
        <f>Portfolio!C19</f>
        <v>-1.4403539627137504E-3</v>
      </c>
      <c r="D19" s="12">
        <f>Portfolio!D19</f>
        <v>-9.9901086750303798E-3</v>
      </c>
      <c r="E19" s="12">
        <f>Portfolio!E19</f>
        <v>1.3047982320617971E-3</v>
      </c>
      <c r="F19" s="12">
        <f>Portfolio!F19</f>
        <v>0</v>
      </c>
      <c r="G19" s="12">
        <f>Portfolio!G19</f>
        <v>-2.8687970637969228E-3</v>
      </c>
      <c r="M19" s="3">
        <v>1</v>
      </c>
      <c r="N19" s="17">
        <f t="shared" si="2"/>
        <v>5.0443023692568582E-4</v>
      </c>
    </row>
    <row r="20" spans="2:20">
      <c r="B20" s="12">
        <f>Portfolio!B20</f>
        <v>2.0817373387800889E-2</v>
      </c>
      <c r="C20" s="12">
        <f>Portfolio!C20</f>
        <v>1.6018096022794471E-4</v>
      </c>
      <c r="D20" s="12">
        <f>Portfolio!D20</f>
        <v>1.1365580713153354E-2</v>
      </c>
      <c r="E20" s="12">
        <f>Portfolio!E20</f>
        <v>-2.6113011871118129E-3</v>
      </c>
      <c r="F20" s="12">
        <f>Portfolio!F20</f>
        <v>0</v>
      </c>
      <c r="G20" s="12">
        <f>Portfolio!G20</f>
        <v>4.7234151815842293E-3</v>
      </c>
    </row>
    <row r="21" spans="2:20">
      <c r="B21" s="12">
        <f>Portfolio!B21</f>
        <v>-1.8554595595701905E-2</v>
      </c>
      <c r="C21" s="12">
        <f>Portfolio!C21</f>
        <v>-1.6018096022791324E-4</v>
      </c>
      <c r="D21" s="12">
        <f>Portfolio!D21</f>
        <v>-1.5284429079776114E-3</v>
      </c>
      <c r="E21" s="12">
        <f>Portfolio!E21</f>
        <v>2.2556310254811789E-3</v>
      </c>
      <c r="F21" s="12">
        <f>Portfolio!F21</f>
        <v>0</v>
      </c>
      <c r="G21" s="12">
        <f>Portfolio!G21</f>
        <v>-7.9636327962473777E-4</v>
      </c>
    </row>
    <row r="22" spans="2:20">
      <c r="B22" s="12">
        <f>Portfolio!B22</f>
        <v>7.3991651709193985E-3</v>
      </c>
      <c r="C22" s="12">
        <f>Portfolio!C22</f>
        <v>-7.8784474069675241E-3</v>
      </c>
      <c r="D22" s="12">
        <f>Portfolio!D22</f>
        <v>3.8165073643557316E-3</v>
      </c>
      <c r="E22" s="12">
        <f>Portfolio!E22</f>
        <v>-1.6615241975393193E-3</v>
      </c>
      <c r="F22" s="12">
        <f>Portfolio!F22</f>
        <v>0</v>
      </c>
      <c r="G22" s="12">
        <f>Portfolio!G22</f>
        <v>2.7890160588736079E-3</v>
      </c>
    </row>
    <row r="23" spans="2:20">
      <c r="B23" s="12">
        <f>Portfolio!B23</f>
        <v>9.5694189648691148E-3</v>
      </c>
      <c r="C23" s="12">
        <f>Portfolio!C23</f>
        <v>-4.8543702759481326E-3</v>
      </c>
      <c r="D23" s="12">
        <f>Portfolio!D23</f>
        <v>-5.0407805506359794E-3</v>
      </c>
      <c r="E23" s="12">
        <f>Portfolio!E23</f>
        <v>-4.7522870146560875E-4</v>
      </c>
      <c r="F23" s="12">
        <f>Portfolio!F23</f>
        <v>0</v>
      </c>
      <c r="G23" s="12">
        <f>Portfolio!G23</f>
        <v>-5.4941422173428317E-3</v>
      </c>
      <c r="M23" s="34" t="s">
        <v>72</v>
      </c>
    </row>
    <row r="24" spans="2:20">
      <c r="B24" s="12">
        <f>Portfolio!B24</f>
        <v>1.2931894458564673E-2</v>
      </c>
      <c r="C24" s="12">
        <f>Portfolio!C24</f>
        <v>8.6405832860234535E-3</v>
      </c>
      <c r="D24" s="12">
        <f>Portfolio!D24</f>
        <v>5.8023829199814608E-3</v>
      </c>
      <c r="E24" s="12">
        <f>Portfolio!E24</f>
        <v>1.5436326668796564E-3</v>
      </c>
      <c r="F24" s="12">
        <f>Portfolio!F24</f>
        <v>0</v>
      </c>
      <c r="G24" s="12">
        <f>Portfolio!G24</f>
        <v>1.8668463000156262E-3</v>
      </c>
      <c r="M24" s="34" t="s">
        <v>73</v>
      </c>
      <c r="O24" s="20">
        <f>O8</f>
        <v>-5.4070588596556723E-4</v>
      </c>
    </row>
    <row r="25" spans="2:20">
      <c r="B25" s="12">
        <f>Portfolio!B25</f>
        <v>1.8628232506127568E-2</v>
      </c>
      <c r="C25" s="12">
        <f>Portfolio!C25</f>
        <v>-3.7054898773264157E-3</v>
      </c>
      <c r="D25" s="12">
        <f>Portfolio!D25</f>
        <v>-7.6160236934544464E-4</v>
      </c>
      <c r="E25" s="12">
        <f>Portfolio!E25</f>
        <v>1.0673466644203003E-3</v>
      </c>
      <c r="F25" s="12">
        <f>Portfolio!F25</f>
        <v>0</v>
      </c>
      <c r="G25" s="12">
        <f>Portfolio!G25</f>
        <v>2.1972017746725615E-3</v>
      </c>
      <c r="M25" s="34" t="s">
        <v>74</v>
      </c>
      <c r="O25" s="32">
        <f>Portfolio!M2</f>
        <v>1.2327896981759545E-3</v>
      </c>
    </row>
    <row r="26" spans="2:20">
      <c r="B26" s="12">
        <f>Portfolio!B26</f>
        <v>-1.7688498700710018E-2</v>
      </c>
      <c r="C26" s="12">
        <f>Portfolio!C26</f>
        <v>-2.8286760459829419E-3</v>
      </c>
      <c r="D26" s="12">
        <f>Portfolio!D26</f>
        <v>-1.5248249836081061E-3</v>
      </c>
      <c r="E26" s="12">
        <f>Portfolio!E26</f>
        <v>-2.0170381163706471E-3</v>
      </c>
      <c r="F26" s="12">
        <f>Portfolio!F26</f>
        <v>0</v>
      </c>
      <c r="G26" s="12">
        <f>Portfolio!G26</f>
        <v>-1.4413098689576487E-3</v>
      </c>
      <c r="M26" s="23" t="s">
        <v>40</v>
      </c>
    </row>
    <row r="27" spans="2:20">
      <c r="B27" s="12">
        <f>Portfolio!B27</f>
        <v>-9.1210255053845047E-3</v>
      </c>
      <c r="C27" s="12">
        <f>Portfolio!C27</f>
        <v>4.7636761998078045E-3</v>
      </c>
      <c r="D27" s="12">
        <f>Portfolio!D27</f>
        <v>-2.5975719395944152E-3</v>
      </c>
      <c r="E27" s="12">
        <f>Portfolio!E27</f>
        <v>1.4241991742255035E-3</v>
      </c>
      <c r="F27" s="12">
        <f>Portfolio!F27</f>
        <v>0</v>
      </c>
      <c r="G27" s="12">
        <f>Portfolio!G27</f>
        <v>-5.6348160417969207E-4</v>
      </c>
      <c r="M27" s="12" t="s">
        <v>95</v>
      </c>
      <c r="N27" s="12"/>
      <c r="O27" s="12"/>
      <c r="P27" s="12"/>
      <c r="Q27" s="12"/>
      <c r="R27" s="12"/>
      <c r="S27" s="12"/>
      <c r="T27" s="12"/>
    </row>
    <row r="28" spans="2:20">
      <c r="B28" s="12">
        <f>Portfolio!B28</f>
        <v>3.2331041555539029E-2</v>
      </c>
      <c r="C28" s="12">
        <f>Portfolio!C28</f>
        <v>1.7704897235015667E-3</v>
      </c>
      <c r="D28" s="12">
        <f>Portfolio!D28</f>
        <v>4.8839992925480621E-3</v>
      </c>
      <c r="E28" s="12">
        <f>Portfolio!E28</f>
        <v>4.7428267148092205E-4</v>
      </c>
      <c r="F28" s="12">
        <f>Portfolio!F28</f>
        <v>0</v>
      </c>
      <c r="G28" s="12">
        <f>Portfolio!G28</f>
        <v>1.9498668278891155E-3</v>
      </c>
      <c r="M28" s="12" t="s">
        <v>93</v>
      </c>
      <c r="N28" s="12"/>
      <c r="O28" s="12"/>
      <c r="P28" s="12"/>
      <c r="Q28" s="12"/>
      <c r="R28" s="12"/>
      <c r="S28" s="12"/>
      <c r="T28" s="12"/>
    </row>
    <row r="29" spans="2:20">
      <c r="B29" s="12">
        <f>Portfolio!B29</f>
        <v>-2.1958482739915953E-2</v>
      </c>
      <c r="C29" s="12">
        <f>Portfolio!C29</f>
        <v>-7.1817938578313291E-3</v>
      </c>
      <c r="D29" s="12">
        <f>Portfolio!D29</f>
        <v>-7.9486200229761366E-3</v>
      </c>
      <c r="E29" s="12">
        <f>Portfolio!E29</f>
        <v>-1.1858218328505831E-4</v>
      </c>
      <c r="F29" s="12">
        <f>Portfolio!F29</f>
        <v>-8.7011376989629685E-2</v>
      </c>
      <c r="G29" s="12">
        <f>Portfolio!G29</f>
        <v>-5.2540552892296902E-3</v>
      </c>
      <c r="M29" s="12"/>
      <c r="N29" s="12"/>
      <c r="O29" s="12"/>
      <c r="P29" s="12"/>
      <c r="Q29" s="12"/>
      <c r="R29" s="12"/>
      <c r="S29" s="12"/>
      <c r="T29" s="12"/>
    </row>
    <row r="30" spans="2:20">
      <c r="B30" s="12">
        <f>Portfolio!B30</f>
        <v>1.15032517172973E-2</v>
      </c>
      <c r="C30" s="12">
        <f>Portfolio!C30</f>
        <v>3.3148431265803808E-3</v>
      </c>
      <c r="D30" s="12">
        <f>Portfolio!D30</f>
        <v>-2.4585752255596527E-3</v>
      </c>
      <c r="E30" s="12">
        <f>Portfolio!E30</f>
        <v>-1.0675049943226083E-3</v>
      </c>
      <c r="F30" s="12">
        <f>Portfolio!F30</f>
        <v>0</v>
      </c>
      <c r="G30" s="12">
        <f>Portfolio!G30</f>
        <v>-1.3661600732483932E-3</v>
      </c>
      <c r="M30" s="12"/>
      <c r="N30" s="12"/>
      <c r="O30" s="12"/>
      <c r="P30" s="12"/>
      <c r="Q30" s="12"/>
      <c r="R30" s="12"/>
      <c r="S30" s="12"/>
      <c r="T30" s="12"/>
    </row>
    <row r="31" spans="2:20">
      <c r="B31" s="12">
        <f>Portfolio!B31</f>
        <v>-8.0695040013398882E-3</v>
      </c>
      <c r="C31" s="12">
        <f>Portfolio!C31</f>
        <v>8.5996110328439811E-3</v>
      </c>
      <c r="D31" s="12">
        <f>Portfolio!D31</f>
        <v>-3.2359839992906606E-3</v>
      </c>
      <c r="E31" s="12">
        <f>Portfolio!E31</f>
        <v>-2.4953847392613763E-3</v>
      </c>
      <c r="F31" s="12">
        <f>Portfolio!F31</f>
        <v>0</v>
      </c>
      <c r="G31" s="12">
        <f>Portfolio!G31</f>
        <v>-1.5800644041810373E-3</v>
      </c>
      <c r="M31" s="12"/>
      <c r="N31" s="12"/>
      <c r="O31" s="12"/>
      <c r="P31" s="12"/>
      <c r="Q31" s="12"/>
      <c r="R31" s="12"/>
      <c r="S31" s="12"/>
      <c r="T31" s="12"/>
    </row>
    <row r="32" spans="2:20">
      <c r="B32" s="12">
        <f>Portfolio!B32</f>
        <v>3.7324771750825636E-3</v>
      </c>
      <c r="C32" s="12">
        <f>Portfolio!C32</f>
        <v>1.2564793532562709E-2</v>
      </c>
      <c r="D32" s="12">
        <f>Portfolio!D32</f>
        <v>1.120410786092065E-2</v>
      </c>
      <c r="E32" s="12">
        <f>Portfolio!E32</f>
        <v>3.4443053436680185E-3</v>
      </c>
      <c r="F32" s="12">
        <f>Portfolio!F32</f>
        <v>0</v>
      </c>
      <c r="G32" s="12">
        <f>Portfolio!G32</f>
        <v>5.2144285434831354E-3</v>
      </c>
      <c r="M32" s="12"/>
      <c r="N32" s="12"/>
      <c r="O32" s="12"/>
    </row>
    <row r="33" spans="2:7">
      <c r="B33" s="12">
        <f>Portfolio!B33</f>
        <v>-2.2606897183914881E-2</v>
      </c>
      <c r="C33" s="12">
        <f>Portfolio!C33</f>
        <v>-5.5472446577512222E-3</v>
      </c>
      <c r="D33" s="12">
        <f>Portfolio!D33</f>
        <v>-1.0689472378757885E-3</v>
      </c>
      <c r="E33" s="12">
        <f>Portfolio!E33</f>
        <v>-8.3030670692799016E-4</v>
      </c>
      <c r="F33" s="12">
        <f>Portfolio!F33</f>
        <v>0</v>
      </c>
      <c r="G33" s="12">
        <f>Portfolio!G33</f>
        <v>-1.9555915792795644E-3</v>
      </c>
    </row>
    <row r="34" spans="2:7">
      <c r="B34" s="12">
        <f>Portfolio!B34</f>
        <v>-4.8472653450777871E-2</v>
      </c>
      <c r="C34" s="12">
        <f>Portfolio!C34</f>
        <v>2.2226315001028858E-3</v>
      </c>
      <c r="D34" s="12">
        <f>Portfolio!D34</f>
        <v>1.9843553942129337E-3</v>
      </c>
      <c r="E34" s="12">
        <f>Portfolio!E34</f>
        <v>-7.1222701757730632E-4</v>
      </c>
      <c r="F34" s="12">
        <f>Portfolio!F34</f>
        <v>0</v>
      </c>
      <c r="G34" s="12">
        <f>Portfolio!G34</f>
        <v>-2.3786910985704626E-3</v>
      </c>
    </row>
    <row r="35" spans="2:7">
      <c r="B35" s="12">
        <f>Portfolio!B35</f>
        <v>7.6374271292113521E-3</v>
      </c>
      <c r="C35" s="12">
        <f>Portfolio!C35</f>
        <v>3.9632962429162957E-4</v>
      </c>
      <c r="D35" s="12">
        <f>Portfolio!D35</f>
        <v>-1.1039685616609679E-2</v>
      </c>
      <c r="E35" s="12">
        <f>Portfolio!E35</f>
        <v>-5.9387064891072412E-4</v>
      </c>
      <c r="F35" s="12">
        <f>Portfolio!F35</f>
        <v>0</v>
      </c>
      <c r="G35" s="12">
        <f>Portfolio!G35</f>
        <v>-4.1385504576534266E-5</v>
      </c>
    </row>
    <row r="36" spans="2:7">
      <c r="B36" s="12">
        <f>Portfolio!B36</f>
        <v>1.2818614096563635E-2</v>
      </c>
      <c r="C36" s="12">
        <f>Portfolio!C36</f>
        <v>2.6911841475840748E-3</v>
      </c>
      <c r="D36" s="12">
        <f>Portfolio!D36</f>
        <v>5.0749973190048897E-3</v>
      </c>
      <c r="E36" s="12">
        <f>Portfolio!E36</f>
        <v>-1.4269086420203745E-3</v>
      </c>
      <c r="F36" s="12">
        <f>Portfolio!F36</f>
        <v>0</v>
      </c>
      <c r="G36" s="12">
        <f>Portfolio!G36</f>
        <v>4.1922415783452651E-3</v>
      </c>
    </row>
    <row r="37" spans="2:7">
      <c r="B37" s="12">
        <f>Portfolio!B37</f>
        <v>3.1503697704936107E-2</v>
      </c>
      <c r="C37" s="12">
        <f>Portfolio!C37</f>
        <v>2.5133964514046359E-2</v>
      </c>
      <c r="D37" s="12">
        <f>Portfolio!D37</f>
        <v>8.7056675455497376E-3</v>
      </c>
      <c r="E37" s="12">
        <f>Portfolio!E37</f>
        <v>2.9703579972989499E-3</v>
      </c>
      <c r="F37" s="12">
        <f>Portfolio!F37</f>
        <v>0</v>
      </c>
      <c r="G37" s="12">
        <f>Portfolio!G37</f>
        <v>2.9772423706444862E-3</v>
      </c>
    </row>
    <row r="38" spans="2:7">
      <c r="B38" s="12">
        <f>Portfolio!B38</f>
        <v>-1.7880393061354097E-2</v>
      </c>
      <c r="C38" s="12">
        <f>Portfolio!C38</f>
        <v>1.012361591178957E-2</v>
      </c>
      <c r="D38" s="12">
        <f>Portfolio!D38</f>
        <v>6.5176431853263984E-3</v>
      </c>
      <c r="E38" s="12">
        <f>Portfolio!E38</f>
        <v>1.1865472180346223E-4</v>
      </c>
      <c r="F38" s="12">
        <f>Portfolio!F38</f>
        <v>0</v>
      </c>
      <c r="G38" s="12">
        <f>Portfolio!G38</f>
        <v>-1.4639577393839857E-4</v>
      </c>
    </row>
    <row r="39" spans="2:7">
      <c r="B39" s="12">
        <f>Portfolio!B39</f>
        <v>6.1024437634749689E-3</v>
      </c>
      <c r="C39" s="12">
        <f>Portfolio!C39</f>
        <v>-5.9697022465108858E-3</v>
      </c>
      <c r="D39" s="12">
        <f>Portfolio!D39</f>
        <v>7.5505553689127918E-4</v>
      </c>
      <c r="E39" s="12">
        <f>Portfolio!E39</f>
        <v>-3.8031896161601704E-3</v>
      </c>
      <c r="F39" s="12">
        <f>Portfolio!F39</f>
        <v>0</v>
      </c>
      <c r="G39" s="12">
        <f>Portfolio!G39</f>
        <v>-2.2254880636449503E-3</v>
      </c>
    </row>
    <row r="40" spans="2:7">
      <c r="B40" s="12">
        <f>Portfolio!B40</f>
        <v>-1.5814433184537471E-2</v>
      </c>
      <c r="C40" s="12">
        <f>Portfolio!C40</f>
        <v>-2.4635087955163091E-2</v>
      </c>
      <c r="D40" s="12">
        <f>Portfolio!D40</f>
        <v>-1.7052712120687312E-2</v>
      </c>
      <c r="E40" s="12">
        <f>Portfolio!E40</f>
        <v>-4.4155688565794497E-3</v>
      </c>
      <c r="F40" s="12">
        <f>Portfolio!F40</f>
        <v>0</v>
      </c>
      <c r="G40" s="12">
        <f>Portfolio!G40</f>
        <v>-2.482774229870716E-2</v>
      </c>
    </row>
    <row r="41" spans="2:7">
      <c r="B41" s="12">
        <f>Portfolio!B41</f>
        <v>9.067419637942966E-3</v>
      </c>
      <c r="C41" s="12">
        <f>Portfolio!C41</f>
        <v>1.2432264587029397E-2</v>
      </c>
      <c r="D41" s="12">
        <f>Portfolio!D41</f>
        <v>1.1906704094394859E-2</v>
      </c>
      <c r="E41" s="12">
        <f>Portfolio!E41</f>
        <v>3.5872048217256374E-4</v>
      </c>
      <c r="F41" s="12">
        <f>Portfolio!F41</f>
        <v>0</v>
      </c>
      <c r="G41" s="12">
        <f>Portfolio!G41</f>
        <v>1.4570387013562412E-2</v>
      </c>
    </row>
    <row r="42" spans="2:7">
      <c r="B42" s="12">
        <f>Portfolio!B42</f>
        <v>-5.4658378489515984E-2</v>
      </c>
      <c r="C42" s="12">
        <f>Portfolio!C42</f>
        <v>-1.156717073969407E-2</v>
      </c>
      <c r="D42" s="12">
        <f>Portfolio!D42</f>
        <v>-2.3646134195691487E-2</v>
      </c>
      <c r="E42" s="12">
        <f>Portfolio!E42</f>
        <v>-2.8735292589147751E-3</v>
      </c>
      <c r="F42" s="12">
        <f>Portfolio!F42</f>
        <v>0</v>
      </c>
      <c r="G42" s="12">
        <f>Portfolio!G42</f>
        <v>-1.4941748028884077E-2</v>
      </c>
    </row>
    <row r="43" spans="2:7">
      <c r="B43" s="12">
        <f>Portfolio!B43</f>
        <v>2.0556713415574909E-2</v>
      </c>
      <c r="C43" s="12">
        <f>Portfolio!C43</f>
        <v>4.3924928164392101E-3</v>
      </c>
      <c r="D43" s="12">
        <f>Portfolio!D43</f>
        <v>-1.3767442003575055E-2</v>
      </c>
      <c r="E43" s="12">
        <f>Portfolio!E43</f>
        <v>1.3180757688492203E-3</v>
      </c>
      <c r="F43" s="12">
        <f>Portfolio!F43</f>
        <v>0</v>
      </c>
      <c r="G43" s="12">
        <f>Portfolio!G43</f>
        <v>-5.8784939968330771E-4</v>
      </c>
    </row>
    <row r="44" spans="2:7">
      <c r="B44" s="12">
        <f>Portfolio!B44</f>
        <v>1.9815707826464593E-2</v>
      </c>
      <c r="C44" s="12">
        <f>Portfolio!C44</f>
        <v>4.529204940782636E-3</v>
      </c>
      <c r="D44" s="12">
        <f>Portfolio!D44</f>
        <v>5.4984349429861813E-3</v>
      </c>
      <c r="E44" s="12">
        <f>Portfolio!E44</f>
        <v>8.3787183457313815E-4</v>
      </c>
      <c r="F44" s="12">
        <f>Portfolio!F44</f>
        <v>0</v>
      </c>
      <c r="G44" s="12">
        <f>Portfolio!G44</f>
        <v>1.0058516338082277E-2</v>
      </c>
    </row>
    <row r="45" spans="2:7">
      <c r="B45" s="12">
        <f>Portfolio!B45</f>
        <v>-2.0149352539044926E-2</v>
      </c>
      <c r="C45" s="12">
        <f>Portfolio!C45</f>
        <v>5.5939930169073525E-3</v>
      </c>
      <c r="D45" s="12">
        <f>Portfolio!D45</f>
        <v>-2.6669087472476543E-3</v>
      </c>
      <c r="E45" s="12">
        <f>Portfolio!E45</f>
        <v>8.3717039303924734E-4</v>
      </c>
      <c r="F45" s="12">
        <f>Portfolio!F45</f>
        <v>0</v>
      </c>
      <c r="G45" s="12">
        <f>Portfolio!G45</f>
        <v>-3.7794279558526649E-3</v>
      </c>
    </row>
    <row r="46" spans="2:7">
      <c r="B46" s="12">
        <f>Portfolio!B46</f>
        <v>1.720191303829206E-2</v>
      </c>
      <c r="C46" s="12">
        <f>Portfolio!C46</f>
        <v>-3.2594549916449469E-3</v>
      </c>
      <c r="D46" s="12">
        <f>Portfolio!D46</f>
        <v>6.263691106334188E-3</v>
      </c>
      <c r="E46" s="12">
        <f>Portfolio!E46</f>
        <v>-7.1760348352827735E-4</v>
      </c>
      <c r="F46" s="12">
        <f>Portfolio!F46</f>
        <v>0</v>
      </c>
      <c r="G46" s="12">
        <f>Portfolio!G46</f>
        <v>-1.8603270347706181E-5</v>
      </c>
    </row>
    <row r="47" spans="2:7">
      <c r="B47" s="12">
        <f>Portfolio!B47</f>
        <v>1.8843962404792663E-2</v>
      </c>
      <c r="C47" s="12">
        <f>Portfolio!C47</f>
        <v>-7.7694432562188263E-5</v>
      </c>
      <c r="D47" s="12">
        <f>Portfolio!D47</f>
        <v>-5.3216122247734619E-3</v>
      </c>
      <c r="E47" s="12">
        <f>Portfolio!E47</f>
        <v>2.3929426380860501E-4</v>
      </c>
      <c r="F47" s="12">
        <f>Portfolio!F47</f>
        <v>0</v>
      </c>
      <c r="G47" s="12">
        <f>Portfolio!G47</f>
        <v>2.9909368142030094E-4</v>
      </c>
    </row>
    <row r="48" spans="2:7">
      <c r="B48" s="12">
        <f>Portfolio!B48</f>
        <v>3.5102418159281147E-2</v>
      </c>
      <c r="C48" s="12">
        <f>Portfolio!C48</f>
        <v>1.0055023187079811E-2</v>
      </c>
      <c r="D48" s="12">
        <f>Portfolio!D48</f>
        <v>8.7500245768659893E-3</v>
      </c>
      <c r="E48" s="12">
        <f>Portfolio!E48</f>
        <v>2.8663222948424106E-3</v>
      </c>
      <c r="F48" s="12">
        <f>Portfolio!F48</f>
        <v>0</v>
      </c>
      <c r="G48" s="12">
        <f>Portfolio!G48</f>
        <v>1.0858000137422273E-2</v>
      </c>
    </row>
    <row r="49" spans="2:7">
      <c r="B49" s="12">
        <f>Portfolio!B49</f>
        <v>8.663389715060376E-3</v>
      </c>
      <c r="C49" s="12">
        <f>Portfolio!C49</f>
        <v>1.076840330550108E-3</v>
      </c>
      <c r="D49" s="12">
        <f>Portfolio!D49</f>
        <v>5.4301275443575754E-3</v>
      </c>
      <c r="E49" s="12">
        <f>Portfolio!E49</f>
        <v>2.0253656183504636E-3</v>
      </c>
      <c r="F49" s="12">
        <f>Portfolio!F49</f>
        <v>0</v>
      </c>
      <c r="G49" s="12">
        <f>Portfolio!G49</f>
        <v>6.478752169386928E-3</v>
      </c>
    </row>
    <row r="50" spans="2:7">
      <c r="B50" s="12">
        <f>Portfolio!B50</f>
        <v>2.4616012430011677E-3</v>
      </c>
      <c r="C50" s="12">
        <f>Portfolio!C50</f>
        <v>-1.6431953908279173E-2</v>
      </c>
      <c r="D50" s="12">
        <f>Portfolio!D50</f>
        <v>-1.2142101701597399E-2</v>
      </c>
      <c r="E50" s="12">
        <f>Portfolio!E50</f>
        <v>-2.3803119213748237E-4</v>
      </c>
      <c r="F50" s="12">
        <f>Portfolio!F50</f>
        <v>0</v>
      </c>
      <c r="G50" s="12">
        <f>Portfolio!G50</f>
        <v>-5.7532933124543554E-3</v>
      </c>
    </row>
    <row r="51" spans="2:7">
      <c r="B51" s="12">
        <f>Portfolio!B51</f>
        <v>2.7620087295742637E-3</v>
      </c>
      <c r="C51" s="12">
        <f>Portfolio!C51</f>
        <v>-5.0926659025062422E-3</v>
      </c>
      <c r="D51" s="12">
        <f>Portfolio!D51</f>
        <v>-6.7573135807258789E-3</v>
      </c>
      <c r="E51" s="12">
        <f>Portfolio!E51</f>
        <v>1.6652674341075912E-3</v>
      </c>
      <c r="F51" s="12">
        <f>Portfolio!F51</f>
        <v>0.13580154115906162</v>
      </c>
      <c r="G51" s="12">
        <f>Portfolio!G51</f>
        <v>-8.6248497700706916E-3</v>
      </c>
    </row>
    <row r="52" spans="2:7">
      <c r="B52" s="12">
        <f>Portfolio!B52</f>
        <v>-3.0657471504488826E-4</v>
      </c>
      <c r="C52" s="12">
        <f>Portfolio!C52</f>
        <v>1.0781385682927563E-2</v>
      </c>
      <c r="D52" s="12">
        <f>Portfolio!D52</f>
        <v>1.3469287737965741E-2</v>
      </c>
      <c r="E52" s="12">
        <f>Portfolio!E52</f>
        <v>1.1877778066082042E-3</v>
      </c>
      <c r="F52" s="12">
        <f>Portfolio!F52</f>
        <v>0.14732471475685835</v>
      </c>
      <c r="G52" s="12">
        <f>Portfolio!G52</f>
        <v>6.4234951715066626E-3</v>
      </c>
    </row>
    <row r="53" spans="2:7">
      <c r="B53" s="12">
        <f>Portfolio!B53</f>
        <v>4.4371759101614922E-2</v>
      </c>
      <c r="C53" s="12">
        <f>Portfolio!C53</f>
        <v>4.1873045377378649E-3</v>
      </c>
      <c r="D53" s="12">
        <f>Portfolio!D53</f>
        <v>-9.3382107953265037E-4</v>
      </c>
      <c r="E53" s="12">
        <f>Portfolio!E53</f>
        <v>0</v>
      </c>
      <c r="F53" s="12">
        <f>Portfolio!F53</f>
        <v>0</v>
      </c>
      <c r="G53" s="12">
        <f>Portfolio!G53</f>
        <v>5.2825763509087575E-3</v>
      </c>
    </row>
    <row r="54" spans="2:7">
      <c r="B54" s="12">
        <f>Portfolio!B54</f>
        <v>8.7592968804428226E-3</v>
      </c>
      <c r="C54" s="12">
        <f>Portfolio!C54</f>
        <v>-8.8606209695327436E-3</v>
      </c>
      <c r="D54" s="12">
        <f>Portfolio!D54</f>
        <v>-1.3324156677752998E-2</v>
      </c>
      <c r="E54" s="12">
        <f>Portfolio!E54</f>
        <v>1.1872514844164521E-4</v>
      </c>
      <c r="F54" s="12">
        <f>Portfolio!F54</f>
        <v>-0.35863380842406534</v>
      </c>
      <c r="G54" s="12">
        <f>Portfolio!G54</f>
        <v>-9.3651275565667449E-3</v>
      </c>
    </row>
    <row r="55" spans="2:7">
      <c r="B55" s="12">
        <f>Portfolio!B55</f>
        <v>7.2411608370824285E-3</v>
      </c>
      <c r="C55" s="12">
        <f>Portfolio!C55</f>
        <v>1.4043378809782095E-3</v>
      </c>
      <c r="D55" s="12">
        <f>Portfolio!D55</f>
        <v>1.0517356188666628E-2</v>
      </c>
      <c r="E55" s="12">
        <f>Portfolio!E55</f>
        <v>-1.3065029550500143E-3</v>
      </c>
      <c r="F55" s="12">
        <f>Portfolio!F55</f>
        <v>0</v>
      </c>
      <c r="G55" s="12">
        <f>Portfolio!G55</f>
        <v>7.9363927170502876E-3</v>
      </c>
    </row>
    <row r="56" spans="2:7">
      <c r="B56" s="12">
        <f>Portfolio!B56</f>
        <v>5.7552964617537178E-3</v>
      </c>
      <c r="C56" s="12">
        <f>Portfolio!C56</f>
        <v>3.8904498528480858E-3</v>
      </c>
      <c r="D56" s="12">
        <f>Portfolio!D56</f>
        <v>-3.5979701919741079E-3</v>
      </c>
      <c r="E56" s="12">
        <f>Portfolio!E56</f>
        <v>-2.9756613395899023E-3</v>
      </c>
      <c r="F56" s="12">
        <f>Portfolio!F56</f>
        <v>0</v>
      </c>
      <c r="G56" s="12">
        <f>Portfolio!G56</f>
        <v>-3.2660234772408018E-3</v>
      </c>
    </row>
    <row r="57" spans="2:7">
      <c r="B57" s="12">
        <f>Portfolio!B57</f>
        <v>-5.7552964617537472E-3</v>
      </c>
      <c r="C57" s="12">
        <f>Portfolio!C57</f>
        <v>-4.5143444229437026E-3</v>
      </c>
      <c r="D57" s="12">
        <f>Portfolio!D57</f>
        <v>1.5659101104102239E-3</v>
      </c>
      <c r="E57" s="12">
        <f>Portfolio!E57</f>
        <v>-3.3432628155730423E-3</v>
      </c>
      <c r="F57" s="12">
        <f>Portfolio!F57</f>
        <v>0</v>
      </c>
      <c r="G57" s="12">
        <f>Portfolio!G57</f>
        <v>-4.9678818158212078E-3</v>
      </c>
    </row>
    <row r="58" spans="2:7">
      <c r="B58" s="12">
        <f>Portfolio!B58</f>
        <v>1.8585152254670452E-2</v>
      </c>
      <c r="C58" s="12">
        <f>Portfolio!C58</f>
        <v>2.1818679015524721E-3</v>
      </c>
      <c r="D58" s="12">
        <f>Portfolio!D58</f>
        <v>7.016493999592986E-3</v>
      </c>
      <c r="E58" s="12">
        <f>Portfolio!E58</f>
        <v>-1.675844279260816E-3</v>
      </c>
      <c r="F58" s="12">
        <f>Portfolio!F58</f>
        <v>0</v>
      </c>
      <c r="G58" s="12">
        <f>Portfolio!G58</f>
        <v>4.2874861231427417E-3</v>
      </c>
    </row>
    <row r="59" spans="2:7">
      <c r="B59" s="12">
        <f>Portfolio!B59</f>
        <v>-6.5368714585520545E-3</v>
      </c>
      <c r="C59" s="12">
        <f>Portfolio!C59</f>
        <v>2.099483635000315E-3</v>
      </c>
      <c r="D59" s="12">
        <f>Portfolio!D59</f>
        <v>-3.8326179261382827E-2</v>
      </c>
      <c r="E59" s="12">
        <f>Portfolio!E59</f>
        <v>-3.5946318116135049E-4</v>
      </c>
      <c r="F59" s="12">
        <f>Portfolio!F59</f>
        <v>-0.24294617861038947</v>
      </c>
      <c r="G59" s="12">
        <f>Portfolio!G59</f>
        <v>4.8144428658220277E-4</v>
      </c>
    </row>
    <row r="60" spans="2:7">
      <c r="B60" s="12">
        <f>Portfolio!B60</f>
        <v>8.2352018978983661E-3</v>
      </c>
      <c r="C60" s="12">
        <f>Portfolio!C60</f>
        <v>1.9400152773017408E-3</v>
      </c>
      <c r="D60" s="12">
        <f>Portfolio!D60</f>
        <v>-2.9102850672999194E-3</v>
      </c>
      <c r="E60" s="12">
        <f>Portfolio!E60</f>
        <v>8.3857445252921963E-4</v>
      </c>
      <c r="F60" s="12">
        <f>Portfolio!F60</f>
        <v>0</v>
      </c>
      <c r="G60" s="12">
        <f>Portfolio!G60</f>
        <v>-3.2587877673729898E-3</v>
      </c>
    </row>
    <row r="61" spans="2:7">
      <c r="B61" s="12">
        <f>Portfolio!B61</f>
        <v>1.543454218800629E-2</v>
      </c>
      <c r="C61" s="12">
        <f>Portfolio!C61</f>
        <v>9.6440199051539624E-3</v>
      </c>
      <c r="D61" s="12">
        <f>Portfolio!D61</f>
        <v>2.2643386676269961E-3</v>
      </c>
      <c r="E61" s="12">
        <f>Portfolio!E61</f>
        <v>-1.0783443206323737E-3</v>
      </c>
      <c r="F61" s="12">
        <f>Portfolio!F61</f>
        <v>0</v>
      </c>
      <c r="G61" s="12">
        <f>Portfolio!G61</f>
        <v>4.5953303755956135E-3</v>
      </c>
    </row>
    <row r="62" spans="2:7">
      <c r="B62" s="12">
        <f>Portfolio!B62</f>
        <v>-2.6239338647535401E-2</v>
      </c>
      <c r="C62" s="12">
        <f>Portfolio!C62</f>
        <v>-1.0497162980395514E-2</v>
      </c>
      <c r="D62" s="12">
        <f>Portfolio!D62</f>
        <v>-1.6944051100749282E-2</v>
      </c>
      <c r="E62" s="12">
        <f>Portfolio!E62</f>
        <v>-1.5595588402407298E-3</v>
      </c>
      <c r="F62" s="12">
        <f>Portfolio!F62</f>
        <v>0</v>
      </c>
      <c r="G62" s="12">
        <f>Portfolio!G62</f>
        <v>-1.2524577866582336E-2</v>
      </c>
    </row>
    <row r="63" spans="2:7">
      <c r="B63" s="12">
        <f>Portfolio!B63</f>
        <v>8.5720824958157723E-4</v>
      </c>
      <c r="C63" s="12">
        <f>Portfolio!C63</f>
        <v>1.3181717469288147E-3</v>
      </c>
      <c r="D63" s="12">
        <f>Portfolio!D63</f>
        <v>-2.7972375293937668E-3</v>
      </c>
      <c r="E63" s="12">
        <f>Portfolio!E63</f>
        <v>6.0007204465348577E-4</v>
      </c>
      <c r="F63" s="12">
        <f>Portfolio!F63</f>
        <v>0</v>
      </c>
      <c r="G63" s="12">
        <f>Portfolio!G63</f>
        <v>1.1459325937728834E-3</v>
      </c>
    </row>
    <row r="64" spans="2:7">
      <c r="B64" s="12">
        <f>Portfolio!B64</f>
        <v>-2.7803674613092133E-2</v>
      </c>
      <c r="C64" s="12">
        <f>Portfolio!C64</f>
        <v>-9.5769251892904896E-3</v>
      </c>
      <c r="D64" s="12">
        <f>Portfolio!D64</f>
        <v>-4.6242692199347721E-3</v>
      </c>
      <c r="E64" s="12">
        <f>Portfolio!E64</f>
        <v>1.199256663690235E-3</v>
      </c>
      <c r="F64" s="12">
        <f>Portfolio!F64</f>
        <v>0</v>
      </c>
      <c r="G64" s="12">
        <f>Portfolio!G64</f>
        <v>-3.104076499634731E-3</v>
      </c>
    </row>
    <row r="65" spans="2:7">
      <c r="B65" s="12">
        <f>Portfolio!B65</f>
        <v>-1.7635806780869512E-3</v>
      </c>
      <c r="C65" s="12">
        <f>Portfolio!C65</f>
        <v>4.6927651001149855E-4</v>
      </c>
      <c r="D65" s="12">
        <f>Portfolio!D65</f>
        <v>-4.3131784797546292E-3</v>
      </c>
      <c r="E65" s="12">
        <f>Portfolio!E65</f>
        <v>-2.0395304414895198E-3</v>
      </c>
      <c r="F65" s="12">
        <f>Portfolio!F65</f>
        <v>0</v>
      </c>
      <c r="G65" s="12">
        <f>Portfolio!G65</f>
        <v>2.0158385876223729E-4</v>
      </c>
    </row>
    <row r="66" spans="2:7">
      <c r="B66" s="12">
        <f>Portfolio!B66</f>
        <v>-3.2415232490664962E-3</v>
      </c>
      <c r="C66" s="12">
        <f>Portfolio!C66</f>
        <v>-2.6622520043442033E-3</v>
      </c>
      <c r="D66" s="12">
        <f>Portfolio!D66</f>
        <v>-4.1649371605104275E-3</v>
      </c>
      <c r="E66" s="12">
        <f>Portfolio!E66</f>
        <v>2.1593099378262922E-3</v>
      </c>
      <c r="F66" s="12">
        <f>Portfolio!F66</f>
        <v>0</v>
      </c>
      <c r="G66" s="12">
        <f>Portfolio!G66</f>
        <v>-3.0426178920773266E-3</v>
      </c>
    </row>
    <row r="67" spans="2:7">
      <c r="B67" s="12">
        <f>Portfolio!B67</f>
        <v>1.7844585636778432E-2</v>
      </c>
      <c r="C67" s="12">
        <f>Portfolio!C67</f>
        <v>8.043508813402515E-3</v>
      </c>
      <c r="D67" s="12">
        <f>Portfolio!D67</f>
        <v>3.0005022344421328E-3</v>
      </c>
      <c r="E67" s="12">
        <f>Portfolio!E67</f>
        <v>1.3172985952947184E-3</v>
      </c>
      <c r="F67" s="12">
        <f>Portfolio!F67</f>
        <v>0</v>
      </c>
      <c r="G67" s="12">
        <f>Portfolio!G67</f>
        <v>6.1415057663595871E-3</v>
      </c>
    </row>
    <row r="68" spans="2:7">
      <c r="B68" s="12">
        <f>Portfolio!B68</f>
        <v>1.3249012355551872E-2</v>
      </c>
      <c r="C68" s="12">
        <f>Portfolio!C68</f>
        <v>1.1906696659983618E-2</v>
      </c>
      <c r="D68" s="12">
        <f>Portfolio!D68</f>
        <v>1.9286808680009593E-2</v>
      </c>
      <c r="E68" s="12">
        <f>Portfolio!E68</f>
        <v>7.178490515353308E-4</v>
      </c>
      <c r="F68" s="12">
        <f>Portfolio!F68</f>
        <v>0.11778303565638346</v>
      </c>
      <c r="G68" s="12">
        <f>Portfolio!G68</f>
        <v>2.1895719655424944E-3</v>
      </c>
    </row>
    <row r="69" spans="2:7">
      <c r="B69" s="12">
        <f>Portfolio!B69</f>
        <v>2.0008295655837517E-3</v>
      </c>
      <c r="C69" s="12">
        <f>Portfolio!C69</f>
        <v>-8.4580374560655068E-4</v>
      </c>
      <c r="D69" s="12">
        <f>Portfolio!D69</f>
        <v>8.6439770116128758E-2</v>
      </c>
      <c r="E69" s="12">
        <f>Portfolio!E69</f>
        <v>-5.9815779165814582E-4</v>
      </c>
      <c r="F69" s="12">
        <f>Portfolio!F69</f>
        <v>0.16362942378180212</v>
      </c>
      <c r="G69" s="12">
        <f>Portfolio!G69</f>
        <v>-1.3766710511558952E-3</v>
      </c>
    </row>
    <row r="70" spans="2:7">
      <c r="B70" s="12">
        <f>Portfolio!B70</f>
        <v>-1.7148046744905111E-3</v>
      </c>
      <c r="C70" s="12">
        <f>Portfolio!C70</f>
        <v>1.5797687602325101E-2</v>
      </c>
      <c r="D70" s="12">
        <f>Portfolio!D70</f>
        <v>8.6477652387116979E-3</v>
      </c>
      <c r="E70" s="12">
        <f>Portfolio!E70</f>
        <v>8.3725859108608699E-4</v>
      </c>
      <c r="F70" s="12">
        <f>Portfolio!F70</f>
        <v>0</v>
      </c>
      <c r="G70" s="12">
        <f>Portfolio!G70</f>
        <v>-8.4145242314662383E-5</v>
      </c>
    </row>
    <row r="71" spans="2:7">
      <c r="B71" s="12">
        <f>Portfolio!B71</f>
        <v>2.8605748800805664E-4</v>
      </c>
      <c r="C71" s="12">
        <f>Portfolio!C71</f>
        <v>9.120032857624024E-3</v>
      </c>
      <c r="D71" s="12">
        <f>Portfolio!D71</f>
        <v>-4.0164428262860433E-3</v>
      </c>
      <c r="E71" s="12">
        <f>Portfolio!E71</f>
        <v>-1.4357743896430697E-3</v>
      </c>
      <c r="F71" s="12">
        <f>Portfolio!F71</f>
        <v>0</v>
      </c>
      <c r="G71" s="12">
        <f>Portfolio!G71</f>
        <v>4.7385946404059154E-3</v>
      </c>
    </row>
    <row r="72" spans="2:7">
      <c r="B72" s="12">
        <f>Portfolio!B72</f>
        <v>2.094015393177294E-2</v>
      </c>
      <c r="C72" s="12">
        <f>Portfolio!C72</f>
        <v>-7.455741355296466E-3</v>
      </c>
      <c r="D72" s="12">
        <f>Portfolio!D72</f>
        <v>-5.2304985971995434E-3</v>
      </c>
      <c r="E72" s="12">
        <f>Portfolio!E72</f>
        <v>0</v>
      </c>
      <c r="F72" s="12">
        <f>Portfolio!F72</f>
        <v>0</v>
      </c>
      <c r="G72" s="12">
        <f>Portfolio!G72</f>
        <v>-3.8049574576371451E-3</v>
      </c>
    </row>
    <row r="73" spans="2:7">
      <c r="B73" s="12">
        <f>Portfolio!B73</f>
        <v>-1.2965204344718732E-2</v>
      </c>
      <c r="C73" s="12">
        <f>Portfolio!C73</f>
        <v>-9.4938628742804159E-3</v>
      </c>
      <c r="D73" s="12">
        <f>Portfolio!D73</f>
        <v>8.9868209658743904E-4</v>
      </c>
      <c r="E73" s="12">
        <f>Portfolio!E73</f>
        <v>-1.7975198080994385E-3</v>
      </c>
      <c r="F73" s="12">
        <f>Portfolio!F73</f>
        <v>0</v>
      </c>
      <c r="G73" s="12">
        <f>Portfolio!G73</f>
        <v>-1.741927702175836E-3</v>
      </c>
    </row>
    <row r="74" spans="2:7">
      <c r="B74" s="12">
        <f>Portfolio!B74</f>
        <v>-1.7167745902309305E-2</v>
      </c>
      <c r="C74" s="12">
        <f>Portfolio!C74</f>
        <v>-1.0355563916915132E-2</v>
      </c>
      <c r="D74" s="12">
        <f>Portfolio!D74</f>
        <v>1.9441716597721917E-3</v>
      </c>
      <c r="E74" s="12">
        <f>Portfolio!E74</f>
        <v>-2.7626466101017535E-3</v>
      </c>
      <c r="F74" s="12">
        <f>Portfolio!F74</f>
        <v>0</v>
      </c>
      <c r="G74" s="12">
        <f>Portfolio!G74</f>
        <v>-2.991196103286747E-3</v>
      </c>
    </row>
    <row r="75" spans="2:7">
      <c r="B75" s="12">
        <f>Portfolio!B75</f>
        <v>6.3290486536443482E-3</v>
      </c>
      <c r="C75" s="12">
        <f>Portfolio!C75</f>
        <v>1.226156085989388E-2</v>
      </c>
      <c r="D75" s="12">
        <f>Portfolio!D75</f>
        <v>-7.1975571000244942E-3</v>
      </c>
      <c r="E75" s="12">
        <f>Portfolio!E75</f>
        <v>-4.8124400257308582E-4</v>
      </c>
      <c r="F75" s="12">
        <f>Portfolio!F75</f>
        <v>0</v>
      </c>
      <c r="G75" s="12">
        <f>Portfolio!G75</f>
        <v>-3.1131401617605554E-3</v>
      </c>
    </row>
    <row r="76" spans="2:7">
      <c r="B76" s="12">
        <f>Portfolio!B76</f>
        <v>4.2924948480931218E-3</v>
      </c>
      <c r="C76" s="12">
        <f>Portfolio!C76</f>
        <v>-2.2875410485238522E-3</v>
      </c>
      <c r="D76" s="12">
        <f>Portfolio!D76</f>
        <v>-4.5155417533842293E-4</v>
      </c>
      <c r="E76" s="12">
        <f>Portfolio!E76</f>
        <v>1.0824945431338055E-3</v>
      </c>
      <c r="F76" s="12">
        <f>Portfolio!F76</f>
        <v>0</v>
      </c>
      <c r="G76" s="12">
        <f>Portfolio!G76</f>
        <v>-1.2228399443930542E-4</v>
      </c>
    </row>
    <row r="77" spans="2:7">
      <c r="B77" s="12">
        <f>Portfolio!B77</f>
        <v>-4.5792580796582575E-3</v>
      </c>
      <c r="C77" s="12">
        <f>Portfolio!C77</f>
        <v>-1.1440141440817108E-2</v>
      </c>
      <c r="D77" s="12">
        <f>Portfolio!D77</f>
        <v>-2.5627209708562956E-3</v>
      </c>
      <c r="E77" s="12">
        <f>Portfolio!E77</f>
        <v>-2.2865645405493432E-3</v>
      </c>
      <c r="F77" s="12">
        <f>Portfolio!F77</f>
        <v>-0.16362942378180204</v>
      </c>
      <c r="G77" s="12">
        <f>Portfolio!G77</f>
        <v>-6.810018806473475E-3</v>
      </c>
    </row>
    <row r="78" spans="2:7">
      <c r="B78" s="12">
        <f>Portfolio!B78</f>
        <v>-1.7361634259191541E-2</v>
      </c>
      <c r="C78" s="12">
        <f>Portfolio!C78</f>
        <v>-1.8156122833916689E-2</v>
      </c>
      <c r="D78" s="12">
        <f>Portfolio!D78</f>
        <v>-1.214901834694024E-2</v>
      </c>
      <c r="E78" s="12">
        <f>Portfolio!E78</f>
        <v>9.6341528449572593E-4</v>
      </c>
      <c r="F78" s="12">
        <f>Portfolio!F78</f>
        <v>0</v>
      </c>
      <c r="G78" s="12">
        <f>Portfolio!G78</f>
        <v>-6.5468847876808331E-3</v>
      </c>
    </row>
    <row r="79" spans="2:7">
      <c r="B79" s="12">
        <f>Portfolio!B79</f>
        <v>3.4965945225251191E-3</v>
      </c>
      <c r="C79" s="12">
        <f>Portfolio!C79</f>
        <v>-5.8033015523629709E-2</v>
      </c>
      <c r="D79" s="12">
        <f>Portfolio!D79</f>
        <v>-1.8350670529261484E-3</v>
      </c>
      <c r="E79" s="12">
        <f>Portfolio!E79</f>
        <v>-6.0204685099398921E-4</v>
      </c>
      <c r="F79" s="12">
        <f>Portfolio!F79</f>
        <v>0</v>
      </c>
      <c r="G79" s="12">
        <f>Portfolio!G79</f>
        <v>-4.4332128813332093E-3</v>
      </c>
    </row>
    <row r="80" spans="2:7">
      <c r="B80" s="12">
        <f>Portfolio!B80</f>
        <v>-1.1702912797595248E-2</v>
      </c>
      <c r="C80" s="12">
        <f>Portfolio!C80</f>
        <v>6.2305497506361628E-3</v>
      </c>
      <c r="D80" s="12">
        <f>Portfolio!D80</f>
        <v>2.751453807009422E-3</v>
      </c>
      <c r="E80" s="12">
        <f>Portfolio!E80</f>
        <v>1.8049580846660515E-3</v>
      </c>
      <c r="F80" s="12">
        <f>Portfolio!F80</f>
        <v>0</v>
      </c>
      <c r="G80" s="12">
        <f>Portfolio!G80</f>
        <v>-1.667520046979567E-3</v>
      </c>
    </row>
    <row r="81" spans="2:7">
      <c r="B81" s="12">
        <f>Portfolio!B81</f>
        <v>4.5449322523402301E-2</v>
      </c>
      <c r="C81" s="12">
        <f>Portfolio!C81</f>
        <v>1.1527521544378859E-2</v>
      </c>
      <c r="D81" s="12">
        <f>Portfolio!D81</f>
        <v>2.2489786117491407E-2</v>
      </c>
      <c r="E81" s="12">
        <f>Portfolio!E81</f>
        <v>-1.3233084637855872E-3</v>
      </c>
      <c r="F81" s="12">
        <f>Portfolio!F81</f>
        <v>0</v>
      </c>
      <c r="G81" s="12">
        <f>Portfolio!G81</f>
        <v>2.198019977703114E-2</v>
      </c>
    </row>
    <row r="82" spans="2:7">
      <c r="B82" s="12">
        <f>Portfolio!B82</f>
        <v>3.1827731501020397E-2</v>
      </c>
      <c r="C82" s="12">
        <f>Portfolio!C82</f>
        <v>1.6804381104329417E-2</v>
      </c>
      <c r="D82" s="12">
        <f>Portfolio!D82</f>
        <v>1.0442307206796053E-3</v>
      </c>
      <c r="E82" s="12">
        <f>Portfolio!E82</f>
        <v>-1.8073624030348068E-3</v>
      </c>
      <c r="F82" s="12">
        <f>Portfolio!F82</f>
        <v>0</v>
      </c>
      <c r="G82" s="12">
        <f>Portfolio!G82</f>
        <v>3.7648783671193967E-3</v>
      </c>
    </row>
    <row r="83" spans="2:7">
      <c r="B83" s="12">
        <f>Portfolio!B83</f>
        <v>3.0846001926068459E-2</v>
      </c>
      <c r="C83" s="12">
        <f>Portfolio!C83</f>
        <v>-8.4074949224930452E-3</v>
      </c>
      <c r="D83" s="12">
        <f>Portfolio!D83</f>
        <v>2.4594392214900441E-2</v>
      </c>
      <c r="E83" s="12">
        <f>Portfolio!E83</f>
        <v>-9.9382713500989206E-3</v>
      </c>
      <c r="F83" s="12">
        <f>Portfolio!F83</f>
        <v>0</v>
      </c>
      <c r="G83" s="12">
        <f>Portfolio!G83</f>
        <v>1.1016119798123997E-2</v>
      </c>
    </row>
    <row r="84" spans="2:7">
      <c r="B84" s="12">
        <f>Portfolio!B84</f>
        <v>7.1062279012634394E-3</v>
      </c>
      <c r="C84" s="12">
        <f>Portfolio!C84</f>
        <v>-1.9510389923745892E-2</v>
      </c>
      <c r="D84" s="12">
        <f>Portfolio!D84</f>
        <v>1.9734209155630272E-2</v>
      </c>
      <c r="E84" s="12">
        <f>Portfolio!E84</f>
        <v>-4.2721823204834768E-3</v>
      </c>
      <c r="F84" s="12">
        <f>Portfolio!F84</f>
        <v>0</v>
      </c>
      <c r="G84" s="12">
        <f>Portfolio!G84</f>
        <v>1.948845391487013E-3</v>
      </c>
    </row>
    <row r="85" spans="2:7">
      <c r="B85" s="12">
        <f>Portfolio!B85</f>
        <v>-1.6660467119175567E-2</v>
      </c>
      <c r="C85" s="12">
        <f>Portfolio!C85</f>
        <v>-1.4844789324293395E-2</v>
      </c>
      <c r="D85" s="12">
        <f>Portfolio!D85</f>
        <v>5.5472583360462388E-3</v>
      </c>
      <c r="E85" s="12">
        <f>Portfolio!E85</f>
        <v>-1.836572317105637E-3</v>
      </c>
      <c r="F85" s="12">
        <f>Portfolio!F85</f>
        <v>0</v>
      </c>
      <c r="G85" s="12">
        <f>Portfolio!G85</f>
        <v>-1.3989282109407189E-3</v>
      </c>
    </row>
    <row r="86" spans="2:7">
      <c r="B86" s="12">
        <f>Portfolio!B86</f>
        <v>6.379659958208197E-3</v>
      </c>
      <c r="C86" s="12">
        <f>Portfolio!C86</f>
        <v>-3.3663964948296564E-2</v>
      </c>
      <c r="D86" s="12">
        <f>Portfolio!D86</f>
        <v>2.6869766902591338E-2</v>
      </c>
      <c r="E86" s="12">
        <f>Portfolio!E86</f>
        <v>-3.8062174001400021E-3</v>
      </c>
      <c r="F86" s="12">
        <f>Portfolio!F86</f>
        <v>0</v>
      </c>
      <c r="G86" s="12">
        <f>Portfolio!G86</f>
        <v>-1.1550945719234191E-4</v>
      </c>
    </row>
    <row r="87" spans="2:7">
      <c r="B87" s="12">
        <f>Portfolio!B87</f>
        <v>-3.0945613903457753E-2</v>
      </c>
      <c r="C87" s="12">
        <f>Portfolio!C87</f>
        <v>1.825429548308077E-2</v>
      </c>
      <c r="D87" s="12">
        <f>Portfolio!D87</f>
        <v>6.902201991888609E-4</v>
      </c>
      <c r="E87" s="12">
        <f>Portfolio!E87</f>
        <v>1.352277518401812E-3</v>
      </c>
      <c r="F87" s="12">
        <f>Portfolio!F87</f>
        <v>0</v>
      </c>
      <c r="G87" s="12">
        <f>Portfolio!G87</f>
        <v>7.4529552949928806E-3</v>
      </c>
    </row>
    <row r="88" spans="2:7">
      <c r="B88" s="12">
        <f>Portfolio!B88</f>
        <v>-2.5465035729843148E-2</v>
      </c>
      <c r="C88" s="12">
        <f>Portfolio!C88</f>
        <v>-7.3649474450112069E-3</v>
      </c>
      <c r="D88" s="12">
        <f>Portfolio!D88</f>
        <v>-1.09609282533281E-2</v>
      </c>
      <c r="E88" s="12">
        <f>Portfolio!E88</f>
        <v>2.0862497339700346E-3</v>
      </c>
      <c r="F88" s="12">
        <f>Portfolio!F88</f>
        <v>0</v>
      </c>
      <c r="G88" s="12">
        <f>Portfolio!G88</f>
        <v>-1.5835169024771387E-3</v>
      </c>
    </row>
    <row r="89" spans="2:7">
      <c r="B89" s="12">
        <f>Portfolio!B89</f>
        <v>6.9842444534375381E-3</v>
      </c>
      <c r="C89" s="12">
        <f>Portfolio!C89</f>
        <v>1.2386482359747101E-2</v>
      </c>
      <c r="D89" s="12">
        <f>Portfolio!D89</f>
        <v>1.394103121328726E-3</v>
      </c>
      <c r="E89" s="12">
        <f>Portfolio!E89</f>
        <v>-4.0538352187198864E-3</v>
      </c>
      <c r="F89" s="12">
        <f>Portfolio!F89</f>
        <v>0</v>
      </c>
      <c r="G89" s="12">
        <f>Portfolio!G89</f>
        <v>4.6654694620837109E-3</v>
      </c>
    </row>
    <row r="90" spans="2:7">
      <c r="B90" s="12">
        <f>Portfolio!B90</f>
        <v>-1.2325030313331386E-2</v>
      </c>
      <c r="C90" s="12">
        <f>Portfolio!C90</f>
        <v>-6.558551736931725E-3</v>
      </c>
      <c r="D90" s="12">
        <f>Portfolio!D90</f>
        <v>-1.0925994746688508E-2</v>
      </c>
      <c r="E90" s="12">
        <f>Portfolio!E90</f>
        <v>-2.4648398137557081E-3</v>
      </c>
      <c r="F90" s="12">
        <f>Portfolio!F90</f>
        <v>0</v>
      </c>
      <c r="G90" s="12">
        <f>Portfolio!G90</f>
        <v>-2.3896514373653198E-3</v>
      </c>
    </row>
    <row r="91" spans="2:7">
      <c r="B91" s="12">
        <f>Portfolio!B91</f>
        <v>2.669788750800749E-2</v>
      </c>
      <c r="C91" s="12">
        <f>Portfolio!C91</f>
        <v>3.9789160158859284E-2</v>
      </c>
      <c r="D91" s="12">
        <f>Portfolio!D91</f>
        <v>7.5768707677503306E-3</v>
      </c>
      <c r="E91" s="12">
        <f>Portfolio!E91</f>
        <v>-1.2342814848765956E-4</v>
      </c>
      <c r="F91" s="12">
        <f>Portfolio!F91</f>
        <v>-0.11778303565638339</v>
      </c>
      <c r="G91" s="12">
        <f>Portfolio!G91</f>
        <v>7.4337023919075753E-3</v>
      </c>
    </row>
    <row r="92" spans="2:7">
      <c r="B92" s="12">
        <f>Portfolio!B92</f>
        <v>5.0043939866016199E-2</v>
      </c>
      <c r="C92" s="12">
        <f>Portfolio!C92</f>
        <v>-2.4666679376410048E-3</v>
      </c>
      <c r="D92" s="12">
        <f>Portfolio!D92</f>
        <v>2.5129148709783665E-3</v>
      </c>
      <c r="E92" s="12">
        <f>Portfolio!E92</f>
        <v>8.6349232892882286E-4</v>
      </c>
      <c r="F92" s="12">
        <f>Portfolio!F92</f>
        <v>0</v>
      </c>
      <c r="G92" s="12">
        <f>Portfolio!G92</f>
        <v>2.1630907556930735E-3</v>
      </c>
    </row>
    <row r="93" spans="2:7">
      <c r="B93" s="12">
        <f>Portfolio!B93</f>
        <v>1.0903508711258348E-2</v>
      </c>
      <c r="C93" s="12">
        <f>Portfolio!C93</f>
        <v>-5.200003527816111E-3</v>
      </c>
      <c r="D93" s="12">
        <f>Portfolio!D93</f>
        <v>1.6044549108101561E-2</v>
      </c>
      <c r="E93" s="12">
        <f>Portfolio!E93</f>
        <v>-2.5927417930608531E-3</v>
      </c>
      <c r="F93" s="12">
        <f>Portfolio!F93</f>
        <v>0</v>
      </c>
      <c r="G93" s="12">
        <f>Portfolio!G93</f>
        <v>8.0769847597577586E-4</v>
      </c>
    </row>
    <row r="94" spans="2:7">
      <c r="B94" s="12">
        <f>Portfolio!B94</f>
        <v>2.5821607841384608E-4</v>
      </c>
      <c r="C94" s="12">
        <f>Portfolio!C94</f>
        <v>-3.8139422183074731E-3</v>
      </c>
      <c r="D94" s="12">
        <f>Portfolio!D94</f>
        <v>-2.7440648277595364E-4</v>
      </c>
      <c r="E94" s="12">
        <f>Portfolio!E94</f>
        <v>3.7079291638215391E-4</v>
      </c>
      <c r="F94" s="12">
        <f>Portfolio!F94</f>
        <v>0</v>
      </c>
      <c r="G94" s="12">
        <f>Portfolio!G94</f>
        <v>3.9067456340769443E-3</v>
      </c>
    </row>
    <row r="95" spans="2:7">
      <c r="B95" s="12">
        <f>Portfolio!B95</f>
        <v>-1.0378971987575971E-2</v>
      </c>
      <c r="C95" s="12">
        <f>Portfolio!C95</f>
        <v>2.4923792541812719E-4</v>
      </c>
      <c r="D95" s="12">
        <f>Portfolio!D95</f>
        <v>-1.0069800381359914E-2</v>
      </c>
      <c r="E95" s="12">
        <f>Portfolio!E95</f>
        <v>2.3452828274134916E-3</v>
      </c>
      <c r="F95" s="12">
        <f>Portfolio!F95</f>
        <v>0</v>
      </c>
      <c r="G95" s="12">
        <f>Portfolio!G95</f>
        <v>-5.2683892752049318E-3</v>
      </c>
    </row>
    <row r="96" spans="2:7">
      <c r="B96" s="12">
        <f>Portfolio!B96</f>
        <v>-2.4288470218910709E-2</v>
      </c>
      <c r="C96" s="12">
        <f>Portfolio!C96</f>
        <v>3.8129935674604495E-3</v>
      </c>
      <c r="D96" s="12">
        <f>Portfolio!D96</f>
        <v>-8.9124531211902495E-3</v>
      </c>
      <c r="E96" s="12">
        <f>Portfolio!E96</f>
        <v>7.3942572224958516E-4</v>
      </c>
      <c r="F96" s="12">
        <f>Portfolio!F96</f>
        <v>0.11778303565638346</v>
      </c>
      <c r="G96" s="12">
        <f>Portfolio!G96</f>
        <v>1.3344021688134898E-3</v>
      </c>
    </row>
    <row r="97" spans="2:7">
      <c r="B97" s="12">
        <f>Portfolio!B97</f>
        <v>3.2017903980270275E-3</v>
      </c>
      <c r="C97" s="12">
        <f>Portfolio!C97</f>
        <v>-2.0478002476828863E-2</v>
      </c>
      <c r="D97" s="12">
        <f>Portfolio!D97</f>
        <v>7.6639823861130987E-3</v>
      </c>
      <c r="E97" s="12">
        <f>Portfolio!E97</f>
        <v>-3.4555014660452819E-3</v>
      </c>
      <c r="F97" s="12">
        <f>Portfolio!F97</f>
        <v>0</v>
      </c>
      <c r="G97" s="12">
        <f>Portfolio!G97</f>
        <v>-2.6569303207866061E-3</v>
      </c>
    </row>
    <row r="98" spans="2:7">
      <c r="B98" s="12">
        <f>Portfolio!B98</f>
        <v>6.9020183739003068E-3</v>
      </c>
      <c r="C98" s="12">
        <f>Portfolio!C98</f>
        <v>-2.8436311862948756E-2</v>
      </c>
      <c r="D98" s="12">
        <f>Portfolio!D98</f>
        <v>6.7787213989903223E-3</v>
      </c>
      <c r="E98" s="12">
        <f>Portfolio!E98</f>
        <v>-5.7029537514159947E-3</v>
      </c>
      <c r="F98" s="12">
        <f>Portfolio!F98</f>
        <v>0</v>
      </c>
      <c r="G98" s="12">
        <f>Portfolio!G98</f>
        <v>-3.5217232085723734E-3</v>
      </c>
    </row>
    <row r="99" spans="2:7">
      <c r="B99" s="12">
        <f>Portfolio!B99</f>
        <v>5.803260889767934E-3</v>
      </c>
      <c r="C99" s="12">
        <f>Portfolio!C99</f>
        <v>2.603073053379327E-3</v>
      </c>
      <c r="D99" s="12">
        <f>Portfolio!D99</f>
        <v>-9.2804599866024087E-3</v>
      </c>
      <c r="E99" s="12">
        <f>Portfolio!E99</f>
        <v>3.5991475178792469E-3</v>
      </c>
      <c r="F99" s="12">
        <f>Portfolio!F99</f>
        <v>0</v>
      </c>
      <c r="G99" s="12">
        <f>Portfolio!G99</f>
        <v>3.9692769872242176E-4</v>
      </c>
    </row>
    <row r="100" spans="2:7">
      <c r="B100" s="12">
        <f>Portfolio!B100</f>
        <v>1.8760372544791244E-2</v>
      </c>
      <c r="C100" s="12">
        <f>Portfolio!C100</f>
        <v>1.7438039971968213E-2</v>
      </c>
      <c r="D100" s="12">
        <f>Portfolio!D100</f>
        <v>2.3628894168469822E-3</v>
      </c>
      <c r="E100" s="12">
        <f>Portfolio!E100</f>
        <v>1.2380712164706885E-3</v>
      </c>
      <c r="F100" s="12">
        <f>Portfolio!F100</f>
        <v>0</v>
      </c>
      <c r="G100" s="12">
        <f>Portfolio!G100</f>
        <v>5.8044270335040676E-3</v>
      </c>
    </row>
    <row r="101" spans="2:7">
      <c r="B101" s="12">
        <f>Portfolio!B101</f>
        <v>-1.0378971987575971E-2</v>
      </c>
      <c r="C101" s="12">
        <f>Portfolio!C101</f>
        <v>-1.0224249082060287E-3</v>
      </c>
      <c r="D101" s="12">
        <f>Portfolio!D101</f>
        <v>3.8797195100010035E-3</v>
      </c>
      <c r="E101" s="12">
        <f>Portfolio!E101</f>
        <v>-1.2376415438389754E-4</v>
      </c>
      <c r="F101" s="12">
        <f>Portfolio!F101</f>
        <v>0</v>
      </c>
      <c r="G101" s="12">
        <f>Portfolio!G101</f>
        <v>3.4050842286357528E-3</v>
      </c>
    </row>
    <row r="102" spans="2:7">
      <c r="B102" s="12">
        <f>Portfolio!B102</f>
        <v>1.5014468312842952E-2</v>
      </c>
      <c r="C102" s="12">
        <f>Portfolio!C102</f>
        <v>5.4407939503937561E-3</v>
      </c>
      <c r="D102" s="12">
        <f>Portfolio!D102</f>
        <v>2.7013962096308439E-2</v>
      </c>
      <c r="E102" s="12">
        <f>Portfolio!E102</f>
        <v>2.3484591764950805E-3</v>
      </c>
      <c r="F102" s="12">
        <f>Portfolio!F102</f>
        <v>0.28768207245178085</v>
      </c>
      <c r="G102" s="12">
        <f>Portfolio!G102</f>
        <v>1.3077359109980912E-2</v>
      </c>
    </row>
    <row r="103" spans="2:7">
      <c r="B103" s="12">
        <f>Portfolio!B103</f>
        <v>-5.1390389206043357E-4</v>
      </c>
      <c r="C103" s="12">
        <f>Portfolio!C103</f>
        <v>8.1061576691959826E-3</v>
      </c>
      <c r="D103" s="12">
        <f>Portfolio!D103</f>
        <v>8.3110797327235666E-3</v>
      </c>
      <c r="E103" s="12">
        <f>Portfolio!E103</f>
        <v>-1.9773116174749889E-3</v>
      </c>
      <c r="F103" s="12">
        <f>Portfolio!F103</f>
        <v>0</v>
      </c>
      <c r="G103" s="12">
        <f>Portfolio!G103</f>
        <v>2.1570146826418611E-3</v>
      </c>
    </row>
    <row r="104" spans="2:7">
      <c r="B104" s="12">
        <f>Portfolio!B104</f>
        <v>-1.0855676240775363E-2</v>
      </c>
      <c r="C104" s="12">
        <f>Portfolio!C104</f>
        <v>6.4545761377938129E-3</v>
      </c>
      <c r="D104" s="12">
        <f>Portfolio!D104</f>
        <v>-1.8707514684208901E-3</v>
      </c>
      <c r="E104" s="12">
        <f>Portfolio!E104</f>
        <v>-2.9732183562773424E-3</v>
      </c>
      <c r="F104" s="12">
        <f>Portfolio!F104</f>
        <v>-0.18232155679395459</v>
      </c>
      <c r="G104" s="12">
        <f>Portfolio!G104</f>
        <v>5.9214185824436353E-3</v>
      </c>
    </row>
    <row r="105" spans="2:7">
      <c r="B105" s="12">
        <f>Portfolio!B105</f>
        <v>2.793262959982731E-2</v>
      </c>
      <c r="C105" s="12">
        <f>Portfolio!C105</f>
        <v>-1.6087969846090688E-2</v>
      </c>
      <c r="D105" s="12">
        <f>Portfolio!D105</f>
        <v>-1.6043418030852311E-2</v>
      </c>
      <c r="E105" s="12">
        <f>Portfolio!E105</f>
        <v>-1.1171995451628605E-3</v>
      </c>
      <c r="F105" s="12">
        <f>Portfolio!F105</f>
        <v>0</v>
      </c>
      <c r="G105" s="12">
        <f>Portfolio!G105</f>
        <v>-1.1380821315193454E-3</v>
      </c>
    </row>
    <row r="106" spans="2:7">
      <c r="B106" s="12">
        <f>Portfolio!B106</f>
        <v>-2.0424503714495074E-2</v>
      </c>
      <c r="C106" s="12">
        <f>Portfolio!C106</f>
        <v>2.1338184041634341E-2</v>
      </c>
      <c r="D106" s="12">
        <f>Portfolio!D106</f>
        <v>3.527259165487134E-3</v>
      </c>
      <c r="E106" s="12">
        <f>Portfolio!E106</f>
        <v>1.1171995451628306E-3</v>
      </c>
      <c r="F106" s="12">
        <f>Portfolio!F106</f>
        <v>0.18232155679395459</v>
      </c>
      <c r="G106" s="12">
        <f>Portfolio!G106</f>
        <v>6.5184833042276425E-3</v>
      </c>
    </row>
    <row r="107" spans="2:7">
      <c r="B107" s="12">
        <f>Portfolio!B107</f>
        <v>-3.1440892096960341E-2</v>
      </c>
      <c r="C107" s="12">
        <f>Portfolio!C107</f>
        <v>-8.3152342432354974E-4</v>
      </c>
      <c r="D107" s="12">
        <f>Portfolio!D107</f>
        <v>3.1100560017834028E-3</v>
      </c>
      <c r="E107" s="12">
        <f>Portfolio!E107</f>
        <v>-5.0997809389837362E-3</v>
      </c>
      <c r="F107" s="12">
        <f>Portfolio!F107</f>
        <v>-8.7011376989629685E-2</v>
      </c>
      <c r="G107" s="12">
        <f>Portfolio!G107</f>
        <v>-8.1502957242938472E-3</v>
      </c>
    </row>
    <row r="108" spans="2:7">
      <c r="B108" s="12">
        <f>Portfolio!B108</f>
        <v>-1.4477491665487601E-2</v>
      </c>
      <c r="C108" s="12">
        <f>Portfolio!C108</f>
        <v>2.9902921318321015E-3</v>
      </c>
      <c r="D108" s="12">
        <f>Portfolio!D108</f>
        <v>1.1677228028360333E-2</v>
      </c>
      <c r="E108" s="12">
        <f>Portfolio!E108</f>
        <v>-1.4975916751604269E-3</v>
      </c>
      <c r="F108" s="12">
        <f>Portfolio!F108</f>
        <v>0.10354067894084017</v>
      </c>
      <c r="G108" s="12">
        <f>Portfolio!G108</f>
        <v>3.8757076880631845E-3</v>
      </c>
    </row>
    <row r="109" spans="2:7">
      <c r="B109" s="12">
        <f>Portfolio!B109</f>
        <v>-1.7159538332641458E-2</v>
      </c>
      <c r="C109" s="12">
        <f>Portfolio!C109</f>
        <v>-5.8226498830985587E-3</v>
      </c>
      <c r="D109" s="12">
        <f>Portfolio!D109</f>
        <v>8.0029348275222902E-4</v>
      </c>
      <c r="E109" s="12">
        <f>Portfolio!E109</f>
        <v>8.7384064529285872E-4</v>
      </c>
      <c r="F109" s="12">
        <f>Portfolio!F109</f>
        <v>-0.10354067894084021</v>
      </c>
      <c r="G109" s="12">
        <f>Portfolio!G109</f>
        <v>-1.7521567788889247E-3</v>
      </c>
    </row>
    <row r="110" spans="2:7">
      <c r="B110" s="12">
        <f>Portfolio!B110</f>
        <v>-1.355302134975706E-2</v>
      </c>
      <c r="C110" s="12">
        <f>Portfolio!C110</f>
        <v>-5.2695952091453028E-3</v>
      </c>
      <c r="D110" s="12">
        <f>Portfolio!D110</f>
        <v>-6.0180320841150487E-3</v>
      </c>
      <c r="E110" s="12">
        <f>Portfolio!E110</f>
        <v>2.6169745625845967E-3</v>
      </c>
      <c r="F110" s="12">
        <f>Portfolio!F110</f>
        <v>-9.5310179804324893E-2</v>
      </c>
      <c r="G110" s="12">
        <f>Portfolio!G110</f>
        <v>1.9731727431487977E-3</v>
      </c>
    </row>
    <row r="111" spans="2:7">
      <c r="B111" s="12">
        <f>Portfolio!B111</f>
        <v>1.7118005194438807E-2</v>
      </c>
      <c r="C111" s="12">
        <f>Portfolio!C111</f>
        <v>-1.2587758451142953E-3</v>
      </c>
      <c r="D111" s="12">
        <f>Portfolio!D111</f>
        <v>6.8176856093285039E-3</v>
      </c>
      <c r="E111" s="12">
        <f>Portfolio!E111</f>
        <v>1.2448509831570001E-4</v>
      </c>
      <c r="F111" s="12">
        <f>Portfolio!F111</f>
        <v>0.32208349916911322</v>
      </c>
      <c r="G111" s="12">
        <f>Portfolio!G111</f>
        <v>3.6309126355809252E-3</v>
      </c>
    </row>
    <row r="112" spans="2:7">
      <c r="B112" s="12">
        <f>Portfolio!B112</f>
        <v>-9.3510034887220109E-3</v>
      </c>
      <c r="C112" s="12">
        <f>Portfolio!C112</f>
        <v>-4.1989670654180348E-4</v>
      </c>
      <c r="D112" s="12">
        <f>Portfolio!D112</f>
        <v>3.4579367274276238E-3</v>
      </c>
      <c r="E112" s="12">
        <f>Portfolio!E112</f>
        <v>1.4921912370347327E-3</v>
      </c>
      <c r="F112" s="12">
        <f>Portfolio!F112</f>
        <v>0</v>
      </c>
      <c r="G112" s="12">
        <f>Portfolio!G112</f>
        <v>-2.4603856692401176E-3</v>
      </c>
    </row>
    <row r="113" spans="2:7">
      <c r="B113" s="12">
        <f>Portfolio!B113</f>
        <v>-1.5314235399461317E-2</v>
      </c>
      <c r="C113" s="12">
        <f>Portfolio!C113</f>
        <v>-1.387265505554827E-2</v>
      </c>
      <c r="D113" s="12">
        <f>Portfolio!D113</f>
        <v>-9.8733022214363229E-3</v>
      </c>
      <c r="E113" s="12">
        <f>Portfolio!E113</f>
        <v>-3.2358708201443175E-3</v>
      </c>
      <c r="F113" s="12">
        <f>Portfolio!F113</f>
        <v>2.8573372444056163E-2</v>
      </c>
      <c r="G113" s="12">
        <f>Portfolio!G113</f>
        <v>-1.8647113534051916E-3</v>
      </c>
    </row>
    <row r="114" spans="2:7">
      <c r="B114" s="12">
        <f>Portfolio!B114</f>
        <v>-6.4743084204346288E-3</v>
      </c>
      <c r="C114" s="12">
        <f>Portfolio!C114</f>
        <v>-1.107981538788533E-3</v>
      </c>
      <c r="D114" s="12">
        <f>Portfolio!D114</f>
        <v>5.2156452861240876E-3</v>
      </c>
      <c r="E114" s="12">
        <f>Portfolio!E114</f>
        <v>4.985169501576951E-4</v>
      </c>
      <c r="F114" s="12">
        <f>Portfolio!F114</f>
        <v>0</v>
      </c>
      <c r="G114" s="12">
        <f>Portfolio!G114</f>
        <v>1.2509324798275364E-3</v>
      </c>
    </row>
    <row r="115" spans="2:7">
      <c r="B115" s="12">
        <f>Portfolio!B115</f>
        <v>6.4743084204344839E-3</v>
      </c>
      <c r="C115" s="12">
        <f>Portfolio!C115</f>
        <v>6.2904406943909731E-3</v>
      </c>
      <c r="D115" s="12">
        <f>Portfolio!D115</f>
        <v>1.3340446479532668E-4</v>
      </c>
      <c r="E115" s="12">
        <f>Portfolio!E115</f>
        <v>-7.4791229179931127E-4</v>
      </c>
      <c r="F115" s="12">
        <f>Portfolio!F115</f>
        <v>0</v>
      </c>
      <c r="G115" s="12">
        <f>Portfolio!G115</f>
        <v>2.2458490147972553E-3</v>
      </c>
    </row>
    <row r="116" spans="2:7">
      <c r="B116" s="12">
        <f>Portfolio!B116</f>
        <v>1.6142905520075895E-2</v>
      </c>
      <c r="C116" s="12">
        <f>Portfolio!C116</f>
        <v>-9.2794604480416487E-3</v>
      </c>
      <c r="D116" s="12">
        <f>Portfolio!D116</f>
        <v>-8.1687762643803657E-3</v>
      </c>
      <c r="E116" s="12">
        <f>Portfolio!E116</f>
        <v>2.4907235945579214E-3</v>
      </c>
      <c r="F116" s="12">
        <f>Portfolio!F116</f>
        <v>0</v>
      </c>
      <c r="G116" s="12">
        <f>Portfolio!G116</f>
        <v>-8.3916407368539048E-3</v>
      </c>
    </row>
    <row r="117" spans="2:7">
      <c r="B117" s="12">
        <f>Portfolio!B117</f>
        <v>1.379473230488165E-3</v>
      </c>
      <c r="C117" s="12">
        <f>Portfolio!C117</f>
        <v>-4.8870505785455565E-3</v>
      </c>
      <c r="D117" s="12">
        <f>Portfolio!D117</f>
        <v>-6.0692747769028957E-3</v>
      </c>
      <c r="E117" s="12">
        <f>Portfolio!E117</f>
        <v>2.7325938400866523E-3</v>
      </c>
      <c r="F117" s="12">
        <f>Portfolio!F117</f>
        <v>-0.35065687161316927</v>
      </c>
      <c r="G117" s="12">
        <f>Portfolio!G117</f>
        <v>-2.9334768322500485E-4</v>
      </c>
    </row>
    <row r="118" spans="2:7">
      <c r="B118" s="12">
        <f>Portfolio!B118</f>
        <v>-1.3601903162813102E-2</v>
      </c>
      <c r="C118" s="12">
        <f>Portfolio!C118</f>
        <v>-1.1236030001792291E-2</v>
      </c>
      <c r="D118" s="12">
        <f>Portfolio!D118</f>
        <v>2.1622170586123018E-3</v>
      </c>
      <c r="E118" s="12">
        <f>Portfolio!E118</f>
        <v>2.1064129687577769E-3</v>
      </c>
      <c r="F118" s="12">
        <f>Portfolio!F118</f>
        <v>1.980262729617973E-2</v>
      </c>
      <c r="G118" s="12">
        <f>Portfolio!G118</f>
        <v>-4.6478348568878983E-3</v>
      </c>
    </row>
    <row r="119" spans="2:7">
      <c r="B119" s="12">
        <f>Portfolio!B119</f>
        <v>3.4069257013353643E-2</v>
      </c>
      <c r="C119" s="12">
        <f>Portfolio!C119</f>
        <v>1.5609803126545066E-2</v>
      </c>
      <c r="D119" s="12">
        <f>Portfolio!D119</f>
        <v>1.6998281193940284E-2</v>
      </c>
      <c r="E119" s="12">
        <f>Portfolio!E119</f>
        <v>1.2379478637524724E-4</v>
      </c>
      <c r="F119" s="12">
        <f>Portfolio!F119</f>
        <v>0</v>
      </c>
      <c r="G119" s="12">
        <f>Portfolio!G119</f>
        <v>8.4507667536269683E-3</v>
      </c>
    </row>
    <row r="120" spans="2:7">
      <c r="B120" s="12">
        <f>Portfolio!B120</f>
        <v>4.0436233569742935E-3</v>
      </c>
      <c r="C120" s="12">
        <f>Portfolio!C120</f>
        <v>1.5538423235494123E-2</v>
      </c>
      <c r="D120" s="12">
        <f>Portfolio!D120</f>
        <v>1.2004682125782208E-2</v>
      </c>
      <c r="E120" s="12">
        <f>Portfolio!E120</f>
        <v>7.422739239169423E-4</v>
      </c>
      <c r="F120" s="12">
        <f>Portfolio!F120</f>
        <v>0</v>
      </c>
      <c r="G120" s="12">
        <f>Portfolio!G120</f>
        <v>5.70596382591232E-3</v>
      </c>
    </row>
    <row r="121" spans="2:7">
      <c r="B121" s="12">
        <f>Portfolio!B121</f>
        <v>9.3721936356982415E-3</v>
      </c>
      <c r="C121" s="12">
        <f>Portfolio!C121</f>
        <v>1.6544461592348465E-2</v>
      </c>
      <c r="D121" s="12">
        <f>Portfolio!D121</f>
        <v>-1.2402876866534516E-2</v>
      </c>
      <c r="E121" s="12">
        <f>Portfolio!E121</f>
        <v>5.0576312714434267E-3</v>
      </c>
      <c r="F121" s="12">
        <f>Portfolio!F121</f>
        <v>-1.9802627296179754E-2</v>
      </c>
      <c r="G121" s="12">
        <f>Portfolio!G121</f>
        <v>-7.7096760248118474E-4</v>
      </c>
    </row>
    <row r="122" spans="2:7">
      <c r="B122" s="12">
        <f>Portfolio!B122</f>
        <v>-1.5037904420817979E-2</v>
      </c>
      <c r="C122" s="12">
        <f>Portfolio!C122</f>
        <v>2.2452647365994286E-2</v>
      </c>
      <c r="D122" s="12">
        <f>Portfolio!D122</f>
        <v>1.9895357581235511E-3</v>
      </c>
      <c r="E122" s="12">
        <f>Portfolio!E122</f>
        <v>-3.9452647873925587E-3</v>
      </c>
      <c r="F122" s="12">
        <f>Portfolio!F122</f>
        <v>0</v>
      </c>
      <c r="G122" s="12">
        <f>Portfolio!G122</f>
        <v>3.5107889747143313E-3</v>
      </c>
    </row>
    <row r="123" spans="2:7">
      <c r="B123" s="12">
        <f>Portfolio!B123</f>
        <v>-2.9806553559461233E-3</v>
      </c>
      <c r="C123" s="12">
        <f>Portfolio!C123</f>
        <v>1.2001255266966217E-2</v>
      </c>
      <c r="D123" s="12">
        <f>Portfolio!D123</f>
        <v>5.1543098958554958E-3</v>
      </c>
      <c r="E123" s="12">
        <f>Portfolio!E123</f>
        <v>2.4676755425878387E-3</v>
      </c>
      <c r="F123" s="12">
        <f>Portfolio!F123</f>
        <v>0</v>
      </c>
      <c r="G123" s="12">
        <f>Portfolio!G123</f>
        <v>-3.5549054171999466E-3</v>
      </c>
    </row>
    <row r="124" spans="2:7">
      <c r="B124" s="12">
        <f>Portfolio!B124</f>
        <v>4.5359931314694395E-2</v>
      </c>
      <c r="C124" s="12">
        <f>Portfolio!C124</f>
        <v>-4.4132789785635076E-3</v>
      </c>
      <c r="D124" s="12">
        <f>Portfolio!D124</f>
        <v>1.036008196752115E-2</v>
      </c>
      <c r="E124" s="12">
        <f>Portfolio!E124</f>
        <v>-2.4654917703481437E-4</v>
      </c>
      <c r="F124" s="12">
        <f>Portfolio!F124</f>
        <v>0</v>
      </c>
      <c r="G124" s="12">
        <f>Portfolio!G124</f>
        <v>0</v>
      </c>
    </row>
    <row r="125" spans="2:7">
      <c r="B125" s="12">
        <f>Portfolio!B125</f>
        <v>2.1042602928625507E-2</v>
      </c>
      <c r="C125" s="12">
        <f>Portfolio!C125</f>
        <v>1.3895751795983716E-2</v>
      </c>
      <c r="D125" s="12">
        <f>Portfolio!D125</f>
        <v>3.3863276673508896E-3</v>
      </c>
      <c r="E125" s="12">
        <f>Portfolio!E125</f>
        <v>4.9292670415594111E-4</v>
      </c>
      <c r="F125" s="12">
        <f>Portfolio!F125</f>
        <v>0.18232155679395459</v>
      </c>
      <c r="G125" s="12">
        <f>Portfolio!G125</f>
        <v>2.825642382662228E-3</v>
      </c>
    </row>
    <row r="126" spans="2:7">
      <c r="B126" s="12">
        <f>Portfolio!B126</f>
        <v>9.1001888462157281E-3</v>
      </c>
      <c r="C126" s="12">
        <f>Portfolio!C126</f>
        <v>4.1945928471573534E-3</v>
      </c>
      <c r="D126" s="12">
        <f>Portfolio!D126</f>
        <v>-3.9023343761848477E-4</v>
      </c>
      <c r="E126" s="12">
        <f>Portfolio!E126</f>
        <v>2.4641537449144994E-4</v>
      </c>
      <c r="F126" s="12">
        <f>Portfolio!F126</f>
        <v>0</v>
      </c>
      <c r="G126" s="12">
        <f>Portfolio!G126</f>
        <v>-2.1471124147148762E-3</v>
      </c>
    </row>
    <row r="127" spans="2:7">
      <c r="B127" s="12">
        <f>Portfolio!B127</f>
        <v>2.5131452656017312E-3</v>
      </c>
      <c r="C127" s="12">
        <f>Portfolio!C127</f>
        <v>1.3492462346237124E-2</v>
      </c>
      <c r="D127" s="12">
        <f>Portfolio!D127</f>
        <v>-3.3875472134141721E-3</v>
      </c>
      <c r="E127" s="12">
        <f>Portfolio!E127</f>
        <v>-1.6025149808499518E-3</v>
      </c>
      <c r="F127" s="12">
        <f>Portfolio!F127</f>
        <v>-0.69314718055994529</v>
      </c>
      <c r="G127" s="12">
        <f>Portfolio!G127</f>
        <v>1.8481317595456588E-3</v>
      </c>
    </row>
    <row r="128" spans="2:7">
      <c r="B128" s="12">
        <f>Portfolio!B128</f>
        <v>2.509223316193432E-4</v>
      </c>
      <c r="C128" s="12">
        <f>Portfolio!C128</f>
        <v>-3.668814870752251E-3</v>
      </c>
      <c r="D128" s="12">
        <f>Portfolio!D128</f>
        <v>-2.6112778988519999E-4</v>
      </c>
      <c r="E128" s="12">
        <f>Portfolio!E128</f>
        <v>3.0793890954449038E-3</v>
      </c>
      <c r="F128" s="12">
        <f>Portfolio!F128</f>
        <v>0.18232155679395459</v>
      </c>
      <c r="G128" s="12">
        <f>Portfolio!G128</f>
        <v>-2.9719144556663584E-3</v>
      </c>
    </row>
    <row r="129" spans="2:7">
      <c r="B129" s="12">
        <f>Portfolio!B129</f>
        <v>7.7491203354565765E-3</v>
      </c>
      <c r="C129" s="12">
        <f>Portfolio!C129</f>
        <v>3.9090660652238099E-4</v>
      </c>
      <c r="D129" s="12">
        <f>Portfolio!D129</f>
        <v>1.1551819329191857E-2</v>
      </c>
      <c r="E129" s="12">
        <f>Portfolio!E129</f>
        <v>-5.1787909551316317E-3</v>
      </c>
      <c r="F129" s="12">
        <f>Portfolio!F129</f>
        <v>0.10536051565782635</v>
      </c>
      <c r="G129" s="12">
        <f>Portfolio!G129</f>
        <v>1.7622004694819377E-3</v>
      </c>
    </row>
    <row r="130" spans="2:7">
      <c r="B130" s="12">
        <f>Portfolio!B130</f>
        <v>-2.742826837894799E-3</v>
      </c>
      <c r="C130" s="12">
        <f>Portfolio!C130</f>
        <v>-2.8965847829186598E-3</v>
      </c>
      <c r="D130" s="12">
        <f>Portfolio!D130</f>
        <v>-1.0377522110289542E-2</v>
      </c>
      <c r="E130" s="12">
        <f>Portfolio!E130</f>
        <v>-1.7322325646277432E-3</v>
      </c>
      <c r="F130" s="12">
        <f>Portfolio!F130</f>
        <v>0.11778303565638346</v>
      </c>
      <c r="G130" s="12">
        <f>Portfolio!G130</f>
        <v>-3.6158379894762971E-3</v>
      </c>
    </row>
    <row r="131" spans="2:7">
      <c r="B131" s="12">
        <f>Portfolio!B131</f>
        <v>-3.0007274704489028E-3</v>
      </c>
      <c r="C131" s="12">
        <f>Portfolio!C131</f>
        <v>-4.0064627376461669E-3</v>
      </c>
      <c r="D131" s="12">
        <f>Portfolio!D131</f>
        <v>-6.4099245332660355E-3</v>
      </c>
      <c r="E131" s="12">
        <f>Portfolio!E131</f>
        <v>7.4273339317784313E-4</v>
      </c>
      <c r="F131" s="12">
        <f>Portfolio!F131</f>
        <v>0</v>
      </c>
      <c r="G131" s="12">
        <f>Portfolio!G131</f>
        <v>3.360584419625029E-3</v>
      </c>
    </row>
    <row r="132" spans="2:7">
      <c r="B132" s="12">
        <f>Portfolio!B132</f>
        <v>9.7197026879832886E-3</v>
      </c>
      <c r="C132" s="12">
        <f>Portfolio!C132</f>
        <v>1.4767561759355482E-2</v>
      </c>
      <c r="D132" s="12">
        <f>Portfolio!D132</f>
        <v>-3.0228846443002026E-3</v>
      </c>
      <c r="E132" s="12">
        <f>Portfolio!E132</f>
        <v>2.718748635581917E-3</v>
      </c>
      <c r="F132" s="12">
        <f>Portfolio!F132</f>
        <v>0.36772478012531734</v>
      </c>
      <c r="G132" s="12">
        <f>Portfolio!G132</f>
        <v>-2.6937499008075371E-3</v>
      </c>
    </row>
    <row r="133" spans="2:7">
      <c r="B133" s="12">
        <f>Portfolio!B133</f>
        <v>3.0049873470955064E-2</v>
      </c>
      <c r="C133" s="12">
        <f>Portfolio!C133</f>
        <v>3.4069101512556191E-3</v>
      </c>
      <c r="D133" s="12">
        <f>Portfolio!D133</f>
        <v>1.9035763720411426E-2</v>
      </c>
      <c r="E133" s="12">
        <f>Portfolio!E133</f>
        <v>-1.4819688741317899E-3</v>
      </c>
      <c r="F133" s="12">
        <f>Portfolio!F133</f>
        <v>0</v>
      </c>
      <c r="G133" s="12">
        <f>Portfolio!G133</f>
        <v>6.5431404472227183E-3</v>
      </c>
    </row>
    <row r="134" spans="2:7">
      <c r="B134" s="12">
        <f>Portfolio!B134</f>
        <v>3.1239002110431554E-3</v>
      </c>
      <c r="C134" s="12">
        <f>Portfolio!C134</f>
        <v>1.6178241092167103E-2</v>
      </c>
      <c r="D134" s="12">
        <f>Portfolio!D134</f>
        <v>-6.9984863601353017E-3</v>
      </c>
      <c r="E134" s="12">
        <f>Portfolio!E134</f>
        <v>-2.9707411008750486E-3</v>
      </c>
      <c r="F134" s="12">
        <f>Portfolio!F134</f>
        <v>-0.16705408466316621</v>
      </c>
      <c r="G134" s="12">
        <f>Portfolio!G134</f>
        <v>7.9940528720048743E-3</v>
      </c>
    </row>
    <row r="135" spans="2:7">
      <c r="B135" s="12">
        <f>Portfolio!B135</f>
        <v>-1.3040537527544086E-2</v>
      </c>
      <c r="C135" s="12">
        <f>Portfolio!C135</f>
        <v>9.838897386618476E-3</v>
      </c>
      <c r="D135" s="12">
        <f>Portfolio!D135</f>
        <v>5.2010143234633118E-4</v>
      </c>
      <c r="E135" s="12">
        <f>Portfolio!E135</f>
        <v>3.7180394466244086E-4</v>
      </c>
      <c r="F135" s="12">
        <f>Portfolio!F135</f>
        <v>0</v>
      </c>
      <c r="G135" s="12">
        <f>Portfolio!G135</f>
        <v>-7.3565469720765909E-4</v>
      </c>
    </row>
    <row r="136" spans="2:7">
      <c r="B136" s="12">
        <f>Portfolio!B136</f>
        <v>2.4278477277958951E-3</v>
      </c>
      <c r="C136" s="12">
        <f>Portfolio!C136</f>
        <v>-4.529038675540718E-3</v>
      </c>
      <c r="D136" s="12">
        <f>Portfolio!D136</f>
        <v>-1.0404735109623821E-3</v>
      </c>
      <c r="E136" s="12">
        <f>Portfolio!E136</f>
        <v>1.1146697682054949E-3</v>
      </c>
      <c r="F136" s="12">
        <f>Portfolio!F136</f>
        <v>0</v>
      </c>
      <c r="G136" s="12">
        <f>Portfolio!G136</f>
        <v>-8.668398232565737E-4</v>
      </c>
    </row>
    <row r="137" spans="2:7">
      <c r="B137" s="12">
        <f>Portfolio!B137</f>
        <v>-1.5148176111539464E-2</v>
      </c>
      <c r="C137" s="12">
        <f>Portfolio!C137</f>
        <v>-9.119967833324397E-3</v>
      </c>
      <c r="D137" s="12">
        <f>Portfolio!D137</f>
        <v>5.5797330044229636E-3</v>
      </c>
      <c r="E137" s="12">
        <f>Portfolio!E137</f>
        <v>-2.4763555768582532E-4</v>
      </c>
      <c r="F137" s="12">
        <f>Portfolio!F137</f>
        <v>0</v>
      </c>
      <c r="G137" s="12">
        <f>Portfolio!G137</f>
        <v>-6.0276734697655744E-3</v>
      </c>
    </row>
    <row r="138" spans="2:7">
      <c r="B138" s="12">
        <f>Portfolio!B138</f>
        <v>1.6359832583113985E-2</v>
      </c>
      <c r="C138" s="12">
        <f>Portfolio!C138</f>
        <v>-5.0515912431702776E-3</v>
      </c>
      <c r="D138" s="12">
        <f>Portfolio!D138</f>
        <v>-1.1714334444232236E-2</v>
      </c>
      <c r="E138" s="12">
        <f>Portfolio!E138</f>
        <v>2.1025918456798066E-3</v>
      </c>
      <c r="F138" s="12">
        <f>Portfolio!F138</f>
        <v>0</v>
      </c>
      <c r="G138" s="12">
        <f>Portfolio!G138</f>
        <v>-8.9030153960211638E-4</v>
      </c>
    </row>
    <row r="139" spans="2:7">
      <c r="B139" s="12">
        <f>Portfolio!B139</f>
        <v>2.9020334405381806E-3</v>
      </c>
      <c r="C139" s="12">
        <f>Portfolio!C139</f>
        <v>2.2083909941129E-2</v>
      </c>
      <c r="D139" s="12">
        <f>Portfolio!D139</f>
        <v>4.9628546746641753E-3</v>
      </c>
      <c r="E139" s="12">
        <f>Portfolio!E139</f>
        <v>-3.8374126674457212E-3</v>
      </c>
      <c r="F139" s="12">
        <f>Portfolio!F139</f>
        <v>-0.20067069546215124</v>
      </c>
      <c r="G139" s="12">
        <f>Portfolio!G139</f>
        <v>2.9831914579263465E-4</v>
      </c>
    </row>
    <row r="140" spans="2:7">
      <c r="B140" s="12">
        <f>Portfolio!B140</f>
        <v>-1.165910705316415E-2</v>
      </c>
      <c r="C140" s="12">
        <f>Portfolio!C140</f>
        <v>-1.8101755850359971E-2</v>
      </c>
      <c r="D140" s="12">
        <f>Portfolio!D140</f>
        <v>-3.2622198106019612E-3</v>
      </c>
      <c r="E140" s="12">
        <f>Portfolio!E140</f>
        <v>6.1996159607591056E-4</v>
      </c>
      <c r="F140" s="12">
        <f>Portfolio!F140</f>
        <v>8.515780834030677E-2</v>
      </c>
      <c r="G140" s="12">
        <f>Portfolio!G140</f>
        <v>5.7014691400356185E-4</v>
      </c>
    </row>
    <row r="141" spans="2:7">
      <c r="B141" s="12">
        <f>Portfolio!B141</f>
        <v>-3.83513389086515E-2</v>
      </c>
      <c r="C141" s="12">
        <f>Portfolio!C141</f>
        <v>1.0694371524012868E-3</v>
      </c>
      <c r="D141" s="12">
        <f>Portfolio!D141</f>
        <v>1.980005118471798E-2</v>
      </c>
      <c r="E141" s="12">
        <f>Portfolio!E141</f>
        <v>2.478250151701122E-4</v>
      </c>
      <c r="F141" s="12">
        <f>Portfolio!F141</f>
        <v>0</v>
      </c>
      <c r="G141" s="12">
        <f>Portfolio!G141</f>
        <v>7.23849675825126E-3</v>
      </c>
    </row>
    <row r="142" spans="2:7">
      <c r="B142" s="12">
        <f>Portfolio!B142</f>
        <v>-2.2874581657375184E-3</v>
      </c>
      <c r="C142" s="12">
        <f>Portfolio!C142</f>
        <v>8.2117403709004513E-3</v>
      </c>
      <c r="D142" s="12">
        <f>Portfolio!D142</f>
        <v>-2.8230610124445753E-3</v>
      </c>
      <c r="E142" s="12">
        <f>Portfolio!E142</f>
        <v>3.0931049625487869E-3</v>
      </c>
      <c r="F142" s="12">
        <f>Portfolio!F142</f>
        <v>-8.5157808340306826E-2</v>
      </c>
      <c r="G142" s="12">
        <f>Portfolio!G142</f>
        <v>-2.1175973909143666E-3</v>
      </c>
    </row>
    <row r="143" spans="2:7">
      <c r="B143" s="12">
        <f>Portfolio!B143</f>
        <v>-3.0580809135279676E-3</v>
      </c>
      <c r="C143" s="12">
        <f>Portfolio!C143</f>
        <v>-1.6673138004386612E-3</v>
      </c>
      <c r="D143" s="12">
        <f>Portfolio!D143</f>
        <v>-1.2858301804672039E-3</v>
      </c>
      <c r="E143" s="12">
        <f>Portfolio!E143</f>
        <v>1.6047031870645055E-3</v>
      </c>
      <c r="F143" s="12">
        <f>Portfolio!F143</f>
        <v>0</v>
      </c>
      <c r="G143" s="12">
        <f>Portfolio!G143</f>
        <v>2.2680323213039314E-4</v>
      </c>
    </row>
    <row r="144" spans="2:7">
      <c r="B144" s="12">
        <f>Portfolio!B144</f>
        <v>-1.2326786640865622E-2</v>
      </c>
      <c r="C144" s="12">
        <f>Portfolio!C144</f>
        <v>1.7742166361531298E-2</v>
      </c>
      <c r="D144" s="12">
        <f>Portfolio!D144</f>
        <v>1.0288323688164417E-3</v>
      </c>
      <c r="E144" s="12">
        <f>Portfolio!E144</f>
        <v>2.7097072033387803E-3</v>
      </c>
      <c r="F144" s="12">
        <f>Portfolio!F144</f>
        <v>0</v>
      </c>
      <c r="G144" s="12">
        <f>Portfolio!G144</f>
        <v>6.9308225759549607E-4</v>
      </c>
    </row>
    <row r="145" spans="2:7">
      <c r="B145" s="12">
        <f>Portfolio!B145</f>
        <v>1.3092164925012891E-2</v>
      </c>
      <c r="C145" s="12">
        <f>Portfolio!C145</f>
        <v>-4.4717896619349642E-4</v>
      </c>
      <c r="D145" s="12">
        <f>Portfolio!D145</f>
        <v>4.8723906200522516E-3</v>
      </c>
      <c r="E145" s="12">
        <f>Portfolio!E145</f>
        <v>-2.7097072033388479E-3</v>
      </c>
      <c r="F145" s="12">
        <f>Portfolio!F145</f>
        <v>0</v>
      </c>
      <c r="G145" s="12">
        <f>Portfolio!G145</f>
        <v>5.7360636002423832E-3</v>
      </c>
    </row>
    <row r="146" spans="2:7">
      <c r="B146" s="12">
        <f>Portfolio!B146</f>
        <v>2.2195135853873751E-2</v>
      </c>
      <c r="C146" s="12">
        <f>Portfolio!C146</f>
        <v>3.7269780041334456E-4</v>
      </c>
      <c r="D146" s="12">
        <f>Portfolio!D146</f>
        <v>3.8299931185978016E-3</v>
      </c>
      <c r="E146" s="12">
        <f>Portfolio!E146</f>
        <v>-2.4674972371404664E-4</v>
      </c>
      <c r="F146" s="12">
        <f>Portfolio!F146</f>
        <v>0</v>
      </c>
      <c r="G146" s="12">
        <f>Portfolio!G146</f>
        <v>3.5597070516704093E-3</v>
      </c>
    </row>
    <row r="147" spans="2:7">
      <c r="B147" s="12">
        <f>Portfolio!B147</f>
        <v>8.4451569982638731E-3</v>
      </c>
      <c r="C147" s="12">
        <f>Portfolio!C147</f>
        <v>-1.0438339554294104E-3</v>
      </c>
      <c r="D147" s="12">
        <f>Portfolio!D147</f>
        <v>5.4641597401959615E-3</v>
      </c>
      <c r="E147" s="12">
        <f>Portfolio!E147</f>
        <v>-1.1108684788043953E-3</v>
      </c>
      <c r="F147" s="12">
        <f>Portfolio!F147</f>
        <v>-0.22314355131420985</v>
      </c>
      <c r="G147" s="12">
        <f>Portfolio!G147</f>
        <v>5.2321334355937893E-3</v>
      </c>
    </row>
    <row r="148" spans="2:7">
      <c r="B148" s="12">
        <f>Portfolio!B148</f>
        <v>9.8889994475586372E-4</v>
      </c>
      <c r="C148" s="12">
        <f>Portfolio!C148</f>
        <v>-1.4930722690184612E-3</v>
      </c>
      <c r="D148" s="12">
        <f>Portfolio!D148</f>
        <v>6.3163420550055608E-3</v>
      </c>
      <c r="E148" s="12">
        <f>Portfolio!E148</f>
        <v>-2.1017253925141172E-3</v>
      </c>
      <c r="F148" s="12">
        <f>Portfolio!F148</f>
        <v>-0.1495317339709637</v>
      </c>
      <c r="G148" s="12">
        <f>Portfolio!G148</f>
        <v>3.9993271421984809E-3</v>
      </c>
    </row>
    <row r="149" spans="2:7">
      <c r="B149" s="12">
        <f>Portfolio!B149</f>
        <v>6.6494762930247014E-3</v>
      </c>
      <c r="C149" s="12">
        <f>Portfolio!C149</f>
        <v>-3.0678611942126467E-3</v>
      </c>
      <c r="D149" s="12">
        <f>Portfolio!D149</f>
        <v>2.389712446100783E-3</v>
      </c>
      <c r="E149" s="12">
        <f>Portfolio!E149</f>
        <v>-1.6102684992431277E-3</v>
      </c>
      <c r="F149" s="12">
        <f>Portfolio!F149</f>
        <v>0.74040006541049086</v>
      </c>
      <c r="G149" s="12">
        <f>Portfolio!G149</f>
        <v>4.9798887192087238E-3</v>
      </c>
    </row>
    <row r="150" spans="2:7">
      <c r="B150" s="12">
        <f>Portfolio!B150</f>
        <v>6.1177234181731726E-3</v>
      </c>
      <c r="C150" s="12">
        <f>Portfolio!C150</f>
        <v>2.9930731936904701E-3</v>
      </c>
      <c r="D150" s="12">
        <f>Portfolio!D150</f>
        <v>-1.1312426572483766E-3</v>
      </c>
      <c r="E150" s="12">
        <f>Portfolio!E150</f>
        <v>1.8577254938087278E-3</v>
      </c>
      <c r="F150" s="12">
        <f>Portfolio!F150</f>
        <v>7.4107972153721835E-2</v>
      </c>
      <c r="G150" s="12">
        <f>Portfolio!G150</f>
        <v>-8.6449147507085061E-4</v>
      </c>
    </row>
    <row r="151" spans="2:7">
      <c r="B151" s="12">
        <f>Portfolio!B151</f>
        <v>-1.747314028448867E-2</v>
      </c>
      <c r="C151" s="12">
        <f>Portfolio!C151</f>
        <v>-2.3188625852177867E-3</v>
      </c>
      <c r="D151" s="12">
        <f>Portfolio!D151</f>
        <v>2.512210826893976E-3</v>
      </c>
      <c r="E151" s="12">
        <f>Portfolio!E151</f>
        <v>2.3481688803820406E-3</v>
      </c>
      <c r="F151" s="12">
        <f>Portfolio!F151</f>
        <v>-4.380262265839277E-2</v>
      </c>
      <c r="G151" s="12">
        <f>Portfolio!G151</f>
        <v>1.6771491542383855E-3</v>
      </c>
    </row>
    <row r="152" spans="2:7">
      <c r="B152" s="12">
        <f>Portfolio!B152</f>
        <v>1.1600796662727069E-2</v>
      </c>
      <c r="C152" s="12">
        <f>Portfolio!C152</f>
        <v>1.421904823291851E-3</v>
      </c>
      <c r="D152" s="12">
        <f>Portfolio!D152</f>
        <v>3.2565409541334273E-3</v>
      </c>
      <c r="E152" s="12">
        <f>Portfolio!E152</f>
        <v>-1.2347385827092411E-4</v>
      </c>
      <c r="F152" s="12">
        <f>Portfolio!F152</f>
        <v>1.4815085785140682E-2</v>
      </c>
      <c r="G152" s="12">
        <f>Portfolio!G152</f>
        <v>6.0298501458571517E-3</v>
      </c>
    </row>
    <row r="153" spans="2:7">
      <c r="B153" s="12">
        <f>Portfolio!B153</f>
        <v>-2.3337677555329506E-2</v>
      </c>
      <c r="C153" s="12">
        <f>Portfolio!C153</f>
        <v>1.7788743870198506E-2</v>
      </c>
      <c r="D153" s="12">
        <f>Portfolio!D153</f>
        <v>-1.3764626914991925E-3</v>
      </c>
      <c r="E153" s="12">
        <f>Portfolio!E153</f>
        <v>6.1713052343443384E-4</v>
      </c>
      <c r="F153" s="12">
        <f>Portfolio!F153</f>
        <v>-0.12516314295400616</v>
      </c>
      <c r="G153" s="12">
        <f>Portfolio!G153</f>
        <v>-1.0827863781683815E-3</v>
      </c>
    </row>
    <row r="154" spans="2:7">
      <c r="B154" s="12">
        <f>Portfolio!B154</f>
        <v>-1.7739947795211763E-2</v>
      </c>
      <c r="C154" s="12">
        <f>Portfolio!C154</f>
        <v>-5.5989096547891005E-3</v>
      </c>
      <c r="D154" s="12">
        <f>Portfolio!D154</f>
        <v>2.3763627623116824E-3</v>
      </c>
      <c r="E154" s="12">
        <f>Portfolio!E154</f>
        <v>1.8489250259454348E-3</v>
      </c>
      <c r="F154" s="12">
        <f>Portfolio!F154</f>
        <v>0.16833531481921474</v>
      </c>
      <c r="G154" s="12">
        <f>Portfolio!G154</f>
        <v>4.188992952173622E-4</v>
      </c>
    </row>
    <row r="155" spans="2:7">
      <c r="B155" s="12">
        <f>Portfolio!B155</f>
        <v>-2.9581813756038387E-2</v>
      </c>
      <c r="C155" s="12">
        <f>Portfolio!C155</f>
        <v>5.9084934594590219E-4</v>
      </c>
      <c r="D155" s="12">
        <f>Portfolio!D155</f>
        <v>-3.6293261904919174E-3</v>
      </c>
      <c r="E155" s="12">
        <f>Portfolio!E155</f>
        <v>3.6878100249982822E-3</v>
      </c>
      <c r="F155" s="12">
        <f>Portfolio!F155</f>
        <v>-1.4184634991956413E-2</v>
      </c>
      <c r="G155" s="12">
        <f>Portfolio!G155</f>
        <v>1.4922501063708675E-3</v>
      </c>
    </row>
    <row r="156" spans="2:7">
      <c r="B156" s="12">
        <f>Portfolio!B156</f>
        <v>1.6455824077020089E-2</v>
      </c>
      <c r="C156" s="12">
        <f>Portfolio!C156</f>
        <v>7.1363332368255894E-3</v>
      </c>
      <c r="D156" s="12">
        <f>Portfolio!D156</f>
        <v>5.1272043790641783E-3</v>
      </c>
      <c r="E156" s="12">
        <f>Portfolio!E156</f>
        <v>-2.0880434769618449E-3</v>
      </c>
      <c r="F156" s="12">
        <f>Portfolio!F156</f>
        <v>0</v>
      </c>
      <c r="G156" s="12">
        <f>Portfolio!G156</f>
        <v>1.0174652215321359E-3</v>
      </c>
    </row>
    <row r="157" spans="2:7">
      <c r="B157" s="12">
        <f>Portfolio!B157</f>
        <v>-2.0414161427000851E-2</v>
      </c>
      <c r="C157" s="12">
        <f>Portfolio!C157</f>
        <v>-6.3983377656968848E-3</v>
      </c>
      <c r="D157" s="12">
        <f>Portfolio!D157</f>
        <v>-1.3730265247092297E-3</v>
      </c>
      <c r="E157" s="12">
        <f>Portfolio!E157</f>
        <v>-7.3806891873288462E-4</v>
      </c>
      <c r="F157" s="12">
        <f>Portfolio!F157</f>
        <v>0</v>
      </c>
      <c r="G157" s="12">
        <f>Portfolio!G157</f>
        <v>-2.581705936709556E-3</v>
      </c>
    </row>
    <row r="158" spans="2:7">
      <c r="B158" s="12">
        <f>Portfolio!B158</f>
        <v>2.6097514510552686E-2</v>
      </c>
      <c r="C158" s="12">
        <f>Portfolio!C158</f>
        <v>1.3775166986312686E-2</v>
      </c>
      <c r="D158" s="12">
        <f>Portfolio!D158</f>
        <v>2.296680829397189E-2</v>
      </c>
      <c r="E158" s="12">
        <f>Portfolio!E158</f>
        <v>-6.0475100951574573E-3</v>
      </c>
      <c r="F158" s="12">
        <f>Portfolio!F158</f>
        <v>0</v>
      </c>
      <c r="G158" s="12">
        <f>Portfolio!G158</f>
        <v>1.3581210931325458E-2</v>
      </c>
    </row>
    <row r="159" spans="2:7">
      <c r="B159" s="12">
        <f>Portfolio!B159</f>
        <v>-2.0560282095726641E-2</v>
      </c>
      <c r="C159" s="12">
        <f>Portfolio!C159</f>
        <v>-4.8143868383053959E-3</v>
      </c>
      <c r="D159" s="12">
        <f>Portfolio!D159</f>
        <v>-2.2467307771610712E-2</v>
      </c>
      <c r="E159" s="12">
        <f>Portfolio!E159</f>
        <v>-1.8586462660298284E-3</v>
      </c>
      <c r="F159" s="12">
        <f>Portfolio!F159</f>
        <v>0</v>
      </c>
      <c r="G159" s="12">
        <f>Portfolio!G159</f>
        <v>-5.8771169457121526E-3</v>
      </c>
    </row>
    <row r="160" spans="2:7">
      <c r="B160" s="12">
        <f>Portfolio!B160</f>
        <v>2.6723655405033506E-2</v>
      </c>
      <c r="C160" s="12">
        <f>Portfolio!C160</f>
        <v>2.9934896991657281E-3</v>
      </c>
      <c r="D160" s="12">
        <f>Portfolio!D160</f>
        <v>-2.7503581142449304E-3</v>
      </c>
      <c r="E160" s="12">
        <f>Portfolio!E160</f>
        <v>7.4392515669878079E-4</v>
      </c>
      <c r="F160" s="12">
        <f>Portfolio!F160</f>
        <v>0.13353139262452277</v>
      </c>
      <c r="G160" s="12">
        <f>Portfolio!G160</f>
        <v>5.0375023737784424E-4</v>
      </c>
    </row>
    <row r="161" spans="2:7">
      <c r="B161" s="12">
        <f>Portfolio!B161</f>
        <v>-1.860521343267247E-2</v>
      </c>
      <c r="C161" s="12">
        <f>Portfolio!C161</f>
        <v>1.8208971391396559E-3</v>
      </c>
      <c r="D161" s="12">
        <f>Portfolio!D161</f>
        <v>-4.7684493309930413E-3</v>
      </c>
      <c r="E161" s="12">
        <f>Portfolio!E161</f>
        <v>-6.1988472436902626E-4</v>
      </c>
      <c r="F161" s="12">
        <f>Portfolio!F161</f>
        <v>6.062462181643484E-2</v>
      </c>
      <c r="G161" s="12">
        <f>Portfolio!G161</f>
        <v>-3.2826225138571038E-3</v>
      </c>
    </row>
    <row r="162" spans="2:7">
      <c r="B162" s="12">
        <f>Portfolio!B162</f>
        <v>-4.7058910374128396E-3</v>
      </c>
      <c r="C162" s="12">
        <f>Portfolio!C162</f>
        <v>-8.7358042511870195E-4</v>
      </c>
      <c r="D162" s="12">
        <f>Portfolio!D162</f>
        <v>1.0058084704386058E-3</v>
      </c>
      <c r="E162" s="12">
        <f>Portfolio!E162</f>
        <v>-1.8618636644298786E-3</v>
      </c>
      <c r="F162" s="12">
        <f>Portfolio!F162</f>
        <v>0</v>
      </c>
      <c r="G162" s="12">
        <f>Portfolio!G162</f>
        <v>-2.9176258949927506E-3</v>
      </c>
    </row>
    <row r="163" spans="2:7">
      <c r="B163" s="12">
        <f>Portfolio!B163</f>
        <v>-4.6120801630699516E-2</v>
      </c>
      <c r="C163" s="12">
        <f>Portfolio!C163</f>
        <v>3.054311107543783E-3</v>
      </c>
      <c r="D163" s="12">
        <f>Portfolio!D163</f>
        <v>-6.8087640392906993E-3</v>
      </c>
      <c r="E163" s="12">
        <f>Portfolio!E163</f>
        <v>-2.3632699452192062E-3</v>
      </c>
      <c r="F163" s="12">
        <f>Portfolio!F163</f>
        <v>0</v>
      </c>
      <c r="G163" s="12">
        <f>Portfolio!G163</f>
        <v>-2.2868283405635356E-3</v>
      </c>
    </row>
    <row r="164" spans="2:7">
      <c r="B164" s="12">
        <f>Portfolio!B164</f>
        <v>-2.1357101648113851E-2</v>
      </c>
      <c r="C164" s="12">
        <f>Portfolio!C164</f>
        <v>3.7686954932939372E-3</v>
      </c>
      <c r="D164" s="12">
        <f>Portfolio!D164</f>
        <v>3.2841003803889711E-3</v>
      </c>
      <c r="E164" s="12">
        <f>Portfolio!E164</f>
        <v>-3.1181813933155418E-3</v>
      </c>
      <c r="F164" s="12">
        <f>Portfolio!F164</f>
        <v>0</v>
      </c>
      <c r="G164" s="12">
        <f>Portfolio!G164</f>
        <v>7.9957573185312732E-4</v>
      </c>
    </row>
    <row r="165" spans="2:7">
      <c r="B165" s="12">
        <f>Portfolio!B165</f>
        <v>-8.4136875702548125E-4</v>
      </c>
      <c r="C165" s="12">
        <f>Portfolio!C165</f>
        <v>3.970607707110556E-3</v>
      </c>
      <c r="D165" s="12">
        <f>Portfolio!D165</f>
        <v>1.0082430902007002E-3</v>
      </c>
      <c r="E165" s="12">
        <f>Portfolio!E165</f>
        <v>1.9967059922593802E-3</v>
      </c>
      <c r="F165" s="12">
        <f>Portfolio!F165</f>
        <v>-6.0624621816434736E-2</v>
      </c>
      <c r="G165" s="12">
        <f>Portfolio!G165</f>
        <v>3.2633399300272393E-3</v>
      </c>
    </row>
    <row r="166" spans="2:7">
      <c r="B166" s="12">
        <f>Portfolio!B166</f>
        <v>2.0550626033359543E-2</v>
      </c>
      <c r="C166" s="12">
        <f>Portfolio!C166</f>
        <v>5.8192843763771431E-3</v>
      </c>
      <c r="D166" s="12">
        <f>Portfolio!D166</f>
        <v>-2.1438687105040967E-3</v>
      </c>
      <c r="E166" s="12">
        <f>Portfolio!E166</f>
        <v>-1.9967059922594774E-3</v>
      </c>
      <c r="F166" s="12">
        <f>Portfolio!F166</f>
        <v>0</v>
      </c>
      <c r="G166" s="12">
        <f>Portfolio!G166</f>
        <v>3.6656559936696162E-4</v>
      </c>
    </row>
    <row r="167" spans="2:7">
      <c r="B167" s="12">
        <f>Portfolio!B167</f>
        <v>-6.3421966477996529E-3</v>
      </c>
      <c r="C167" s="12">
        <f>Portfolio!C167</f>
        <v>-2.0077375663721882E-3</v>
      </c>
      <c r="D167" s="12">
        <f>Portfolio!D167</f>
        <v>6.0415916553888064E-3</v>
      </c>
      <c r="E167" s="12">
        <f>Portfolio!E167</f>
        <v>-1.2495471001446558E-4</v>
      </c>
      <c r="F167" s="12">
        <f>Portfolio!F167</f>
        <v>0</v>
      </c>
      <c r="G167" s="12">
        <f>Portfolio!G167</f>
        <v>-3.3847491786320912E-3</v>
      </c>
    </row>
    <row r="168" spans="2:7">
      <c r="B168" s="12">
        <f>Portfolio!B168</f>
        <v>4.8855943468400505E-2</v>
      </c>
      <c r="C168" s="12">
        <f>Portfolio!C168</f>
        <v>2.8669313539608486E-3</v>
      </c>
      <c r="D168" s="12">
        <f>Portfolio!D168</f>
        <v>-5.7890796653133252E-3</v>
      </c>
      <c r="E168" s="12">
        <f>Portfolio!E168</f>
        <v>6.2274456302131107E-3</v>
      </c>
      <c r="F168" s="12">
        <f>Portfolio!F168</f>
        <v>0</v>
      </c>
      <c r="G168" s="12">
        <f>Portfolio!G168</f>
        <v>8.3398792956066378E-3</v>
      </c>
    </row>
    <row r="169" spans="2:7">
      <c r="B169" s="12">
        <f>Portfolio!B169</f>
        <v>-1.3180178699639692E-3</v>
      </c>
      <c r="C169" s="12">
        <f>Portfolio!C169</f>
        <v>1.9306001077675271E-3</v>
      </c>
      <c r="D169" s="12">
        <f>Portfolio!D169</f>
        <v>6.7924034733189498E-3</v>
      </c>
      <c r="E169" s="12">
        <f>Portfolio!E169</f>
        <v>-1.4910912398065517E-3</v>
      </c>
      <c r="F169" s="12">
        <f>Portfolio!F169</f>
        <v>-6.4538521137571178E-2</v>
      </c>
      <c r="G169" s="12">
        <f>Portfolio!G169</f>
        <v>-1.6280348187074486E-3</v>
      </c>
    </row>
    <row r="170" spans="2:7">
      <c r="B170" s="12">
        <f>Portfolio!B170</f>
        <v>7.0968887693582091E-3</v>
      </c>
      <c r="C170" s="12">
        <f>Portfolio!C170</f>
        <v>-1.0721439004640165E-3</v>
      </c>
      <c r="D170" s="12">
        <f>Portfolio!D170</f>
        <v>-6.5400435575241065E-3</v>
      </c>
      <c r="E170" s="12">
        <f>Portfolio!E170</f>
        <v>1.9876279835632318E-3</v>
      </c>
      <c r="F170" s="12">
        <f>Portfolio!F170</f>
        <v>0</v>
      </c>
      <c r="G170" s="12">
        <f>Portfolio!G170</f>
        <v>-1.3151793429673527E-3</v>
      </c>
    </row>
    <row r="171" spans="2:7">
      <c r="B171" s="12">
        <f>Portfolio!B171</f>
        <v>7.0469036618534125E-3</v>
      </c>
      <c r="C171" s="12">
        <f>Portfolio!C171</f>
        <v>7.148903064839511E-4</v>
      </c>
      <c r="D171" s="12">
        <f>Portfolio!D171</f>
        <v>-5.060124712959255E-3</v>
      </c>
      <c r="E171" s="12">
        <f>Portfolio!E171</f>
        <v>1.9835860706695681E-3</v>
      </c>
      <c r="F171" s="12">
        <f>Portfolio!F171</f>
        <v>0</v>
      </c>
      <c r="G171" s="12">
        <f>Portfolio!G171</f>
        <v>-2.0119159552997494E-3</v>
      </c>
    </row>
    <row r="172" spans="2:7">
      <c r="B172" s="12">
        <f>Portfolio!B172</f>
        <v>-3.9522502242248972E-2</v>
      </c>
      <c r="C172" s="12">
        <f>Portfolio!C172</f>
        <v>-1.0271284521059959E-2</v>
      </c>
      <c r="D172" s="12">
        <f>Portfolio!D172</f>
        <v>-1.6882342711796026E-2</v>
      </c>
      <c r="E172" s="12">
        <f>Portfolio!E172</f>
        <v>2.3504928536855598E-3</v>
      </c>
      <c r="F172" s="12">
        <f>Portfolio!F172</f>
        <v>0</v>
      </c>
      <c r="G172" s="12">
        <f>Portfolio!G172</f>
        <v>-1.2485594515205749E-2</v>
      </c>
    </row>
    <row r="173" spans="2:7">
      <c r="B173" s="12">
        <f>Portfolio!B173</f>
        <v>2.9717974454348383E-3</v>
      </c>
      <c r="C173" s="12">
        <f>Portfolio!C173</f>
        <v>7.7670367807887181E-3</v>
      </c>
      <c r="D173" s="12">
        <f>Portfolio!D173</f>
        <v>1.8041113489533059E-3</v>
      </c>
      <c r="E173" s="12">
        <f>Portfolio!E173</f>
        <v>1.3582887724026313E-3</v>
      </c>
      <c r="F173" s="12">
        <f>Portfolio!F173</f>
        <v>0</v>
      </c>
      <c r="G173" s="12">
        <f>Portfolio!G173</f>
        <v>1.8881025742991701E-3</v>
      </c>
    </row>
    <row r="174" spans="2:7">
      <c r="B174" s="12">
        <f>Portfolio!B174</f>
        <v>-6.7668413577091141E-3</v>
      </c>
      <c r="C174" s="12">
        <f>Portfolio!C174</f>
        <v>-4.2990113212089084E-4</v>
      </c>
      <c r="D174" s="12">
        <f>Portfolio!D174</f>
        <v>2.1863298086988734E-3</v>
      </c>
      <c r="E174" s="12">
        <f>Portfolio!E174</f>
        <v>-4.9371760757454294E-4</v>
      </c>
      <c r="F174" s="12">
        <f>Portfolio!F174</f>
        <v>0</v>
      </c>
      <c r="G174" s="12">
        <f>Portfolio!G174</f>
        <v>-1.0608320450020078E-3</v>
      </c>
    </row>
    <row r="175" spans="2:7">
      <c r="B175" s="12">
        <f>Portfolio!B175</f>
        <v>-8.4550349169002295E-3</v>
      </c>
      <c r="C175" s="12">
        <f>Portfolio!C175</f>
        <v>5.7883965847354921E-3</v>
      </c>
      <c r="D175" s="12">
        <f>Portfolio!D175</f>
        <v>4.6142226978064041E-3</v>
      </c>
      <c r="E175" s="12">
        <f>Portfolio!E175</f>
        <v>-2.4690702224014157E-4</v>
      </c>
      <c r="F175" s="12">
        <f>Portfolio!F175</f>
        <v>0.12516314295400599</v>
      </c>
      <c r="G175" s="12">
        <f>Portfolio!G175</f>
        <v>-8.4435244056040287E-4</v>
      </c>
    </row>
    <row r="176" spans="2:7">
      <c r="B176" s="12">
        <f>Portfolio!B176</f>
        <v>-1.8800553752024735E-2</v>
      </c>
      <c r="C176" s="12">
        <f>Portfolio!C176</f>
        <v>-1.424428120868564E-4</v>
      </c>
      <c r="D176" s="12">
        <f>Portfolio!D176</f>
        <v>-7.7022077721163717E-3</v>
      </c>
      <c r="E176" s="12">
        <f>Portfolio!E176</f>
        <v>2.0970709561192644E-3</v>
      </c>
      <c r="F176" s="12">
        <f>Portfolio!F176</f>
        <v>0</v>
      </c>
      <c r="G176" s="12">
        <f>Portfolio!G176</f>
        <v>-1.0201073391556828E-3</v>
      </c>
    </row>
    <row r="177" spans="2:7">
      <c r="B177" s="12">
        <f>Portfolio!B177</f>
        <v>1.934822629642325E-2</v>
      </c>
      <c r="C177" s="12">
        <f>Portfolio!C177</f>
        <v>1.0209873076043346E-2</v>
      </c>
      <c r="D177" s="12">
        <f>Portfolio!D177</f>
        <v>1.3313061706759281E-2</v>
      </c>
      <c r="E177" s="12">
        <f>Portfolio!E177</f>
        <v>-1.850163933878988E-3</v>
      </c>
      <c r="F177" s="12">
        <f>Portfolio!F177</f>
        <v>0</v>
      </c>
      <c r="G177" s="12">
        <f>Portfolio!G177</f>
        <v>7.2253086305444176E-3</v>
      </c>
    </row>
    <row r="178" spans="2:7">
      <c r="B178" s="12">
        <f>Portfolio!B178</f>
        <v>9.8066710685364537E-3</v>
      </c>
      <c r="C178" s="12">
        <f>Portfolio!C178</f>
        <v>6.2585840126298063E-3</v>
      </c>
      <c r="D178" s="12">
        <f>Portfolio!D178</f>
        <v>-4.9716337024735052E-3</v>
      </c>
      <c r="E178" s="12">
        <f>Portfolio!E178</f>
        <v>1.9734095705361905E-3</v>
      </c>
      <c r="F178" s="12">
        <f>Portfolio!F178</f>
        <v>3.4685557987890109E-2</v>
      </c>
      <c r="G178" s="12">
        <f>Portfolio!G178</f>
        <v>1.0847364356112272E-3</v>
      </c>
    </row>
    <row r="179" spans="2:7">
      <c r="B179" s="12">
        <f>Portfolio!B179</f>
        <v>2.7112074605542785E-4</v>
      </c>
      <c r="C179" s="12">
        <f>Portfolio!C179</f>
        <v>-1.6837862792686412E-3</v>
      </c>
      <c r="D179" s="12">
        <f>Portfolio!D179</f>
        <v>1.219371143125703E-2</v>
      </c>
      <c r="E179" s="12">
        <f>Portfolio!E179</f>
        <v>-1.6031201114494261E-3</v>
      </c>
      <c r="F179" s="12">
        <f>Portfolio!F179</f>
        <v>-0.22884157242884753</v>
      </c>
      <c r="G179" s="12">
        <f>Portfolio!G179</f>
        <v>2.9308110038477526E-3</v>
      </c>
    </row>
    <row r="180" spans="2:7">
      <c r="B180" s="12">
        <f>Portfolio!B180</f>
        <v>-1.5843051513929503E-2</v>
      </c>
      <c r="C180" s="12">
        <f>Portfolio!C180</f>
        <v>-2.5311198997301689E-3</v>
      </c>
      <c r="D180" s="12">
        <f>Portfolio!D180</f>
        <v>-1.2632391775877323E-3</v>
      </c>
      <c r="E180" s="12">
        <f>Portfolio!E180</f>
        <v>6.1690211926887072E-4</v>
      </c>
      <c r="F180" s="12">
        <f>Portfolio!F180</f>
        <v>0</v>
      </c>
      <c r="G180" s="12">
        <f>Portfolio!G180</f>
        <v>-2.2575939841710303E-3</v>
      </c>
    </row>
    <row r="181" spans="2:7">
      <c r="B181" s="12">
        <f>Portfolio!B181</f>
        <v>3.2984912162937322E-3</v>
      </c>
      <c r="C181" s="12">
        <f>Portfolio!C181</f>
        <v>1.6178106323387884E-3</v>
      </c>
      <c r="D181" s="12">
        <f>Portfolio!D181</f>
        <v>-6.5948876929103452E-3</v>
      </c>
      <c r="E181" s="12">
        <f>Portfolio!E181</f>
        <v>1.4788639710242401E-3</v>
      </c>
      <c r="F181" s="12">
        <f>Portfolio!F181</f>
        <v>0</v>
      </c>
      <c r="G181" s="12">
        <f>Portfolio!G181</f>
        <v>-1.6434753872949851E-3</v>
      </c>
    </row>
    <row r="182" spans="2:7">
      <c r="B182" s="12">
        <f>Portfolio!B182</f>
        <v>1.145993442197042E-2</v>
      </c>
      <c r="C182" s="12">
        <f>Portfolio!C182</f>
        <v>-3.873129095722998E-3</v>
      </c>
      <c r="D182" s="12">
        <f>Portfolio!D182</f>
        <v>-4.2077716429160025E-3</v>
      </c>
      <c r="E182" s="12">
        <f>Portfolio!E182</f>
        <v>-1.1089398106294461E-3</v>
      </c>
      <c r="F182" s="12">
        <f>Portfolio!F182</f>
        <v>0</v>
      </c>
      <c r="G182" s="12">
        <f>Portfolio!G182</f>
        <v>5.5936598195100253E-4</v>
      </c>
    </row>
    <row r="183" spans="2:7">
      <c r="B183" s="12">
        <f>Portfolio!B183</f>
        <v>7.0289016069876734E-3</v>
      </c>
      <c r="C183" s="12">
        <f>Portfolio!C183</f>
        <v>8.4639259692509568E-4</v>
      </c>
      <c r="D183" s="12">
        <f>Portfolio!D183</f>
        <v>-6.4094564657576633E-3</v>
      </c>
      <c r="E183" s="12">
        <f>Portfolio!E183</f>
        <v>8.6264099956253032E-4</v>
      </c>
      <c r="F183" s="12">
        <f>Portfolio!F183</f>
        <v>0</v>
      </c>
      <c r="G183" s="12">
        <f>Portfolio!G183</f>
        <v>-3.0595368382266273E-3</v>
      </c>
    </row>
    <row r="184" spans="2:7">
      <c r="B184" s="12">
        <f>Portfolio!B184</f>
        <v>1.0770329672933087E-3</v>
      </c>
      <c r="C184" s="12">
        <f>Portfolio!C184</f>
        <v>-4.8053798242696996E-3</v>
      </c>
      <c r="D184" s="12">
        <f>Portfolio!D184</f>
        <v>2.0554477945803791E-3</v>
      </c>
      <c r="E184" s="12">
        <f>Portfolio!E184</f>
        <v>3.6946856981313935E-4</v>
      </c>
      <c r="F184" s="12">
        <f>Portfolio!F184</f>
        <v>0.13353139262452277</v>
      </c>
      <c r="G184" s="12">
        <f>Portfolio!G184</f>
        <v>1.9276502673643437E-3</v>
      </c>
    </row>
    <row r="185" spans="2:7">
      <c r="B185" s="12">
        <f>Portfolio!B185</f>
        <v>-5.1261139481387514E-3</v>
      </c>
      <c r="C185" s="12">
        <f>Portfolio!C185</f>
        <v>-2.7664426520882211E-3</v>
      </c>
      <c r="D185" s="12">
        <f>Portfolio!D185</f>
        <v>-1.926919535363143E-3</v>
      </c>
      <c r="E185" s="12">
        <f>Portfolio!E185</f>
        <v>-2.2189358490393228E-3</v>
      </c>
      <c r="F185" s="12">
        <f>Portfolio!F185</f>
        <v>0</v>
      </c>
      <c r="G185" s="12">
        <f>Portfolio!G185</f>
        <v>-8.2747239006095098E-4</v>
      </c>
    </row>
    <row r="186" spans="2:7">
      <c r="B186" s="12">
        <f>Portfolio!B186</f>
        <v>3.4298111740691264E-2</v>
      </c>
      <c r="C186" s="12">
        <f>Portfolio!C186</f>
        <v>1.8451073815995049E-3</v>
      </c>
      <c r="D186" s="12">
        <f>Portfolio!D186</f>
        <v>-3.6068441654886034E-3</v>
      </c>
      <c r="E186" s="12">
        <f>Portfolio!E186</f>
        <v>9.8682627966350969E-4</v>
      </c>
      <c r="F186" s="12">
        <f>Portfolio!F186</f>
        <v>0</v>
      </c>
      <c r="G186" s="12">
        <f>Portfolio!G186</f>
        <v>6.8745011591528707E-4</v>
      </c>
    </row>
    <row r="187" spans="2:7">
      <c r="B187" s="12">
        <f>Portfolio!B187</f>
        <v>3.3920712260657937E-3</v>
      </c>
      <c r="C187" s="12">
        <f>Portfolio!C187</f>
        <v>-7.9726720418391017E-3</v>
      </c>
      <c r="D187" s="12">
        <f>Portfolio!D187</f>
        <v>-2.9724868413250382E-3</v>
      </c>
      <c r="E187" s="12">
        <f>Portfolio!E187</f>
        <v>3.2004211660007732E-3</v>
      </c>
      <c r="F187" s="12">
        <f>Portfolio!F187</f>
        <v>0</v>
      </c>
      <c r="G187" s="12">
        <f>Portfolio!G187</f>
        <v>-1.4349083716841415E-3</v>
      </c>
    </row>
    <row r="188" spans="2:7">
      <c r="B188" s="12">
        <f>Portfolio!B188</f>
        <v>-4.8295285326852178E-2</v>
      </c>
      <c r="C188" s="12">
        <f>Portfolio!C188</f>
        <v>-2.4328884987583621E-3</v>
      </c>
      <c r="D188" s="12">
        <f>Portfolio!D188</f>
        <v>-7.5354649473076468E-3</v>
      </c>
      <c r="E188" s="12">
        <f>Portfolio!E188</f>
        <v>2.3322296072396651E-3</v>
      </c>
      <c r="F188" s="12">
        <f>Portfolio!F188</f>
        <v>0</v>
      </c>
      <c r="G188" s="12">
        <f>Portfolio!G188</f>
        <v>-3.7670371396038606E-3</v>
      </c>
    </row>
    <row r="189" spans="2:7">
      <c r="B189" s="12">
        <f>Portfolio!B189</f>
        <v>-1.3485878982706461E-2</v>
      </c>
      <c r="C189" s="12">
        <f>Portfolio!C189</f>
        <v>-1.3621753500267879E-3</v>
      </c>
      <c r="D189" s="12">
        <f>Portfolio!D189</f>
        <v>-1.1542585951282129E-2</v>
      </c>
      <c r="E189" s="12">
        <f>Portfolio!E189</f>
        <v>1.4702526719805196E-3</v>
      </c>
      <c r="F189" s="12">
        <f>Portfolio!F189</f>
        <v>0</v>
      </c>
      <c r="G189" s="12">
        <f>Portfolio!G189</f>
        <v>-6.8380205168596985E-3</v>
      </c>
    </row>
    <row r="190" spans="2:7">
      <c r="B190" s="12">
        <f>Portfolio!B190</f>
        <v>4.4235626459864057E-3</v>
      </c>
      <c r="C190" s="12">
        <f>Portfolio!C190</f>
        <v>1.4458419466144238E-2</v>
      </c>
      <c r="D190" s="12">
        <f>Portfolio!D190</f>
        <v>1.1412139258818895E-2</v>
      </c>
      <c r="E190" s="12">
        <f>Portfolio!E190</f>
        <v>-6.1236914434062754E-4</v>
      </c>
      <c r="F190" s="12">
        <f>Portfolio!F190</f>
        <v>0</v>
      </c>
      <c r="G190" s="12">
        <f>Portfolio!G190</f>
        <v>8.5764658646826294E-3</v>
      </c>
    </row>
    <row r="191" spans="2:7">
      <c r="B191" s="12">
        <f>Portfolio!B191</f>
        <v>-1.8936795340319949E-2</v>
      </c>
      <c r="C191" s="12">
        <f>Portfolio!C191</f>
        <v>-3.2579601864773816E-3</v>
      </c>
      <c r="D191" s="12">
        <f>Portfolio!D191</f>
        <v>-1.1544100466689933E-2</v>
      </c>
      <c r="E191" s="12">
        <f>Portfolio!E191</f>
        <v>3.5463321650653079E-3</v>
      </c>
      <c r="F191" s="12">
        <f>Portfolio!F191</f>
        <v>-0.5753641449035618</v>
      </c>
      <c r="G191" s="12">
        <f>Portfolio!G191</f>
        <v>-2.907603119058052E-3</v>
      </c>
    </row>
    <row r="192" spans="2:7">
      <c r="B192" s="12">
        <f>Portfolio!B192</f>
        <v>-3.6614884401882934E-3</v>
      </c>
      <c r="C192" s="12">
        <f>Portfolio!C192</f>
        <v>9.2504769312842568E-3</v>
      </c>
      <c r="D192" s="12">
        <f>Portfolio!D192</f>
        <v>-3.1716425907405464E-3</v>
      </c>
      <c r="E192" s="12">
        <f>Portfolio!E192</f>
        <v>-1.8327453915216573E-3</v>
      </c>
      <c r="F192" s="12">
        <f>Portfolio!F192</f>
        <v>0.57536414490356191</v>
      </c>
      <c r="G192" s="12">
        <f>Portfolio!G192</f>
        <v>-1.7178251699592046E-3</v>
      </c>
    </row>
    <row r="193" spans="2:7">
      <c r="B193" s="12">
        <f>Portfolio!B193</f>
        <v>1.5400080141754117E-2</v>
      </c>
      <c r="C193" s="12">
        <f>Portfolio!C193</f>
        <v>1.0696777370624671E-2</v>
      </c>
      <c r="D193" s="12">
        <f>Portfolio!D193</f>
        <v>5.7481837510910988E-2</v>
      </c>
      <c r="E193" s="12">
        <f>Portfolio!E193</f>
        <v>-1.3460566105942223E-3</v>
      </c>
      <c r="F193" s="12">
        <f>Portfolio!F193</f>
        <v>1.242251999855711E-2</v>
      </c>
      <c r="G193" s="12">
        <f>Portfolio!G193</f>
        <v>7.5288503559402323E-3</v>
      </c>
    </row>
    <row r="194" spans="2:7">
      <c r="B194" s="12">
        <f>Portfolio!B194</f>
        <v>-6.4112832850293172E-3</v>
      </c>
      <c r="C194" s="12">
        <f>Portfolio!C194</f>
        <v>-8.3491031474299112E-4</v>
      </c>
      <c r="D194" s="12">
        <f>Portfolio!D194</f>
        <v>-5.3881593782742912E-3</v>
      </c>
      <c r="E194" s="12">
        <f>Portfolio!E194</f>
        <v>2.4483898139126653E-4</v>
      </c>
      <c r="F194" s="12">
        <f>Portfolio!F194</f>
        <v>0</v>
      </c>
      <c r="G194" s="12">
        <f>Portfolio!G194</f>
        <v>-3.039688326511295E-3</v>
      </c>
    </row>
    <row r="195" spans="2:7">
      <c r="B195" s="12">
        <f>Portfolio!B195</f>
        <v>1.1123641147075399E-2</v>
      </c>
      <c r="C195" s="12">
        <f>Portfolio!C195</f>
        <v>1.2381330825128309E-2</v>
      </c>
      <c r="D195" s="12">
        <f>Portfolio!D195</f>
        <v>1.0747429587962432E-2</v>
      </c>
      <c r="E195" s="12">
        <f>Portfolio!E195</f>
        <v>-1.3476265439212329E-3</v>
      </c>
      <c r="F195" s="12">
        <f>Portfolio!F195</f>
        <v>0</v>
      </c>
      <c r="G195" s="12">
        <f>Portfolio!G195</f>
        <v>1.0781736616292011E-2</v>
      </c>
    </row>
    <row r="196" spans="2:7">
      <c r="B196" s="12">
        <f>Portfolio!B196</f>
        <v>4.9655274440496208E-3</v>
      </c>
      <c r="C196" s="12">
        <f>Portfolio!C196</f>
        <v>6.9873142140605268E-3</v>
      </c>
      <c r="D196" s="12">
        <f>Portfolio!D196</f>
        <v>2.2349153417860713E-3</v>
      </c>
      <c r="E196" s="12">
        <f>Portfolio!E196</f>
        <v>-3.0695585523431092E-3</v>
      </c>
      <c r="F196" s="12">
        <f>Portfolio!F196</f>
        <v>0</v>
      </c>
      <c r="G196" s="12">
        <f>Portfolio!G196</f>
        <v>6.0722141799202222E-3</v>
      </c>
    </row>
    <row r="197" spans="2:7">
      <c r="B197" s="12">
        <f>Portfolio!B197</f>
        <v>-8.0122269763185996E-3</v>
      </c>
      <c r="C197" s="12">
        <f>Portfolio!C197</f>
        <v>4.7768640583134331E-4</v>
      </c>
      <c r="D197" s="12">
        <f>Portfolio!D197</f>
        <v>-1.3651879761691548E-3</v>
      </c>
      <c r="E197" s="12">
        <f>Portfolio!E197</f>
        <v>9.8330881837310085E-4</v>
      </c>
      <c r="F197" s="12">
        <f>Portfolio!F197</f>
        <v>0</v>
      </c>
      <c r="G197" s="12">
        <f>Portfolio!G197</f>
        <v>-4.8582137105885161E-4</v>
      </c>
    </row>
    <row r="198" spans="2:7">
      <c r="B198" s="12">
        <f>Portfolio!B198</f>
        <v>-2.9273158151669105E-2</v>
      </c>
      <c r="C198" s="12">
        <f>Portfolio!C198</f>
        <v>7.7482819463598942E-3</v>
      </c>
      <c r="D198" s="12">
        <f>Portfolio!D198</f>
        <v>-2.3623884307465244E-3</v>
      </c>
      <c r="E198" s="12">
        <f>Portfolio!E198</f>
        <v>7.3679236578380863E-4</v>
      </c>
      <c r="F198" s="12">
        <f>Portfolio!F198</f>
        <v>0</v>
      </c>
      <c r="G198" s="12">
        <f>Portfolio!G198</f>
        <v>5.5276726852089401E-4</v>
      </c>
    </row>
    <row r="199" spans="2:7">
      <c r="B199" s="12">
        <f>Portfolio!B199</f>
        <v>1.6711903838170308E-2</v>
      </c>
      <c r="C199" s="12">
        <f>Portfolio!C199</f>
        <v>1.7117404189425089E-2</v>
      </c>
      <c r="D199" s="12">
        <f>Portfolio!D199</f>
        <v>-1.3535762325629384E-2</v>
      </c>
      <c r="E199" s="12">
        <f>Portfolio!E199</f>
        <v>1.1042759099667003E-3</v>
      </c>
      <c r="F199" s="12">
        <f>Portfolio!F199</f>
        <v>-0.63324903897887652</v>
      </c>
      <c r="G199" s="12">
        <f>Portfolio!G199</f>
        <v>-1.9149797398098202E-3</v>
      </c>
    </row>
    <row r="200" spans="2:7">
      <c r="B200" s="12">
        <f>Portfolio!B200</f>
        <v>6.7190064285218868E-3</v>
      </c>
      <c r="C200" s="12">
        <f>Portfolio!C200</f>
        <v>1.4601739058492023E-2</v>
      </c>
      <c r="D200" s="12">
        <f>Portfolio!D200</f>
        <v>-2.5235991579495779E-4</v>
      </c>
      <c r="E200" s="12">
        <f>Portfolio!E200</f>
        <v>-3.931691859239605E-3</v>
      </c>
      <c r="F200" s="12">
        <f>Portfolio!F200</f>
        <v>0</v>
      </c>
      <c r="G200" s="12">
        <f>Portfolio!G200</f>
        <v>1.7307918466451173E-3</v>
      </c>
    </row>
    <row r="201" spans="2:7">
      <c r="B201" s="12">
        <f>Portfolio!B201</f>
        <v>-1.2917871110534792E-2</v>
      </c>
      <c r="C201" s="12">
        <f>Portfolio!C201</f>
        <v>2.0966590940454024E-3</v>
      </c>
      <c r="D201" s="12">
        <f>Portfolio!D201</f>
        <v>3.9049995102401567E-3</v>
      </c>
      <c r="E201" s="12">
        <f>Portfolio!E201</f>
        <v>1.722017582160331E-3</v>
      </c>
      <c r="F201" s="12">
        <f>Portfolio!F201</f>
        <v>0</v>
      </c>
      <c r="G201" s="12">
        <f>Portfolio!G201</f>
        <v>1.1883436904249129E-3</v>
      </c>
    </row>
    <row r="202" spans="2:7">
      <c r="B202" s="12">
        <f>Portfolio!B202</f>
        <v>-3.4506039308750236E-2</v>
      </c>
      <c r="C202" s="12">
        <f>Portfolio!C202</f>
        <v>-6.435086843479064E-3</v>
      </c>
      <c r="D202" s="12">
        <f>Portfolio!D202</f>
        <v>-8.966391908967173E-3</v>
      </c>
      <c r="E202" s="12">
        <f>Portfolio!E202</f>
        <v>-1.106720050167899E-3</v>
      </c>
      <c r="F202" s="12">
        <f>Portfolio!F202</f>
        <v>0</v>
      </c>
      <c r="G202" s="12">
        <f>Portfolio!G202</f>
        <v>-1.2721693695897679E-3</v>
      </c>
    </row>
    <row r="203" spans="2:7">
      <c r="B203" s="12">
        <f>Portfolio!B203</f>
        <v>-1.0588334217010546E-2</v>
      </c>
      <c r="C203" s="12">
        <f>Portfolio!C203</f>
        <v>-6.2778793446952837E-3</v>
      </c>
      <c r="D203" s="12">
        <f>Portfolio!D203</f>
        <v>-6.3629635307199213E-3</v>
      </c>
      <c r="E203" s="12">
        <f>Portfolio!E203</f>
        <v>-1.1078600190917263E-3</v>
      </c>
      <c r="F203" s="12">
        <f>Portfolio!F203</f>
        <v>0</v>
      </c>
      <c r="G203" s="12">
        <f>Portfolio!G203</f>
        <v>5.8193340552533356E-4</v>
      </c>
    </row>
    <row r="204" spans="2:7">
      <c r="B204" s="12">
        <f>Portfolio!B204</f>
        <v>1.961714146613603E-2</v>
      </c>
      <c r="C204" s="12">
        <f>Portfolio!C204</f>
        <v>-4.0519566396424603E-3</v>
      </c>
      <c r="D204" s="12">
        <f>Portfolio!D204</f>
        <v>-1.2769868989329647E-4</v>
      </c>
      <c r="E204" s="12">
        <f>Portfolio!E204</f>
        <v>6.1560058583855475E-4</v>
      </c>
      <c r="F204" s="12">
        <f>Portfolio!F204</f>
        <v>0</v>
      </c>
      <c r="G204" s="12">
        <f>Portfolio!G204</f>
        <v>4.0803591852600924E-3</v>
      </c>
    </row>
    <row r="205" spans="2:7">
      <c r="B205" s="12">
        <f>Portfolio!B205</f>
        <v>-1.3427025809592472E-2</v>
      </c>
      <c r="C205" s="12">
        <f>Portfolio!C205</f>
        <v>5.4430469054922697E-3</v>
      </c>
      <c r="D205" s="12">
        <f>Portfolio!D205</f>
        <v>-2.0449393106562286E-3</v>
      </c>
      <c r="E205" s="12">
        <f>Portfolio!E205</f>
        <v>-1.7247756333146004E-3</v>
      </c>
      <c r="F205" s="12">
        <f>Portfolio!F205</f>
        <v>-4.7628048989254705E-2</v>
      </c>
      <c r="G205" s="12">
        <f>Portfolio!G205</f>
        <v>3.744537610262704E-5</v>
      </c>
    </row>
    <row r="206" spans="2:7">
      <c r="B206" s="12">
        <f>Portfolio!B206</f>
        <v>1.0814163391908022E-2</v>
      </c>
      <c r="C206" s="12">
        <f>Portfolio!C206</f>
        <v>-3.8469372343605487E-3</v>
      </c>
      <c r="D206" s="12">
        <f>Portfolio!D206</f>
        <v>3.5759679137419005E-3</v>
      </c>
      <c r="E206" s="12">
        <f>Portfolio!E206</f>
        <v>-4.9333993337402659E-4</v>
      </c>
      <c r="F206" s="12">
        <f>Portfolio!F206</f>
        <v>0</v>
      </c>
      <c r="G206" s="12">
        <f>Portfolio!G206</f>
        <v>-1.0257745827880963E-3</v>
      </c>
    </row>
    <row r="207" spans="2:7">
      <c r="B207" s="12">
        <f>Portfolio!B207</f>
        <v>2.014445097287566E-2</v>
      </c>
      <c r="C207" s="12">
        <f>Portfolio!C207</f>
        <v>-1.2634440417856195E-3</v>
      </c>
      <c r="D207" s="12">
        <f>Portfolio!D207</f>
        <v>2.6736281080622336E-3</v>
      </c>
      <c r="E207" s="12">
        <f>Portfolio!E207</f>
        <v>-1.233113312072324E-4</v>
      </c>
      <c r="F207" s="12">
        <f>Portfolio!F207</f>
        <v>0</v>
      </c>
      <c r="G207" s="12">
        <f>Portfolio!G207</f>
        <v>1.1299627434363934E-3</v>
      </c>
    </row>
    <row r="208" spans="2:7">
      <c r="B208" s="12">
        <f>Portfolio!B208</f>
        <v>2.2766658176506483E-3</v>
      </c>
      <c r="C208" s="12">
        <f>Portfolio!C208</f>
        <v>-1.6648358099233375E-3</v>
      </c>
      <c r="D208" s="12">
        <f>Portfolio!D208</f>
        <v>-9.325021266474583E-3</v>
      </c>
      <c r="E208" s="12">
        <f>Portfolio!E208</f>
        <v>7.3998521531598832E-4</v>
      </c>
      <c r="F208" s="12">
        <f>Portfolio!F208</f>
        <v>0</v>
      </c>
      <c r="G208" s="12">
        <f>Portfolio!G208</f>
        <v>-2.1651516219075512E-3</v>
      </c>
    </row>
    <row r="209" spans="2:7">
      <c r="B209" s="12">
        <f>Portfolio!B209</f>
        <v>5.6837170372981219E-4</v>
      </c>
      <c r="C209" s="12">
        <f>Portfolio!C209</f>
        <v>1.9310123843474113E-3</v>
      </c>
      <c r="D209" s="12">
        <f>Portfolio!D209</f>
        <v>-5.5337637008517392E-3</v>
      </c>
      <c r="E209" s="12">
        <f>Portfolio!E209</f>
        <v>2.9545386687312523E-3</v>
      </c>
      <c r="F209" s="12">
        <f>Portfolio!F209</f>
        <v>0</v>
      </c>
      <c r="G209" s="12">
        <f>Portfolio!G209</f>
        <v>-1.4795353149046619E-3</v>
      </c>
    </row>
    <row r="210" spans="2:7">
      <c r="B210" s="12">
        <f>Portfolio!B210</f>
        <v>1.4104605783655648E-2</v>
      </c>
      <c r="C210" s="12">
        <f>Portfolio!C210</f>
        <v>-9.3171840985224058E-4</v>
      </c>
      <c r="D210" s="12">
        <f>Portfolio!D210</f>
        <v>1.0781826946071677E-2</v>
      </c>
      <c r="E210" s="12">
        <f>Portfolio!E210</f>
        <v>-2.4583231006524917E-4</v>
      </c>
      <c r="F210" s="12">
        <f>Portfolio!F210</f>
        <v>0</v>
      </c>
      <c r="G210" s="12">
        <f>Portfolio!G210</f>
        <v>4.7651422971946031E-3</v>
      </c>
    </row>
    <row r="211" spans="2:7">
      <c r="B211" s="12">
        <f>Portfolio!B211</f>
        <v>1.0865101857899767E-2</v>
      </c>
      <c r="C211" s="12">
        <f>Portfolio!C211</f>
        <v>-2.7336283891928005E-3</v>
      </c>
      <c r="D211" s="12">
        <f>Portfolio!D211</f>
        <v>-2.5566293010384792E-3</v>
      </c>
      <c r="E211" s="12">
        <f>Portfolio!E211</f>
        <v>9.8318795004290411E-4</v>
      </c>
      <c r="F211" s="12">
        <f>Portfolio!F211</f>
        <v>0</v>
      </c>
      <c r="G211" s="12">
        <f>Portfolio!G211</f>
        <v>-6.871328353222825E-4</v>
      </c>
    </row>
    <row r="212" spans="2:7">
      <c r="B212" s="12">
        <f>Portfolio!B212</f>
        <v>-1.8739242765285328E-2</v>
      </c>
      <c r="C212" s="12">
        <f>Portfolio!C212</f>
        <v>-3.3468778507242773E-2</v>
      </c>
      <c r="D212" s="12">
        <f>Portfolio!D212</f>
        <v>-2.2784079428377006E-2</v>
      </c>
      <c r="E212" s="12">
        <f>Portfolio!E212</f>
        <v>5.3901146623035424E-3</v>
      </c>
      <c r="F212" s="12">
        <f>Portfolio!F212</f>
        <v>0</v>
      </c>
      <c r="G212" s="12">
        <f>Portfolio!G212</f>
        <v>-1.8345468349136904E-2</v>
      </c>
    </row>
    <row r="213" spans="2:7">
      <c r="B213" s="12">
        <f>Portfolio!B213</f>
        <v>1.346077531512594E-2</v>
      </c>
      <c r="C213" s="12">
        <f>Portfolio!C213</f>
        <v>1.9213595082758765E-2</v>
      </c>
      <c r="D213" s="12">
        <f>Portfolio!D213</f>
        <v>1.3085433733896949E-4</v>
      </c>
      <c r="E213" s="12">
        <f>Portfolio!E213</f>
        <v>-8.5557667363403422E-4</v>
      </c>
      <c r="F213" s="12">
        <f>Portfolio!F213</f>
        <v>0</v>
      </c>
      <c r="G213" s="12">
        <f>Portfolio!G213</f>
        <v>3.6800388786592721E-3</v>
      </c>
    </row>
    <row r="214" spans="2:7">
      <c r="B214" s="12">
        <f>Portfolio!B214</f>
        <v>2.2311819063670611E-2</v>
      </c>
      <c r="C214" s="12">
        <f>Portfolio!C214</f>
        <v>2.7052227866368223E-3</v>
      </c>
      <c r="D214" s="12">
        <f>Portfolio!D214</f>
        <v>5.483836696054018E-3</v>
      </c>
      <c r="E214" s="12">
        <f>Portfolio!E214</f>
        <v>6.1124627163637319E-4</v>
      </c>
      <c r="F214" s="12">
        <f>Portfolio!F214</f>
        <v>0</v>
      </c>
      <c r="G214" s="12">
        <f>Portfolio!G214</f>
        <v>6.744702885899654E-3</v>
      </c>
    </row>
    <row r="215" spans="2:7">
      <c r="B215" s="12">
        <f>Portfolio!B215</f>
        <v>4.8913142327580523E-3</v>
      </c>
      <c r="C215" s="12">
        <f>Portfolio!C215</f>
        <v>1.2150321992767962E-3</v>
      </c>
      <c r="D215" s="12">
        <f>Portfolio!D215</f>
        <v>2.3410076106347546E-3</v>
      </c>
      <c r="E215" s="12">
        <f>Portfolio!E215</f>
        <v>-8.5579806297051125E-4</v>
      </c>
      <c r="F215" s="12">
        <f>Portfolio!F215</f>
        <v>0</v>
      </c>
      <c r="G215" s="12">
        <f>Portfolio!G215</f>
        <v>5.1468636886192742E-3</v>
      </c>
    </row>
    <row r="216" spans="2:7">
      <c r="B216" s="12">
        <f>Portfolio!B216</f>
        <v>-6.2542420894079066E-3</v>
      </c>
      <c r="C216" s="12">
        <f>Portfolio!C216</f>
        <v>-1.1474335106277909E-3</v>
      </c>
      <c r="D216" s="12">
        <f>Portfolio!D216</f>
        <v>2.8537313438655398E-3</v>
      </c>
      <c r="E216" s="12">
        <f>Portfolio!E216</f>
        <v>-2.0814945021418291E-3</v>
      </c>
      <c r="F216" s="12">
        <f>Portfolio!F216</f>
        <v>0</v>
      </c>
      <c r="G216" s="12">
        <f>Portfolio!G216</f>
        <v>1.8361850286978481E-3</v>
      </c>
    </row>
    <row r="217" spans="2:7">
      <c r="B217" s="12">
        <f>Portfolio!B217</f>
        <v>-4.6479371536673683E-3</v>
      </c>
      <c r="C217" s="12">
        <f>Portfolio!C217</f>
        <v>1.3216696363896073E-2</v>
      </c>
      <c r="D217" s="12">
        <f>Portfolio!D217</f>
        <v>-1.0367289679217191E-3</v>
      </c>
      <c r="E217" s="12">
        <f>Portfolio!E217</f>
        <v>2.081494502141889E-3</v>
      </c>
      <c r="F217" s="12">
        <f>Portfolio!F217</f>
        <v>0</v>
      </c>
      <c r="G217" s="12">
        <f>Portfolio!G217</f>
        <v>2.4860339279190358E-3</v>
      </c>
    </row>
    <row r="218" spans="2:7">
      <c r="B218" s="12">
        <f>Portfolio!B218</f>
        <v>-7.7030090970224589E-3</v>
      </c>
      <c r="C218" s="12">
        <f>Portfolio!C218</f>
        <v>1.2715495824717661E-2</v>
      </c>
      <c r="D218" s="12">
        <f>Portfolio!D218</f>
        <v>4.1407795920633955E-3</v>
      </c>
      <c r="E218" s="12">
        <f>Portfolio!E218</f>
        <v>0</v>
      </c>
      <c r="F218" s="12">
        <f>Portfolio!F218</f>
        <v>0</v>
      </c>
      <c r="G218" s="12">
        <f>Portfolio!G218</f>
        <v>4.4321117177126383E-3</v>
      </c>
    </row>
    <row r="219" spans="2:7">
      <c r="B219" s="12">
        <f>Portfolio!B219</f>
        <v>-1.0270708054139282E-2</v>
      </c>
      <c r="C219" s="12">
        <f>Portfolio!C219</f>
        <v>1.1180769574865477E-3</v>
      </c>
      <c r="D219" s="12">
        <f>Portfolio!D219</f>
        <v>2.5819238194948986E-4</v>
      </c>
      <c r="E219" s="12">
        <f>Portfolio!E219</f>
        <v>4.8912936628379153E-4</v>
      </c>
      <c r="F219" s="12">
        <f>Portfolio!F219</f>
        <v>0</v>
      </c>
      <c r="G219" s="12">
        <f>Portfolio!G219</f>
        <v>3.105017853485944E-4</v>
      </c>
    </row>
    <row r="220" spans="2:7">
      <c r="B220" s="12">
        <f>Portfolio!B220</f>
        <v>3.62069740174759E-3</v>
      </c>
      <c r="C220" s="12">
        <f>Portfolio!C220</f>
        <v>1.6419825159040824E-3</v>
      </c>
      <c r="D220" s="12">
        <f>Portfolio!D220</f>
        <v>-4.788142592951879E-3</v>
      </c>
      <c r="E220" s="12">
        <f>Portfolio!E220</f>
        <v>1.4658565936176539E-3</v>
      </c>
      <c r="F220" s="12">
        <f>Portfolio!F220</f>
        <v>0</v>
      </c>
      <c r="G220" s="12">
        <f>Portfolio!G220</f>
        <v>-1.2053506261038615E-3</v>
      </c>
    </row>
    <row r="221" spans="2:7">
      <c r="B221" s="12">
        <f>Portfolio!B221</f>
        <v>-2.4769095913353613E-2</v>
      </c>
      <c r="C221" s="12">
        <f>Portfolio!C221</f>
        <v>-6.0558239550698211E-3</v>
      </c>
      <c r="D221" s="12">
        <f>Portfolio!D221</f>
        <v>-1.9475952653350886E-3</v>
      </c>
      <c r="E221" s="12">
        <f>Portfolio!E221</f>
        <v>4.8817429249019755E-4</v>
      </c>
      <c r="F221" s="12">
        <f>Portfolio!F221</f>
        <v>0</v>
      </c>
      <c r="G221" s="12">
        <f>Portfolio!G221</f>
        <v>-4.6007450335814259E-4</v>
      </c>
    </row>
    <row r="222" spans="2:7">
      <c r="B222" s="12">
        <f>Portfolio!B222</f>
        <v>3.4139151708144542E-3</v>
      </c>
      <c r="C222" s="12">
        <f>Portfolio!C222</f>
        <v>4.620086462193291E-4</v>
      </c>
      <c r="D222" s="12">
        <f>Portfolio!D222</f>
        <v>1.7266206434790272E-2</v>
      </c>
      <c r="E222" s="12">
        <f>Portfolio!E222</f>
        <v>-1.8318500909078987E-3</v>
      </c>
      <c r="F222" s="12">
        <f>Portfolio!F222</f>
        <v>0.60391604683200273</v>
      </c>
      <c r="G222" s="12">
        <f>Portfolio!G222</f>
        <v>7.5425956807599771E-3</v>
      </c>
    </row>
    <row r="223" spans="2:7">
      <c r="B223" s="12">
        <f>Portfolio!B223</f>
        <v>7.3571922124307677E-3</v>
      </c>
      <c r="C223" s="12">
        <f>Portfolio!C223</f>
        <v>1.3633310722329347E-2</v>
      </c>
      <c r="D223" s="12">
        <f>Portfolio!D223</f>
        <v>2.6790729045485951E-3</v>
      </c>
      <c r="E223" s="12">
        <f>Portfolio!E223</f>
        <v>3.2949447102133518E-3</v>
      </c>
      <c r="F223" s="12">
        <f>Portfolio!F223</f>
        <v>-0.40546510810816444</v>
      </c>
      <c r="G223" s="12">
        <f>Portfolio!G223</f>
        <v>3.7008743035282436E-3</v>
      </c>
    </row>
    <row r="224" spans="2:7">
      <c r="B224" s="12">
        <f>Portfolio!B224</f>
        <v>-1.1341232826282455E-2</v>
      </c>
      <c r="C224" s="12">
        <f>Portfolio!C224</f>
        <v>1.3021741724782767E-4</v>
      </c>
      <c r="D224" s="12">
        <f>Portfolio!D224</f>
        <v>6.0968435147570202E-3</v>
      </c>
      <c r="E224" s="12">
        <f>Portfolio!E224</f>
        <v>-1.5851372067803864E-3</v>
      </c>
      <c r="F224" s="12">
        <f>Portfolio!F224</f>
        <v>0</v>
      </c>
      <c r="G224" s="12">
        <f>Portfolio!G224</f>
        <v>-1.2184068519809704E-3</v>
      </c>
    </row>
    <row r="225" spans="2:7">
      <c r="B225" s="12">
        <f>Portfolio!B225</f>
        <v>4.2680673089316541E-3</v>
      </c>
      <c r="C225" s="12">
        <f>Portfolio!C225</f>
        <v>-5.351840159277795E-3</v>
      </c>
      <c r="D225" s="12">
        <f>Portfolio!D225</f>
        <v>-1.5207581280953385E-3</v>
      </c>
      <c r="E225" s="12">
        <f>Portfolio!E225</f>
        <v>1.8287235156958805E-3</v>
      </c>
      <c r="F225" s="12">
        <f>Portfolio!F225</f>
        <v>0</v>
      </c>
      <c r="G225" s="12">
        <f>Portfolio!G225</f>
        <v>-2.7829088587652804E-3</v>
      </c>
    </row>
    <row r="226" spans="2:7">
      <c r="B226" s="12">
        <f>Portfolio!B226</f>
        <v>-9.7005037505151163E-3</v>
      </c>
      <c r="C226" s="12">
        <f>Portfolio!C226</f>
        <v>2.0265885214988265E-3</v>
      </c>
      <c r="D226" s="12">
        <f>Portfolio!D226</f>
        <v>1.2101496783970106E-2</v>
      </c>
      <c r="E226" s="12">
        <f>Portfolio!E226</f>
        <v>-1.3407278829789605E-3</v>
      </c>
      <c r="F226" s="12">
        <f>Portfolio!F226</f>
        <v>0.18232155679395459</v>
      </c>
      <c r="G226" s="12">
        <f>Portfolio!G226</f>
        <v>1.5670290211890142E-3</v>
      </c>
    </row>
    <row r="227" spans="2:7">
      <c r="B227" s="12">
        <f>Portfolio!B227</f>
        <v>2.0151071811598267E-2</v>
      </c>
      <c r="C227" s="12">
        <f>Portfolio!C227</f>
        <v>1.0330546926404104E-2</v>
      </c>
      <c r="D227" s="12">
        <f>Portfolio!D227</f>
        <v>1.7526169281095508E-3</v>
      </c>
      <c r="E227" s="12">
        <f>Portfolio!E227</f>
        <v>-7.3204006114397995E-4</v>
      </c>
      <c r="F227" s="12">
        <f>Portfolio!F227</f>
        <v>0.12516314295400618</v>
      </c>
      <c r="G227" s="12">
        <f>Portfolio!G227</f>
        <v>2.6716883659768292E-4</v>
      </c>
    </row>
    <row r="228" spans="2:7">
      <c r="B228" s="12">
        <f>Portfolio!B228</f>
        <v>-5.6354334212993309E-3</v>
      </c>
      <c r="C228" s="12">
        <f>Portfolio!C228</f>
        <v>-3.3587336329592245E-2</v>
      </c>
      <c r="D228" s="12">
        <f>Portfolio!D228</f>
        <v>4.4927195403612046E-3</v>
      </c>
      <c r="E228" s="12">
        <f>Portfolio!E228</f>
        <v>-8.5474087348803428E-4</v>
      </c>
      <c r="F228" s="12">
        <f>Portfolio!F228</f>
        <v>-0.12516314295400616</v>
      </c>
      <c r="G228" s="12">
        <f>Portfolio!G228</f>
        <v>-8.3033364774634012E-4</v>
      </c>
    </row>
    <row r="229" spans="2:7">
      <c r="B229" s="12">
        <f>Portfolio!B229</f>
        <v>-8.7980415842786285E-3</v>
      </c>
      <c r="C229" s="12">
        <f>Portfolio!C229</f>
        <v>-7.784255981473991E-3</v>
      </c>
      <c r="D229" s="12">
        <f>Portfolio!D229</f>
        <v>-1.7447661889991733E-3</v>
      </c>
      <c r="E229" s="12">
        <f>Portfolio!E229</f>
        <v>-2.4441051272082649E-4</v>
      </c>
      <c r="F229" s="12">
        <f>Portfolio!F229</f>
        <v>-0.2876820724517809</v>
      </c>
      <c r="G229" s="12">
        <f>Portfolio!G229</f>
        <v>-9.7924249882421236E-4</v>
      </c>
    </row>
    <row r="230" spans="2:7">
      <c r="B230" s="12">
        <f>Portfolio!B230</f>
        <v>1.2464693607445907E-2</v>
      </c>
      <c r="C230" s="12">
        <f>Portfolio!C230</f>
        <v>1.4977486701919486E-2</v>
      </c>
      <c r="D230" s="12">
        <f>Portfolio!D230</f>
        <v>5.2251675945966247E-3</v>
      </c>
      <c r="E230" s="12">
        <f>Portfolio!E230</f>
        <v>2.4441051272077033E-4</v>
      </c>
      <c r="F230" s="12">
        <f>Portfolio!F230</f>
        <v>-2.2472855852058628E-2</v>
      </c>
      <c r="G230" s="12">
        <f>Portfolio!G230</f>
        <v>4.5013588104362186E-3</v>
      </c>
    </row>
    <row r="231" spans="2:7">
      <c r="B231" s="12">
        <f>Portfolio!B231</f>
        <v>-1.3035010108348555E-2</v>
      </c>
      <c r="C231" s="12">
        <f>Portfolio!C231</f>
        <v>-2.857762952456446E-3</v>
      </c>
      <c r="D231" s="12">
        <f>Portfolio!D231</f>
        <v>3.0973203524947293E-3</v>
      </c>
      <c r="E231" s="12">
        <f>Portfolio!E231</f>
        <v>3.6581310255580559E-3</v>
      </c>
      <c r="F231" s="12">
        <f>Portfolio!F231</f>
        <v>-4.6520015634892928E-2</v>
      </c>
      <c r="G231" s="12">
        <f>Portfolio!G231</f>
        <v>-9.9632705490522574E-4</v>
      </c>
    </row>
    <row r="232" spans="2:7">
      <c r="B232" s="12">
        <f>Portfolio!B232</f>
        <v>-1.552204180039349E-2</v>
      </c>
      <c r="C232" s="12">
        <f>Portfolio!C232</f>
        <v>-2.9994823054957276E-3</v>
      </c>
      <c r="D232" s="12">
        <f>Portfolio!D232</f>
        <v>-1.7333049537826672E-3</v>
      </c>
      <c r="E232" s="12">
        <f>Portfolio!E232</f>
        <v>-1.096072664173128E-3</v>
      </c>
      <c r="F232" s="12">
        <f>Portfolio!F232</f>
        <v>0.17435338714477774</v>
      </c>
      <c r="G232" s="12">
        <f>Portfolio!G232</f>
        <v>-2.242109822419468E-3</v>
      </c>
    </row>
    <row r="233" spans="2:7">
      <c r="B233" s="12">
        <f>Portfolio!B233</f>
        <v>5.2008495560295432E-3</v>
      </c>
      <c r="C233" s="12">
        <f>Portfolio!C233</f>
        <v>5.5917866007326299E-3</v>
      </c>
      <c r="D233" s="12">
        <f>Portfolio!D233</f>
        <v>9.25076011445977E-3</v>
      </c>
      <c r="E233" s="12">
        <f>Portfolio!E233</f>
        <v>1.0960726641730848E-3</v>
      </c>
      <c r="F233" s="12">
        <f>Portfolio!F233</f>
        <v>0</v>
      </c>
      <c r="G233" s="12">
        <f>Portfolio!G233</f>
        <v>2.8359898308776774E-4</v>
      </c>
    </row>
    <row r="234" spans="2:7">
      <c r="B234" s="12">
        <f>Portfolio!B234</f>
        <v>6.0336053456877337E-3</v>
      </c>
      <c r="C234" s="12">
        <f>Portfolio!C234</f>
        <v>1.4694976594859103E-2</v>
      </c>
      <c r="D234" s="12">
        <f>Portfolio!D234</f>
        <v>5.265425938463404E-3</v>
      </c>
      <c r="E234" s="12">
        <f>Portfolio!E234</f>
        <v>-1.4616689124375283E-3</v>
      </c>
      <c r="F234" s="12">
        <f>Portfolio!F234</f>
        <v>0</v>
      </c>
      <c r="G234" s="12">
        <f>Portfolio!G234</f>
        <v>8.3125833736460205E-3</v>
      </c>
    </row>
    <row r="235" spans="2:7">
      <c r="B235" s="12">
        <f>Portfolio!B235</f>
        <v>-3.5572293380881796E-2</v>
      </c>
      <c r="C235" s="12">
        <f>Portfolio!C235</f>
        <v>-4.0639477154064511E-3</v>
      </c>
      <c r="D235" s="12">
        <f>Portfolio!D235</f>
        <v>7.6647982016333459E-3</v>
      </c>
      <c r="E235" s="12">
        <f>Portfolio!E235</f>
        <v>1.4616689124375888E-3</v>
      </c>
      <c r="F235" s="12">
        <f>Portfolio!F235</f>
        <v>0</v>
      </c>
      <c r="G235" s="12">
        <f>Portfolio!G235</f>
        <v>-6.7191605942243304E-3</v>
      </c>
    </row>
    <row r="236" spans="2:7">
      <c r="B236" s="12">
        <f>Portfolio!B236</f>
        <v>-5.9385396314081513E-4</v>
      </c>
      <c r="C236" s="12">
        <f>Portfolio!C236</f>
        <v>1.0844135391070313E-2</v>
      </c>
      <c r="D236" s="12">
        <f>Portfolio!D236</f>
        <v>-3.6425853556660078E-3</v>
      </c>
      <c r="E236" s="12">
        <f>Portfolio!E236</f>
        <v>4.8665125998981695E-4</v>
      </c>
      <c r="F236" s="12">
        <f>Portfolio!F236</f>
        <v>0</v>
      </c>
      <c r="G236" s="12">
        <f>Portfolio!G236</f>
        <v>-5.8281424466445424E-4</v>
      </c>
    </row>
    <row r="237" spans="2:7">
      <c r="B237" s="12">
        <f>Portfolio!B237</f>
        <v>7.9870565693983177E-3</v>
      </c>
      <c r="C237" s="12">
        <f>Portfolio!C237</f>
        <v>-3.3191921613507109E-3</v>
      </c>
      <c r="D237" s="12">
        <f>Portfolio!D237</f>
        <v>4.8645264540973473E-4</v>
      </c>
      <c r="E237" s="12">
        <f>Portfolio!E237</f>
        <v>3.6496990005556061E-4</v>
      </c>
      <c r="F237" s="12">
        <f>Portfolio!F237</f>
        <v>-2.0202707317519466E-2</v>
      </c>
      <c r="G237" s="12">
        <f>Portfolio!G237</f>
        <v>-4.5588579922685235E-4</v>
      </c>
    </row>
    <row r="238" spans="2:7">
      <c r="B238" s="12">
        <f>Portfolio!B238</f>
        <v>6.4611385780488405E-3</v>
      </c>
      <c r="C238" s="12">
        <f>Portfolio!C238</f>
        <v>1.0827823197234609E-2</v>
      </c>
      <c r="D238" s="12">
        <f>Portfolio!D238</f>
        <v>-3.6479601325814173E-4</v>
      </c>
      <c r="E238" s="12">
        <f>Portfolio!E238</f>
        <v>2.4315417964249373E-4</v>
      </c>
      <c r="F238" s="12">
        <f>Portfolio!F238</f>
        <v>0</v>
      </c>
      <c r="G238" s="12">
        <f>Portfolio!G238</f>
        <v>1.5596986258985955E-3</v>
      </c>
    </row>
    <row r="239" spans="2:7">
      <c r="B239" s="12">
        <f>Portfolio!B239</f>
        <v>-5.283252676583099E-3</v>
      </c>
      <c r="C239" s="12">
        <f>Portfolio!C239</f>
        <v>-9.5899846327863088E-3</v>
      </c>
      <c r="D239" s="12">
        <f>Portfolio!D239</f>
        <v>8.9599582350468349E-3</v>
      </c>
      <c r="E239" s="12">
        <f>Portfolio!E239</f>
        <v>1.0935781172137522E-3</v>
      </c>
      <c r="F239" s="12">
        <f>Portfolio!F239</f>
        <v>0</v>
      </c>
      <c r="G239" s="12">
        <f>Portfolio!G239</f>
        <v>3.1575172190189825E-4</v>
      </c>
    </row>
    <row r="240" spans="2:7">
      <c r="B240" s="12">
        <f>Portfolio!B240</f>
        <v>1.2575103565603108E-2</v>
      </c>
      <c r="C240" s="12">
        <f>Portfolio!C240</f>
        <v>-1.9792170680221884E-2</v>
      </c>
      <c r="D240" s="12">
        <f>Portfolio!D240</f>
        <v>1.445471213823925E-3</v>
      </c>
      <c r="E240" s="12">
        <f>Portfolio!E240</f>
        <v>-3.4063051210658267E-3</v>
      </c>
      <c r="F240" s="12">
        <f>Portfolio!F240</f>
        <v>0</v>
      </c>
      <c r="G240" s="12">
        <f>Portfolio!G240</f>
        <v>-8.1055863508326578E-3</v>
      </c>
    </row>
    <row r="241" spans="2:7">
      <c r="B241" s="12">
        <f>Portfolio!B241</f>
        <v>3.0058052635882938E-2</v>
      </c>
      <c r="C241" s="12">
        <f>Portfolio!C241</f>
        <v>1.7510834757051574E-2</v>
      </c>
      <c r="D241" s="12">
        <f>Portfolio!D241</f>
        <v>1.065558102339324E-2</v>
      </c>
      <c r="E241" s="12">
        <f>Portfolio!E241</f>
        <v>0</v>
      </c>
      <c r="F241" s="12">
        <f>Portfolio!F241</f>
        <v>7.8471615441495307E-2</v>
      </c>
      <c r="G241" s="12">
        <f>Portfolio!G241</f>
        <v>8.7695014026030957E-3</v>
      </c>
    </row>
    <row r="242" spans="2:7">
      <c r="B242" s="12">
        <f>Portfolio!B242</f>
        <v>4.2212529264134217E-3</v>
      </c>
      <c r="C242" s="12">
        <f>Portfolio!C242</f>
        <v>-1.4460696409153649E-2</v>
      </c>
      <c r="D242" s="12">
        <f>Portfolio!D242</f>
        <v>-4.0573325833476691E-3</v>
      </c>
      <c r="E242" s="12">
        <f>Portfolio!E242</f>
        <v>-2.0737915710355649E-3</v>
      </c>
      <c r="F242" s="12">
        <f>Portfolio!F242</f>
        <v>3.7041271680349076E-2</v>
      </c>
      <c r="G242" s="12">
        <f>Portfolio!G242</f>
        <v>-8.6372167487240945E-3</v>
      </c>
    </row>
    <row r="243" spans="2:7">
      <c r="B243" s="12">
        <f>Portfolio!B243</f>
        <v>-5.6182584958391175E-4</v>
      </c>
      <c r="C243" s="12">
        <f>Portfolio!C243</f>
        <v>-3.9730483394747354E-4</v>
      </c>
      <c r="D243" s="12">
        <f>Portfolio!D243</f>
        <v>7.2675725628901684E-3</v>
      </c>
      <c r="E243" s="12">
        <f>Portfolio!E243</f>
        <v>-7.3292209038951694E-4</v>
      </c>
      <c r="F243" s="12">
        <f>Portfolio!F243</f>
        <v>0</v>
      </c>
      <c r="G243" s="12">
        <f>Portfolio!G243</f>
        <v>1.532057636772409E-3</v>
      </c>
    </row>
    <row r="244" spans="2:7">
      <c r="B244" s="12">
        <f>Portfolio!B244</f>
        <v>1.6441780445047665E-2</v>
      </c>
      <c r="C244" s="12">
        <f>Portfolio!C244</f>
        <v>-1.7033931741508253E-2</v>
      </c>
      <c r="D244" s="12">
        <f>Portfolio!D244</f>
        <v>1.0157167993536055E-2</v>
      </c>
      <c r="E244" s="12">
        <f>Portfolio!E244</f>
        <v>-4.0409287333869936E-3</v>
      </c>
      <c r="F244" s="12">
        <f>Portfolio!F244</f>
        <v>0</v>
      </c>
      <c r="G244" s="12">
        <f>Portfolio!G244</f>
        <v>2.3081681207700998E-3</v>
      </c>
    </row>
    <row r="245" spans="2:7">
      <c r="B245" s="12">
        <f>Portfolio!B245</f>
        <v>6.0623496205993574E-3</v>
      </c>
      <c r="C245" s="12">
        <f>Portfolio!C245</f>
        <v>1.278594966656869E-2</v>
      </c>
      <c r="D245" s="12">
        <f>Portfolio!D245</f>
        <v>-2.4707231076396938E-3</v>
      </c>
      <c r="E245" s="12">
        <f>Portfolio!E245</f>
        <v>6.1334560745239291E-4</v>
      </c>
      <c r="F245" s="12">
        <f>Portfolio!F245</f>
        <v>0</v>
      </c>
      <c r="G245" s="12">
        <f>Portfolio!G245</f>
        <v>1.4522239141054789E-3</v>
      </c>
    </row>
    <row r="246" spans="2:7">
      <c r="B246" s="12">
        <f>Portfolio!B246</f>
        <v>1.4996844870061362E-2</v>
      </c>
      <c r="C246" s="12">
        <f>Portfolio!C246</f>
        <v>-1.0161800137160944E-2</v>
      </c>
      <c r="D246" s="12">
        <f>Portfolio!D246</f>
        <v>-1.3639552262377692E-2</v>
      </c>
      <c r="E246" s="12">
        <f>Portfolio!E246</f>
        <v>-2.3326018229128409E-3</v>
      </c>
      <c r="F246" s="12">
        <f>Portfolio!F246</f>
        <v>-7.550755250814517E-2</v>
      </c>
      <c r="G246" s="12">
        <f>Portfolio!G246</f>
        <v>-9.4129872811729385E-3</v>
      </c>
    </row>
    <row r="247" spans="2:7">
      <c r="B247" s="12">
        <f>Portfolio!B247</f>
        <v>7.2806036235701036E-3</v>
      </c>
      <c r="C247" s="12">
        <f>Portfolio!C247</f>
        <v>1.7451951101815084E-2</v>
      </c>
      <c r="D247" s="12">
        <f>Portfolio!D247</f>
        <v>7.0209605953540808E-3</v>
      </c>
      <c r="E247" s="12">
        <f>Portfolio!E247</f>
        <v>-2.459127285762965E-4</v>
      </c>
      <c r="F247" s="12">
        <f>Portfolio!F247</f>
        <v>0</v>
      </c>
      <c r="G247" s="12">
        <f>Portfolio!G247</f>
        <v>6.3827127178005495E-3</v>
      </c>
    </row>
    <row r="248" spans="2:7">
      <c r="B248" s="12">
        <f>Portfolio!B248</f>
        <v>1.1221010068317064E-2</v>
      </c>
      <c r="C248" s="12">
        <f>Portfolio!C248</f>
        <v>1.3511046919634133E-2</v>
      </c>
      <c r="D248" s="12">
        <f>Portfolio!D248</f>
        <v>-3.5579670790446765E-4</v>
      </c>
      <c r="E248" s="12">
        <f>Portfolio!E248</f>
        <v>4.9165440666861936E-4</v>
      </c>
      <c r="F248" s="12">
        <f>Portfolio!F248</f>
        <v>0</v>
      </c>
      <c r="G248" s="12">
        <f>Portfolio!G248</f>
        <v>9.2733610337524723E-4</v>
      </c>
    </row>
    <row r="249" spans="2:7">
      <c r="B249" s="12">
        <f>Portfolio!B249</f>
        <v>1.3982526210269325E-2</v>
      </c>
      <c r="C249" s="12">
        <f>Portfolio!C249</f>
        <v>1.1464995727402926E-2</v>
      </c>
      <c r="D249" s="12">
        <f>Portfolio!D249</f>
        <v>-1.6621040770821093E-3</v>
      </c>
      <c r="E249" s="12">
        <f>Portfolio!E249</f>
        <v>9.825842348538164E-4</v>
      </c>
      <c r="F249" s="12">
        <f>Portfolio!F249</f>
        <v>0</v>
      </c>
      <c r="G249" s="12">
        <f>Portfolio!G249</f>
        <v>-7.8298733652557018E-4</v>
      </c>
    </row>
    <row r="250" spans="2:7">
      <c r="B250" s="12">
        <f>Portfolio!B250</f>
        <v>7.8289283985183058E-3</v>
      </c>
      <c r="C250" s="12">
        <f>Portfolio!C250</f>
        <v>2.3109473028417721E-2</v>
      </c>
      <c r="D250" s="12">
        <f>Portfolio!D250</f>
        <v>7.8115675285289638E-3</v>
      </c>
      <c r="E250" s="12">
        <f>Portfolio!E250</f>
        <v>2.3297539669660037E-3</v>
      </c>
      <c r="F250" s="12">
        <f>Portfolio!F250</f>
        <v>0</v>
      </c>
      <c r="G250" s="12">
        <f>Portfolio!G250</f>
        <v>7.2790510702173033E-3</v>
      </c>
    </row>
    <row r="251" spans="2:7">
      <c r="B251" s="12">
        <f>Portfolio!B251</f>
        <v>4.4092407059149671E-3</v>
      </c>
      <c r="C251" s="12">
        <f>Portfolio!C251</f>
        <v>2.2630196510232741E-3</v>
      </c>
      <c r="D251" s="12">
        <f>Portfolio!D251</f>
        <v>6.4634221169200257E-3</v>
      </c>
      <c r="E251" s="12">
        <f>Portfolio!E251</f>
        <v>-3.674771779126892E-4</v>
      </c>
      <c r="F251" s="12">
        <f>Portfolio!F251</f>
        <v>0</v>
      </c>
      <c r="G251" s="12">
        <f>Portfolio!G251</f>
        <v>1.8728294224074943E-3</v>
      </c>
    </row>
    <row r="252" spans="2:7">
      <c r="B252" s="12">
        <f>Portfolio!B252</f>
        <v>1.9477883600908411E-2</v>
      </c>
      <c r="C252" s="12">
        <f>Portfolio!C252</f>
        <v>4.4482484705808375E-3</v>
      </c>
      <c r="D252" s="12">
        <f>Portfolio!D252</f>
        <v>-1.0548374719091165E-3</v>
      </c>
      <c r="E252" s="12">
        <f>Portfolio!E252</f>
        <v>3.6747717791259406E-4</v>
      </c>
      <c r="F252" s="12">
        <f>Portfolio!F252</f>
        <v>-0.12516314295400605</v>
      </c>
      <c r="G252" s="12">
        <f>Portfolio!G252</f>
        <v>4.6626164116802295E-3</v>
      </c>
    </row>
    <row r="253" spans="2:7">
      <c r="B253" s="12">
        <f>Portfolio!B253</f>
        <v>6.0728171694354712E-3</v>
      </c>
      <c r="C253" s="12">
        <f>Portfolio!C253</f>
        <v>-1.501439145070269E-3</v>
      </c>
      <c r="D253" s="12">
        <f>Portfolio!D253</f>
        <v>-7.0378888535507853E-4</v>
      </c>
      <c r="E253" s="12">
        <f>Portfolio!E253</f>
        <v>1.3463070059647659E-3</v>
      </c>
      <c r="F253" s="12">
        <f>Portfolio!F253</f>
        <v>0.10536051565782635</v>
      </c>
      <c r="G253" s="12">
        <f>Portfolio!G253</f>
        <v>-5.2914255758300215E-5</v>
      </c>
    </row>
    <row r="254" spans="2:7">
      <c r="B254" s="12">
        <f>Portfolio!B254</f>
        <v>-5.3117363452078251E-3</v>
      </c>
      <c r="C254" s="12">
        <f>Portfolio!C254</f>
        <v>1.9406077419622358E-2</v>
      </c>
      <c r="D254" s="12">
        <f>Portfolio!D254</f>
        <v>3.5140718311750612E-3</v>
      </c>
      <c r="E254" s="12">
        <f>Portfolio!E254</f>
        <v>2.3211176649169164E-3</v>
      </c>
      <c r="F254" s="12">
        <f>Portfolio!F254</f>
        <v>0</v>
      </c>
      <c r="G254" s="12">
        <f>Portfolio!G254</f>
        <v>5.9767835510570659E-4</v>
      </c>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D17"/>
  <sheetViews>
    <sheetView tabSelected="1" topLeftCell="A10" workbookViewId="0">
      <selection activeCell="J17" sqref="J17"/>
    </sheetView>
  </sheetViews>
  <sheetFormatPr defaultRowHeight="15"/>
  <cols>
    <col min="1" max="1" width="14" customWidth="1"/>
    <col min="4" max="4" width="69.5703125" customWidth="1"/>
    <col min="5" max="5" width="9" customWidth="1"/>
  </cols>
  <sheetData>
    <row r="1" spans="1:4">
      <c r="A1" t="s">
        <v>46</v>
      </c>
    </row>
    <row r="3" spans="1:4">
      <c r="A3" s="3"/>
      <c r="B3" s="3"/>
      <c r="C3" s="3" t="s">
        <v>45</v>
      </c>
    </row>
    <row r="4" spans="1:4">
      <c r="A4" s="3" t="s">
        <v>56</v>
      </c>
      <c r="B4" s="13">
        <v>6.6000000000000003E-2</v>
      </c>
      <c r="C4" s="76">
        <v>0.33</v>
      </c>
    </row>
    <row r="5" spans="1:4">
      <c r="A5" s="3" t="s">
        <v>75</v>
      </c>
      <c r="B5" s="13">
        <v>0.1</v>
      </c>
      <c r="C5" s="76">
        <v>1.2</v>
      </c>
    </row>
    <row r="6" spans="1:4">
      <c r="A6" s="30" t="s">
        <v>44</v>
      </c>
      <c r="B6" s="42">
        <v>0.03</v>
      </c>
      <c r="C6" s="76">
        <v>1.5</v>
      </c>
    </row>
    <row r="7" spans="1:4">
      <c r="A7" s="3" t="s">
        <v>43</v>
      </c>
      <c r="B7" s="13">
        <v>0.15</v>
      </c>
      <c r="C7" s="75"/>
    </row>
    <row r="8" spans="1:4">
      <c r="A8" s="3" t="s">
        <v>54</v>
      </c>
      <c r="B8" s="13">
        <v>7.8E-2</v>
      </c>
      <c r="C8" s="75"/>
    </row>
    <row r="9" spans="1:4">
      <c r="A9" s="3" t="s">
        <v>76</v>
      </c>
      <c r="B9" s="13">
        <v>1.2699999999999999E-2</v>
      </c>
      <c r="C9" s="75"/>
    </row>
    <row r="10" spans="1:4">
      <c r="A10" s="30" t="s">
        <v>42</v>
      </c>
      <c r="B10" s="42">
        <v>3.6999999999999998E-2</v>
      </c>
      <c r="C10" s="75"/>
    </row>
    <row r="11" spans="1:4">
      <c r="A11" s="3" t="s">
        <v>41</v>
      </c>
      <c r="B11" s="13">
        <f>B7+C4*(B8-B4)+C5*(B9-B5)+C6*(B10-B6)</f>
        <v>5.9699999999999975E-2</v>
      </c>
      <c r="C11" s="75"/>
    </row>
    <row r="16" spans="1:4">
      <c r="D16" t="s">
        <v>59</v>
      </c>
    </row>
    <row r="17" spans="4:4" ht="180">
      <c r="D17" s="77"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Stock summary</vt:lpstr>
      <vt:lpstr>StockData</vt:lpstr>
      <vt:lpstr>Portfolio</vt:lpstr>
      <vt:lpstr>EF + MVP</vt:lpstr>
      <vt:lpstr>CAPM</vt:lpstr>
      <vt:lpstr>Extra -APT</vt:lpstr>
      <vt:lpst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kittu</cp:lastModifiedBy>
  <dcterms:created xsi:type="dcterms:W3CDTF">2014-10-04T17:51:03Z</dcterms:created>
  <dcterms:modified xsi:type="dcterms:W3CDTF">2017-07-28T02:31:20Z</dcterms:modified>
</cp:coreProperties>
</file>