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avocado\Desktop\Rutgers\Spring 2018\Portfolio Theory\excels\"/>
    </mc:Choice>
  </mc:AlternateContent>
  <xr:revisionPtr revIDLastSave="0" documentId="8_{BDC84908-CC25-406E-B7C6-86CA89AFD4D1}" xr6:coauthVersionLast="28" xr6:coauthVersionMax="28" xr10:uidLastSave="{00000000-0000-0000-0000-000000000000}"/>
  <bookViews>
    <workbookView xWindow="0" yWindow="0" windowWidth="28800" windowHeight="12210" activeTab="1" xr2:uid="{00000000-000D-0000-FFFF-FFFF00000000}"/>
  </bookViews>
  <sheets>
    <sheet name="Beta+Alpha" sheetId="1" r:id="rId1"/>
    <sheet name="VaR" sheetId="6" r:id="rId2"/>
    <sheet name="Histogram" sheetId="9" r:id="rId3"/>
    <sheet name="VaR_CVaR" sheetId="7" r:id="rId4"/>
    <sheet name="^GSPC (8)" sheetId="5" r:id="rId5"/>
    <sheet name="CAPM,APT" sheetId="10" r:id="rId6"/>
    <sheet name="FF3F,CAPM" sheetId="11" r:id="rId7"/>
    <sheet name="SPY (1)" sheetId="12" r:id="rId8"/>
    <sheet name="Ratios" sheetId="14" r:id="rId9"/>
  </sheets>
  <definedNames>
    <definedName name="solver_adj" localSheetId="5" hidden="1">'CAPM,APT'!$G$20:$G$21</definedName>
    <definedName name="solver_cvg" localSheetId="5" hidden="1">0.0001</definedName>
    <definedName name="solver_drv" localSheetId="5" hidden="1">1</definedName>
    <definedName name="solver_eng" localSheetId="5" hidden="1">1</definedName>
    <definedName name="solver_est" localSheetId="5" hidden="1">1</definedName>
    <definedName name="solver_itr" localSheetId="5" hidden="1">2147483647</definedName>
    <definedName name="solver_lhs1" localSheetId="5" hidden="1">'CAPM,APT'!$E$22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5" hidden="1">2</definedName>
    <definedName name="solver_nod" localSheetId="5" hidden="1">2147483647</definedName>
    <definedName name="solver_num" localSheetId="5" hidden="1">0</definedName>
    <definedName name="solver_nwt" localSheetId="5" hidden="1">1</definedName>
    <definedName name="solver_opt" localSheetId="5" hidden="1">'CAPM,APT'!$G$25</definedName>
    <definedName name="solver_pre" localSheetId="5" hidden="1">0.000001</definedName>
    <definedName name="solver_rbv" localSheetId="5" hidden="1">1</definedName>
    <definedName name="solver_rel1" localSheetId="5" hidden="1">2</definedName>
    <definedName name="solver_rhs1" localSheetId="5" hidden="1">1</definedName>
    <definedName name="solver_rlx" localSheetId="5" hidden="1">2</definedName>
    <definedName name="solver_rsd" localSheetId="5" hidden="1">0</definedName>
    <definedName name="solver_scl" localSheetId="5" hidden="1">1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5" hidden="1">3</definedName>
    <definedName name="solver_val" localSheetId="5" hidden="1">1.625</definedName>
    <definedName name="solver_ver" localSheetId="5" hidden="1">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7" l="1"/>
  <c r="D6" i="11" l="1"/>
  <c r="P4" i="12"/>
  <c r="P5" i="12"/>
  <c r="P6" i="12"/>
  <c r="P7" i="12"/>
  <c r="P8" i="12"/>
  <c r="P9" i="12"/>
  <c r="P10" i="12"/>
  <c r="P11" i="12"/>
  <c r="P12" i="12"/>
  <c r="P13" i="12"/>
  <c r="P14" i="12"/>
  <c r="P15" i="12"/>
  <c r="P16" i="12"/>
  <c r="P17" i="12"/>
  <c r="P18" i="12"/>
  <c r="P19" i="12"/>
  <c r="P20" i="12"/>
  <c r="P21" i="12"/>
  <c r="P22" i="12"/>
  <c r="P23" i="12"/>
  <c r="P24" i="12"/>
  <c r="P25" i="12"/>
  <c r="P26" i="12"/>
  <c r="P27" i="12"/>
  <c r="P28" i="12"/>
  <c r="P29" i="12"/>
  <c r="P30" i="12"/>
  <c r="P31" i="12"/>
  <c r="P32" i="12"/>
  <c r="P33" i="12"/>
  <c r="P34" i="12"/>
  <c r="P35" i="12"/>
  <c r="P36" i="12"/>
  <c r="P37" i="12"/>
  <c r="P38" i="12"/>
  <c r="P39" i="12"/>
  <c r="P40" i="12"/>
  <c r="P41" i="12"/>
  <c r="P42" i="12"/>
  <c r="P43" i="12"/>
  <c r="P44" i="12"/>
  <c r="P45" i="12"/>
  <c r="P46" i="12"/>
  <c r="P47" i="12"/>
  <c r="P48" i="12"/>
  <c r="P49" i="12"/>
  <c r="P50" i="12"/>
  <c r="P51" i="12"/>
  <c r="P52" i="12"/>
  <c r="P53" i="12"/>
  <c r="P54" i="12"/>
  <c r="P55" i="12"/>
  <c r="P56" i="12"/>
  <c r="P57" i="12"/>
  <c r="P58" i="12"/>
  <c r="P59" i="12"/>
  <c r="P60" i="12"/>
  <c r="P61" i="12"/>
  <c r="P62" i="12"/>
  <c r="P63" i="12"/>
  <c r="P64" i="12"/>
  <c r="P65" i="12"/>
  <c r="P66" i="12"/>
  <c r="P67" i="12"/>
  <c r="P68" i="12"/>
  <c r="P69" i="12"/>
  <c r="P70" i="12"/>
  <c r="P71" i="12"/>
  <c r="P72" i="12"/>
  <c r="P73" i="12"/>
  <c r="P74" i="12"/>
  <c r="P75" i="12"/>
  <c r="P76" i="12"/>
  <c r="P77" i="12"/>
  <c r="P78" i="12"/>
  <c r="P79" i="12"/>
  <c r="P80" i="12"/>
  <c r="P81" i="12"/>
  <c r="P82" i="12"/>
  <c r="P83" i="12"/>
  <c r="P84" i="12"/>
  <c r="P85" i="12"/>
  <c r="P86" i="12"/>
  <c r="P87" i="12"/>
  <c r="P88" i="12"/>
  <c r="P89" i="12"/>
  <c r="P90" i="12"/>
  <c r="P91" i="12"/>
  <c r="P92" i="12"/>
  <c r="P93" i="12"/>
  <c r="P94" i="12"/>
  <c r="P95" i="12"/>
  <c r="P96" i="12"/>
  <c r="P97" i="12"/>
  <c r="P98" i="12"/>
  <c r="P99" i="12"/>
  <c r="P100" i="12"/>
  <c r="P101" i="12"/>
  <c r="P102" i="12"/>
  <c r="P103" i="12"/>
  <c r="P104" i="12"/>
  <c r="P105" i="12"/>
  <c r="P106" i="12"/>
  <c r="P107" i="12"/>
  <c r="P108" i="12"/>
  <c r="P109" i="12"/>
  <c r="P110" i="12"/>
  <c r="P111" i="12"/>
  <c r="P112" i="12"/>
  <c r="P113" i="12"/>
  <c r="P114" i="12"/>
  <c r="P115" i="12"/>
  <c r="P116" i="12"/>
  <c r="P117" i="12"/>
  <c r="P118" i="12"/>
  <c r="P119" i="12"/>
  <c r="P120" i="12"/>
  <c r="P121" i="12"/>
  <c r="P122" i="12"/>
  <c r="P123" i="12"/>
  <c r="P124" i="12"/>
  <c r="P125" i="12"/>
  <c r="P126" i="12"/>
  <c r="P127" i="12"/>
  <c r="P128" i="12"/>
  <c r="P129" i="12"/>
  <c r="P130" i="12"/>
  <c r="P131" i="12"/>
  <c r="P132" i="12"/>
  <c r="P133" i="12"/>
  <c r="P134" i="12"/>
  <c r="P135" i="12"/>
  <c r="P136" i="12"/>
  <c r="P137" i="12"/>
  <c r="P138" i="12"/>
  <c r="P139" i="12"/>
  <c r="P140" i="12"/>
  <c r="P141" i="12"/>
  <c r="P142" i="12"/>
  <c r="P143" i="12"/>
  <c r="P144" i="12"/>
  <c r="P145" i="12"/>
  <c r="P146" i="12"/>
  <c r="P147" i="12"/>
  <c r="P148" i="12"/>
  <c r="P149" i="12"/>
  <c r="P150" i="12"/>
  <c r="P151" i="12"/>
  <c r="P152" i="12"/>
  <c r="P153" i="12"/>
  <c r="P154" i="12"/>
  <c r="P155" i="12"/>
  <c r="P156" i="12"/>
  <c r="P157" i="12"/>
  <c r="P158" i="12"/>
  <c r="P159" i="12"/>
  <c r="P160" i="12"/>
  <c r="P161" i="12"/>
  <c r="P162" i="12"/>
  <c r="P163" i="12"/>
  <c r="P164" i="12"/>
  <c r="P165" i="12"/>
  <c r="P166" i="12"/>
  <c r="P167" i="12"/>
  <c r="P168" i="12"/>
  <c r="P169" i="12"/>
  <c r="P170" i="12"/>
  <c r="P171" i="12"/>
  <c r="P172" i="12"/>
  <c r="P173" i="12"/>
  <c r="P174" i="12"/>
  <c r="P175" i="12"/>
  <c r="P176" i="12"/>
  <c r="P177" i="12"/>
  <c r="P178" i="12"/>
  <c r="P179" i="12"/>
  <c r="P180" i="12"/>
  <c r="P181" i="12"/>
  <c r="P182" i="12"/>
  <c r="P183" i="12"/>
  <c r="P184" i="12"/>
  <c r="P185" i="12"/>
  <c r="P186" i="12"/>
  <c r="P187" i="12"/>
  <c r="P188" i="12"/>
  <c r="P189" i="12"/>
  <c r="P190" i="12"/>
  <c r="P191" i="12"/>
  <c r="P192" i="12"/>
  <c r="P193" i="12"/>
  <c r="P194" i="12"/>
  <c r="P195" i="12"/>
  <c r="P196" i="12"/>
  <c r="P197" i="12"/>
  <c r="P198" i="12"/>
  <c r="P199" i="12"/>
  <c r="P200" i="12"/>
  <c r="P201" i="12"/>
  <c r="P202" i="12"/>
  <c r="P203" i="12"/>
  <c r="P204" i="12"/>
  <c r="P205" i="12"/>
  <c r="P206" i="12"/>
  <c r="P207" i="12"/>
  <c r="P208" i="12"/>
  <c r="P209" i="12"/>
  <c r="P210" i="12"/>
  <c r="P211" i="12"/>
  <c r="P212" i="12"/>
  <c r="P213" i="12"/>
  <c r="P214" i="12"/>
  <c r="P215" i="12"/>
  <c r="P216" i="12"/>
  <c r="P217" i="12"/>
  <c r="P218" i="12"/>
  <c r="P219" i="12"/>
  <c r="P220" i="12"/>
  <c r="P221" i="12"/>
  <c r="P222" i="12"/>
  <c r="P223" i="12"/>
  <c r="P224" i="12"/>
  <c r="P225" i="12"/>
  <c r="P226" i="12"/>
  <c r="P227" i="12"/>
  <c r="P228" i="12"/>
  <c r="P229" i="12"/>
  <c r="P230" i="12"/>
  <c r="P231" i="12"/>
  <c r="P232" i="12"/>
  <c r="P233" i="12"/>
  <c r="P234" i="12"/>
  <c r="P235" i="12"/>
  <c r="P236" i="12"/>
  <c r="P237" i="12"/>
  <c r="P238" i="12"/>
  <c r="P239" i="12"/>
  <c r="P240" i="12"/>
  <c r="P241" i="12"/>
  <c r="P242" i="12"/>
  <c r="P243" i="12"/>
  <c r="P244" i="12"/>
  <c r="P245" i="12"/>
  <c r="P246" i="12"/>
  <c r="P247" i="12"/>
  <c r="P248" i="12"/>
  <c r="P249" i="12"/>
  <c r="P250" i="12"/>
  <c r="P251" i="12"/>
  <c r="P252" i="12"/>
  <c r="P253" i="12"/>
  <c r="P254" i="12"/>
  <c r="P3" i="12"/>
  <c r="Q4" i="12"/>
  <c r="R4" i="12"/>
  <c r="S4" i="12"/>
  <c r="Q5" i="12"/>
  <c r="R5" i="12"/>
  <c r="S5" i="12"/>
  <c r="Q6" i="12"/>
  <c r="R6" i="12"/>
  <c r="S6" i="12"/>
  <c r="Q7" i="12"/>
  <c r="R7" i="12"/>
  <c r="S7" i="12"/>
  <c r="Q8" i="12"/>
  <c r="R8" i="12"/>
  <c r="S8" i="12"/>
  <c r="Q9" i="12"/>
  <c r="R9" i="12"/>
  <c r="S9" i="12"/>
  <c r="Q10" i="12"/>
  <c r="R10" i="12"/>
  <c r="S10" i="12"/>
  <c r="Q11" i="12"/>
  <c r="R11" i="12"/>
  <c r="S11" i="12"/>
  <c r="Q12" i="12"/>
  <c r="R12" i="12"/>
  <c r="S12" i="12"/>
  <c r="Q13" i="12"/>
  <c r="R13" i="12"/>
  <c r="S13" i="12"/>
  <c r="Q14" i="12"/>
  <c r="R14" i="12"/>
  <c r="S14" i="12"/>
  <c r="Q15" i="12"/>
  <c r="R15" i="12"/>
  <c r="S15" i="12"/>
  <c r="Q16" i="12"/>
  <c r="R16" i="12"/>
  <c r="S16" i="12"/>
  <c r="Q17" i="12"/>
  <c r="R17" i="12"/>
  <c r="S17" i="12"/>
  <c r="Q18" i="12"/>
  <c r="R18" i="12"/>
  <c r="S18" i="12"/>
  <c r="Q19" i="12"/>
  <c r="R19" i="12"/>
  <c r="S19" i="12"/>
  <c r="Q20" i="12"/>
  <c r="R20" i="12"/>
  <c r="S20" i="12"/>
  <c r="Q21" i="12"/>
  <c r="R21" i="12"/>
  <c r="S21" i="12"/>
  <c r="Q22" i="12"/>
  <c r="R22" i="12"/>
  <c r="S22" i="12"/>
  <c r="Q23" i="12"/>
  <c r="R23" i="12"/>
  <c r="S23" i="12"/>
  <c r="Q24" i="12"/>
  <c r="R24" i="12"/>
  <c r="S24" i="12"/>
  <c r="Q25" i="12"/>
  <c r="R25" i="12"/>
  <c r="S25" i="12"/>
  <c r="Q26" i="12"/>
  <c r="R26" i="12"/>
  <c r="S26" i="12"/>
  <c r="Q27" i="12"/>
  <c r="R27" i="12"/>
  <c r="S27" i="12"/>
  <c r="Q28" i="12"/>
  <c r="R28" i="12"/>
  <c r="S28" i="12"/>
  <c r="Q29" i="12"/>
  <c r="R29" i="12"/>
  <c r="S29" i="12"/>
  <c r="Q30" i="12"/>
  <c r="R30" i="12"/>
  <c r="S30" i="12"/>
  <c r="Q31" i="12"/>
  <c r="R31" i="12"/>
  <c r="S31" i="12"/>
  <c r="Q32" i="12"/>
  <c r="R32" i="12"/>
  <c r="S32" i="12"/>
  <c r="Q33" i="12"/>
  <c r="R33" i="12"/>
  <c r="S33" i="12"/>
  <c r="Q34" i="12"/>
  <c r="R34" i="12"/>
  <c r="S34" i="12"/>
  <c r="Q35" i="12"/>
  <c r="R35" i="12"/>
  <c r="S35" i="12"/>
  <c r="Q36" i="12"/>
  <c r="R36" i="12"/>
  <c r="S36" i="12"/>
  <c r="Q37" i="12"/>
  <c r="R37" i="12"/>
  <c r="S37" i="12"/>
  <c r="Q38" i="12"/>
  <c r="R38" i="12"/>
  <c r="S38" i="12"/>
  <c r="Q39" i="12"/>
  <c r="R39" i="12"/>
  <c r="S39" i="12"/>
  <c r="Q40" i="12"/>
  <c r="R40" i="12"/>
  <c r="S40" i="12"/>
  <c r="Q41" i="12"/>
  <c r="R41" i="12"/>
  <c r="S41" i="12"/>
  <c r="Q42" i="12"/>
  <c r="R42" i="12"/>
  <c r="S42" i="12"/>
  <c r="Q43" i="12"/>
  <c r="R43" i="12"/>
  <c r="S43" i="12"/>
  <c r="Q44" i="12"/>
  <c r="R44" i="12"/>
  <c r="S44" i="12"/>
  <c r="Q45" i="12"/>
  <c r="R45" i="12"/>
  <c r="S45" i="12"/>
  <c r="Q46" i="12"/>
  <c r="R46" i="12"/>
  <c r="S46" i="12"/>
  <c r="Q47" i="12"/>
  <c r="R47" i="12"/>
  <c r="S47" i="12"/>
  <c r="Q48" i="12"/>
  <c r="R48" i="12"/>
  <c r="S48" i="12"/>
  <c r="Q49" i="12"/>
  <c r="R49" i="12"/>
  <c r="S49" i="12"/>
  <c r="Q50" i="12"/>
  <c r="R50" i="12"/>
  <c r="S50" i="12"/>
  <c r="Q51" i="12"/>
  <c r="R51" i="12"/>
  <c r="S51" i="12"/>
  <c r="Q52" i="12"/>
  <c r="R52" i="12"/>
  <c r="S52" i="12"/>
  <c r="Q53" i="12"/>
  <c r="R53" i="12"/>
  <c r="S53" i="12"/>
  <c r="Q54" i="12"/>
  <c r="R54" i="12"/>
  <c r="S54" i="12"/>
  <c r="Q55" i="12"/>
  <c r="R55" i="12"/>
  <c r="S55" i="12"/>
  <c r="Q56" i="12"/>
  <c r="R56" i="12"/>
  <c r="S56" i="12"/>
  <c r="Q57" i="12"/>
  <c r="R57" i="12"/>
  <c r="S57" i="12"/>
  <c r="Q58" i="12"/>
  <c r="R58" i="12"/>
  <c r="S58" i="12"/>
  <c r="Q59" i="12"/>
  <c r="R59" i="12"/>
  <c r="S59" i="12"/>
  <c r="Q60" i="12"/>
  <c r="R60" i="12"/>
  <c r="S60" i="12"/>
  <c r="Q61" i="12"/>
  <c r="R61" i="12"/>
  <c r="S61" i="12"/>
  <c r="Q62" i="12"/>
  <c r="R62" i="12"/>
  <c r="S62" i="12"/>
  <c r="Q63" i="12"/>
  <c r="R63" i="12"/>
  <c r="S63" i="12"/>
  <c r="Q64" i="12"/>
  <c r="R64" i="12"/>
  <c r="S64" i="12"/>
  <c r="Q65" i="12"/>
  <c r="R65" i="12"/>
  <c r="S65" i="12"/>
  <c r="Q66" i="12"/>
  <c r="R66" i="12"/>
  <c r="S66" i="12"/>
  <c r="Q67" i="12"/>
  <c r="R67" i="12"/>
  <c r="S67" i="12"/>
  <c r="Q68" i="12"/>
  <c r="R68" i="12"/>
  <c r="S68" i="12"/>
  <c r="Q69" i="12"/>
  <c r="R69" i="12"/>
  <c r="S69" i="12"/>
  <c r="Q70" i="12"/>
  <c r="R70" i="12"/>
  <c r="S70" i="12"/>
  <c r="Q71" i="12"/>
  <c r="R71" i="12"/>
  <c r="S71" i="12"/>
  <c r="Q72" i="12"/>
  <c r="R72" i="12"/>
  <c r="S72" i="12"/>
  <c r="Q73" i="12"/>
  <c r="R73" i="12"/>
  <c r="S73" i="12"/>
  <c r="Q74" i="12"/>
  <c r="R74" i="12"/>
  <c r="S74" i="12"/>
  <c r="Q75" i="12"/>
  <c r="R75" i="12"/>
  <c r="S75" i="12"/>
  <c r="Q76" i="12"/>
  <c r="R76" i="12"/>
  <c r="S76" i="12"/>
  <c r="Q77" i="12"/>
  <c r="R77" i="12"/>
  <c r="S77" i="12"/>
  <c r="Q78" i="12"/>
  <c r="R78" i="12"/>
  <c r="S78" i="12"/>
  <c r="Q79" i="12"/>
  <c r="R79" i="12"/>
  <c r="S79" i="12"/>
  <c r="Q80" i="12"/>
  <c r="R80" i="12"/>
  <c r="S80" i="12"/>
  <c r="Q81" i="12"/>
  <c r="R81" i="12"/>
  <c r="S81" i="12"/>
  <c r="Q82" i="12"/>
  <c r="R82" i="12"/>
  <c r="S82" i="12"/>
  <c r="Q83" i="12"/>
  <c r="R83" i="12"/>
  <c r="S83" i="12"/>
  <c r="Q84" i="12"/>
  <c r="R84" i="12"/>
  <c r="S84" i="12"/>
  <c r="Q85" i="12"/>
  <c r="R85" i="12"/>
  <c r="S85" i="12"/>
  <c r="Q86" i="12"/>
  <c r="R86" i="12"/>
  <c r="S86" i="12"/>
  <c r="Q87" i="12"/>
  <c r="R87" i="12"/>
  <c r="S87" i="12"/>
  <c r="Q88" i="12"/>
  <c r="R88" i="12"/>
  <c r="S88" i="12"/>
  <c r="Q89" i="12"/>
  <c r="R89" i="12"/>
  <c r="S89" i="12"/>
  <c r="Q90" i="12"/>
  <c r="R90" i="12"/>
  <c r="S90" i="12"/>
  <c r="Q91" i="12"/>
  <c r="R91" i="12"/>
  <c r="S91" i="12"/>
  <c r="Q92" i="12"/>
  <c r="R92" i="12"/>
  <c r="S92" i="12"/>
  <c r="Q93" i="12"/>
  <c r="R93" i="12"/>
  <c r="S93" i="12"/>
  <c r="Q94" i="12"/>
  <c r="R94" i="12"/>
  <c r="S94" i="12"/>
  <c r="Q95" i="12"/>
  <c r="R95" i="12"/>
  <c r="S95" i="12"/>
  <c r="Q96" i="12"/>
  <c r="R96" i="12"/>
  <c r="S96" i="12"/>
  <c r="Q97" i="12"/>
  <c r="R97" i="12"/>
  <c r="S97" i="12"/>
  <c r="Q98" i="12"/>
  <c r="R98" i="12"/>
  <c r="S98" i="12"/>
  <c r="Q99" i="12"/>
  <c r="R99" i="12"/>
  <c r="S99" i="12"/>
  <c r="Q100" i="12"/>
  <c r="R100" i="12"/>
  <c r="S100" i="12"/>
  <c r="Q101" i="12"/>
  <c r="R101" i="12"/>
  <c r="S101" i="12"/>
  <c r="Q102" i="12"/>
  <c r="R102" i="12"/>
  <c r="S102" i="12"/>
  <c r="Q103" i="12"/>
  <c r="R103" i="12"/>
  <c r="S103" i="12"/>
  <c r="Q104" i="12"/>
  <c r="R104" i="12"/>
  <c r="S104" i="12"/>
  <c r="Q105" i="12"/>
  <c r="R105" i="12"/>
  <c r="S105" i="12"/>
  <c r="Q106" i="12"/>
  <c r="R106" i="12"/>
  <c r="S106" i="12"/>
  <c r="Q107" i="12"/>
  <c r="R107" i="12"/>
  <c r="S107" i="12"/>
  <c r="Q108" i="12"/>
  <c r="R108" i="12"/>
  <c r="S108" i="12"/>
  <c r="Q109" i="12"/>
  <c r="R109" i="12"/>
  <c r="S109" i="12"/>
  <c r="Q110" i="12"/>
  <c r="R110" i="12"/>
  <c r="S110" i="12"/>
  <c r="Q111" i="12"/>
  <c r="R111" i="12"/>
  <c r="S111" i="12"/>
  <c r="Q112" i="12"/>
  <c r="R112" i="12"/>
  <c r="S112" i="12"/>
  <c r="Q113" i="12"/>
  <c r="R113" i="12"/>
  <c r="S113" i="12"/>
  <c r="Q114" i="12"/>
  <c r="R114" i="12"/>
  <c r="S114" i="12"/>
  <c r="Q115" i="12"/>
  <c r="R115" i="12"/>
  <c r="S115" i="12"/>
  <c r="Q116" i="12"/>
  <c r="R116" i="12"/>
  <c r="S116" i="12"/>
  <c r="Q117" i="12"/>
  <c r="R117" i="12"/>
  <c r="S117" i="12"/>
  <c r="Q118" i="12"/>
  <c r="R118" i="12"/>
  <c r="S118" i="12"/>
  <c r="Q119" i="12"/>
  <c r="R119" i="12"/>
  <c r="S119" i="12"/>
  <c r="Q120" i="12"/>
  <c r="R120" i="12"/>
  <c r="S120" i="12"/>
  <c r="Q121" i="12"/>
  <c r="R121" i="12"/>
  <c r="S121" i="12"/>
  <c r="Q122" i="12"/>
  <c r="R122" i="12"/>
  <c r="S122" i="12"/>
  <c r="Q123" i="12"/>
  <c r="R123" i="12"/>
  <c r="S123" i="12"/>
  <c r="Q124" i="12"/>
  <c r="R124" i="12"/>
  <c r="S124" i="12"/>
  <c r="Q125" i="12"/>
  <c r="R125" i="12"/>
  <c r="S125" i="12"/>
  <c r="Q126" i="12"/>
  <c r="R126" i="12"/>
  <c r="S126" i="12"/>
  <c r="Q127" i="12"/>
  <c r="R127" i="12"/>
  <c r="S127" i="12"/>
  <c r="Q128" i="12"/>
  <c r="R128" i="12"/>
  <c r="S128" i="12"/>
  <c r="Q129" i="12"/>
  <c r="R129" i="12"/>
  <c r="S129" i="12"/>
  <c r="Q130" i="12"/>
  <c r="R130" i="12"/>
  <c r="S130" i="12"/>
  <c r="Q131" i="12"/>
  <c r="R131" i="12"/>
  <c r="S131" i="12"/>
  <c r="Q132" i="12"/>
  <c r="R132" i="12"/>
  <c r="S132" i="12"/>
  <c r="Q133" i="12"/>
  <c r="R133" i="12"/>
  <c r="S133" i="12"/>
  <c r="Q134" i="12"/>
  <c r="R134" i="12"/>
  <c r="S134" i="12"/>
  <c r="Q135" i="12"/>
  <c r="R135" i="12"/>
  <c r="S135" i="12"/>
  <c r="Q136" i="12"/>
  <c r="R136" i="12"/>
  <c r="S136" i="12"/>
  <c r="Q137" i="12"/>
  <c r="R137" i="12"/>
  <c r="S137" i="12"/>
  <c r="Q138" i="12"/>
  <c r="R138" i="12"/>
  <c r="S138" i="12"/>
  <c r="Q139" i="12"/>
  <c r="R139" i="12"/>
  <c r="S139" i="12"/>
  <c r="Q140" i="12"/>
  <c r="R140" i="12"/>
  <c r="S140" i="12"/>
  <c r="Q141" i="12"/>
  <c r="R141" i="12"/>
  <c r="S141" i="12"/>
  <c r="Q142" i="12"/>
  <c r="R142" i="12"/>
  <c r="S142" i="12"/>
  <c r="Q143" i="12"/>
  <c r="R143" i="12"/>
  <c r="S143" i="12"/>
  <c r="Q144" i="12"/>
  <c r="R144" i="12"/>
  <c r="S144" i="12"/>
  <c r="Q145" i="12"/>
  <c r="R145" i="12"/>
  <c r="S145" i="12"/>
  <c r="Q146" i="12"/>
  <c r="R146" i="12"/>
  <c r="S146" i="12"/>
  <c r="Q147" i="12"/>
  <c r="R147" i="12"/>
  <c r="S147" i="12"/>
  <c r="Q148" i="12"/>
  <c r="R148" i="12"/>
  <c r="S148" i="12"/>
  <c r="Q149" i="12"/>
  <c r="R149" i="12"/>
  <c r="S149" i="12"/>
  <c r="Q150" i="12"/>
  <c r="R150" i="12"/>
  <c r="S150" i="12"/>
  <c r="Q151" i="12"/>
  <c r="R151" i="12"/>
  <c r="S151" i="12"/>
  <c r="Q152" i="12"/>
  <c r="R152" i="12"/>
  <c r="S152" i="12"/>
  <c r="Q153" i="12"/>
  <c r="R153" i="12"/>
  <c r="S153" i="12"/>
  <c r="Q154" i="12"/>
  <c r="R154" i="12"/>
  <c r="S154" i="12"/>
  <c r="Q155" i="12"/>
  <c r="R155" i="12"/>
  <c r="S155" i="12"/>
  <c r="Q156" i="12"/>
  <c r="R156" i="12"/>
  <c r="S156" i="12"/>
  <c r="Q157" i="12"/>
  <c r="R157" i="12"/>
  <c r="S157" i="12"/>
  <c r="Q158" i="12"/>
  <c r="R158" i="12"/>
  <c r="S158" i="12"/>
  <c r="Q159" i="12"/>
  <c r="R159" i="12"/>
  <c r="S159" i="12"/>
  <c r="Q160" i="12"/>
  <c r="R160" i="12"/>
  <c r="S160" i="12"/>
  <c r="Q161" i="12"/>
  <c r="R161" i="12"/>
  <c r="S161" i="12"/>
  <c r="Q162" i="12"/>
  <c r="R162" i="12"/>
  <c r="S162" i="12"/>
  <c r="Q163" i="12"/>
  <c r="R163" i="12"/>
  <c r="S163" i="12"/>
  <c r="Q164" i="12"/>
  <c r="R164" i="12"/>
  <c r="S164" i="12"/>
  <c r="Q165" i="12"/>
  <c r="R165" i="12"/>
  <c r="S165" i="12"/>
  <c r="Q166" i="12"/>
  <c r="R166" i="12"/>
  <c r="S166" i="12"/>
  <c r="Q167" i="12"/>
  <c r="R167" i="12"/>
  <c r="S167" i="12"/>
  <c r="Q168" i="12"/>
  <c r="R168" i="12"/>
  <c r="S168" i="12"/>
  <c r="Q169" i="12"/>
  <c r="R169" i="12"/>
  <c r="S169" i="12"/>
  <c r="Q170" i="12"/>
  <c r="R170" i="12"/>
  <c r="S170" i="12"/>
  <c r="Q171" i="12"/>
  <c r="R171" i="12"/>
  <c r="S171" i="12"/>
  <c r="Q172" i="12"/>
  <c r="R172" i="12"/>
  <c r="S172" i="12"/>
  <c r="Q173" i="12"/>
  <c r="R173" i="12"/>
  <c r="S173" i="12"/>
  <c r="Q174" i="12"/>
  <c r="R174" i="12"/>
  <c r="S174" i="12"/>
  <c r="Q175" i="12"/>
  <c r="R175" i="12"/>
  <c r="S175" i="12"/>
  <c r="Q176" i="12"/>
  <c r="R176" i="12"/>
  <c r="S176" i="12"/>
  <c r="Q177" i="12"/>
  <c r="R177" i="12"/>
  <c r="S177" i="12"/>
  <c r="Q178" i="12"/>
  <c r="R178" i="12"/>
  <c r="S178" i="12"/>
  <c r="Q179" i="12"/>
  <c r="R179" i="12"/>
  <c r="S179" i="12"/>
  <c r="Q180" i="12"/>
  <c r="R180" i="12"/>
  <c r="S180" i="12"/>
  <c r="Q181" i="12"/>
  <c r="R181" i="12"/>
  <c r="S181" i="12"/>
  <c r="Q182" i="12"/>
  <c r="R182" i="12"/>
  <c r="S182" i="12"/>
  <c r="Q183" i="12"/>
  <c r="R183" i="12"/>
  <c r="S183" i="12"/>
  <c r="Q184" i="12"/>
  <c r="R184" i="12"/>
  <c r="S184" i="12"/>
  <c r="Q185" i="12"/>
  <c r="R185" i="12"/>
  <c r="S185" i="12"/>
  <c r="Q186" i="12"/>
  <c r="R186" i="12"/>
  <c r="S186" i="12"/>
  <c r="Q187" i="12"/>
  <c r="R187" i="12"/>
  <c r="S187" i="12"/>
  <c r="Q188" i="12"/>
  <c r="R188" i="12"/>
  <c r="S188" i="12"/>
  <c r="Q189" i="12"/>
  <c r="R189" i="12"/>
  <c r="S189" i="12"/>
  <c r="Q190" i="12"/>
  <c r="R190" i="12"/>
  <c r="S190" i="12"/>
  <c r="Q191" i="12"/>
  <c r="R191" i="12"/>
  <c r="S191" i="12"/>
  <c r="Q192" i="12"/>
  <c r="R192" i="12"/>
  <c r="S192" i="12"/>
  <c r="Q193" i="12"/>
  <c r="R193" i="12"/>
  <c r="S193" i="12"/>
  <c r="Q194" i="12"/>
  <c r="R194" i="12"/>
  <c r="S194" i="12"/>
  <c r="Q195" i="12"/>
  <c r="R195" i="12"/>
  <c r="S195" i="12"/>
  <c r="Q196" i="12"/>
  <c r="R196" i="12"/>
  <c r="S196" i="12"/>
  <c r="Q197" i="12"/>
  <c r="R197" i="12"/>
  <c r="S197" i="12"/>
  <c r="Q198" i="12"/>
  <c r="R198" i="12"/>
  <c r="S198" i="12"/>
  <c r="Q199" i="12"/>
  <c r="R199" i="12"/>
  <c r="S199" i="12"/>
  <c r="Q200" i="12"/>
  <c r="R200" i="12"/>
  <c r="S200" i="12"/>
  <c r="Q201" i="12"/>
  <c r="R201" i="12"/>
  <c r="S201" i="12"/>
  <c r="Q202" i="12"/>
  <c r="R202" i="12"/>
  <c r="S202" i="12"/>
  <c r="Q203" i="12"/>
  <c r="R203" i="12"/>
  <c r="S203" i="12"/>
  <c r="Q204" i="12"/>
  <c r="R204" i="12"/>
  <c r="S204" i="12"/>
  <c r="Q205" i="12"/>
  <c r="R205" i="12"/>
  <c r="S205" i="12"/>
  <c r="Q206" i="12"/>
  <c r="R206" i="12"/>
  <c r="S206" i="12"/>
  <c r="Q207" i="12"/>
  <c r="R207" i="12"/>
  <c r="S207" i="12"/>
  <c r="Q208" i="12"/>
  <c r="R208" i="12"/>
  <c r="S208" i="12"/>
  <c r="Q209" i="12"/>
  <c r="R209" i="12"/>
  <c r="S209" i="12"/>
  <c r="Q210" i="12"/>
  <c r="R210" i="12"/>
  <c r="S210" i="12"/>
  <c r="Q211" i="12"/>
  <c r="R211" i="12"/>
  <c r="S211" i="12"/>
  <c r="Q212" i="12"/>
  <c r="R212" i="12"/>
  <c r="S212" i="12"/>
  <c r="Q213" i="12"/>
  <c r="R213" i="12"/>
  <c r="S213" i="12"/>
  <c r="Q214" i="12"/>
  <c r="R214" i="12"/>
  <c r="S214" i="12"/>
  <c r="Q215" i="12"/>
  <c r="R215" i="12"/>
  <c r="S215" i="12"/>
  <c r="Q216" i="12"/>
  <c r="R216" i="12"/>
  <c r="S216" i="12"/>
  <c r="Q217" i="12"/>
  <c r="R217" i="12"/>
  <c r="S217" i="12"/>
  <c r="Q218" i="12"/>
  <c r="R218" i="12"/>
  <c r="S218" i="12"/>
  <c r="Q219" i="12"/>
  <c r="R219" i="12"/>
  <c r="S219" i="12"/>
  <c r="Q220" i="12"/>
  <c r="R220" i="12"/>
  <c r="S220" i="12"/>
  <c r="Q221" i="12"/>
  <c r="R221" i="12"/>
  <c r="S221" i="12"/>
  <c r="Q222" i="12"/>
  <c r="R222" i="12"/>
  <c r="S222" i="12"/>
  <c r="Q223" i="12"/>
  <c r="R223" i="12"/>
  <c r="S223" i="12"/>
  <c r="Q224" i="12"/>
  <c r="R224" i="12"/>
  <c r="S224" i="12"/>
  <c r="Q225" i="12"/>
  <c r="R225" i="12"/>
  <c r="S225" i="12"/>
  <c r="Q226" i="12"/>
  <c r="R226" i="12"/>
  <c r="S226" i="12"/>
  <c r="Q227" i="12"/>
  <c r="R227" i="12"/>
  <c r="S227" i="12"/>
  <c r="Q228" i="12"/>
  <c r="R228" i="12"/>
  <c r="S228" i="12"/>
  <c r="Q229" i="12"/>
  <c r="R229" i="12"/>
  <c r="S229" i="12"/>
  <c r="Q230" i="12"/>
  <c r="R230" i="12"/>
  <c r="S230" i="12"/>
  <c r="Q231" i="12"/>
  <c r="R231" i="12"/>
  <c r="S231" i="12"/>
  <c r="Q232" i="12"/>
  <c r="R232" i="12"/>
  <c r="S232" i="12"/>
  <c r="Q233" i="12"/>
  <c r="R233" i="12"/>
  <c r="S233" i="12"/>
  <c r="Q234" i="12"/>
  <c r="R234" i="12"/>
  <c r="S234" i="12"/>
  <c r="Q235" i="12"/>
  <c r="R235" i="12"/>
  <c r="S235" i="12"/>
  <c r="Q236" i="12"/>
  <c r="R236" i="12"/>
  <c r="S236" i="12"/>
  <c r="Q237" i="12"/>
  <c r="R237" i="12"/>
  <c r="S237" i="12"/>
  <c r="Q238" i="12"/>
  <c r="R238" i="12"/>
  <c r="S238" i="12"/>
  <c r="Q239" i="12"/>
  <c r="R239" i="12"/>
  <c r="S239" i="12"/>
  <c r="Q240" i="12"/>
  <c r="R240" i="12"/>
  <c r="S240" i="12"/>
  <c r="Q241" i="12"/>
  <c r="R241" i="12"/>
  <c r="S241" i="12"/>
  <c r="Q242" i="12"/>
  <c r="R242" i="12"/>
  <c r="S242" i="12"/>
  <c r="Q243" i="12"/>
  <c r="R243" i="12"/>
  <c r="S243" i="12"/>
  <c r="Q244" i="12"/>
  <c r="R244" i="12"/>
  <c r="S244" i="12"/>
  <c r="Q245" i="12"/>
  <c r="R245" i="12"/>
  <c r="S245" i="12"/>
  <c r="Q246" i="12"/>
  <c r="R246" i="12"/>
  <c r="S246" i="12"/>
  <c r="Q247" i="12"/>
  <c r="R247" i="12"/>
  <c r="S247" i="12"/>
  <c r="Q248" i="12"/>
  <c r="R248" i="12"/>
  <c r="S248" i="12"/>
  <c r="Q249" i="12"/>
  <c r="R249" i="12"/>
  <c r="S249" i="12"/>
  <c r="Q250" i="12"/>
  <c r="R250" i="12"/>
  <c r="S250" i="12"/>
  <c r="Q251" i="12"/>
  <c r="R251" i="12"/>
  <c r="S251" i="12"/>
  <c r="Q252" i="12"/>
  <c r="R252" i="12"/>
  <c r="S252" i="12"/>
  <c r="Q253" i="12"/>
  <c r="R253" i="12"/>
  <c r="S253" i="12"/>
  <c r="Q254" i="12"/>
  <c r="R254" i="12"/>
  <c r="S254" i="12"/>
  <c r="R3" i="12"/>
  <c r="S3" i="12"/>
  <c r="Q3" i="12"/>
  <c r="G22" i="10"/>
  <c r="G26" i="10"/>
  <c r="G25" i="10"/>
  <c r="F22" i="10"/>
  <c r="F26" i="10"/>
  <c r="F25" i="10"/>
  <c r="E26" i="10"/>
  <c r="E22" i="10" l="1"/>
  <c r="E25" i="10" l="1"/>
  <c r="G6" i="7" l="1"/>
  <c r="I3" i="7" l="1"/>
  <c r="I2" i="7"/>
  <c r="AC10" i="14" l="1"/>
  <c r="L257" i="14" l="1"/>
  <c r="K257" i="14"/>
  <c r="J257" i="14"/>
  <c r="I257" i="14"/>
  <c r="G257" i="14"/>
  <c r="M257" i="14" s="1"/>
  <c r="L256" i="14"/>
  <c r="K256" i="14"/>
  <c r="J256" i="14"/>
  <c r="I256" i="14"/>
  <c r="G256" i="14"/>
  <c r="M256" i="14" s="1"/>
  <c r="L255" i="14"/>
  <c r="K255" i="14"/>
  <c r="J255" i="14"/>
  <c r="I255" i="14"/>
  <c r="G255" i="14"/>
  <c r="M255" i="14" s="1"/>
  <c r="L254" i="14"/>
  <c r="K254" i="14"/>
  <c r="J254" i="14"/>
  <c r="I254" i="14"/>
  <c r="G254" i="14"/>
  <c r="M254" i="14" s="1"/>
  <c r="L253" i="14"/>
  <c r="K253" i="14"/>
  <c r="J253" i="14"/>
  <c r="I253" i="14"/>
  <c r="G253" i="14"/>
  <c r="M253" i="14" s="1"/>
  <c r="L252" i="14"/>
  <c r="K252" i="14"/>
  <c r="J252" i="14"/>
  <c r="I252" i="14"/>
  <c r="G252" i="14"/>
  <c r="M252" i="14" s="1"/>
  <c r="L251" i="14"/>
  <c r="K251" i="14"/>
  <c r="J251" i="14"/>
  <c r="I251" i="14"/>
  <c r="G251" i="14"/>
  <c r="M251" i="14" s="1"/>
  <c r="L250" i="14"/>
  <c r="K250" i="14"/>
  <c r="J250" i="14"/>
  <c r="I250" i="14"/>
  <c r="G250" i="14"/>
  <c r="M250" i="14" s="1"/>
  <c r="L249" i="14"/>
  <c r="K249" i="14"/>
  <c r="J249" i="14"/>
  <c r="I249" i="14"/>
  <c r="G249" i="14"/>
  <c r="M249" i="14" s="1"/>
  <c r="L248" i="14"/>
  <c r="K248" i="14"/>
  <c r="J248" i="14"/>
  <c r="I248" i="14"/>
  <c r="G248" i="14"/>
  <c r="M248" i="14" s="1"/>
  <c r="L247" i="14"/>
  <c r="K247" i="14"/>
  <c r="J247" i="14"/>
  <c r="I247" i="14"/>
  <c r="G247" i="14"/>
  <c r="M247" i="14" s="1"/>
  <c r="L246" i="14"/>
  <c r="K246" i="14"/>
  <c r="J246" i="14"/>
  <c r="I246" i="14"/>
  <c r="G246" i="14"/>
  <c r="M246" i="14" s="1"/>
  <c r="L245" i="14"/>
  <c r="K245" i="14"/>
  <c r="J245" i="14"/>
  <c r="I245" i="14"/>
  <c r="G245" i="14"/>
  <c r="M245" i="14" s="1"/>
  <c r="L244" i="14"/>
  <c r="K244" i="14"/>
  <c r="J244" i="14"/>
  <c r="I244" i="14"/>
  <c r="G244" i="14"/>
  <c r="M244" i="14" s="1"/>
  <c r="L243" i="14"/>
  <c r="K243" i="14"/>
  <c r="J243" i="14"/>
  <c r="I243" i="14"/>
  <c r="G243" i="14"/>
  <c r="M243" i="14" s="1"/>
  <c r="L242" i="14"/>
  <c r="K242" i="14"/>
  <c r="J242" i="14"/>
  <c r="I242" i="14"/>
  <c r="G242" i="14"/>
  <c r="M242" i="14" s="1"/>
  <c r="L241" i="14"/>
  <c r="K241" i="14"/>
  <c r="J241" i="14"/>
  <c r="I241" i="14"/>
  <c r="G241" i="14"/>
  <c r="M241" i="14" s="1"/>
  <c r="L240" i="14"/>
  <c r="K240" i="14"/>
  <c r="J240" i="14"/>
  <c r="I240" i="14"/>
  <c r="G240" i="14"/>
  <c r="M240" i="14" s="1"/>
  <c r="L239" i="14"/>
  <c r="K239" i="14"/>
  <c r="J239" i="14"/>
  <c r="I239" i="14"/>
  <c r="G239" i="14"/>
  <c r="M239" i="14" s="1"/>
  <c r="L238" i="14"/>
  <c r="K238" i="14"/>
  <c r="J238" i="14"/>
  <c r="I238" i="14"/>
  <c r="G238" i="14"/>
  <c r="M238" i="14" s="1"/>
  <c r="L237" i="14"/>
  <c r="K237" i="14"/>
  <c r="J237" i="14"/>
  <c r="I237" i="14"/>
  <c r="G237" i="14"/>
  <c r="M237" i="14" s="1"/>
  <c r="L236" i="14"/>
  <c r="K236" i="14"/>
  <c r="J236" i="14"/>
  <c r="I236" i="14"/>
  <c r="G236" i="14"/>
  <c r="M236" i="14" s="1"/>
  <c r="L235" i="14"/>
  <c r="K235" i="14"/>
  <c r="J235" i="14"/>
  <c r="I235" i="14"/>
  <c r="G235" i="14"/>
  <c r="M235" i="14" s="1"/>
  <c r="L234" i="14"/>
  <c r="K234" i="14"/>
  <c r="J234" i="14"/>
  <c r="I234" i="14"/>
  <c r="G234" i="14"/>
  <c r="M234" i="14" s="1"/>
  <c r="L233" i="14"/>
  <c r="K233" i="14"/>
  <c r="J233" i="14"/>
  <c r="I233" i="14"/>
  <c r="G233" i="14"/>
  <c r="M233" i="14" s="1"/>
  <c r="L232" i="14"/>
  <c r="K232" i="14"/>
  <c r="J232" i="14"/>
  <c r="I232" i="14"/>
  <c r="G232" i="14"/>
  <c r="M232" i="14" s="1"/>
  <c r="L231" i="14"/>
  <c r="K231" i="14"/>
  <c r="J231" i="14"/>
  <c r="I231" i="14"/>
  <c r="G231" i="14"/>
  <c r="M231" i="14" s="1"/>
  <c r="L230" i="14"/>
  <c r="K230" i="14"/>
  <c r="J230" i="14"/>
  <c r="I230" i="14"/>
  <c r="G230" i="14"/>
  <c r="M230" i="14" s="1"/>
  <c r="L229" i="14"/>
  <c r="K229" i="14"/>
  <c r="J229" i="14"/>
  <c r="I229" i="14"/>
  <c r="G229" i="14"/>
  <c r="M229" i="14" s="1"/>
  <c r="L228" i="14"/>
  <c r="K228" i="14"/>
  <c r="J228" i="14"/>
  <c r="I228" i="14"/>
  <c r="G228" i="14"/>
  <c r="M228" i="14" s="1"/>
  <c r="L227" i="14"/>
  <c r="K227" i="14"/>
  <c r="J227" i="14"/>
  <c r="I227" i="14"/>
  <c r="G227" i="14"/>
  <c r="M227" i="14" s="1"/>
  <c r="L226" i="14"/>
  <c r="K226" i="14"/>
  <c r="J226" i="14"/>
  <c r="I226" i="14"/>
  <c r="G226" i="14"/>
  <c r="M226" i="14" s="1"/>
  <c r="L225" i="14"/>
  <c r="K225" i="14"/>
  <c r="J225" i="14"/>
  <c r="I225" i="14"/>
  <c r="G225" i="14"/>
  <c r="M225" i="14" s="1"/>
  <c r="L224" i="14"/>
  <c r="K224" i="14"/>
  <c r="J224" i="14"/>
  <c r="I224" i="14"/>
  <c r="G224" i="14"/>
  <c r="M224" i="14" s="1"/>
  <c r="L223" i="14"/>
  <c r="K223" i="14"/>
  <c r="J223" i="14"/>
  <c r="I223" i="14"/>
  <c r="G223" i="14"/>
  <c r="M223" i="14" s="1"/>
  <c r="L222" i="14"/>
  <c r="K222" i="14"/>
  <c r="J222" i="14"/>
  <c r="I222" i="14"/>
  <c r="G222" i="14"/>
  <c r="M222" i="14" s="1"/>
  <c r="L221" i="14"/>
  <c r="K221" i="14"/>
  <c r="J221" i="14"/>
  <c r="I221" i="14"/>
  <c r="G221" i="14"/>
  <c r="M221" i="14" s="1"/>
  <c r="L220" i="14"/>
  <c r="K220" i="14"/>
  <c r="J220" i="14"/>
  <c r="I220" i="14"/>
  <c r="G220" i="14"/>
  <c r="M220" i="14" s="1"/>
  <c r="L219" i="14"/>
  <c r="K219" i="14"/>
  <c r="J219" i="14"/>
  <c r="I219" i="14"/>
  <c r="G219" i="14"/>
  <c r="M219" i="14" s="1"/>
  <c r="L218" i="14"/>
  <c r="K218" i="14"/>
  <c r="J218" i="14"/>
  <c r="I218" i="14"/>
  <c r="G218" i="14"/>
  <c r="M218" i="14" s="1"/>
  <c r="L217" i="14"/>
  <c r="K217" i="14"/>
  <c r="J217" i="14"/>
  <c r="I217" i="14"/>
  <c r="G217" i="14"/>
  <c r="M217" i="14" s="1"/>
  <c r="L216" i="14"/>
  <c r="K216" i="14"/>
  <c r="J216" i="14"/>
  <c r="I216" i="14"/>
  <c r="G216" i="14"/>
  <c r="M216" i="14" s="1"/>
  <c r="L215" i="14"/>
  <c r="K215" i="14"/>
  <c r="J215" i="14"/>
  <c r="I215" i="14"/>
  <c r="G215" i="14"/>
  <c r="M215" i="14" s="1"/>
  <c r="L214" i="14"/>
  <c r="K214" i="14"/>
  <c r="J214" i="14"/>
  <c r="I214" i="14"/>
  <c r="G214" i="14"/>
  <c r="M214" i="14" s="1"/>
  <c r="L213" i="14"/>
  <c r="K213" i="14"/>
  <c r="J213" i="14"/>
  <c r="I213" i="14"/>
  <c r="G213" i="14"/>
  <c r="M213" i="14" s="1"/>
  <c r="L212" i="14"/>
  <c r="K212" i="14"/>
  <c r="J212" i="14"/>
  <c r="I212" i="14"/>
  <c r="G212" i="14"/>
  <c r="M212" i="14" s="1"/>
  <c r="L211" i="14"/>
  <c r="K211" i="14"/>
  <c r="J211" i="14"/>
  <c r="I211" i="14"/>
  <c r="G211" i="14"/>
  <c r="M211" i="14" s="1"/>
  <c r="L210" i="14"/>
  <c r="K210" i="14"/>
  <c r="J210" i="14"/>
  <c r="I210" i="14"/>
  <c r="G210" i="14"/>
  <c r="M210" i="14" s="1"/>
  <c r="L209" i="14"/>
  <c r="K209" i="14"/>
  <c r="J209" i="14"/>
  <c r="I209" i="14"/>
  <c r="G209" i="14"/>
  <c r="M209" i="14" s="1"/>
  <c r="L208" i="14"/>
  <c r="K208" i="14"/>
  <c r="J208" i="14"/>
  <c r="I208" i="14"/>
  <c r="G208" i="14"/>
  <c r="M208" i="14" s="1"/>
  <c r="L207" i="14"/>
  <c r="K207" i="14"/>
  <c r="J207" i="14"/>
  <c r="I207" i="14"/>
  <c r="G207" i="14"/>
  <c r="M207" i="14" s="1"/>
  <c r="L206" i="14"/>
  <c r="K206" i="14"/>
  <c r="J206" i="14"/>
  <c r="I206" i="14"/>
  <c r="G206" i="14"/>
  <c r="M206" i="14" s="1"/>
  <c r="L205" i="14"/>
  <c r="K205" i="14"/>
  <c r="J205" i="14"/>
  <c r="I205" i="14"/>
  <c r="G205" i="14"/>
  <c r="M205" i="14" s="1"/>
  <c r="L204" i="14"/>
  <c r="K204" i="14"/>
  <c r="J204" i="14"/>
  <c r="I204" i="14"/>
  <c r="G204" i="14"/>
  <c r="M204" i="14" s="1"/>
  <c r="L203" i="14"/>
  <c r="K203" i="14"/>
  <c r="J203" i="14"/>
  <c r="I203" i="14"/>
  <c r="G203" i="14"/>
  <c r="M203" i="14" s="1"/>
  <c r="L202" i="14"/>
  <c r="K202" i="14"/>
  <c r="J202" i="14"/>
  <c r="I202" i="14"/>
  <c r="G202" i="14"/>
  <c r="M202" i="14" s="1"/>
  <c r="L201" i="14"/>
  <c r="K201" i="14"/>
  <c r="J201" i="14"/>
  <c r="I201" i="14"/>
  <c r="G201" i="14"/>
  <c r="M201" i="14" s="1"/>
  <c r="L200" i="14"/>
  <c r="K200" i="14"/>
  <c r="J200" i="14"/>
  <c r="I200" i="14"/>
  <c r="G200" i="14"/>
  <c r="M200" i="14" s="1"/>
  <c r="L199" i="14"/>
  <c r="K199" i="14"/>
  <c r="J199" i="14"/>
  <c r="I199" i="14"/>
  <c r="G199" i="14"/>
  <c r="M199" i="14" s="1"/>
  <c r="L198" i="14"/>
  <c r="K198" i="14"/>
  <c r="J198" i="14"/>
  <c r="I198" i="14"/>
  <c r="G198" i="14"/>
  <c r="M198" i="14" s="1"/>
  <c r="L197" i="14"/>
  <c r="K197" i="14"/>
  <c r="J197" i="14"/>
  <c r="I197" i="14"/>
  <c r="G197" i="14"/>
  <c r="M197" i="14" s="1"/>
  <c r="L196" i="14"/>
  <c r="K196" i="14"/>
  <c r="J196" i="14"/>
  <c r="I196" i="14"/>
  <c r="G196" i="14"/>
  <c r="M196" i="14" s="1"/>
  <c r="L195" i="14"/>
  <c r="K195" i="14"/>
  <c r="J195" i="14"/>
  <c r="I195" i="14"/>
  <c r="G195" i="14"/>
  <c r="M195" i="14" s="1"/>
  <c r="L194" i="14"/>
  <c r="K194" i="14"/>
  <c r="J194" i="14"/>
  <c r="I194" i="14"/>
  <c r="G194" i="14"/>
  <c r="M194" i="14" s="1"/>
  <c r="L193" i="14"/>
  <c r="K193" i="14"/>
  <c r="J193" i="14"/>
  <c r="I193" i="14"/>
  <c r="G193" i="14"/>
  <c r="M193" i="14" s="1"/>
  <c r="L192" i="14"/>
  <c r="K192" i="14"/>
  <c r="J192" i="14"/>
  <c r="I192" i="14"/>
  <c r="G192" i="14"/>
  <c r="M192" i="14" s="1"/>
  <c r="L191" i="14"/>
  <c r="K191" i="14"/>
  <c r="J191" i="14"/>
  <c r="I191" i="14"/>
  <c r="G191" i="14"/>
  <c r="M191" i="14" s="1"/>
  <c r="L190" i="14"/>
  <c r="K190" i="14"/>
  <c r="J190" i="14"/>
  <c r="I190" i="14"/>
  <c r="G190" i="14"/>
  <c r="M190" i="14" s="1"/>
  <c r="L189" i="14"/>
  <c r="K189" i="14"/>
  <c r="J189" i="14"/>
  <c r="I189" i="14"/>
  <c r="G189" i="14"/>
  <c r="M189" i="14" s="1"/>
  <c r="L188" i="14"/>
  <c r="K188" i="14"/>
  <c r="J188" i="14"/>
  <c r="I188" i="14"/>
  <c r="G188" i="14"/>
  <c r="M188" i="14" s="1"/>
  <c r="L187" i="14"/>
  <c r="K187" i="14"/>
  <c r="J187" i="14"/>
  <c r="I187" i="14"/>
  <c r="G187" i="14"/>
  <c r="M187" i="14" s="1"/>
  <c r="L186" i="14"/>
  <c r="K186" i="14"/>
  <c r="J186" i="14"/>
  <c r="I186" i="14"/>
  <c r="G186" i="14"/>
  <c r="M186" i="14" s="1"/>
  <c r="L185" i="14"/>
  <c r="K185" i="14"/>
  <c r="J185" i="14"/>
  <c r="I185" i="14"/>
  <c r="G185" i="14"/>
  <c r="M185" i="14" s="1"/>
  <c r="L184" i="14"/>
  <c r="K184" i="14"/>
  <c r="J184" i="14"/>
  <c r="I184" i="14"/>
  <c r="G184" i="14"/>
  <c r="M184" i="14" s="1"/>
  <c r="L183" i="14"/>
  <c r="K183" i="14"/>
  <c r="J183" i="14"/>
  <c r="I183" i="14"/>
  <c r="G183" i="14"/>
  <c r="M183" i="14" s="1"/>
  <c r="L182" i="14"/>
  <c r="K182" i="14"/>
  <c r="J182" i="14"/>
  <c r="I182" i="14"/>
  <c r="G182" i="14"/>
  <c r="M182" i="14" s="1"/>
  <c r="L181" i="14"/>
  <c r="K181" i="14"/>
  <c r="J181" i="14"/>
  <c r="I181" i="14"/>
  <c r="G181" i="14"/>
  <c r="M181" i="14" s="1"/>
  <c r="L180" i="14"/>
  <c r="K180" i="14"/>
  <c r="J180" i="14"/>
  <c r="I180" i="14"/>
  <c r="G180" i="14"/>
  <c r="M180" i="14" s="1"/>
  <c r="L179" i="14"/>
  <c r="K179" i="14"/>
  <c r="J179" i="14"/>
  <c r="I179" i="14"/>
  <c r="G179" i="14"/>
  <c r="M179" i="14" s="1"/>
  <c r="L178" i="14"/>
  <c r="K178" i="14"/>
  <c r="J178" i="14"/>
  <c r="I178" i="14"/>
  <c r="G178" i="14"/>
  <c r="M178" i="14" s="1"/>
  <c r="L177" i="14"/>
  <c r="K177" i="14"/>
  <c r="J177" i="14"/>
  <c r="I177" i="14"/>
  <c r="G177" i="14"/>
  <c r="M177" i="14" s="1"/>
  <c r="L176" i="14"/>
  <c r="K176" i="14"/>
  <c r="J176" i="14"/>
  <c r="I176" i="14"/>
  <c r="G176" i="14"/>
  <c r="M176" i="14" s="1"/>
  <c r="L175" i="14"/>
  <c r="K175" i="14"/>
  <c r="J175" i="14"/>
  <c r="I175" i="14"/>
  <c r="G175" i="14"/>
  <c r="M175" i="14" s="1"/>
  <c r="L174" i="14"/>
  <c r="K174" i="14"/>
  <c r="J174" i="14"/>
  <c r="I174" i="14"/>
  <c r="G174" i="14"/>
  <c r="M174" i="14" s="1"/>
  <c r="L173" i="14"/>
  <c r="K173" i="14"/>
  <c r="J173" i="14"/>
  <c r="I173" i="14"/>
  <c r="G173" i="14"/>
  <c r="M173" i="14" s="1"/>
  <c r="L172" i="14"/>
  <c r="K172" i="14"/>
  <c r="J172" i="14"/>
  <c r="I172" i="14"/>
  <c r="G172" i="14"/>
  <c r="M172" i="14" s="1"/>
  <c r="L171" i="14"/>
  <c r="K171" i="14"/>
  <c r="J171" i="14"/>
  <c r="I171" i="14"/>
  <c r="G171" i="14"/>
  <c r="M171" i="14" s="1"/>
  <c r="L170" i="14"/>
  <c r="K170" i="14"/>
  <c r="J170" i="14"/>
  <c r="I170" i="14"/>
  <c r="G170" i="14"/>
  <c r="M170" i="14" s="1"/>
  <c r="L169" i="14"/>
  <c r="K169" i="14"/>
  <c r="J169" i="14"/>
  <c r="I169" i="14"/>
  <c r="G169" i="14"/>
  <c r="M169" i="14" s="1"/>
  <c r="L168" i="14"/>
  <c r="K168" i="14"/>
  <c r="J168" i="14"/>
  <c r="I168" i="14"/>
  <c r="G168" i="14"/>
  <c r="M168" i="14" s="1"/>
  <c r="L167" i="14"/>
  <c r="K167" i="14"/>
  <c r="J167" i="14"/>
  <c r="I167" i="14"/>
  <c r="G167" i="14"/>
  <c r="M167" i="14" s="1"/>
  <c r="M166" i="14"/>
  <c r="L166" i="14"/>
  <c r="K166" i="14"/>
  <c r="J166" i="14"/>
  <c r="I166" i="14"/>
  <c r="G166" i="14"/>
  <c r="L165" i="14"/>
  <c r="K165" i="14"/>
  <c r="J165" i="14"/>
  <c r="I165" i="14"/>
  <c r="G165" i="14"/>
  <c r="M165" i="14" s="1"/>
  <c r="L164" i="14"/>
  <c r="K164" i="14"/>
  <c r="J164" i="14"/>
  <c r="I164" i="14"/>
  <c r="G164" i="14"/>
  <c r="M164" i="14" s="1"/>
  <c r="L163" i="14"/>
  <c r="K163" i="14"/>
  <c r="J163" i="14"/>
  <c r="I163" i="14"/>
  <c r="G163" i="14"/>
  <c r="M163" i="14" s="1"/>
  <c r="L162" i="14"/>
  <c r="K162" i="14"/>
  <c r="J162" i="14"/>
  <c r="I162" i="14"/>
  <c r="G162" i="14"/>
  <c r="M162" i="14" s="1"/>
  <c r="L161" i="14"/>
  <c r="K161" i="14"/>
  <c r="J161" i="14"/>
  <c r="I161" i="14"/>
  <c r="G161" i="14"/>
  <c r="M161" i="14" s="1"/>
  <c r="L160" i="14"/>
  <c r="K160" i="14"/>
  <c r="J160" i="14"/>
  <c r="I160" i="14"/>
  <c r="G160" i="14"/>
  <c r="M160" i="14" s="1"/>
  <c r="L159" i="14"/>
  <c r="K159" i="14"/>
  <c r="J159" i="14"/>
  <c r="I159" i="14"/>
  <c r="G159" i="14"/>
  <c r="M159" i="14" s="1"/>
  <c r="M158" i="14"/>
  <c r="L158" i="14"/>
  <c r="K158" i="14"/>
  <c r="J158" i="14"/>
  <c r="I158" i="14"/>
  <c r="G158" i="14"/>
  <c r="L157" i="14"/>
  <c r="K157" i="14"/>
  <c r="J157" i="14"/>
  <c r="I157" i="14"/>
  <c r="G157" i="14"/>
  <c r="M157" i="14" s="1"/>
  <c r="L156" i="14"/>
  <c r="K156" i="14"/>
  <c r="J156" i="14"/>
  <c r="I156" i="14"/>
  <c r="G156" i="14"/>
  <c r="M156" i="14" s="1"/>
  <c r="L155" i="14"/>
  <c r="K155" i="14"/>
  <c r="J155" i="14"/>
  <c r="I155" i="14"/>
  <c r="G155" i="14"/>
  <c r="M155" i="14" s="1"/>
  <c r="L154" i="14"/>
  <c r="K154" i="14"/>
  <c r="J154" i="14"/>
  <c r="I154" i="14"/>
  <c r="G154" i="14"/>
  <c r="M154" i="14" s="1"/>
  <c r="L153" i="14"/>
  <c r="K153" i="14"/>
  <c r="J153" i="14"/>
  <c r="I153" i="14"/>
  <c r="G153" i="14"/>
  <c r="M153" i="14" s="1"/>
  <c r="L152" i="14"/>
  <c r="K152" i="14"/>
  <c r="J152" i="14"/>
  <c r="I152" i="14"/>
  <c r="G152" i="14"/>
  <c r="M152" i="14" s="1"/>
  <c r="L151" i="14"/>
  <c r="K151" i="14"/>
  <c r="J151" i="14"/>
  <c r="I151" i="14"/>
  <c r="G151" i="14"/>
  <c r="M151" i="14" s="1"/>
  <c r="M150" i="14"/>
  <c r="L150" i="14"/>
  <c r="K150" i="14"/>
  <c r="J150" i="14"/>
  <c r="I150" i="14"/>
  <c r="G150" i="14"/>
  <c r="L149" i="14"/>
  <c r="K149" i="14"/>
  <c r="J149" i="14"/>
  <c r="I149" i="14"/>
  <c r="G149" i="14"/>
  <c r="M149" i="14" s="1"/>
  <c r="L148" i="14"/>
  <c r="K148" i="14"/>
  <c r="J148" i="14"/>
  <c r="I148" i="14"/>
  <c r="G148" i="14"/>
  <c r="M148" i="14" s="1"/>
  <c r="L147" i="14"/>
  <c r="K147" i="14"/>
  <c r="J147" i="14"/>
  <c r="I147" i="14"/>
  <c r="G147" i="14"/>
  <c r="M147" i="14" s="1"/>
  <c r="L146" i="14"/>
  <c r="K146" i="14"/>
  <c r="J146" i="14"/>
  <c r="I146" i="14"/>
  <c r="G146" i="14"/>
  <c r="M146" i="14" s="1"/>
  <c r="L145" i="14"/>
  <c r="K145" i="14"/>
  <c r="J145" i="14"/>
  <c r="I145" i="14"/>
  <c r="G145" i="14"/>
  <c r="M145" i="14" s="1"/>
  <c r="L144" i="14"/>
  <c r="K144" i="14"/>
  <c r="J144" i="14"/>
  <c r="I144" i="14"/>
  <c r="G144" i="14"/>
  <c r="M144" i="14" s="1"/>
  <c r="L143" i="14"/>
  <c r="K143" i="14"/>
  <c r="J143" i="14"/>
  <c r="I143" i="14"/>
  <c r="G143" i="14"/>
  <c r="M143" i="14" s="1"/>
  <c r="M142" i="14"/>
  <c r="L142" i="14"/>
  <c r="K142" i="14"/>
  <c r="J142" i="14"/>
  <c r="I142" i="14"/>
  <c r="G142" i="14"/>
  <c r="L141" i="14"/>
  <c r="K141" i="14"/>
  <c r="J141" i="14"/>
  <c r="I141" i="14"/>
  <c r="G141" i="14"/>
  <c r="M141" i="14" s="1"/>
  <c r="L140" i="14"/>
  <c r="K140" i="14"/>
  <c r="J140" i="14"/>
  <c r="I140" i="14"/>
  <c r="G140" i="14"/>
  <c r="M140" i="14" s="1"/>
  <c r="L139" i="14"/>
  <c r="K139" i="14"/>
  <c r="J139" i="14"/>
  <c r="I139" i="14"/>
  <c r="G139" i="14"/>
  <c r="M139" i="14" s="1"/>
  <c r="L138" i="14"/>
  <c r="K138" i="14"/>
  <c r="J138" i="14"/>
  <c r="I138" i="14"/>
  <c r="G138" i="14"/>
  <c r="M138" i="14" s="1"/>
  <c r="L137" i="14"/>
  <c r="K137" i="14"/>
  <c r="J137" i="14"/>
  <c r="I137" i="14"/>
  <c r="G137" i="14"/>
  <c r="M137" i="14" s="1"/>
  <c r="L136" i="14"/>
  <c r="K136" i="14"/>
  <c r="J136" i="14"/>
  <c r="I136" i="14"/>
  <c r="G136" i="14"/>
  <c r="M136" i="14" s="1"/>
  <c r="L135" i="14"/>
  <c r="K135" i="14"/>
  <c r="J135" i="14"/>
  <c r="I135" i="14"/>
  <c r="G135" i="14"/>
  <c r="M135" i="14" s="1"/>
  <c r="M134" i="14"/>
  <c r="L134" i="14"/>
  <c r="K134" i="14"/>
  <c r="J134" i="14"/>
  <c r="I134" i="14"/>
  <c r="G134" i="14"/>
  <c r="L133" i="14"/>
  <c r="K133" i="14"/>
  <c r="J133" i="14"/>
  <c r="I133" i="14"/>
  <c r="G133" i="14"/>
  <c r="M133" i="14" s="1"/>
  <c r="L132" i="14"/>
  <c r="K132" i="14"/>
  <c r="J132" i="14"/>
  <c r="I132" i="14"/>
  <c r="G132" i="14"/>
  <c r="M132" i="14" s="1"/>
  <c r="L131" i="14"/>
  <c r="K131" i="14"/>
  <c r="J131" i="14"/>
  <c r="I131" i="14"/>
  <c r="G131" i="14"/>
  <c r="M131" i="14" s="1"/>
  <c r="L130" i="14"/>
  <c r="K130" i="14"/>
  <c r="J130" i="14"/>
  <c r="I130" i="14"/>
  <c r="G130" i="14"/>
  <c r="M130" i="14" s="1"/>
  <c r="L129" i="14"/>
  <c r="K129" i="14"/>
  <c r="J129" i="14"/>
  <c r="I129" i="14"/>
  <c r="G129" i="14"/>
  <c r="M129" i="14" s="1"/>
  <c r="L128" i="14"/>
  <c r="K128" i="14"/>
  <c r="J128" i="14"/>
  <c r="I128" i="14"/>
  <c r="G128" i="14"/>
  <c r="M128" i="14" s="1"/>
  <c r="L127" i="14"/>
  <c r="K127" i="14"/>
  <c r="J127" i="14"/>
  <c r="I127" i="14"/>
  <c r="G127" i="14"/>
  <c r="M127" i="14" s="1"/>
  <c r="M126" i="14"/>
  <c r="L126" i="14"/>
  <c r="K126" i="14"/>
  <c r="J126" i="14"/>
  <c r="I126" i="14"/>
  <c r="G126" i="14"/>
  <c r="L125" i="14"/>
  <c r="K125" i="14"/>
  <c r="J125" i="14"/>
  <c r="I125" i="14"/>
  <c r="G125" i="14"/>
  <c r="M125" i="14" s="1"/>
  <c r="L124" i="14"/>
  <c r="K124" i="14"/>
  <c r="J124" i="14"/>
  <c r="I124" i="14"/>
  <c r="G124" i="14"/>
  <c r="M124" i="14" s="1"/>
  <c r="L123" i="14"/>
  <c r="K123" i="14"/>
  <c r="J123" i="14"/>
  <c r="I123" i="14"/>
  <c r="G123" i="14"/>
  <c r="M123" i="14" s="1"/>
  <c r="L122" i="14"/>
  <c r="K122" i="14"/>
  <c r="J122" i="14"/>
  <c r="I122" i="14"/>
  <c r="G122" i="14"/>
  <c r="M122" i="14" s="1"/>
  <c r="L121" i="14"/>
  <c r="K121" i="14"/>
  <c r="J121" i="14"/>
  <c r="I121" i="14"/>
  <c r="G121" i="14"/>
  <c r="M121" i="14" s="1"/>
  <c r="L120" i="14"/>
  <c r="K120" i="14"/>
  <c r="J120" i="14"/>
  <c r="I120" i="14"/>
  <c r="G120" i="14"/>
  <c r="M120" i="14" s="1"/>
  <c r="L119" i="14"/>
  <c r="K119" i="14"/>
  <c r="J119" i="14"/>
  <c r="I119" i="14"/>
  <c r="G119" i="14"/>
  <c r="M119" i="14" s="1"/>
  <c r="M118" i="14"/>
  <c r="L118" i="14"/>
  <c r="K118" i="14"/>
  <c r="J118" i="14"/>
  <c r="I118" i="14"/>
  <c r="G118" i="14"/>
  <c r="L117" i="14"/>
  <c r="K117" i="14"/>
  <c r="J117" i="14"/>
  <c r="I117" i="14"/>
  <c r="G117" i="14"/>
  <c r="M117" i="14" s="1"/>
  <c r="L116" i="14"/>
  <c r="K116" i="14"/>
  <c r="J116" i="14"/>
  <c r="I116" i="14"/>
  <c r="G116" i="14"/>
  <c r="M116" i="14" s="1"/>
  <c r="L115" i="14"/>
  <c r="K115" i="14"/>
  <c r="J115" i="14"/>
  <c r="I115" i="14"/>
  <c r="G115" i="14"/>
  <c r="M115" i="14" s="1"/>
  <c r="L114" i="14"/>
  <c r="K114" i="14"/>
  <c r="J114" i="14"/>
  <c r="I114" i="14"/>
  <c r="G114" i="14"/>
  <c r="M114" i="14" s="1"/>
  <c r="L113" i="14"/>
  <c r="K113" i="14"/>
  <c r="J113" i="14"/>
  <c r="I113" i="14"/>
  <c r="G113" i="14"/>
  <c r="M113" i="14" s="1"/>
  <c r="L112" i="14"/>
  <c r="K112" i="14"/>
  <c r="J112" i="14"/>
  <c r="I112" i="14"/>
  <c r="G112" i="14"/>
  <c r="M112" i="14" s="1"/>
  <c r="L111" i="14"/>
  <c r="K111" i="14"/>
  <c r="J111" i="14"/>
  <c r="I111" i="14"/>
  <c r="G111" i="14"/>
  <c r="M111" i="14" s="1"/>
  <c r="M110" i="14"/>
  <c r="L110" i="14"/>
  <c r="K110" i="14"/>
  <c r="J110" i="14"/>
  <c r="I110" i="14"/>
  <c r="G110" i="14"/>
  <c r="L109" i="14"/>
  <c r="K109" i="14"/>
  <c r="J109" i="14"/>
  <c r="I109" i="14"/>
  <c r="G109" i="14"/>
  <c r="M109" i="14" s="1"/>
  <c r="L108" i="14"/>
  <c r="K108" i="14"/>
  <c r="J108" i="14"/>
  <c r="I108" i="14"/>
  <c r="G108" i="14"/>
  <c r="M108" i="14" s="1"/>
  <c r="L107" i="14"/>
  <c r="K107" i="14"/>
  <c r="J107" i="14"/>
  <c r="I107" i="14"/>
  <c r="G107" i="14"/>
  <c r="M107" i="14" s="1"/>
  <c r="L106" i="14"/>
  <c r="K106" i="14"/>
  <c r="J106" i="14"/>
  <c r="I106" i="14"/>
  <c r="G106" i="14"/>
  <c r="M106" i="14" s="1"/>
  <c r="L105" i="14"/>
  <c r="K105" i="14"/>
  <c r="J105" i="14"/>
  <c r="I105" i="14"/>
  <c r="G105" i="14"/>
  <c r="M105" i="14" s="1"/>
  <c r="L104" i="14"/>
  <c r="K104" i="14"/>
  <c r="J104" i="14"/>
  <c r="I104" i="14"/>
  <c r="G104" i="14"/>
  <c r="M104" i="14" s="1"/>
  <c r="L103" i="14"/>
  <c r="K103" i="14"/>
  <c r="J103" i="14"/>
  <c r="I103" i="14"/>
  <c r="G103" i="14"/>
  <c r="M103" i="14" s="1"/>
  <c r="M102" i="14"/>
  <c r="L102" i="14"/>
  <c r="K102" i="14"/>
  <c r="J102" i="14"/>
  <c r="I102" i="14"/>
  <c r="G102" i="14"/>
  <c r="L101" i="14"/>
  <c r="K101" i="14"/>
  <c r="J101" i="14"/>
  <c r="I101" i="14"/>
  <c r="G101" i="14"/>
  <c r="M101" i="14" s="1"/>
  <c r="L100" i="14"/>
  <c r="K100" i="14"/>
  <c r="J100" i="14"/>
  <c r="I100" i="14"/>
  <c r="G100" i="14"/>
  <c r="M100" i="14" s="1"/>
  <c r="L99" i="14"/>
  <c r="K99" i="14"/>
  <c r="J99" i="14"/>
  <c r="I99" i="14"/>
  <c r="G99" i="14"/>
  <c r="M99" i="14" s="1"/>
  <c r="L98" i="14"/>
  <c r="K98" i="14"/>
  <c r="J98" i="14"/>
  <c r="I98" i="14"/>
  <c r="G98" i="14"/>
  <c r="M98" i="14" s="1"/>
  <c r="L97" i="14"/>
  <c r="K97" i="14"/>
  <c r="J97" i="14"/>
  <c r="I97" i="14"/>
  <c r="G97" i="14"/>
  <c r="M97" i="14" s="1"/>
  <c r="L96" i="14"/>
  <c r="K96" i="14"/>
  <c r="J96" i="14"/>
  <c r="I96" i="14"/>
  <c r="G96" i="14"/>
  <c r="M96" i="14" s="1"/>
  <c r="L95" i="14"/>
  <c r="K95" i="14"/>
  <c r="J95" i="14"/>
  <c r="I95" i="14"/>
  <c r="G95" i="14"/>
  <c r="M95" i="14" s="1"/>
  <c r="M94" i="14"/>
  <c r="L94" i="14"/>
  <c r="K94" i="14"/>
  <c r="J94" i="14"/>
  <c r="I94" i="14"/>
  <c r="G94" i="14"/>
  <c r="L93" i="14"/>
  <c r="K93" i="14"/>
  <c r="J93" i="14"/>
  <c r="I93" i="14"/>
  <c r="G93" i="14"/>
  <c r="M93" i="14" s="1"/>
  <c r="L92" i="14"/>
  <c r="K92" i="14"/>
  <c r="J92" i="14"/>
  <c r="I92" i="14"/>
  <c r="G92" i="14"/>
  <c r="M92" i="14" s="1"/>
  <c r="L91" i="14"/>
  <c r="K91" i="14"/>
  <c r="J91" i="14"/>
  <c r="I91" i="14"/>
  <c r="G91" i="14"/>
  <c r="M91" i="14" s="1"/>
  <c r="L90" i="14"/>
  <c r="K90" i="14"/>
  <c r="J90" i="14"/>
  <c r="I90" i="14"/>
  <c r="G90" i="14"/>
  <c r="M90" i="14" s="1"/>
  <c r="L89" i="14"/>
  <c r="K89" i="14"/>
  <c r="J89" i="14"/>
  <c r="I89" i="14"/>
  <c r="G89" i="14"/>
  <c r="M89" i="14" s="1"/>
  <c r="L88" i="14"/>
  <c r="K88" i="14"/>
  <c r="J88" i="14"/>
  <c r="I88" i="14"/>
  <c r="G88" i="14"/>
  <c r="M88" i="14" s="1"/>
  <c r="L87" i="14"/>
  <c r="K87" i="14"/>
  <c r="J87" i="14"/>
  <c r="I87" i="14"/>
  <c r="G87" i="14"/>
  <c r="M87" i="14" s="1"/>
  <c r="M86" i="14"/>
  <c r="L86" i="14"/>
  <c r="K86" i="14"/>
  <c r="J86" i="14"/>
  <c r="I86" i="14"/>
  <c r="G86" i="14"/>
  <c r="L85" i="14"/>
  <c r="K85" i="14"/>
  <c r="J85" i="14"/>
  <c r="I85" i="14"/>
  <c r="G85" i="14"/>
  <c r="M85" i="14" s="1"/>
  <c r="L84" i="14"/>
  <c r="K84" i="14"/>
  <c r="J84" i="14"/>
  <c r="I84" i="14"/>
  <c r="G84" i="14"/>
  <c r="M84" i="14" s="1"/>
  <c r="L83" i="14"/>
  <c r="K83" i="14"/>
  <c r="J83" i="14"/>
  <c r="I83" i="14"/>
  <c r="G83" i="14"/>
  <c r="M83" i="14" s="1"/>
  <c r="L82" i="14"/>
  <c r="K82" i="14"/>
  <c r="J82" i="14"/>
  <c r="I82" i="14"/>
  <c r="G82" i="14"/>
  <c r="M82" i="14" s="1"/>
  <c r="L81" i="14"/>
  <c r="K81" i="14"/>
  <c r="J81" i="14"/>
  <c r="I81" i="14"/>
  <c r="G81" i="14"/>
  <c r="M81" i="14" s="1"/>
  <c r="L80" i="14"/>
  <c r="K80" i="14"/>
  <c r="J80" i="14"/>
  <c r="I80" i="14"/>
  <c r="G80" i="14"/>
  <c r="M80" i="14" s="1"/>
  <c r="L79" i="14"/>
  <c r="K79" i="14"/>
  <c r="J79" i="14"/>
  <c r="I79" i="14"/>
  <c r="G79" i="14"/>
  <c r="M79" i="14" s="1"/>
  <c r="M78" i="14"/>
  <c r="L78" i="14"/>
  <c r="K78" i="14"/>
  <c r="J78" i="14"/>
  <c r="I78" i="14"/>
  <c r="G78" i="14"/>
  <c r="L77" i="14"/>
  <c r="K77" i="14"/>
  <c r="J77" i="14"/>
  <c r="I77" i="14"/>
  <c r="G77" i="14"/>
  <c r="M77" i="14" s="1"/>
  <c r="L76" i="14"/>
  <c r="K76" i="14"/>
  <c r="J76" i="14"/>
  <c r="I76" i="14"/>
  <c r="G76" i="14"/>
  <c r="M76" i="14" s="1"/>
  <c r="L75" i="14"/>
  <c r="K75" i="14"/>
  <c r="J75" i="14"/>
  <c r="I75" i="14"/>
  <c r="G75" i="14"/>
  <c r="M75" i="14" s="1"/>
  <c r="L74" i="14"/>
  <c r="K74" i="14"/>
  <c r="J74" i="14"/>
  <c r="I74" i="14"/>
  <c r="G74" i="14"/>
  <c r="M74" i="14" s="1"/>
  <c r="L73" i="14"/>
  <c r="K73" i="14"/>
  <c r="J73" i="14"/>
  <c r="I73" i="14"/>
  <c r="G73" i="14"/>
  <c r="M73" i="14" s="1"/>
  <c r="L72" i="14"/>
  <c r="K72" i="14"/>
  <c r="J72" i="14"/>
  <c r="I72" i="14"/>
  <c r="G72" i="14"/>
  <c r="M72" i="14" s="1"/>
  <c r="L71" i="14"/>
  <c r="K71" i="14"/>
  <c r="J71" i="14"/>
  <c r="I71" i="14"/>
  <c r="G71" i="14"/>
  <c r="M71" i="14" s="1"/>
  <c r="M70" i="14"/>
  <c r="L70" i="14"/>
  <c r="K70" i="14"/>
  <c r="J70" i="14"/>
  <c r="I70" i="14"/>
  <c r="G70" i="14"/>
  <c r="L69" i="14"/>
  <c r="K69" i="14"/>
  <c r="J69" i="14"/>
  <c r="I69" i="14"/>
  <c r="G69" i="14"/>
  <c r="M69" i="14" s="1"/>
  <c r="L68" i="14"/>
  <c r="K68" i="14"/>
  <c r="J68" i="14"/>
  <c r="I68" i="14"/>
  <c r="G68" i="14"/>
  <c r="M68" i="14" s="1"/>
  <c r="L67" i="14"/>
  <c r="K67" i="14"/>
  <c r="J67" i="14"/>
  <c r="I67" i="14"/>
  <c r="G67" i="14"/>
  <c r="M67" i="14" s="1"/>
  <c r="L66" i="14"/>
  <c r="K66" i="14"/>
  <c r="J66" i="14"/>
  <c r="I66" i="14"/>
  <c r="G66" i="14"/>
  <c r="M66" i="14" s="1"/>
  <c r="L65" i="14"/>
  <c r="K65" i="14"/>
  <c r="J65" i="14"/>
  <c r="I65" i="14"/>
  <c r="G65" i="14"/>
  <c r="M65" i="14" s="1"/>
  <c r="L64" i="14"/>
  <c r="K64" i="14"/>
  <c r="J64" i="14"/>
  <c r="I64" i="14"/>
  <c r="G64" i="14"/>
  <c r="M64" i="14" s="1"/>
  <c r="L63" i="14"/>
  <c r="K63" i="14"/>
  <c r="J63" i="14"/>
  <c r="I63" i="14"/>
  <c r="G63" i="14"/>
  <c r="M63" i="14" s="1"/>
  <c r="M62" i="14"/>
  <c r="L62" i="14"/>
  <c r="K62" i="14"/>
  <c r="J62" i="14"/>
  <c r="I62" i="14"/>
  <c r="G62" i="14"/>
  <c r="L61" i="14"/>
  <c r="K61" i="14"/>
  <c r="J61" i="14"/>
  <c r="I61" i="14"/>
  <c r="G61" i="14"/>
  <c r="M61" i="14" s="1"/>
  <c r="L60" i="14"/>
  <c r="K60" i="14"/>
  <c r="J60" i="14"/>
  <c r="I60" i="14"/>
  <c r="G60" i="14"/>
  <c r="M60" i="14" s="1"/>
  <c r="L59" i="14"/>
  <c r="K59" i="14"/>
  <c r="J59" i="14"/>
  <c r="I59" i="14"/>
  <c r="G59" i="14"/>
  <c r="M59" i="14" s="1"/>
  <c r="L58" i="14"/>
  <c r="K58" i="14"/>
  <c r="J58" i="14"/>
  <c r="I58" i="14"/>
  <c r="G58" i="14"/>
  <c r="M58" i="14" s="1"/>
  <c r="L57" i="14"/>
  <c r="K57" i="14"/>
  <c r="J57" i="14"/>
  <c r="I57" i="14"/>
  <c r="G57" i="14"/>
  <c r="M57" i="14" s="1"/>
  <c r="L56" i="14"/>
  <c r="K56" i="14"/>
  <c r="J56" i="14"/>
  <c r="I56" i="14"/>
  <c r="G56" i="14"/>
  <c r="M56" i="14" s="1"/>
  <c r="L55" i="14"/>
  <c r="K55" i="14"/>
  <c r="J55" i="14"/>
  <c r="I55" i="14"/>
  <c r="G55" i="14"/>
  <c r="M55" i="14" s="1"/>
  <c r="M54" i="14"/>
  <c r="L54" i="14"/>
  <c r="K54" i="14"/>
  <c r="J54" i="14"/>
  <c r="I54" i="14"/>
  <c r="G54" i="14"/>
  <c r="L53" i="14"/>
  <c r="K53" i="14"/>
  <c r="J53" i="14"/>
  <c r="I53" i="14"/>
  <c r="G53" i="14"/>
  <c r="M53" i="14" s="1"/>
  <c r="L52" i="14"/>
  <c r="K52" i="14"/>
  <c r="J52" i="14"/>
  <c r="I52" i="14"/>
  <c r="G52" i="14"/>
  <c r="M52" i="14" s="1"/>
  <c r="L51" i="14"/>
  <c r="K51" i="14"/>
  <c r="J51" i="14"/>
  <c r="I51" i="14"/>
  <c r="G51" i="14"/>
  <c r="M51" i="14" s="1"/>
  <c r="L50" i="14"/>
  <c r="K50" i="14"/>
  <c r="J50" i="14"/>
  <c r="I50" i="14"/>
  <c r="G50" i="14"/>
  <c r="M50" i="14" s="1"/>
  <c r="L49" i="14"/>
  <c r="K49" i="14"/>
  <c r="J49" i="14"/>
  <c r="I49" i="14"/>
  <c r="G49" i="14"/>
  <c r="M49" i="14" s="1"/>
  <c r="L48" i="14"/>
  <c r="K48" i="14"/>
  <c r="J48" i="14"/>
  <c r="I48" i="14"/>
  <c r="G48" i="14"/>
  <c r="M48" i="14" s="1"/>
  <c r="L47" i="14"/>
  <c r="K47" i="14"/>
  <c r="J47" i="14"/>
  <c r="I47" i="14"/>
  <c r="G47" i="14"/>
  <c r="M47" i="14" s="1"/>
  <c r="M46" i="14"/>
  <c r="L46" i="14"/>
  <c r="K46" i="14"/>
  <c r="J46" i="14"/>
  <c r="I46" i="14"/>
  <c r="G46" i="14"/>
  <c r="L45" i="14"/>
  <c r="K45" i="14"/>
  <c r="J45" i="14"/>
  <c r="I45" i="14"/>
  <c r="G45" i="14"/>
  <c r="M45" i="14" s="1"/>
  <c r="L44" i="14"/>
  <c r="K44" i="14"/>
  <c r="J44" i="14"/>
  <c r="I44" i="14"/>
  <c r="G44" i="14"/>
  <c r="M44" i="14" s="1"/>
  <c r="L43" i="14"/>
  <c r="K43" i="14"/>
  <c r="J43" i="14"/>
  <c r="I43" i="14"/>
  <c r="G43" i="14"/>
  <c r="M43" i="14" s="1"/>
  <c r="L42" i="14"/>
  <c r="K42" i="14"/>
  <c r="J42" i="14"/>
  <c r="I42" i="14"/>
  <c r="G42" i="14"/>
  <c r="M42" i="14" s="1"/>
  <c r="L41" i="14"/>
  <c r="K41" i="14"/>
  <c r="J41" i="14"/>
  <c r="I41" i="14"/>
  <c r="G41" i="14"/>
  <c r="M41" i="14" s="1"/>
  <c r="L40" i="14"/>
  <c r="K40" i="14"/>
  <c r="J40" i="14"/>
  <c r="I40" i="14"/>
  <c r="G40" i="14"/>
  <c r="M40" i="14" s="1"/>
  <c r="L39" i="14"/>
  <c r="K39" i="14"/>
  <c r="J39" i="14"/>
  <c r="I39" i="14"/>
  <c r="G39" i="14"/>
  <c r="M39" i="14" s="1"/>
  <c r="M38" i="14"/>
  <c r="L38" i="14"/>
  <c r="K38" i="14"/>
  <c r="J38" i="14"/>
  <c r="I38" i="14"/>
  <c r="G38" i="14"/>
  <c r="L37" i="14"/>
  <c r="K37" i="14"/>
  <c r="J37" i="14"/>
  <c r="I37" i="14"/>
  <c r="G37" i="14"/>
  <c r="M37" i="14" s="1"/>
  <c r="L36" i="14"/>
  <c r="K36" i="14"/>
  <c r="J36" i="14"/>
  <c r="I36" i="14"/>
  <c r="G36" i="14"/>
  <c r="M36" i="14" s="1"/>
  <c r="L35" i="14"/>
  <c r="K35" i="14"/>
  <c r="J35" i="14"/>
  <c r="I35" i="14"/>
  <c r="G35" i="14"/>
  <c r="M35" i="14" s="1"/>
  <c r="L34" i="14"/>
  <c r="K34" i="14"/>
  <c r="J34" i="14"/>
  <c r="I34" i="14"/>
  <c r="G34" i="14"/>
  <c r="M34" i="14" s="1"/>
  <c r="L33" i="14"/>
  <c r="K33" i="14"/>
  <c r="J33" i="14"/>
  <c r="I33" i="14"/>
  <c r="G33" i="14"/>
  <c r="M33" i="14" s="1"/>
  <c r="L32" i="14"/>
  <c r="K32" i="14"/>
  <c r="J32" i="14"/>
  <c r="I32" i="14"/>
  <c r="G32" i="14"/>
  <c r="M32" i="14" s="1"/>
  <c r="L31" i="14"/>
  <c r="K31" i="14"/>
  <c r="J31" i="14"/>
  <c r="I31" i="14"/>
  <c r="G31" i="14"/>
  <c r="M31" i="14" s="1"/>
  <c r="M30" i="14"/>
  <c r="L30" i="14"/>
  <c r="K30" i="14"/>
  <c r="J30" i="14"/>
  <c r="I30" i="14"/>
  <c r="G30" i="14"/>
  <c r="L29" i="14"/>
  <c r="K29" i="14"/>
  <c r="J29" i="14"/>
  <c r="I29" i="14"/>
  <c r="G29" i="14"/>
  <c r="M29" i="14" s="1"/>
  <c r="L28" i="14"/>
  <c r="K28" i="14"/>
  <c r="J28" i="14"/>
  <c r="I28" i="14"/>
  <c r="G28" i="14"/>
  <c r="M28" i="14" s="1"/>
  <c r="L27" i="14"/>
  <c r="K27" i="14"/>
  <c r="J27" i="14"/>
  <c r="I27" i="14"/>
  <c r="G27" i="14"/>
  <c r="M27" i="14" s="1"/>
  <c r="L26" i="14"/>
  <c r="K26" i="14"/>
  <c r="J26" i="14"/>
  <c r="I26" i="14"/>
  <c r="G26" i="14"/>
  <c r="M26" i="14" s="1"/>
  <c r="L25" i="14"/>
  <c r="K25" i="14"/>
  <c r="J25" i="14"/>
  <c r="I25" i="14"/>
  <c r="G25" i="14"/>
  <c r="M25" i="14" s="1"/>
  <c r="L24" i="14"/>
  <c r="K24" i="14"/>
  <c r="J24" i="14"/>
  <c r="I24" i="14"/>
  <c r="G24" i="14"/>
  <c r="M24" i="14" s="1"/>
  <c r="L23" i="14"/>
  <c r="K23" i="14"/>
  <c r="J23" i="14"/>
  <c r="I23" i="14"/>
  <c r="G23" i="14"/>
  <c r="M23" i="14" s="1"/>
  <c r="M22" i="14"/>
  <c r="L22" i="14"/>
  <c r="K22" i="14"/>
  <c r="J22" i="14"/>
  <c r="I22" i="14"/>
  <c r="G22" i="14"/>
  <c r="L21" i="14"/>
  <c r="K21" i="14"/>
  <c r="J21" i="14"/>
  <c r="I21" i="14"/>
  <c r="G21" i="14"/>
  <c r="M21" i="14" s="1"/>
  <c r="L20" i="14"/>
  <c r="K20" i="14"/>
  <c r="J20" i="14"/>
  <c r="I20" i="14"/>
  <c r="G20" i="14"/>
  <c r="M20" i="14" s="1"/>
  <c r="L19" i="14"/>
  <c r="K19" i="14"/>
  <c r="J19" i="14"/>
  <c r="I19" i="14"/>
  <c r="G19" i="14"/>
  <c r="M19" i="14" s="1"/>
  <c r="L18" i="14"/>
  <c r="K18" i="14"/>
  <c r="J18" i="14"/>
  <c r="I18" i="14"/>
  <c r="G18" i="14"/>
  <c r="M18" i="14" s="1"/>
  <c r="L17" i="14"/>
  <c r="K17" i="14"/>
  <c r="J17" i="14"/>
  <c r="I17" i="14"/>
  <c r="G17" i="14"/>
  <c r="M17" i="14" s="1"/>
  <c r="L16" i="14"/>
  <c r="K16" i="14"/>
  <c r="J16" i="14"/>
  <c r="I16" i="14"/>
  <c r="G16" i="14"/>
  <c r="M16" i="14" s="1"/>
  <c r="L15" i="14"/>
  <c r="K15" i="14"/>
  <c r="J15" i="14"/>
  <c r="I15" i="14"/>
  <c r="G15" i="14"/>
  <c r="M15" i="14" s="1"/>
  <c r="L14" i="14"/>
  <c r="K14" i="14"/>
  <c r="J14" i="14"/>
  <c r="I14" i="14"/>
  <c r="G14" i="14"/>
  <c r="M14" i="14" s="1"/>
  <c r="L13" i="14"/>
  <c r="K13" i="14"/>
  <c r="J13" i="14"/>
  <c r="I13" i="14"/>
  <c r="G13" i="14"/>
  <c r="M13" i="14" s="1"/>
  <c r="L12" i="14"/>
  <c r="K12" i="14"/>
  <c r="J12" i="14"/>
  <c r="I12" i="14"/>
  <c r="G12" i="14"/>
  <c r="M12" i="14" s="1"/>
  <c r="L11" i="14"/>
  <c r="K11" i="14"/>
  <c r="J11" i="14"/>
  <c r="I11" i="14"/>
  <c r="G11" i="14"/>
  <c r="M11" i="14" s="1"/>
  <c r="L10" i="14"/>
  <c r="K10" i="14"/>
  <c r="J10" i="14"/>
  <c r="I10" i="14"/>
  <c r="G10" i="14"/>
  <c r="M10" i="14" s="1"/>
  <c r="L9" i="14"/>
  <c r="K9" i="14"/>
  <c r="J9" i="14"/>
  <c r="I9" i="14"/>
  <c r="G9" i="14"/>
  <c r="M9" i="14" s="1"/>
  <c r="L8" i="14"/>
  <c r="K8" i="14"/>
  <c r="J8" i="14"/>
  <c r="I8" i="14"/>
  <c r="G8" i="14"/>
  <c r="M8" i="14" s="1"/>
  <c r="L7" i="14"/>
  <c r="K7" i="14"/>
  <c r="J7" i="14"/>
  <c r="J3" i="14" s="1"/>
  <c r="I7" i="14"/>
  <c r="G7" i="14"/>
  <c r="M7" i="14" s="1"/>
  <c r="L6" i="14"/>
  <c r="K6" i="14"/>
  <c r="J6" i="14"/>
  <c r="I6" i="14"/>
  <c r="G6" i="14"/>
  <c r="M6" i="14" s="1"/>
  <c r="M5" i="14"/>
  <c r="T14" i="14" s="1"/>
  <c r="Q17" i="14" l="1"/>
  <c r="M3" i="14"/>
  <c r="AB10" i="14" a="1"/>
  <c r="AB10" i="14" s="1"/>
  <c r="AB8" i="14" a="1"/>
  <c r="AB8" i="14" s="1"/>
  <c r="M4" i="14"/>
  <c r="Q19" i="14" s="1"/>
  <c r="P11" i="14"/>
  <c r="X10" i="14" a="1"/>
  <c r="X10" i="14" s="1"/>
  <c r="X8" i="14" a="1"/>
  <c r="X8" i="14" s="1"/>
  <c r="I4" i="14"/>
  <c r="Y8" i="14" a="1"/>
  <c r="Y8" i="14" s="1"/>
  <c r="Y10" i="14" a="1"/>
  <c r="Y10" i="14" s="1"/>
  <c r="J4" i="14"/>
  <c r="R11" i="14"/>
  <c r="Z10" i="14" a="1"/>
  <c r="Z10" i="14" s="1"/>
  <c r="Z8" i="14" a="1"/>
  <c r="Z8" i="14" s="1"/>
  <c r="K4" i="14"/>
  <c r="AA10" i="14" a="1"/>
  <c r="AA10" i="14" s="1"/>
  <c r="AA8" i="14" a="1"/>
  <c r="AA8" i="14" s="1"/>
  <c r="L4" i="14"/>
  <c r="L3" i="14"/>
  <c r="E4" i="14"/>
  <c r="C4" i="14"/>
  <c r="G4" i="14"/>
  <c r="T10" i="14" s="1"/>
  <c r="T16" i="14" s="1"/>
  <c r="Q11" i="14"/>
  <c r="S11" i="14"/>
  <c r="B4" i="14"/>
  <c r="D4" i="14"/>
  <c r="F4" i="14"/>
  <c r="I3" i="14"/>
  <c r="K3" i="14"/>
  <c r="R2" i="11"/>
  <c r="P2" i="11"/>
  <c r="N2" i="11"/>
  <c r="M2" i="11"/>
  <c r="I4" i="12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I67" i="12"/>
  <c r="I68" i="12"/>
  <c r="I69" i="12"/>
  <c r="I70" i="12"/>
  <c r="I71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133" i="12"/>
  <c r="I134" i="12"/>
  <c r="I135" i="12"/>
  <c r="I136" i="12"/>
  <c r="I137" i="12"/>
  <c r="I138" i="12"/>
  <c r="I139" i="12"/>
  <c r="I140" i="12"/>
  <c r="I141" i="12"/>
  <c r="I142" i="12"/>
  <c r="I143" i="12"/>
  <c r="I144" i="12"/>
  <c r="I145" i="12"/>
  <c r="I146" i="12"/>
  <c r="I147" i="12"/>
  <c r="I148" i="12"/>
  <c r="I149" i="12"/>
  <c r="I150" i="12"/>
  <c r="I151" i="12"/>
  <c r="I152" i="12"/>
  <c r="I153" i="12"/>
  <c r="I154" i="12"/>
  <c r="I155" i="12"/>
  <c r="I156" i="12"/>
  <c r="I157" i="12"/>
  <c r="I158" i="12"/>
  <c r="I159" i="12"/>
  <c r="I160" i="12"/>
  <c r="I161" i="12"/>
  <c r="I162" i="12"/>
  <c r="I163" i="12"/>
  <c r="I164" i="12"/>
  <c r="I165" i="12"/>
  <c r="I166" i="12"/>
  <c r="I167" i="12"/>
  <c r="I168" i="12"/>
  <c r="I169" i="12"/>
  <c r="I170" i="12"/>
  <c r="I171" i="12"/>
  <c r="I172" i="12"/>
  <c r="I173" i="12"/>
  <c r="I174" i="12"/>
  <c r="I175" i="12"/>
  <c r="I176" i="12"/>
  <c r="I177" i="12"/>
  <c r="I178" i="12"/>
  <c r="I179" i="12"/>
  <c r="I180" i="12"/>
  <c r="I181" i="12"/>
  <c r="I182" i="12"/>
  <c r="I183" i="12"/>
  <c r="I184" i="12"/>
  <c r="I185" i="12"/>
  <c r="I186" i="12"/>
  <c r="I187" i="12"/>
  <c r="I188" i="12"/>
  <c r="I189" i="12"/>
  <c r="I190" i="12"/>
  <c r="I191" i="12"/>
  <c r="I192" i="12"/>
  <c r="I193" i="12"/>
  <c r="I194" i="12"/>
  <c r="I195" i="12"/>
  <c r="I196" i="12"/>
  <c r="I197" i="12"/>
  <c r="I198" i="12"/>
  <c r="I199" i="12"/>
  <c r="I200" i="12"/>
  <c r="I201" i="12"/>
  <c r="I202" i="12"/>
  <c r="I203" i="12"/>
  <c r="I204" i="12"/>
  <c r="I205" i="12"/>
  <c r="I206" i="12"/>
  <c r="I207" i="12"/>
  <c r="I208" i="12"/>
  <c r="I209" i="12"/>
  <c r="I210" i="12"/>
  <c r="I211" i="12"/>
  <c r="I212" i="12"/>
  <c r="I213" i="12"/>
  <c r="I214" i="12"/>
  <c r="I215" i="12"/>
  <c r="I216" i="12"/>
  <c r="I217" i="12"/>
  <c r="I218" i="12"/>
  <c r="I219" i="12"/>
  <c r="I220" i="12"/>
  <c r="I221" i="12"/>
  <c r="I222" i="12"/>
  <c r="I223" i="12"/>
  <c r="I224" i="12"/>
  <c r="I225" i="12"/>
  <c r="I226" i="12"/>
  <c r="I227" i="12"/>
  <c r="I228" i="12"/>
  <c r="I229" i="12"/>
  <c r="I230" i="12"/>
  <c r="I231" i="12"/>
  <c r="I232" i="12"/>
  <c r="I233" i="12"/>
  <c r="I234" i="12"/>
  <c r="I235" i="12"/>
  <c r="I236" i="12"/>
  <c r="I237" i="12"/>
  <c r="I238" i="12"/>
  <c r="I239" i="12"/>
  <c r="I240" i="12"/>
  <c r="I241" i="12"/>
  <c r="I242" i="12"/>
  <c r="I243" i="12"/>
  <c r="I244" i="12"/>
  <c r="I245" i="12"/>
  <c r="I246" i="12"/>
  <c r="I247" i="12"/>
  <c r="I248" i="12"/>
  <c r="I249" i="12"/>
  <c r="I250" i="12"/>
  <c r="I251" i="12"/>
  <c r="I252" i="12"/>
  <c r="I253" i="12"/>
  <c r="I254" i="12"/>
  <c r="I3" i="12"/>
  <c r="X7" i="14" l="1"/>
  <c r="P20" i="14" s="1"/>
  <c r="P19" i="14"/>
  <c r="P17" i="14"/>
  <c r="AA7" i="14"/>
  <c r="S20" i="14" s="1"/>
  <c r="S19" i="14"/>
  <c r="S17" i="14"/>
  <c r="Z7" i="14"/>
  <c r="R20" i="14" s="1"/>
  <c r="R19" i="14"/>
  <c r="R17" i="14"/>
  <c r="T19" i="14"/>
  <c r="T18" i="14"/>
  <c r="T7" i="14"/>
  <c r="T15" i="14" s="1"/>
  <c r="AB7" i="14"/>
  <c r="T20" i="14" s="1"/>
  <c r="T17" i="14"/>
  <c r="Y7" i="14"/>
  <c r="Q20" i="14" s="1"/>
  <c r="R10" i="14"/>
  <c r="R16" i="14" s="1"/>
  <c r="R18" i="14" s="1"/>
  <c r="P10" i="14"/>
  <c r="S10" i="14"/>
  <c r="Q10" i="14"/>
  <c r="D22" i="10"/>
  <c r="S7" i="14" l="1"/>
  <c r="S15" i="14" s="1"/>
  <c r="S16" i="14"/>
  <c r="S18" i="14" s="1"/>
  <c r="Q7" i="14"/>
  <c r="Q15" i="14" s="1"/>
  <c r="Q16" i="14"/>
  <c r="Q18" i="14" s="1"/>
  <c r="P7" i="14"/>
  <c r="P15" i="14" s="1"/>
  <c r="P16" i="14"/>
  <c r="P18" i="14" s="1"/>
  <c r="R7" i="14"/>
  <c r="R15" i="14" s="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D102" i="11"/>
  <c r="D103" i="11"/>
  <c r="D104" i="11"/>
  <c r="D105" i="11"/>
  <c r="D106" i="11"/>
  <c r="D107" i="11"/>
  <c r="D108" i="11"/>
  <c r="D109" i="11"/>
  <c r="D110" i="11"/>
  <c r="D111" i="11"/>
  <c r="D112" i="11"/>
  <c r="D113" i="11"/>
  <c r="D114" i="11"/>
  <c r="D115" i="11"/>
  <c r="D116" i="11"/>
  <c r="D117" i="11"/>
  <c r="D118" i="11"/>
  <c r="D119" i="11"/>
  <c r="D120" i="11"/>
  <c r="D121" i="11"/>
  <c r="D122" i="11"/>
  <c r="D123" i="11"/>
  <c r="D124" i="11"/>
  <c r="D125" i="11"/>
  <c r="D126" i="11"/>
  <c r="D127" i="11"/>
  <c r="D128" i="11"/>
  <c r="D129" i="11"/>
  <c r="D130" i="11"/>
  <c r="D131" i="11"/>
  <c r="D132" i="11"/>
  <c r="D133" i="11"/>
  <c r="D134" i="11"/>
  <c r="D135" i="11"/>
  <c r="D136" i="11"/>
  <c r="D137" i="11"/>
  <c r="D138" i="11"/>
  <c r="D139" i="11"/>
  <c r="D140" i="11"/>
  <c r="D141" i="11"/>
  <c r="D142" i="11"/>
  <c r="D143" i="11"/>
  <c r="D144" i="11"/>
  <c r="D145" i="11"/>
  <c r="D146" i="11"/>
  <c r="D147" i="11"/>
  <c r="D148" i="11"/>
  <c r="D149" i="11"/>
  <c r="D150" i="11"/>
  <c r="D151" i="11"/>
  <c r="D152" i="11"/>
  <c r="D153" i="11"/>
  <c r="D154" i="11"/>
  <c r="D155" i="11"/>
  <c r="D156" i="11"/>
  <c r="D157" i="11"/>
  <c r="D158" i="11"/>
  <c r="D159" i="11"/>
  <c r="D160" i="11"/>
  <c r="D161" i="11"/>
  <c r="D162" i="11"/>
  <c r="D163" i="11"/>
  <c r="D164" i="11"/>
  <c r="D165" i="11"/>
  <c r="D166" i="11"/>
  <c r="D167" i="11"/>
  <c r="D168" i="11"/>
  <c r="D169" i="11"/>
  <c r="D170" i="11"/>
  <c r="D171" i="11"/>
  <c r="D172" i="11"/>
  <c r="D173" i="11"/>
  <c r="D174" i="11"/>
  <c r="D175" i="11"/>
  <c r="D176" i="11"/>
  <c r="D177" i="11"/>
  <c r="D178" i="11"/>
  <c r="D179" i="11"/>
  <c r="D180" i="11"/>
  <c r="D181" i="11"/>
  <c r="D182" i="11"/>
  <c r="D183" i="11"/>
  <c r="D184" i="11"/>
  <c r="D185" i="11"/>
  <c r="D186" i="11"/>
  <c r="D187" i="11"/>
  <c r="D188" i="11"/>
  <c r="D189" i="11"/>
  <c r="D190" i="11"/>
  <c r="D191" i="11"/>
  <c r="D192" i="11"/>
  <c r="D193" i="11"/>
  <c r="D194" i="11"/>
  <c r="D195" i="11"/>
  <c r="D196" i="11"/>
  <c r="D197" i="11"/>
  <c r="D198" i="11"/>
  <c r="D199" i="11"/>
  <c r="D200" i="11"/>
  <c r="D201" i="11"/>
  <c r="D202" i="11"/>
  <c r="D203" i="11"/>
  <c r="D204" i="11"/>
  <c r="D205" i="11"/>
  <c r="D206" i="11"/>
  <c r="D207" i="11"/>
  <c r="D208" i="11"/>
  <c r="D209" i="11"/>
  <c r="D210" i="11"/>
  <c r="D211" i="11"/>
  <c r="D212" i="11"/>
  <c r="D213" i="11"/>
  <c r="D214" i="11"/>
  <c r="D215" i="11"/>
  <c r="D216" i="11"/>
  <c r="D217" i="11"/>
  <c r="D218" i="11"/>
  <c r="D219" i="11"/>
  <c r="D220" i="11"/>
  <c r="D221" i="11"/>
  <c r="D222" i="11"/>
  <c r="D223" i="11"/>
  <c r="D224" i="11"/>
  <c r="D225" i="11"/>
  <c r="D226" i="11"/>
  <c r="D227" i="11"/>
  <c r="D228" i="11"/>
  <c r="D229" i="11"/>
  <c r="D230" i="11"/>
  <c r="D231" i="11"/>
  <c r="D232" i="11"/>
  <c r="D233" i="11"/>
  <c r="D234" i="11"/>
  <c r="D235" i="11"/>
  <c r="D236" i="11"/>
  <c r="D237" i="11"/>
  <c r="D238" i="11"/>
  <c r="D239" i="11"/>
  <c r="D240" i="11"/>
  <c r="D241" i="11"/>
  <c r="D242" i="11"/>
  <c r="D243" i="11"/>
  <c r="D244" i="11"/>
  <c r="D245" i="11"/>
  <c r="D246" i="11"/>
  <c r="D247" i="11"/>
  <c r="D248" i="11"/>
  <c r="D249" i="11"/>
  <c r="D250" i="11"/>
  <c r="D251" i="11"/>
  <c r="D252" i="11"/>
  <c r="D253" i="11"/>
  <c r="D254" i="11"/>
  <c r="D255" i="11"/>
  <c r="D256" i="11"/>
  <c r="D257" i="11"/>
  <c r="D5" i="10"/>
  <c r="D6" i="10"/>
  <c r="D7" i="10"/>
  <c r="D8" i="10"/>
  <c r="D4" i="10"/>
  <c r="B26" i="10"/>
  <c r="B25" i="10"/>
  <c r="I5" i="1"/>
  <c r="E3" i="7" l="1"/>
  <c r="G2" i="7" s="1"/>
  <c r="I5" i="7" s="1"/>
  <c r="A7" i="6"/>
  <c r="A6" i="6"/>
  <c r="B7" i="6"/>
  <c r="N15" i="6" s="1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252" i="6"/>
  <c r="B253" i="6"/>
  <c r="B254" i="6"/>
  <c r="B255" i="6"/>
  <c r="B256" i="6"/>
  <c r="B257" i="6"/>
  <c r="B6" i="6"/>
  <c r="G3" i="7" l="1"/>
  <c r="F1" i="6"/>
  <c r="F2" i="6"/>
  <c r="F3" i="6" s="1"/>
  <c r="F5" i="6" l="1"/>
  <c r="F13" i="6" s="1"/>
  <c r="F4" i="6"/>
  <c r="F10" i="6" s="1"/>
  <c r="N16" i="6" l="1"/>
  <c r="G5" i="6"/>
  <c r="G4" i="6"/>
  <c r="L3" i="6"/>
  <c r="I6" i="7" l="1"/>
  <c r="L4" i="6"/>
  <c r="J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K5" i="1"/>
  <c r="L5" i="1"/>
  <c r="M6" i="1"/>
  <c r="M8" i="1"/>
  <c r="M10" i="1"/>
  <c r="M12" i="1"/>
  <c r="M14" i="1"/>
  <c r="M16" i="1"/>
  <c r="M18" i="1"/>
  <c r="M20" i="1"/>
  <c r="M22" i="1"/>
  <c r="M24" i="1"/>
  <c r="M26" i="1"/>
  <c r="M28" i="1"/>
  <c r="M30" i="1"/>
  <c r="M32" i="1"/>
  <c r="M34" i="1"/>
  <c r="M36" i="1"/>
  <c r="M38" i="1"/>
  <c r="M40" i="1"/>
  <c r="M42" i="1"/>
  <c r="M44" i="1"/>
  <c r="M46" i="1"/>
  <c r="M48" i="1"/>
  <c r="M50" i="1"/>
  <c r="M52" i="1"/>
  <c r="M54" i="1"/>
  <c r="M56" i="1"/>
  <c r="M58" i="1"/>
  <c r="M60" i="1"/>
  <c r="M62" i="1"/>
  <c r="M64" i="1"/>
  <c r="M66" i="1"/>
  <c r="M68" i="1"/>
  <c r="M70" i="1"/>
  <c r="M72" i="1"/>
  <c r="M74" i="1"/>
  <c r="M76" i="1"/>
  <c r="M78" i="1"/>
  <c r="M80" i="1"/>
  <c r="M82" i="1"/>
  <c r="M84" i="1"/>
  <c r="M86" i="1"/>
  <c r="M88" i="1"/>
  <c r="M90" i="1"/>
  <c r="M92" i="1"/>
  <c r="M94" i="1"/>
  <c r="M96" i="1"/>
  <c r="M98" i="1"/>
  <c r="M100" i="1"/>
  <c r="M102" i="1"/>
  <c r="M104" i="1"/>
  <c r="M106" i="1"/>
  <c r="M108" i="1"/>
  <c r="M110" i="1"/>
  <c r="M112" i="1"/>
  <c r="M114" i="1"/>
  <c r="M116" i="1"/>
  <c r="M118" i="1"/>
  <c r="M120" i="1"/>
  <c r="M122" i="1"/>
  <c r="M124" i="1"/>
  <c r="M126" i="1"/>
  <c r="M128" i="1"/>
  <c r="M130" i="1"/>
  <c r="M132" i="1"/>
  <c r="M134" i="1"/>
  <c r="M136" i="1"/>
  <c r="M138" i="1"/>
  <c r="M140" i="1"/>
  <c r="M142" i="1"/>
  <c r="M144" i="1"/>
  <c r="M146" i="1"/>
  <c r="M148" i="1"/>
  <c r="M150" i="1"/>
  <c r="M152" i="1"/>
  <c r="M154" i="1"/>
  <c r="M156" i="1"/>
  <c r="M158" i="1"/>
  <c r="M160" i="1"/>
  <c r="M162" i="1"/>
  <c r="M164" i="1"/>
  <c r="M166" i="1"/>
  <c r="M168" i="1"/>
  <c r="M170" i="1"/>
  <c r="M172" i="1"/>
  <c r="M174" i="1"/>
  <c r="M176" i="1"/>
  <c r="M178" i="1"/>
  <c r="M180" i="1"/>
  <c r="M182" i="1"/>
  <c r="M184" i="1"/>
  <c r="M186" i="1"/>
  <c r="M188" i="1"/>
  <c r="M190" i="1"/>
  <c r="M192" i="1"/>
  <c r="M194" i="1"/>
  <c r="M196" i="1"/>
  <c r="M198" i="1"/>
  <c r="M200" i="1"/>
  <c r="M202" i="1"/>
  <c r="M204" i="1"/>
  <c r="M206" i="1"/>
  <c r="M208" i="1"/>
  <c r="M210" i="1"/>
  <c r="M212" i="1"/>
  <c r="M214" i="1"/>
  <c r="M216" i="1"/>
  <c r="M218" i="1"/>
  <c r="M220" i="1"/>
  <c r="M222" i="1"/>
  <c r="M224" i="1"/>
  <c r="M226" i="1"/>
  <c r="M228" i="1"/>
  <c r="M230" i="1"/>
  <c r="M232" i="1"/>
  <c r="M234" i="1"/>
  <c r="M236" i="1"/>
  <c r="M238" i="1"/>
  <c r="M240" i="1"/>
  <c r="M242" i="1"/>
  <c r="M244" i="1"/>
  <c r="M246" i="1"/>
  <c r="M248" i="1"/>
  <c r="M250" i="1"/>
  <c r="M252" i="1"/>
  <c r="M254" i="1"/>
  <c r="M256" i="1"/>
  <c r="M4" i="1"/>
  <c r="G6" i="1"/>
  <c r="G7" i="1"/>
  <c r="M7" i="1" s="1"/>
  <c r="G8" i="1"/>
  <c r="G9" i="1"/>
  <c r="M9" i="1" s="1"/>
  <c r="G10" i="1"/>
  <c r="G11" i="1"/>
  <c r="M11" i="1" s="1"/>
  <c r="G12" i="1"/>
  <c r="G13" i="1"/>
  <c r="M13" i="1" s="1"/>
  <c r="G14" i="1"/>
  <c r="G15" i="1"/>
  <c r="M15" i="1" s="1"/>
  <c r="G16" i="1"/>
  <c r="G17" i="1"/>
  <c r="M17" i="1" s="1"/>
  <c r="G18" i="1"/>
  <c r="G19" i="1"/>
  <c r="M19" i="1" s="1"/>
  <c r="G20" i="1"/>
  <c r="G21" i="1"/>
  <c r="M21" i="1" s="1"/>
  <c r="G22" i="1"/>
  <c r="G23" i="1"/>
  <c r="M23" i="1" s="1"/>
  <c r="G24" i="1"/>
  <c r="G25" i="1"/>
  <c r="M25" i="1" s="1"/>
  <c r="G26" i="1"/>
  <c r="G27" i="1"/>
  <c r="M27" i="1" s="1"/>
  <c r="G28" i="1"/>
  <c r="G29" i="1"/>
  <c r="M29" i="1" s="1"/>
  <c r="G30" i="1"/>
  <c r="G31" i="1"/>
  <c r="M31" i="1" s="1"/>
  <c r="G32" i="1"/>
  <c r="G33" i="1"/>
  <c r="M33" i="1" s="1"/>
  <c r="G34" i="1"/>
  <c r="G35" i="1"/>
  <c r="M35" i="1" s="1"/>
  <c r="G36" i="1"/>
  <c r="G37" i="1"/>
  <c r="M37" i="1" s="1"/>
  <c r="G38" i="1"/>
  <c r="G39" i="1"/>
  <c r="M39" i="1" s="1"/>
  <c r="G40" i="1"/>
  <c r="G41" i="1"/>
  <c r="M41" i="1" s="1"/>
  <c r="G42" i="1"/>
  <c r="G43" i="1"/>
  <c r="M43" i="1" s="1"/>
  <c r="G44" i="1"/>
  <c r="G45" i="1"/>
  <c r="M45" i="1" s="1"/>
  <c r="G46" i="1"/>
  <c r="G47" i="1"/>
  <c r="M47" i="1" s="1"/>
  <c r="G48" i="1"/>
  <c r="G49" i="1"/>
  <c r="M49" i="1" s="1"/>
  <c r="G50" i="1"/>
  <c r="G51" i="1"/>
  <c r="M51" i="1" s="1"/>
  <c r="G52" i="1"/>
  <c r="G53" i="1"/>
  <c r="M53" i="1" s="1"/>
  <c r="G54" i="1"/>
  <c r="G55" i="1"/>
  <c r="M55" i="1" s="1"/>
  <c r="G56" i="1"/>
  <c r="G57" i="1"/>
  <c r="M57" i="1" s="1"/>
  <c r="G58" i="1"/>
  <c r="G59" i="1"/>
  <c r="M59" i="1" s="1"/>
  <c r="G60" i="1"/>
  <c r="G61" i="1"/>
  <c r="M61" i="1" s="1"/>
  <c r="G62" i="1"/>
  <c r="G63" i="1"/>
  <c r="M63" i="1" s="1"/>
  <c r="G64" i="1"/>
  <c r="G65" i="1"/>
  <c r="M65" i="1" s="1"/>
  <c r="G66" i="1"/>
  <c r="G67" i="1"/>
  <c r="M67" i="1" s="1"/>
  <c r="G68" i="1"/>
  <c r="G69" i="1"/>
  <c r="M69" i="1" s="1"/>
  <c r="G70" i="1"/>
  <c r="G71" i="1"/>
  <c r="M71" i="1" s="1"/>
  <c r="G72" i="1"/>
  <c r="G73" i="1"/>
  <c r="M73" i="1" s="1"/>
  <c r="G74" i="1"/>
  <c r="G75" i="1"/>
  <c r="M75" i="1" s="1"/>
  <c r="G76" i="1"/>
  <c r="G77" i="1"/>
  <c r="M77" i="1" s="1"/>
  <c r="G78" i="1"/>
  <c r="G79" i="1"/>
  <c r="M79" i="1" s="1"/>
  <c r="G80" i="1"/>
  <c r="G81" i="1"/>
  <c r="M81" i="1" s="1"/>
  <c r="G82" i="1"/>
  <c r="G83" i="1"/>
  <c r="M83" i="1" s="1"/>
  <c r="G84" i="1"/>
  <c r="G85" i="1"/>
  <c r="M85" i="1" s="1"/>
  <c r="G86" i="1"/>
  <c r="G87" i="1"/>
  <c r="M87" i="1" s="1"/>
  <c r="G88" i="1"/>
  <c r="G89" i="1"/>
  <c r="M89" i="1" s="1"/>
  <c r="G90" i="1"/>
  <c r="G91" i="1"/>
  <c r="M91" i="1" s="1"/>
  <c r="G92" i="1"/>
  <c r="G93" i="1"/>
  <c r="M93" i="1" s="1"/>
  <c r="G94" i="1"/>
  <c r="G95" i="1"/>
  <c r="M95" i="1" s="1"/>
  <c r="G96" i="1"/>
  <c r="G97" i="1"/>
  <c r="M97" i="1" s="1"/>
  <c r="G98" i="1"/>
  <c r="G99" i="1"/>
  <c r="M99" i="1" s="1"/>
  <c r="G100" i="1"/>
  <c r="G101" i="1"/>
  <c r="M101" i="1" s="1"/>
  <c r="G102" i="1"/>
  <c r="G103" i="1"/>
  <c r="M103" i="1" s="1"/>
  <c r="G104" i="1"/>
  <c r="G105" i="1"/>
  <c r="M105" i="1" s="1"/>
  <c r="G106" i="1"/>
  <c r="G107" i="1"/>
  <c r="M107" i="1" s="1"/>
  <c r="G108" i="1"/>
  <c r="G109" i="1"/>
  <c r="M109" i="1" s="1"/>
  <c r="G110" i="1"/>
  <c r="G111" i="1"/>
  <c r="M111" i="1" s="1"/>
  <c r="G112" i="1"/>
  <c r="G113" i="1"/>
  <c r="M113" i="1" s="1"/>
  <c r="G114" i="1"/>
  <c r="G115" i="1"/>
  <c r="M115" i="1" s="1"/>
  <c r="G116" i="1"/>
  <c r="G117" i="1"/>
  <c r="M117" i="1" s="1"/>
  <c r="G118" i="1"/>
  <c r="G119" i="1"/>
  <c r="M119" i="1" s="1"/>
  <c r="G120" i="1"/>
  <c r="G121" i="1"/>
  <c r="M121" i="1" s="1"/>
  <c r="G122" i="1"/>
  <c r="G123" i="1"/>
  <c r="M123" i="1" s="1"/>
  <c r="G124" i="1"/>
  <c r="G125" i="1"/>
  <c r="M125" i="1" s="1"/>
  <c r="G126" i="1"/>
  <c r="G127" i="1"/>
  <c r="M127" i="1" s="1"/>
  <c r="G128" i="1"/>
  <c r="G129" i="1"/>
  <c r="M129" i="1" s="1"/>
  <c r="G130" i="1"/>
  <c r="G131" i="1"/>
  <c r="M131" i="1" s="1"/>
  <c r="G132" i="1"/>
  <c r="G133" i="1"/>
  <c r="M133" i="1" s="1"/>
  <c r="G134" i="1"/>
  <c r="G135" i="1"/>
  <c r="M135" i="1" s="1"/>
  <c r="G136" i="1"/>
  <c r="G137" i="1"/>
  <c r="M137" i="1" s="1"/>
  <c r="G138" i="1"/>
  <c r="G139" i="1"/>
  <c r="M139" i="1" s="1"/>
  <c r="G140" i="1"/>
  <c r="G141" i="1"/>
  <c r="M141" i="1" s="1"/>
  <c r="G142" i="1"/>
  <c r="G143" i="1"/>
  <c r="M143" i="1" s="1"/>
  <c r="G144" i="1"/>
  <c r="G145" i="1"/>
  <c r="M145" i="1" s="1"/>
  <c r="G146" i="1"/>
  <c r="G147" i="1"/>
  <c r="M147" i="1" s="1"/>
  <c r="G148" i="1"/>
  <c r="G149" i="1"/>
  <c r="M149" i="1" s="1"/>
  <c r="G150" i="1"/>
  <c r="G151" i="1"/>
  <c r="M151" i="1" s="1"/>
  <c r="G152" i="1"/>
  <c r="G153" i="1"/>
  <c r="M153" i="1" s="1"/>
  <c r="G154" i="1"/>
  <c r="G155" i="1"/>
  <c r="M155" i="1" s="1"/>
  <c r="G156" i="1"/>
  <c r="G157" i="1"/>
  <c r="M157" i="1" s="1"/>
  <c r="G158" i="1"/>
  <c r="G159" i="1"/>
  <c r="M159" i="1" s="1"/>
  <c r="G160" i="1"/>
  <c r="G161" i="1"/>
  <c r="M161" i="1" s="1"/>
  <c r="G162" i="1"/>
  <c r="G163" i="1"/>
  <c r="M163" i="1" s="1"/>
  <c r="G164" i="1"/>
  <c r="G165" i="1"/>
  <c r="M165" i="1" s="1"/>
  <c r="G166" i="1"/>
  <c r="G167" i="1"/>
  <c r="M167" i="1" s="1"/>
  <c r="G168" i="1"/>
  <c r="G169" i="1"/>
  <c r="M169" i="1" s="1"/>
  <c r="G170" i="1"/>
  <c r="G171" i="1"/>
  <c r="M171" i="1" s="1"/>
  <c r="G172" i="1"/>
  <c r="G173" i="1"/>
  <c r="M173" i="1" s="1"/>
  <c r="G174" i="1"/>
  <c r="G175" i="1"/>
  <c r="M175" i="1" s="1"/>
  <c r="G176" i="1"/>
  <c r="G177" i="1"/>
  <c r="M177" i="1" s="1"/>
  <c r="G178" i="1"/>
  <c r="G179" i="1"/>
  <c r="M179" i="1" s="1"/>
  <c r="G180" i="1"/>
  <c r="G181" i="1"/>
  <c r="M181" i="1" s="1"/>
  <c r="G182" i="1"/>
  <c r="G183" i="1"/>
  <c r="M183" i="1" s="1"/>
  <c r="G184" i="1"/>
  <c r="G185" i="1"/>
  <c r="M185" i="1" s="1"/>
  <c r="G186" i="1"/>
  <c r="G187" i="1"/>
  <c r="M187" i="1" s="1"/>
  <c r="G188" i="1"/>
  <c r="G189" i="1"/>
  <c r="M189" i="1" s="1"/>
  <c r="G190" i="1"/>
  <c r="G191" i="1"/>
  <c r="M191" i="1" s="1"/>
  <c r="G192" i="1"/>
  <c r="G193" i="1"/>
  <c r="M193" i="1" s="1"/>
  <c r="G194" i="1"/>
  <c r="G195" i="1"/>
  <c r="M195" i="1" s="1"/>
  <c r="G196" i="1"/>
  <c r="G197" i="1"/>
  <c r="M197" i="1" s="1"/>
  <c r="G198" i="1"/>
  <c r="G199" i="1"/>
  <c r="M199" i="1" s="1"/>
  <c r="G200" i="1"/>
  <c r="G201" i="1"/>
  <c r="M201" i="1" s="1"/>
  <c r="G202" i="1"/>
  <c r="G203" i="1"/>
  <c r="M203" i="1" s="1"/>
  <c r="G204" i="1"/>
  <c r="G205" i="1"/>
  <c r="M205" i="1" s="1"/>
  <c r="G206" i="1"/>
  <c r="G207" i="1"/>
  <c r="M207" i="1" s="1"/>
  <c r="G208" i="1"/>
  <c r="G209" i="1"/>
  <c r="M209" i="1" s="1"/>
  <c r="G210" i="1"/>
  <c r="G211" i="1"/>
  <c r="M211" i="1" s="1"/>
  <c r="G212" i="1"/>
  <c r="G213" i="1"/>
  <c r="M213" i="1" s="1"/>
  <c r="G214" i="1"/>
  <c r="G215" i="1"/>
  <c r="M215" i="1" s="1"/>
  <c r="G216" i="1"/>
  <c r="G217" i="1"/>
  <c r="M217" i="1" s="1"/>
  <c r="G218" i="1"/>
  <c r="G219" i="1"/>
  <c r="M219" i="1" s="1"/>
  <c r="G220" i="1"/>
  <c r="G221" i="1"/>
  <c r="M221" i="1" s="1"/>
  <c r="G222" i="1"/>
  <c r="G223" i="1"/>
  <c r="M223" i="1" s="1"/>
  <c r="G224" i="1"/>
  <c r="G225" i="1"/>
  <c r="M225" i="1" s="1"/>
  <c r="G226" i="1"/>
  <c r="G227" i="1"/>
  <c r="M227" i="1" s="1"/>
  <c r="G228" i="1"/>
  <c r="G229" i="1"/>
  <c r="M229" i="1" s="1"/>
  <c r="G230" i="1"/>
  <c r="G231" i="1"/>
  <c r="M231" i="1" s="1"/>
  <c r="G232" i="1"/>
  <c r="G233" i="1"/>
  <c r="M233" i="1" s="1"/>
  <c r="G234" i="1"/>
  <c r="G235" i="1"/>
  <c r="M235" i="1" s="1"/>
  <c r="G236" i="1"/>
  <c r="G237" i="1"/>
  <c r="M237" i="1" s="1"/>
  <c r="G238" i="1"/>
  <c r="G239" i="1"/>
  <c r="M239" i="1" s="1"/>
  <c r="G240" i="1"/>
  <c r="G241" i="1"/>
  <c r="M241" i="1" s="1"/>
  <c r="G242" i="1"/>
  <c r="G243" i="1"/>
  <c r="M243" i="1" s="1"/>
  <c r="G244" i="1"/>
  <c r="G245" i="1"/>
  <c r="M245" i="1" s="1"/>
  <c r="G246" i="1"/>
  <c r="G247" i="1"/>
  <c r="M247" i="1" s="1"/>
  <c r="G248" i="1"/>
  <c r="G249" i="1"/>
  <c r="M249" i="1" s="1"/>
  <c r="G250" i="1"/>
  <c r="G251" i="1"/>
  <c r="M251" i="1" s="1"/>
  <c r="G252" i="1"/>
  <c r="G253" i="1"/>
  <c r="M253" i="1" s="1"/>
  <c r="G254" i="1"/>
  <c r="G255" i="1"/>
  <c r="M255" i="1" s="1"/>
  <c r="G256" i="1"/>
  <c r="G5" i="1"/>
  <c r="D3" i="1" s="1"/>
  <c r="B13" i="10" l="1"/>
  <c r="D9" i="10"/>
  <c r="B3" i="1"/>
  <c r="G3" i="1"/>
  <c r="M5" i="1"/>
  <c r="M3" i="1" s="1"/>
  <c r="I3" i="1"/>
  <c r="P10" i="1"/>
  <c r="Q10" i="1"/>
  <c r="S10" i="1"/>
  <c r="F3" i="1"/>
  <c r="S9" i="1" s="1"/>
  <c r="E3" i="1"/>
  <c r="R9" i="1" s="1"/>
  <c r="C3" i="1"/>
  <c r="K3" i="1"/>
  <c r="L3" i="1"/>
  <c r="J3" i="1"/>
  <c r="B4" i="10" l="1" a="1"/>
  <c r="P9" i="1"/>
  <c r="R10" i="1"/>
  <c r="B2" i="11"/>
  <c r="B2" i="10"/>
  <c r="Q9" i="1"/>
  <c r="S6" i="1"/>
  <c r="K7" i="10"/>
  <c r="Q6" i="1"/>
  <c r="K5" i="10"/>
  <c r="K6" i="10"/>
  <c r="R6" i="1"/>
  <c r="K4" i="10"/>
  <c r="P6" i="1"/>
  <c r="L4" i="10" l="1"/>
  <c r="J4" i="10"/>
  <c r="J5" i="10"/>
  <c r="L5" i="10" s="1"/>
  <c r="J6" i="10"/>
  <c r="L6" i="10" s="1"/>
  <c r="J7" i="10"/>
  <c r="L7" i="10" s="1"/>
  <c r="B4" i="10"/>
  <c r="C4" i="10" s="1"/>
  <c r="E4" i="10" s="1"/>
  <c r="B9" i="10"/>
  <c r="C9" i="10" s="1"/>
  <c r="E9" i="10" s="1"/>
  <c r="B6" i="10"/>
  <c r="C6" i="10" s="1"/>
  <c r="E6" i="10" s="1"/>
  <c r="B7" i="10"/>
  <c r="C7" i="10" s="1"/>
  <c r="E7" i="10" s="1"/>
  <c r="B5" i="10"/>
  <c r="C5" i="10" s="1"/>
  <c r="E5" i="10" s="1"/>
  <c r="B8" i="10"/>
  <c r="C8" i="10" s="1"/>
  <c r="E8" i="10" s="1"/>
</calcChain>
</file>

<file path=xl/sharedStrings.xml><?xml version="1.0" encoding="utf-8"?>
<sst xmlns="http://schemas.openxmlformats.org/spreadsheetml/2006/main" count="280" uniqueCount="153">
  <si>
    <t>Find Beta for each stock from Lecture 4</t>
  </si>
  <si>
    <t>find the 2 asset portfolio betas</t>
  </si>
  <si>
    <t>BHP</t>
  </si>
  <si>
    <t>SP500</t>
  </si>
  <si>
    <t>returns</t>
  </si>
  <si>
    <t>…</t>
  </si>
  <si>
    <t>betas</t>
  </si>
  <si>
    <t>BHP,2</t>
  </si>
  <si>
    <t>BHP,3</t>
  </si>
  <si>
    <t>BHP,4</t>
  </si>
  <si>
    <t>BHP,5</t>
  </si>
  <si>
    <t>Avg</t>
  </si>
  <si>
    <t>w1</t>
  </si>
  <si>
    <t>w2</t>
  </si>
  <si>
    <t>rf</t>
  </si>
  <si>
    <t>portfolio beta</t>
  </si>
  <si>
    <t>Date</t>
  </si>
  <si>
    <t>Open</t>
  </si>
  <si>
    <t>High</t>
  </si>
  <si>
    <t>Low</t>
  </si>
  <si>
    <t>Close</t>
  </si>
  <si>
    <t>Adj Close</t>
  </si>
  <si>
    <t>Volume</t>
  </si>
  <si>
    <t>portfolio alpha</t>
  </si>
  <si>
    <t>weighted average beta</t>
  </si>
  <si>
    <t>regression coeff</t>
  </si>
  <si>
    <t>Delta Normal VaR</t>
  </si>
  <si>
    <t>ER</t>
  </si>
  <si>
    <t>We use the normsinv function because asset returns are assume to be normally distributed (follow a bell curve)</t>
  </si>
  <si>
    <t>variance</t>
  </si>
  <si>
    <t>vol</t>
  </si>
  <si>
    <t>VaR@95%</t>
  </si>
  <si>
    <t>VaR@99%</t>
  </si>
  <si>
    <t>Bin</t>
  </si>
  <si>
    <t>I have 95% confidence that my worst loss</t>
  </si>
  <si>
    <t xml:space="preserve">have 99% confidence that my worst loss </t>
  </si>
  <si>
    <t>skew</t>
  </si>
  <si>
    <t>kurt</t>
  </si>
  <si>
    <t>what does positive excess kurt conclude?</t>
  </si>
  <si>
    <t>Research</t>
  </si>
  <si>
    <t>https://www.blackwellpublishing.com/content/BPL_Images/Content_store/Sample_chapter/0631227091/Allen_C01.pdf</t>
  </si>
  <si>
    <t>Location</t>
  </si>
  <si>
    <t>α</t>
  </si>
  <si>
    <t>α∙N</t>
  </si>
  <si>
    <t>VAR 1%</t>
  </si>
  <si>
    <t>N</t>
  </si>
  <si>
    <t>VAR 5%</t>
  </si>
  <si>
    <t>CVAR 1%</t>
  </si>
  <si>
    <t>CVAR 5%</t>
  </si>
  <si>
    <t xml:space="preserve">this is an assumption for many models that analyze stock  returns </t>
  </si>
  <si>
    <t>AMZN</t>
  </si>
  <si>
    <t>BOTZ</t>
  </si>
  <si>
    <t>GM</t>
  </si>
  <si>
    <t>NVDA</t>
  </si>
  <si>
    <t>portfolio returns with L4 weights</t>
  </si>
  <si>
    <t>what does negative skew conclude?</t>
  </si>
  <si>
    <t>max</t>
  </si>
  <si>
    <t>min</t>
  </si>
  <si>
    <t>More</t>
  </si>
  <si>
    <t>Frequency</t>
  </si>
  <si>
    <t xml:space="preserve">wont exceed  </t>
  </si>
  <si>
    <t>wont exceed</t>
  </si>
  <si>
    <t>CAPM</t>
  </si>
  <si>
    <t>Rm</t>
  </si>
  <si>
    <t>is it surprising that beta &gt;1 have CAPM returns of &gt;SP500</t>
  </si>
  <si>
    <t>Reminder we said portfolio beta is the weighted average of component beta(s)</t>
  </si>
  <si>
    <t>X</t>
  </si>
  <si>
    <t>Y</t>
  </si>
  <si>
    <t>Z</t>
  </si>
  <si>
    <r>
      <t>B</t>
    </r>
    <r>
      <rPr>
        <vertAlign val="subscript"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 xml:space="preserve"> = w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(1.625)+w</t>
    </r>
    <r>
      <rPr>
        <vertAlign val="subscript"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(2.625)=2.375</t>
    </r>
  </si>
  <si>
    <r>
      <t>w</t>
    </r>
    <r>
      <rPr>
        <i/>
        <vertAlign val="subscript"/>
        <sz val="11"/>
        <color theme="1"/>
        <rFont val="Calibri"/>
        <family val="2"/>
        <scheme val="minor"/>
      </rPr>
      <t>i</t>
    </r>
  </si>
  <si>
    <t>APT and arbitrage</t>
  </si>
  <si>
    <t>This creates an arbitrage opportunity because we can have a portfolio(X,Y) that has same risk as indivdual Z</t>
  </si>
  <si>
    <t>with greater return</t>
  </si>
  <si>
    <r>
      <t>B</t>
    </r>
    <r>
      <rPr>
        <b/>
        <vertAlign val="subscript"/>
        <sz val="11"/>
        <color theme="1"/>
        <rFont val="Calibri"/>
        <family val="2"/>
        <scheme val="minor"/>
      </rPr>
      <t>p</t>
    </r>
  </si>
  <si>
    <r>
      <t>R</t>
    </r>
    <r>
      <rPr>
        <b/>
        <vertAlign val="subscript"/>
        <sz val="11"/>
        <color theme="1"/>
        <rFont val="Calibri"/>
        <family val="2"/>
        <scheme val="minor"/>
      </rPr>
      <t>p</t>
    </r>
    <r>
      <rPr>
        <b/>
        <sz val="11"/>
        <color theme="1"/>
        <rFont val="Calibri"/>
        <family val="2"/>
        <scheme val="minor"/>
      </rPr>
      <t xml:space="preserve"> </t>
    </r>
  </si>
  <si>
    <t>SMB</t>
  </si>
  <si>
    <t>HML</t>
  </si>
  <si>
    <t>Fund returns</t>
  </si>
  <si>
    <t>Fund - rf</t>
  </si>
  <si>
    <t>MKT</t>
  </si>
  <si>
    <t>Asset returns</t>
  </si>
  <si>
    <t>Asset - rf</t>
  </si>
  <si>
    <t>RAR</t>
  </si>
  <si>
    <t>1 year daily close prices of BHP</t>
  </si>
  <si>
    <t xml:space="preserve">which asset seems the most attractive 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</si>
  <si>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</si>
  <si>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</si>
  <si>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</si>
  <si>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</si>
  <si>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</si>
  <si>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</si>
  <si>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</si>
  <si>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</si>
  <si>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</si>
  <si>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</si>
  <si>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</si>
  <si>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</si>
  <si>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</si>
  <si>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</si>
  <si>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</si>
  <si>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</si>
  <si>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</si>
  <si>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</si>
  <si>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</si>
  <si>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</si>
  <si>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</si>
  <si>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</si>
  <si>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</si>
  <si>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</si>
  <si>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</si>
  <si>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</si>
  <si>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X Variable 3</t>
  </si>
  <si>
    <t>CAPM for portfolios</t>
  </si>
  <si>
    <t xml:space="preserve">RAR = </t>
  </si>
  <si>
    <t xml:space="preserve">MKT     + </t>
  </si>
  <si>
    <t>SMB   +</t>
  </si>
  <si>
    <r>
      <t>RAR = a</t>
    </r>
    <r>
      <rPr>
        <i/>
        <vertAlign val="subscript"/>
        <sz val="11"/>
        <color theme="1"/>
        <rFont val="Calibri"/>
        <family val="2"/>
        <scheme val="minor"/>
      </rPr>
      <t>i</t>
    </r>
    <r>
      <rPr>
        <i/>
        <sz val="11"/>
        <color theme="1"/>
        <rFont val="Calibri"/>
        <family val="2"/>
        <scheme val="minor"/>
      </rPr>
      <t xml:space="preserve"> +B</t>
    </r>
    <r>
      <rPr>
        <i/>
        <vertAlign val="subscript"/>
        <sz val="11"/>
        <color theme="1"/>
        <rFont val="Calibri"/>
        <family val="2"/>
        <scheme val="minor"/>
      </rPr>
      <t>MKT</t>
    </r>
    <r>
      <rPr>
        <i/>
        <sz val="11"/>
        <color theme="1"/>
        <rFont val="Calibri"/>
        <family val="2"/>
        <scheme val="minor"/>
      </rPr>
      <t>MKT + B</t>
    </r>
    <r>
      <rPr>
        <i/>
        <vertAlign val="subscript"/>
        <sz val="11"/>
        <color theme="1"/>
        <rFont val="Calibri"/>
        <family val="2"/>
        <scheme val="minor"/>
      </rPr>
      <t>SMB</t>
    </r>
    <r>
      <rPr>
        <i/>
        <sz val="11"/>
        <color theme="1"/>
        <rFont val="Calibri"/>
        <family val="2"/>
        <scheme val="minor"/>
      </rPr>
      <t>SMB + B</t>
    </r>
    <r>
      <rPr>
        <i/>
        <vertAlign val="subscript"/>
        <sz val="11"/>
        <color theme="1"/>
        <rFont val="Calibri"/>
        <family val="2"/>
        <scheme val="minor"/>
      </rPr>
      <t>HML</t>
    </r>
    <r>
      <rPr>
        <i/>
        <sz val="11"/>
        <color theme="1"/>
        <rFont val="Calibri"/>
        <family val="2"/>
        <scheme val="minor"/>
      </rPr>
      <t>HML</t>
    </r>
  </si>
  <si>
    <r>
      <rPr>
        <sz val="11"/>
        <color theme="1"/>
        <rFont val="Calibri"/>
        <family val="2"/>
      </rPr>
      <t>β</t>
    </r>
    <r>
      <rPr>
        <i/>
        <vertAlign val="subscript"/>
        <sz val="11"/>
        <color theme="1"/>
        <rFont val="Calibri"/>
        <family val="2"/>
        <scheme val="minor"/>
      </rPr>
      <t>i</t>
    </r>
  </si>
  <si>
    <r>
      <rPr>
        <sz val="11"/>
        <color theme="1"/>
        <rFont val="Calibri"/>
        <family val="2"/>
      </rPr>
      <t>β</t>
    </r>
    <r>
      <rPr>
        <vertAlign val="subscript"/>
        <sz val="11"/>
        <color theme="1"/>
        <rFont val="Calibri"/>
        <family val="2"/>
        <scheme val="minor"/>
      </rPr>
      <t>p</t>
    </r>
  </si>
  <si>
    <t>portfolio</t>
  </si>
  <si>
    <t>alpha</t>
  </si>
  <si>
    <t>beta</t>
  </si>
  <si>
    <t>sharpe</t>
  </si>
  <si>
    <t>treynor</t>
  </si>
  <si>
    <t>IR</t>
  </si>
  <si>
    <r>
      <t>M</t>
    </r>
    <r>
      <rPr>
        <i/>
        <vertAlign val="superscript"/>
        <sz val="11"/>
        <color theme="1"/>
        <rFont val="Calibri"/>
        <family val="2"/>
        <scheme val="minor"/>
      </rPr>
      <t>2</t>
    </r>
  </si>
  <si>
    <t>quick method</t>
  </si>
  <si>
    <t>matrix method</t>
  </si>
  <si>
    <t>Components for IR</t>
  </si>
  <si>
    <t>tracking error</t>
  </si>
  <si>
    <t>vol of tracking</t>
  </si>
  <si>
    <t>error</t>
  </si>
  <si>
    <t>REMINDER THIS IS ALL DAILY DATA</t>
  </si>
  <si>
    <t>0&lt;IR&lt;1</t>
  </si>
  <si>
    <t>0 poor skills</t>
  </si>
  <si>
    <t>1 great skill</t>
  </si>
  <si>
    <t>sortino</t>
  </si>
  <si>
    <t>&gt; market or &lt; market</t>
  </si>
  <si>
    <t>higher generally better</t>
  </si>
  <si>
    <r>
      <t>what do we want this R</t>
    </r>
    <r>
      <rPr>
        <i/>
        <vertAlign val="superscript"/>
        <sz val="11"/>
        <color rgb="FF7030A0"/>
        <rFont val="Calibri"/>
        <family val="2"/>
        <scheme val="minor"/>
      </rPr>
      <t>2</t>
    </r>
    <r>
      <rPr>
        <i/>
        <sz val="11"/>
        <color rgb="FF7030A0"/>
        <rFont val="Calibri"/>
        <family val="2"/>
        <scheme val="minor"/>
      </rPr>
      <t xml:space="preserve"> value to be to be confident in the regression?</t>
    </r>
  </si>
  <si>
    <t>residual return attributed to skill by managers and pure luck by MPT</t>
  </si>
  <si>
    <t>3M T bill</t>
  </si>
  <si>
    <r>
      <t>0&lt;M</t>
    </r>
    <r>
      <rPr>
        <vertAlign val="superscript"/>
        <sz val="11"/>
        <color theme="0" tint="-4.9989318521683403E-2"/>
        <rFont val="Calibri"/>
        <family val="2"/>
        <scheme val="minor"/>
      </rPr>
      <t>2</t>
    </r>
    <r>
      <rPr>
        <sz val="11"/>
        <color theme="0" tint="-4.9989318521683403E-2"/>
        <rFont val="Calibri"/>
        <family val="2"/>
        <scheme val="minor"/>
      </rPr>
      <t>&lt;1</t>
    </r>
  </si>
  <si>
    <t xml:space="preserve"> </t>
  </si>
  <si>
    <t>X,Y</t>
  </si>
  <si>
    <t>X,Z</t>
  </si>
  <si>
    <t>Y,Z</t>
  </si>
  <si>
    <t>%</t>
  </si>
  <si>
    <t>decimal</t>
  </si>
  <si>
    <t>further concept: why do you think this coefficient beta</t>
  </si>
  <si>
    <t>differs from the one calculated on Tab 1</t>
  </si>
  <si>
    <t>Using French data, it is already in percentage form so convert to decimals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</si>
</sst>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%"/>
    <numFmt numFmtId="165" formatCode="0.0000%"/>
    <numFmt numFmtId="166" formatCode="0.0000000%"/>
    <numFmt numFmtId="167" formatCode="0.0000"/>
    <numFmt numFmtId="168" formatCode="0.000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i/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i/>
      <vertAlign val="superscript"/>
      <sz val="11"/>
      <color rgb="FF7030A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vertAlign val="superscript"/>
      <sz val="11"/>
      <color theme="0" tint="-4.9989318521683403E-2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20" fillId="15" borderId="0" applyNumberFormat="0" applyBorder="0" applyAlignment="0" applyProtection="0"/>
    <xf numFmtId="0" fontId="21" fillId="16" borderId="0" applyNumberFormat="0" applyBorder="0" applyAlignment="0" applyProtection="0"/>
  </cellStyleXfs>
  <cellXfs count="97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  <xf numFmtId="0" fontId="2" fillId="2" borderId="0" xfId="0" applyFont="1" applyFill="1" applyAlignment="1">
      <alignment horizontal="right"/>
    </xf>
    <xf numFmtId="0" fontId="0" fillId="4" borderId="1" xfId="0" applyFill="1" applyBorder="1"/>
    <xf numFmtId="0" fontId="0" fillId="5" borderId="0" xfId="0" applyFill="1"/>
    <xf numFmtId="0" fontId="2" fillId="0" borderId="0" xfId="0" applyFont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2" fillId="0" borderId="4" xfId="0" applyFont="1" applyBorder="1"/>
    <xf numFmtId="0" fontId="2" fillId="0" borderId="5" xfId="0" applyFont="1" applyBorder="1"/>
    <xf numFmtId="0" fontId="0" fillId="2" borderId="0" xfId="0" applyFill="1" applyAlignment="1">
      <alignment horizontal="right"/>
    </xf>
    <xf numFmtId="0" fontId="0" fillId="6" borderId="0" xfId="0" applyFill="1"/>
    <xf numFmtId="0" fontId="0" fillId="0" borderId="6" xfId="0" applyBorder="1"/>
    <xf numFmtId="0" fontId="0" fillId="0" borderId="7" xfId="0" applyBorder="1"/>
    <xf numFmtId="0" fontId="0" fillId="6" borderId="7" xfId="0" applyFill="1" applyBorder="1"/>
    <xf numFmtId="0" fontId="0" fillId="0" borderId="0" xfId="0" applyBorder="1"/>
    <xf numFmtId="2" fontId="0" fillId="2" borderId="0" xfId="0" applyNumberFormat="1" applyFill="1"/>
    <xf numFmtId="0" fontId="0" fillId="2" borderId="0" xfId="0" applyFill="1" applyBorder="1"/>
    <xf numFmtId="10" fontId="0" fillId="0" borderId="0" xfId="0" applyNumberFormat="1"/>
    <xf numFmtId="0" fontId="3" fillId="0" borderId="0" xfId="0" applyFont="1"/>
    <xf numFmtId="2" fontId="0" fillId="0" borderId="0" xfId="0" applyNumberFormat="1"/>
    <xf numFmtId="0" fontId="0" fillId="7" borderId="0" xfId="0" applyFill="1"/>
    <xf numFmtId="0" fontId="5" fillId="7" borderId="0" xfId="0" applyFont="1" applyFill="1" applyAlignment="1">
      <alignment horizontal="left" indent="6" readingOrder="1"/>
    </xf>
    <xf numFmtId="0" fontId="6" fillId="0" borderId="0" xfId="2"/>
    <xf numFmtId="0" fontId="0" fillId="0" borderId="0" xfId="0" applyFill="1"/>
    <xf numFmtId="0" fontId="7" fillId="0" borderId="0" xfId="0" applyFont="1" applyFill="1"/>
    <xf numFmtId="2" fontId="0" fillId="0" borderId="0" xfId="0" applyNumberFormat="1" applyFill="1"/>
    <xf numFmtId="0" fontId="7" fillId="8" borderId="4" xfId="0" applyFont="1" applyFill="1" applyBorder="1" applyAlignment="1">
      <alignment horizontal="right"/>
    </xf>
    <xf numFmtId="9" fontId="0" fillId="8" borderId="5" xfId="1" applyFont="1" applyFill="1" applyBorder="1"/>
    <xf numFmtId="0" fontId="7" fillId="9" borderId="0" xfId="0" applyFont="1" applyFill="1"/>
    <xf numFmtId="0" fontId="4" fillId="0" borderId="0" xfId="0" applyFont="1" applyAlignment="1">
      <alignment horizontal="center"/>
    </xf>
    <xf numFmtId="0" fontId="0" fillId="8" borderId="8" xfId="0" applyFill="1" applyBorder="1" applyAlignment="1">
      <alignment horizontal="right"/>
    </xf>
    <xf numFmtId="9" fontId="0" fillId="8" borderId="9" xfId="1" applyFont="1" applyFill="1" applyBorder="1"/>
    <xf numFmtId="0" fontId="0" fillId="9" borderId="0" xfId="0" applyFill="1"/>
    <xf numFmtId="0" fontId="0" fillId="10" borderId="4" xfId="0" applyFill="1" applyBorder="1"/>
    <xf numFmtId="0" fontId="0" fillId="10" borderId="5" xfId="0" applyFill="1" applyBorder="1"/>
    <xf numFmtId="0" fontId="0" fillId="8" borderId="10" xfId="0" applyFill="1" applyBorder="1" applyAlignment="1">
      <alignment horizontal="right"/>
    </xf>
    <xf numFmtId="0" fontId="0" fillId="8" borderId="11" xfId="0" applyFill="1" applyBorder="1"/>
    <xf numFmtId="0" fontId="0" fillId="10" borderId="10" xfId="0" applyFill="1" applyBorder="1"/>
    <xf numFmtId="0" fontId="0" fillId="10" borderId="11" xfId="0" applyFill="1" applyBorder="1"/>
    <xf numFmtId="0" fontId="0" fillId="11" borderId="4" xfId="0" applyFill="1" applyBorder="1"/>
    <xf numFmtId="0" fontId="0" fillId="11" borderId="5" xfId="0" applyFill="1" applyBorder="1"/>
    <xf numFmtId="0" fontId="0" fillId="11" borderId="8" xfId="0" applyFill="1" applyBorder="1"/>
    <xf numFmtId="0" fontId="0" fillId="11" borderId="9" xfId="0" applyFill="1" applyBorder="1"/>
    <xf numFmtId="0" fontId="0" fillId="12" borderId="0" xfId="0" applyFill="1"/>
    <xf numFmtId="0" fontId="0" fillId="11" borderId="10" xfId="0" applyFill="1" applyBorder="1"/>
    <xf numFmtId="0" fontId="0" fillId="11" borderId="11" xfId="0" applyFill="1" applyBorder="1"/>
    <xf numFmtId="10" fontId="0" fillId="5" borderId="0" xfId="1" applyNumberFormat="1" applyFont="1" applyFill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2" xfId="0" applyFill="1" applyBorder="1" applyAlignment="1"/>
    <xf numFmtId="0" fontId="2" fillId="0" borderId="13" xfId="0" applyFont="1" applyFill="1" applyBorder="1" applyAlignment="1">
      <alignment horizontal="center"/>
    </xf>
    <xf numFmtId="10" fontId="0" fillId="7" borderId="0" xfId="1" applyNumberFormat="1" applyFont="1" applyFill="1"/>
    <xf numFmtId="0" fontId="2" fillId="2" borderId="0" xfId="1" applyNumberFormat="1" applyFont="1" applyFill="1" applyAlignment="1">
      <alignment horizontal="center"/>
    </xf>
    <xf numFmtId="10" fontId="0" fillId="2" borderId="0" xfId="1" applyNumberFormat="1" applyFont="1" applyFill="1"/>
    <xf numFmtId="10" fontId="0" fillId="0" borderId="0" xfId="1" applyNumberFormat="1" applyFont="1"/>
    <xf numFmtId="164" fontId="0" fillId="0" borderId="0" xfId="1" applyNumberFormat="1" applyFont="1"/>
    <xf numFmtId="0" fontId="0" fillId="0" borderId="0" xfId="0" applyAlignment="1">
      <alignment horizontal="left" indent="5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/>
    <xf numFmtId="165" fontId="0" fillId="0" borderId="0" xfId="0" applyNumberForma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2" fillId="0" borderId="13" xfId="0" applyFont="1" applyFill="1" applyBorder="1" applyAlignment="1">
      <alignment horizontal="centerContinuous"/>
    </xf>
    <xf numFmtId="0" fontId="4" fillId="2" borderId="0" xfId="0" applyFont="1" applyFill="1"/>
    <xf numFmtId="0" fontId="2" fillId="2" borderId="0" xfId="0" applyFont="1" applyFill="1"/>
    <xf numFmtId="0" fontId="14" fillId="0" borderId="0" xfId="0" applyFont="1"/>
    <xf numFmtId="0" fontId="15" fillId="0" borderId="0" xfId="0" applyFont="1"/>
    <xf numFmtId="166" fontId="0" fillId="0" borderId="0" xfId="0" applyNumberFormat="1"/>
    <xf numFmtId="164" fontId="0" fillId="0" borderId="0" xfId="0" applyNumberFormat="1"/>
    <xf numFmtId="0" fontId="0" fillId="13" borderId="0" xfId="0" applyFill="1" applyBorder="1"/>
    <xf numFmtId="2" fontId="3" fillId="0" borderId="0" xfId="0" applyNumberFormat="1" applyFont="1"/>
    <xf numFmtId="167" fontId="0" fillId="0" borderId="0" xfId="1" applyNumberFormat="1" applyFont="1"/>
    <xf numFmtId="2" fontId="0" fillId="0" borderId="0" xfId="1" applyNumberFormat="1" applyFont="1"/>
    <xf numFmtId="167" fontId="0" fillId="0" borderId="0" xfId="0" applyNumberFormat="1"/>
    <xf numFmtId="0" fontId="0" fillId="11" borderId="0" xfId="0" applyFill="1"/>
    <xf numFmtId="0" fontId="0" fillId="10" borderId="0" xfId="0" applyFill="1"/>
    <xf numFmtId="10" fontId="2" fillId="0" borderId="0" xfId="1" applyNumberFormat="1" applyFont="1"/>
    <xf numFmtId="0" fontId="2" fillId="0" borderId="0" xfId="0" applyFont="1" applyAlignment="1">
      <alignment horizontal="right"/>
    </xf>
    <xf numFmtId="2" fontId="0" fillId="11" borderId="0" xfId="0" applyNumberFormat="1" applyFill="1"/>
    <xf numFmtId="0" fontId="2" fillId="11" borderId="0" xfId="0" applyFont="1" applyFill="1" applyAlignment="1">
      <alignment horizontal="right"/>
    </xf>
    <xf numFmtId="0" fontId="0" fillId="11" borderId="0" xfId="0" applyFill="1" applyBorder="1"/>
    <xf numFmtId="0" fontId="2" fillId="5" borderId="0" xfId="0" applyFont="1" applyFill="1"/>
    <xf numFmtId="0" fontId="0" fillId="14" borderId="0" xfId="0" applyFill="1"/>
    <xf numFmtId="0" fontId="18" fillId="0" borderId="0" xfId="0" applyFont="1"/>
    <xf numFmtId="164" fontId="0" fillId="2" borderId="0" xfId="1" applyNumberFormat="1" applyFont="1" applyFill="1"/>
    <xf numFmtId="0" fontId="20" fillId="15" borderId="0" xfId="3"/>
    <xf numFmtId="168" fontId="20" fillId="15" borderId="0" xfId="3" applyNumberFormat="1"/>
    <xf numFmtId="0" fontId="21" fillId="16" borderId="0" xfId="4"/>
    <xf numFmtId="0" fontId="22" fillId="0" borderId="0" xfId="0" applyFont="1"/>
    <xf numFmtId="0" fontId="4" fillId="0" borderId="0" xfId="0" applyFont="1" applyFill="1"/>
  </cellXfs>
  <cellStyles count="5">
    <cellStyle name="Bad" xfId="4" builtinId="27"/>
    <cellStyle name="Hyperlink" xfId="2" builtinId="8"/>
    <cellStyle name="Neutral" xfId="3" builtinId="2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Histogram!$A$2:$A$13</c:f>
              <c:strCache>
                <c:ptCount val="12"/>
                <c:pt idx="0">
                  <c:v>-0.05</c:v>
                </c:pt>
                <c:pt idx="1">
                  <c:v>-0.04</c:v>
                </c:pt>
                <c:pt idx="2">
                  <c:v>-0.03</c:v>
                </c:pt>
                <c:pt idx="3">
                  <c:v>-0.02</c:v>
                </c:pt>
                <c:pt idx="4">
                  <c:v>-0.01</c:v>
                </c:pt>
                <c:pt idx="5">
                  <c:v>0</c:v>
                </c:pt>
                <c:pt idx="6">
                  <c:v>0.01</c:v>
                </c:pt>
                <c:pt idx="7">
                  <c:v>0.02</c:v>
                </c:pt>
                <c:pt idx="8">
                  <c:v>0.03</c:v>
                </c:pt>
                <c:pt idx="9">
                  <c:v>0.04</c:v>
                </c:pt>
                <c:pt idx="10">
                  <c:v>0.05</c:v>
                </c:pt>
                <c:pt idx="11">
                  <c:v>More</c:v>
                </c:pt>
              </c:strCache>
            </c:strRef>
          </c:cat>
          <c:val>
            <c:numRef>
              <c:f>Histogram!$B$2:$B$13</c:f>
              <c:numCache>
                <c:formatCode>General</c:formatCode>
                <c:ptCount val="12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11</c:v>
                </c:pt>
                <c:pt idx="4">
                  <c:v>38</c:v>
                </c:pt>
                <c:pt idx="5">
                  <c:v>59</c:v>
                </c:pt>
                <c:pt idx="6">
                  <c:v>74</c:v>
                </c:pt>
                <c:pt idx="7">
                  <c:v>44</c:v>
                </c:pt>
                <c:pt idx="8">
                  <c:v>13</c:v>
                </c:pt>
                <c:pt idx="9">
                  <c:v>5</c:v>
                </c:pt>
                <c:pt idx="10">
                  <c:v>2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F9-4219-B1F9-A0F05CAA37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9087360"/>
        <c:axId val="459087752"/>
      </c:barChart>
      <c:catAx>
        <c:axId val="459087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59087752"/>
        <c:crosses val="autoZero"/>
        <c:auto val="1"/>
        <c:lblAlgn val="ctr"/>
        <c:lblOffset val="100"/>
        <c:noMultiLvlLbl val="0"/>
      </c:catAx>
      <c:valAx>
        <c:axId val="4590877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590873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Histogram!$A$2:$A$13</c:f>
              <c:strCache>
                <c:ptCount val="12"/>
                <c:pt idx="0">
                  <c:v>-0.05</c:v>
                </c:pt>
                <c:pt idx="1">
                  <c:v>-0.04</c:v>
                </c:pt>
                <c:pt idx="2">
                  <c:v>-0.03</c:v>
                </c:pt>
                <c:pt idx="3">
                  <c:v>-0.02</c:v>
                </c:pt>
                <c:pt idx="4">
                  <c:v>-0.01</c:v>
                </c:pt>
                <c:pt idx="5">
                  <c:v>0</c:v>
                </c:pt>
                <c:pt idx="6">
                  <c:v>0.01</c:v>
                </c:pt>
                <c:pt idx="7">
                  <c:v>0.02</c:v>
                </c:pt>
                <c:pt idx="8">
                  <c:v>0.03</c:v>
                </c:pt>
                <c:pt idx="9">
                  <c:v>0.04</c:v>
                </c:pt>
                <c:pt idx="10">
                  <c:v>0.05</c:v>
                </c:pt>
                <c:pt idx="11">
                  <c:v>More</c:v>
                </c:pt>
              </c:strCache>
            </c:strRef>
          </c:cat>
          <c:val>
            <c:numRef>
              <c:f>Histogram!$B$2:$B$13</c:f>
              <c:numCache>
                <c:formatCode>General</c:formatCode>
                <c:ptCount val="12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11</c:v>
                </c:pt>
                <c:pt idx="4">
                  <c:v>38</c:v>
                </c:pt>
                <c:pt idx="5">
                  <c:v>59</c:v>
                </c:pt>
                <c:pt idx="6">
                  <c:v>74</c:v>
                </c:pt>
                <c:pt idx="7">
                  <c:v>44</c:v>
                </c:pt>
                <c:pt idx="8">
                  <c:v>13</c:v>
                </c:pt>
                <c:pt idx="9">
                  <c:v>5</c:v>
                </c:pt>
                <c:pt idx="10">
                  <c:v>2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57-4E78-96A4-32990CE16F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9795048"/>
        <c:axId val="459795440"/>
      </c:barChart>
      <c:catAx>
        <c:axId val="459795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59795440"/>
        <c:crosses val="autoZero"/>
        <c:auto val="1"/>
        <c:lblAlgn val="ctr"/>
        <c:lblOffset val="100"/>
        <c:noMultiLvlLbl val="0"/>
      </c:catAx>
      <c:valAx>
        <c:axId val="4597954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597950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85725</xdr:colOff>
      <xdr:row>2</xdr:row>
      <xdr:rowOff>76200</xdr:rowOff>
    </xdr:from>
    <xdr:to>
      <xdr:col>19</xdr:col>
      <xdr:colOff>85725</xdr:colOff>
      <xdr:row>12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0</xdr:row>
      <xdr:rowOff>180975</xdr:rowOff>
    </xdr:from>
    <xdr:to>
      <xdr:col>9</xdr:col>
      <xdr:colOff>238125</xdr:colOff>
      <xdr:row>10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204787</xdr:colOff>
      <xdr:row>2</xdr:row>
      <xdr:rowOff>33336</xdr:rowOff>
    </xdr:from>
    <xdr:ext cx="9882188" cy="9862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300-000002000000}"/>
                </a:ext>
              </a:extLst>
            </xdr:cNvPr>
            <xdr:cNvSpPr txBox="1"/>
          </xdr:nvSpPr>
          <xdr:spPr>
            <a:xfrm>
              <a:off x="5691187" y="414336"/>
              <a:ext cx="9882188" cy="9862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400" b="0" i="1">
                        <a:latin typeface="Cambria Math" panose="02040503050406030204" pitchFamily="18" charset="0"/>
                      </a:rPr>
                      <m:t>𝐶𝑉𝑎𝑅</m:t>
                    </m:r>
                    <m:d>
                      <m:dPr>
                        <m:ctrlPr>
                          <a:rPr lang="en-US" sz="2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2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</m:e>
                    </m:d>
                    <m:r>
                      <a:rPr lang="en-US" sz="2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en-US" sz="2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trlPr>
                              <a:rPr lang="en-US" sz="24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sz="2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US" sz="2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∞</m:t>
                            </m:r>
                          </m:sub>
                          <m:sup>
                            <m:sSub>
                              <m:sSubPr>
                                <m:ctrlPr>
                                  <a:rPr lang="en-US" sz="24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2400" b="0" i="1">
                                    <a:latin typeface="Cambria Math" panose="02040503050406030204" pitchFamily="18" charset="0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en-US" sz="2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𝛼</m:t>
                                </m:r>
                              </m:sub>
                            </m:sSub>
                          </m:sup>
                          <m:e>
                            <m:r>
                              <a:rPr lang="en-US" sz="24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  <m:r>
                              <a:rPr lang="en-US" sz="2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∙</m:t>
                            </m:r>
                            <m:r>
                              <a:rPr lang="en-US" sz="2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𝑓</m:t>
                            </m:r>
                            <m:d>
                              <m:dPr>
                                <m:ctrlPr>
                                  <a:rPr lang="en-US" sz="2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sz="2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𝑟</m:t>
                                </m:r>
                              </m:e>
                            </m:d>
                            <m:r>
                              <a:rPr lang="en-US" sz="2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𝑑𝑟</m:t>
                            </m:r>
                          </m:e>
                        </m:nary>
                      </m:num>
                      <m:den>
                        <m:nary>
                          <m:naryPr>
                            <m:ctrlPr>
                              <a:rPr lang="en-US" sz="2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sz="2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2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∞</m:t>
                            </m:r>
                          </m:sub>
                          <m:sup>
                            <m:sSub>
                              <m:sSubPr>
                                <m:ctrlPr>
                                  <a:rPr lang="en-US" sz="2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2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𝑟</m:t>
                                </m:r>
                              </m:e>
                              <m:sub>
                                <m:r>
                                  <a:rPr lang="en-US" sz="2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𝛼</m:t>
                                </m:r>
                              </m:sub>
                            </m:sSub>
                          </m:sup>
                          <m:e>
                            <m:r>
                              <a:rPr lang="en-US" sz="2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𝑓</m:t>
                            </m:r>
                            <m:d>
                              <m:dPr>
                                <m:ctrlPr>
                                  <a:rPr lang="en-US" sz="2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US" sz="24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𝑟</m:t>
                                </m:r>
                              </m:e>
                            </m:d>
                            <m:r>
                              <a:rPr lang="en-US" sz="24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𝑑𝑟</m:t>
                            </m:r>
                          </m:e>
                        </m:nary>
                      </m:den>
                    </m:f>
                    <m:r>
                      <a:rPr lang="en-US" sz="2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~</m:t>
                    </m:r>
                    <m:f>
                      <m:fPr>
                        <m:ctrlPr>
                          <a:rPr lang="en-US" sz="2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sz="2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</m:den>
                    </m:f>
                    <m:nary>
                      <m:naryPr>
                        <m:ctrlPr>
                          <a:rPr lang="en-US" sz="24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2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∞</m:t>
                        </m:r>
                      </m:sub>
                      <m:sup>
                        <m:sSub>
                          <m:sSubPr>
                            <m:ctrlPr>
                              <a:rPr lang="en-US" sz="24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24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e>
                          <m:sub>
                            <m:r>
                              <a:rPr lang="en-US" sz="2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𝛼</m:t>
                            </m:r>
                          </m:sub>
                        </m:sSub>
                      </m:sup>
                      <m:e>
                        <m:r>
                          <a:rPr lang="en-US" sz="2400" b="0" i="1">
                            <a:latin typeface="Cambria Math" panose="02040503050406030204" pitchFamily="18" charset="0"/>
                          </a:rPr>
                          <m:t>𝑟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∙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𝑓</m:t>
                        </m:r>
                        <m:d>
                          <m:dPr>
                            <m:ctrlPr>
                              <a:rPr lang="en-US" sz="2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2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𝑟</m:t>
                            </m:r>
                          </m:e>
                        </m:d>
                        <m:r>
                          <a:rPr lang="en-US" sz="2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𝑑𝑟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~</m:t>
                        </m:r>
                        <m:d>
                          <m:dPr>
                            <m:ctrlPr>
                              <a:rPr lang="en-US" sz="24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en-US" sz="2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2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en-US" sz="2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𝛼</m:t>
                                </m:r>
                              </m:den>
                            </m:f>
                          </m:e>
                        </m:d>
                      </m:e>
                    </m:nary>
                    <m:d>
                      <m:dPr>
                        <m:ctrlPr>
                          <a:rPr lang="en-US" sz="2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2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nary>
                              <m:naryPr>
                                <m:chr m:val="∑"/>
                                <m:ctrlPr>
                                  <a:rPr lang="en-US" sz="2400" b="0" i="1"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>
                                <m:r>
                                  <m:rPr>
                                    <m:brk m:alnAt="23"/>
                                  </m:rPr>
                                  <a:rPr lang="en-US" sz="2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  <m:sup>
                                <m:r>
                                  <a:rPr lang="en-US" sz="2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𝛼</m:t>
                                </m:r>
                                <m:r>
                                  <a:rPr lang="en-US" sz="2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∙</m:t>
                                </m:r>
                                <m:r>
                                  <a:rPr lang="en-US" sz="24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𝑁</m:t>
                                </m:r>
                              </m:sup>
                              <m:e>
                                <m:r>
                                  <a:rPr lang="en-US" sz="2400" b="0" i="1">
                                    <a:latin typeface="Cambria Math" panose="02040503050406030204" pitchFamily="18" charset="0"/>
                                  </a:rPr>
                                  <m:t>𝑟</m:t>
                                </m:r>
                              </m:e>
                            </m:nary>
                          </m:num>
                          <m:den>
                            <m:r>
                              <a:rPr lang="en-US" sz="24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den>
                        </m:f>
                      </m:e>
                    </m:d>
                    <m:r>
                      <a:rPr lang="en-US" sz="24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2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ctrlP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𝛼</m:t>
                            </m:r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∙</m:t>
                            </m:r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𝑁</m:t>
                            </m:r>
                          </m:sup>
                          <m:e>
                            <m:r>
                              <a:rPr lang="en-US" sz="12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e>
                        </m:nary>
                      </m:num>
                      <m:den>
                        <m:r>
                          <a:rPr lang="en-US" sz="2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∙</m:t>
                        </m:r>
                        <m:r>
                          <a:rPr lang="en-US" sz="24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𝑁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5691187" y="414336"/>
              <a:ext cx="9882188" cy="9862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2400" b="0" i="0">
                  <a:latin typeface="Cambria Math" panose="02040503050406030204" pitchFamily="18" charset="0"/>
                </a:rPr>
                <a:t>𝐶𝑉𝑎𝑅(</a:t>
              </a:r>
              <a:r>
                <a:rPr lang="en-US" sz="2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𝛼)</a:t>
              </a:r>
              <a:r>
                <a:rPr lang="en-US" sz="2400" b="0" i="0">
                  <a:latin typeface="Cambria Math" panose="02040503050406030204" pitchFamily="18" charset="0"/>
                </a:rPr>
                <a:t>=  (∫24_(−</a:t>
              </a:r>
              <a:r>
                <a:rPr lang="en-US" sz="2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∞)^(</a:t>
              </a:r>
              <a:r>
                <a:rPr lang="en-US" sz="2400" b="0" i="0">
                  <a:latin typeface="Cambria Math" panose="02040503050406030204" pitchFamily="18" charset="0"/>
                </a:rPr>
                <a:t>𝑟_</a:t>
              </a:r>
              <a:r>
                <a:rPr lang="en-US" sz="2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𝛼)▒〖</a:t>
              </a:r>
              <a:r>
                <a:rPr lang="en-US" sz="2400" b="0" i="0">
                  <a:latin typeface="Cambria Math" panose="02040503050406030204" pitchFamily="18" charset="0"/>
                </a:rPr>
                <a:t>𝑟</a:t>
              </a:r>
              <a:r>
                <a:rPr lang="en-US" sz="2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∙𝑓(𝑟)𝑑𝑟〗)/(</a:t>
              </a:r>
              <a:r>
                <a:rPr lang="en-US" sz="2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∫_(−∞)^(𝑟_𝛼)▒𝑓(𝑟)𝑑𝑟</a:t>
              </a:r>
              <a:r>
                <a:rPr lang="en-US" sz="2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2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~</a:t>
              </a:r>
              <a:r>
                <a:rPr lang="en-US" sz="2400" b="0" i="0">
                  <a:latin typeface="Cambria Math" panose="02040503050406030204" pitchFamily="18" charset="0"/>
                </a:rPr>
                <a:t>1/</a:t>
              </a:r>
              <a:r>
                <a:rPr lang="en-US" sz="2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 </a:t>
              </a:r>
              <a:r>
                <a:rPr lang="en-US" sz="2400" b="0" i="0">
                  <a:latin typeface="Cambria Math" panose="02040503050406030204" pitchFamily="18" charset="0"/>
                </a:rPr>
                <a:t>∫24_(−</a:t>
              </a:r>
              <a:r>
                <a:rPr lang="en-US" sz="2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∞)^(</a:t>
              </a:r>
              <a:r>
                <a:rPr lang="en-US" sz="2400" b="0" i="0">
                  <a:latin typeface="Cambria Math" panose="02040503050406030204" pitchFamily="18" charset="0"/>
                </a:rPr>
                <a:t>𝑟_</a:t>
              </a:r>
              <a:r>
                <a:rPr lang="en-US" sz="2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𝛼)▒〖</a:t>
              </a:r>
              <a:r>
                <a:rPr lang="en-US" sz="2400" b="0" i="0">
                  <a:latin typeface="Cambria Math" panose="02040503050406030204" pitchFamily="18" charset="0"/>
                </a:rPr>
                <a:t>𝑟</a:t>
              </a:r>
              <a:r>
                <a:rPr lang="en-US" sz="2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∙𝑓(𝑟)𝑑𝑟~(1/𝛼) 〗 </a:t>
              </a:r>
              <a:r>
                <a:rPr lang="en-US" sz="2400" b="0" i="0">
                  <a:latin typeface="Cambria Math" panose="02040503050406030204" pitchFamily="18" charset="0"/>
                </a:rPr>
                <a:t>((∑24_1^(</a:t>
              </a:r>
              <a:r>
                <a:rPr lang="en-US" sz="2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𝛼∙𝑁)▒</a:t>
              </a:r>
              <a:r>
                <a:rPr lang="en-US" sz="2400" b="0" i="0">
                  <a:latin typeface="Cambria Math" panose="02040503050406030204" pitchFamily="18" charset="0"/>
                </a:rPr>
                <a:t>𝑟)/𝑁)=(</a:t>
              </a:r>
              <a:r>
                <a:rPr lang="en-US" sz="12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∑_1^(𝛼∙𝑁)▒𝑟</a:t>
              </a:r>
              <a:r>
                <a:rPr lang="en-US" sz="2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)/(</a:t>
              </a:r>
              <a:r>
                <a:rPr lang="en-US" sz="2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𝛼∙𝑁)</a:t>
              </a:r>
              <a:endParaRPr lang="en-US" sz="1100"/>
            </a:p>
          </xdr:txBody>
        </xdr:sp>
      </mc:Fallback>
    </mc:AlternateContent>
    <xdr:clientData/>
  </xdr:oneCellAnchor>
  <xdr:twoCellAnchor editAs="oneCell">
    <xdr:from>
      <xdr:col>9</xdr:col>
      <xdr:colOff>533400</xdr:colOff>
      <xdr:row>9</xdr:row>
      <xdr:rowOff>0</xdr:rowOff>
    </xdr:from>
    <xdr:to>
      <xdr:col>21</xdr:col>
      <xdr:colOff>542925</xdr:colOff>
      <xdr:row>34</xdr:row>
      <xdr:rowOff>38100</xdr:rowOff>
    </xdr:to>
    <xdr:pic>
      <xdr:nvPicPr>
        <xdr:cNvPr id="3" name="Picture 2" descr="Image result for expected shortfall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0200" y="1714500"/>
          <a:ext cx="7324725" cy="480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5</xdr:col>
      <xdr:colOff>138112</xdr:colOff>
      <xdr:row>3</xdr:row>
      <xdr:rowOff>100012</xdr:rowOff>
    </xdr:from>
    <xdr:ext cx="500063" cy="4750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300-000004000000}"/>
                </a:ext>
              </a:extLst>
            </xdr:cNvPr>
            <xdr:cNvSpPr txBox="1"/>
          </xdr:nvSpPr>
          <xdr:spPr>
            <a:xfrm>
              <a:off x="2576512" y="671512"/>
              <a:ext cx="500063" cy="4750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  <m:r>
                          <a:rPr lang="en-US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∙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𝑁</m:t>
                        </m:r>
                      </m:sup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𝑟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=</m:t>
                        </m:r>
                      </m:e>
                    </m:nary>
                  </m:oMath>
                </m:oMathPara>
              </a14:m>
              <a:endParaRPr lang="en-US" sz="10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2576512" y="671512"/>
              <a:ext cx="500063" cy="4750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∑24_</a:t>
              </a:r>
              <a:r>
                <a:rPr lang="en-US" sz="1100" b="0" i="0">
                  <a:latin typeface="Cambria Math" panose="02040503050406030204" pitchFamily="18" charset="0"/>
                </a:rPr>
                <a:t>1^(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𝛼∙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𝑁)▒〖</a:t>
              </a:r>
              <a:r>
                <a:rPr lang="en-US" sz="1100" b="0" i="0">
                  <a:latin typeface="Cambria Math" panose="02040503050406030204" pitchFamily="18" charset="0"/>
                </a:rPr>
                <a:t>𝑟=〗</a:t>
              </a:r>
              <a:endParaRPr lang="en-US" sz="10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200026</xdr:colOff>
      <xdr:row>16</xdr:row>
      <xdr:rowOff>9525</xdr:rowOff>
    </xdr:from>
    <xdr:to>
      <xdr:col>6</xdr:col>
      <xdr:colOff>352426</xdr:colOff>
      <xdr:row>17</xdr:row>
      <xdr:rowOff>95250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500-000002000000}"/>
                </a:ext>
              </a:extLst>
            </xdr:cNvPr>
            <xdr:cNvSpPr txBox="1"/>
          </xdr:nvSpPr>
          <xdr:spPr>
            <a:xfrm>
              <a:off x="1447801" y="2486025"/>
              <a:ext cx="2800350" cy="27622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100" i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β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</m:sub>
                    </m:sSub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sub>
                    </m:sSub>
                    <m:sSub>
                      <m:sSubPr>
                        <m:ctrlP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100" b="0" i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β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sub>
                    </m:sSub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+(1−</m:t>
                    </m:r>
                    <m:sSub>
                      <m:sSubPr>
                        <m:ctrlPr>
                          <a:rPr lang="en-US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𝑤</m:t>
                        </m:r>
                      </m:e>
                      <m:sub>
                        <m:r>
                          <a:rPr lang="en-US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sub>
                    </m:sSub>
                    <m:r>
                      <a:rPr lang="en-US" sz="11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  <m:sSub>
                      <m:sSubPr>
                        <m:ctrlPr>
                          <a:rPr lang="en-US" sz="110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sz="1100" i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β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𝑌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447801" y="2486025"/>
              <a:ext cx="2800350" cy="27622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β_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𝑝=𝑤_𝑥 β_𝑥+(1−</a:t>
              </a:r>
              <a:r>
                <a:rPr lang="en-US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𝑤_𝑥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en-US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β_</a:t>
              </a:r>
              <a:r>
                <a:rPr lang="en-US" sz="11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𝑌</a:t>
              </a:r>
              <a:endParaRPr lang="en-US" sz="1100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www.itl.nist.gov/div898/handbook/eda/section3/eda35b.htm" TargetMode="External"/><Relationship Id="rId1" Type="http://schemas.openxmlformats.org/officeDocument/2006/relationships/hyperlink" Target="https://www.blackwellpublishing.com/content/BPL_Images/Content_store/Sample_chapter/0631227091/Allen_C01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56"/>
  <sheetViews>
    <sheetView workbookViewId="0">
      <selection activeCell="P9" sqref="P9"/>
    </sheetView>
  </sheetViews>
  <sheetFormatPr defaultRowHeight="15" x14ac:dyDescent="0.25"/>
  <cols>
    <col min="1" max="1" width="10.7109375" bestFit="1" customWidth="1"/>
    <col min="2" max="3" width="9.5703125" bestFit="1" customWidth="1"/>
    <col min="4" max="5" width="10.28515625" bestFit="1" customWidth="1"/>
    <col min="6" max="6" width="9.5703125" bestFit="1" customWidth="1"/>
    <col min="7" max="7" width="9.5703125" style="16" bestFit="1" customWidth="1"/>
    <col min="8" max="8" width="9.140625" style="18"/>
  </cols>
  <sheetData>
    <row r="1" spans="1:24" x14ac:dyDescent="0.25">
      <c r="A1" t="s">
        <v>0</v>
      </c>
      <c r="G1" s="15"/>
      <c r="M1" s="11" t="s">
        <v>12</v>
      </c>
      <c r="N1" s="12" t="s">
        <v>13</v>
      </c>
    </row>
    <row r="2" spans="1:24" x14ac:dyDescent="0.25">
      <c r="A2" t="s">
        <v>1</v>
      </c>
      <c r="I2" s="9" t="s">
        <v>54</v>
      </c>
      <c r="J2" s="9"/>
      <c r="K2" s="9"/>
      <c r="L2" s="9"/>
      <c r="M2" s="8">
        <v>0.2</v>
      </c>
      <c r="N2" s="10">
        <v>0.8</v>
      </c>
      <c r="S2" s="13" t="s">
        <v>14</v>
      </c>
      <c r="T2" s="57">
        <v>1E-4</v>
      </c>
      <c r="U2" s="7" t="s">
        <v>142</v>
      </c>
    </row>
    <row r="3" spans="1:24" x14ac:dyDescent="0.25">
      <c r="A3" s="4" t="s">
        <v>6</v>
      </c>
      <c r="B3" s="19">
        <f>COVAR(B5:B256,$G$5:$G$256)/VAR($G$5:$G$256)</f>
        <v>1.4326779377349772</v>
      </c>
      <c r="C3" s="19">
        <f t="shared" ref="C3:F3" si="0">COVAR(C5:C256,$G$5:$G$256)/VAR($G$5:$G$256)</f>
        <v>1.2879949834233202</v>
      </c>
      <c r="D3" s="19">
        <f>COVAR(D5:D256,$G$5:$G$256)/VAR($G$5:$G$256)</f>
        <v>0.87541309360117137</v>
      </c>
      <c r="E3" s="19">
        <f t="shared" si="0"/>
        <v>1.2717815386649063</v>
      </c>
      <c r="F3" s="19">
        <f t="shared" si="0"/>
        <v>2.2066626746463109</v>
      </c>
      <c r="G3" s="19">
        <f>COVAR(G5:G256,$G$5:$G$256)/VAR($G$5:$G$256)</f>
        <v>0.99603174603174505</v>
      </c>
      <c r="I3" s="50">
        <f>AVERAGE(I5:I256)</f>
        <v>1.4939213634862544E-3</v>
      </c>
      <c r="J3" s="50">
        <f t="shared" ref="J3:K3" si="1">AVERAGE(J5:J256)</f>
        <v>1.5966042419240077E-3</v>
      </c>
      <c r="K3" s="50">
        <f t="shared" si="1"/>
        <v>6.2527377845048937E-4</v>
      </c>
      <c r="L3" s="50">
        <f>AVERAGE(L5:L256)</f>
        <v>2.1394224493085424E-3</v>
      </c>
      <c r="M3" s="50">
        <f>AVERAGE(M5:M256)</f>
        <v>6.5643778962435001E-4</v>
      </c>
      <c r="N3" s="6" t="s">
        <v>11</v>
      </c>
    </row>
    <row r="4" spans="1:24" x14ac:dyDescent="0.25">
      <c r="A4" t="s">
        <v>4</v>
      </c>
      <c r="B4" s="2" t="s">
        <v>2</v>
      </c>
      <c r="C4" s="6" t="s">
        <v>50</v>
      </c>
      <c r="D4" s="6" t="s">
        <v>51</v>
      </c>
      <c r="E4" s="6" t="s">
        <v>52</v>
      </c>
      <c r="F4" s="6" t="s">
        <v>53</v>
      </c>
      <c r="G4" s="17" t="s">
        <v>3</v>
      </c>
      <c r="H4"/>
      <c r="I4" s="5" t="s">
        <v>7</v>
      </c>
      <c r="J4" s="5" t="s">
        <v>8</v>
      </c>
      <c r="K4" s="5" t="s">
        <v>9</v>
      </c>
      <c r="L4" s="5" t="s">
        <v>10</v>
      </c>
      <c r="M4" s="14" t="str">
        <f>G4</f>
        <v>SP500</v>
      </c>
      <c r="P4" s="20" t="s">
        <v>23</v>
      </c>
      <c r="Q4" s="1"/>
    </row>
    <row r="5" spans="1:24" x14ac:dyDescent="0.25">
      <c r="A5" s="3">
        <v>42725</v>
      </c>
      <c r="B5">
        <v>-9.3510034887220091E-3</v>
      </c>
      <c r="C5">
        <v>-8.0423791977014445E-4</v>
      </c>
      <c r="D5">
        <v>-1.3368985948416306E-3</v>
      </c>
      <c r="E5">
        <v>-5.2034350625072157E-3</v>
      </c>
      <c r="F5">
        <v>6.2559824887589311E-3</v>
      </c>
      <c r="G5" s="16">
        <f>LN('^GSPC (8)'!E3/'^GSPC (8)'!E2)</f>
        <v>-2.4603856692401176E-3</v>
      </c>
      <c r="I5">
        <f>$M$2*B5+$N$2*C5</f>
        <v>-2.5135910335605176E-3</v>
      </c>
      <c r="J5">
        <f>$M$2*B5+$N$2*D5</f>
        <v>-2.9397195736177066E-3</v>
      </c>
      <c r="K5">
        <f>$M$2*B5+$N$2*E5</f>
        <v>-6.0329487477501749E-3</v>
      </c>
      <c r="L5">
        <f>$M$2*B5+$N$2*F5</f>
        <v>3.1345852932627436E-3</v>
      </c>
      <c r="M5">
        <f t="shared" ref="M5:M68" si="2">G5</f>
        <v>-2.4603856692401176E-3</v>
      </c>
      <c r="P5" s="5" t="s">
        <v>7</v>
      </c>
      <c r="Q5" s="5" t="s">
        <v>8</v>
      </c>
      <c r="R5" s="5" t="s">
        <v>9</v>
      </c>
      <c r="S5" s="5" t="s">
        <v>10</v>
      </c>
    </row>
    <row r="6" spans="1:24" x14ac:dyDescent="0.25">
      <c r="A6" s="3">
        <v>42726</v>
      </c>
      <c r="B6">
        <v>-1.5314235399461317E-2</v>
      </c>
      <c r="C6">
        <v>-5.5434303233225235E-3</v>
      </c>
      <c r="D6">
        <v>-2.6121042279250665E-3</v>
      </c>
      <c r="E6">
        <v>-2.0247509901562759E-2</v>
      </c>
      <c r="F6">
        <v>1.2022301108868804E-2</v>
      </c>
      <c r="G6" s="16">
        <f>LN('^GSPC (8)'!E4/'^GSPC (8)'!E3)</f>
        <v>-1.8647113534051916E-3</v>
      </c>
      <c r="I6">
        <f t="shared" ref="I6:I69" si="3">$M$2*B6+$N$2*C6</f>
        <v>-7.4975913385502821E-3</v>
      </c>
      <c r="J6">
        <f t="shared" ref="J6:J69" si="4">$M$2*B6+$N$2*D6</f>
        <v>-5.1525304622323173E-3</v>
      </c>
      <c r="K6">
        <f t="shared" ref="K6:K69" si="5">$M$2*B6+$N$2*E6</f>
        <v>-1.9260855001142472E-2</v>
      </c>
      <c r="L6">
        <f t="shared" ref="L6:L69" si="6">$M$2*B6+$N$2*F6</f>
        <v>6.5549938072027806E-3</v>
      </c>
      <c r="M6">
        <f t="shared" si="2"/>
        <v>-1.8647113534051916E-3</v>
      </c>
      <c r="P6" s="21">
        <f>I3-($T$2+P9*($M$3-$T$2))</f>
        <v>6.6113086920423084E-4</v>
      </c>
      <c r="Q6" s="21">
        <f>J3-($T$2+Q9*($M$3-$T$2))</f>
        <v>9.4747467149132306E-4</v>
      </c>
      <c r="R6" s="21">
        <f>K3-($T$2+R9*($M$3-$T$2))</f>
        <v>-2.0029929714067949E-4</v>
      </c>
      <c r="S6" s="21">
        <f>L3-($T$2+S9*($M$3-$T$2))</f>
        <v>8.9768681942377815E-4</v>
      </c>
      <c r="U6" s="21"/>
      <c r="V6" s="21"/>
      <c r="W6" s="21"/>
      <c r="X6" s="21"/>
    </row>
    <row r="7" spans="1:24" x14ac:dyDescent="0.25">
      <c r="A7" t="s">
        <v>5</v>
      </c>
      <c r="B7">
        <v>-6.4743084204346288E-3</v>
      </c>
      <c r="C7">
        <v>-7.5314873328043187E-3</v>
      </c>
      <c r="D7">
        <v>2.4783160144672216E-3</v>
      </c>
      <c r="E7">
        <v>0</v>
      </c>
      <c r="F7">
        <v>2.4622000899881064E-2</v>
      </c>
      <c r="G7" s="16">
        <f>LN('^GSPC (8)'!E5/'^GSPC (8)'!E4)</f>
        <v>1.2509324798275364E-3</v>
      </c>
      <c r="I7">
        <f t="shared" si="3"/>
        <v>-7.3200515503303813E-3</v>
      </c>
      <c r="J7">
        <f t="shared" si="4"/>
        <v>6.8779112748685168E-4</v>
      </c>
      <c r="K7">
        <f t="shared" si="5"/>
        <v>-1.2948616840869258E-3</v>
      </c>
      <c r="L7">
        <f t="shared" si="6"/>
        <v>1.8402739035817926E-2</v>
      </c>
      <c r="M7">
        <f t="shared" si="2"/>
        <v>1.2509324798275364E-3</v>
      </c>
      <c r="P7" s="20" t="s">
        <v>15</v>
      </c>
      <c r="Q7" s="1"/>
    </row>
    <row r="8" spans="1:24" x14ac:dyDescent="0.25">
      <c r="B8">
        <v>6.4743084204344839E-3</v>
      </c>
      <c r="C8">
        <v>1.4112593495023302E-2</v>
      </c>
      <c r="D8">
        <v>-6.6900819560054817E-5</v>
      </c>
      <c r="E8">
        <v>-4.2116586192007758E-3</v>
      </c>
      <c r="F8">
        <v>6.6426890096634494E-2</v>
      </c>
      <c r="G8" s="16">
        <f>LN('^GSPC (8)'!E6/'^GSPC (8)'!E5)</f>
        <v>2.2458490147972553E-3</v>
      </c>
      <c r="I8">
        <f t="shared" si="3"/>
        <v>1.258493648010554E-2</v>
      </c>
      <c r="J8">
        <f t="shared" si="4"/>
        <v>1.241341028438853E-3</v>
      </c>
      <c r="K8">
        <f t="shared" si="5"/>
        <v>-2.0744652112737239E-3</v>
      </c>
      <c r="L8">
        <f t="shared" si="6"/>
        <v>5.4436373761394499E-2</v>
      </c>
      <c r="M8">
        <f t="shared" si="2"/>
        <v>2.2458490147972553E-3</v>
      </c>
      <c r="P8" s="5" t="s">
        <v>7</v>
      </c>
      <c r="Q8" s="5" t="s">
        <v>8</v>
      </c>
      <c r="R8" s="5" t="s">
        <v>9</v>
      </c>
      <c r="S8" s="5" t="s">
        <v>10</v>
      </c>
    </row>
    <row r="9" spans="1:24" x14ac:dyDescent="0.25">
      <c r="B9">
        <v>1.6142905520075895E-2</v>
      </c>
      <c r="C9">
        <v>9.4585921972111767E-4</v>
      </c>
      <c r="D9">
        <v>2.8727013108288475E-3</v>
      </c>
      <c r="E9">
        <v>-1.1034175708138281E-2</v>
      </c>
      <c r="F9">
        <v>-7.1266410133550728E-2</v>
      </c>
      <c r="G9" s="16">
        <f>LN('^GSPC (8)'!E7/'^GSPC (8)'!E6)</f>
        <v>-8.3916407368539048E-3</v>
      </c>
      <c r="I9">
        <f t="shared" si="3"/>
        <v>3.9852684797920734E-3</v>
      </c>
      <c r="J9">
        <f t="shared" si="4"/>
        <v>5.5267421526782575E-3</v>
      </c>
      <c r="K9">
        <f t="shared" si="5"/>
        <v>-5.5987594624954447E-3</v>
      </c>
      <c r="L9">
        <f t="shared" si="6"/>
        <v>-5.3784547002825409E-2</v>
      </c>
      <c r="M9">
        <f t="shared" si="2"/>
        <v>-8.3916407368539048E-3</v>
      </c>
      <c r="P9" s="22">
        <f>$M$2*$B$3+$N$2*C3</f>
        <v>1.3169315742856518</v>
      </c>
      <c r="Q9" s="22">
        <f t="shared" ref="Q9:S9" si="7">$M$2*$B$3+$N$2*D3</f>
        <v>0.98686606242793262</v>
      </c>
      <c r="R9" s="22">
        <f t="shared" si="7"/>
        <v>1.3039608184789206</v>
      </c>
      <c r="S9" s="22">
        <f t="shared" si="7"/>
        <v>2.0518657272640444</v>
      </c>
      <c r="U9" t="s">
        <v>24</v>
      </c>
    </row>
    <row r="10" spans="1:24" x14ac:dyDescent="0.25">
      <c r="B10">
        <v>1.379473230488165E-3</v>
      </c>
      <c r="C10">
        <v>-9.0810117026679984E-3</v>
      </c>
      <c r="D10">
        <v>-4.1446680095182662E-3</v>
      </c>
      <c r="E10">
        <v>-2.8462085432390868E-4</v>
      </c>
      <c r="F10">
        <v>1.975775708326304E-2</v>
      </c>
      <c r="G10" s="16">
        <f>LN('^GSPC (8)'!E8/'^GSPC (8)'!E7)</f>
        <v>-2.9334768322500485E-4</v>
      </c>
      <c r="I10">
        <f t="shared" si="3"/>
        <v>-6.9889147160367661E-3</v>
      </c>
      <c r="J10">
        <f t="shared" si="4"/>
        <v>-3.03983976151698E-3</v>
      </c>
      <c r="K10">
        <f t="shared" si="5"/>
        <v>4.8197962638506057E-5</v>
      </c>
      <c r="L10">
        <f t="shared" si="6"/>
        <v>1.6082100312708066E-2</v>
      </c>
      <c r="M10">
        <f t="shared" si="2"/>
        <v>-2.9334768322500485E-4</v>
      </c>
      <c r="P10" s="7">
        <f>COVAR(I5:I256,$M$5:$M$256)/VAR($M$5:$M$256)</f>
        <v>1.3169315742856516</v>
      </c>
      <c r="Q10" s="7">
        <f>COVAR(J5:J256,$M$5:$M$256)/VAR($M$5:$M$256)</f>
        <v>0.98686606242793251</v>
      </c>
      <c r="R10" s="7">
        <f t="shared" ref="R10:S10" si="8">COVAR(K5:K256,$M$5:$M$256)/VAR($M$5:$M$256)</f>
        <v>1.3039608184789202</v>
      </c>
      <c r="S10" s="7">
        <f t="shared" si="8"/>
        <v>2.0518657272640453</v>
      </c>
      <c r="T10" s="7"/>
      <c r="U10" s="7" t="s">
        <v>25</v>
      </c>
      <c r="V10" s="7"/>
    </row>
    <row r="11" spans="1:24" x14ac:dyDescent="0.25">
      <c r="B11">
        <v>-1.3601903162813102E-2</v>
      </c>
      <c r="C11">
        <v>-2.0172072898201544E-2</v>
      </c>
      <c r="D11">
        <v>4.811556997221896E-3</v>
      </c>
      <c r="E11">
        <v>-8.5739023170504376E-3</v>
      </c>
      <c r="F11">
        <v>-4.3000638890282251E-2</v>
      </c>
      <c r="G11" s="16">
        <f>LN('^GSPC (8)'!E9/'^GSPC (8)'!E8)</f>
        <v>-4.6478348568878983E-3</v>
      </c>
      <c r="I11">
        <f t="shared" si="3"/>
        <v>-1.8858038951123857E-2</v>
      </c>
      <c r="J11">
        <f t="shared" si="4"/>
        <v>1.1288649652148965E-3</v>
      </c>
      <c r="K11">
        <f t="shared" si="5"/>
        <v>-9.5795024862029704E-3</v>
      </c>
      <c r="L11">
        <f t="shared" si="6"/>
        <v>-3.7120891744788422E-2</v>
      </c>
      <c r="M11">
        <f t="shared" si="2"/>
        <v>-4.6478348568878983E-3</v>
      </c>
      <c r="P11" s="23"/>
      <c r="Q11" s="23"/>
      <c r="R11" s="23"/>
      <c r="S11" s="23"/>
    </row>
    <row r="12" spans="1:24" x14ac:dyDescent="0.25">
      <c r="B12">
        <v>3.4069257013353643E-2</v>
      </c>
      <c r="C12">
        <v>5.0547323603063075E-3</v>
      </c>
      <c r="D12">
        <v>6.6445427186685108E-3</v>
      </c>
      <c r="E12">
        <v>8.8585231713744442E-3</v>
      </c>
      <c r="F12">
        <v>-4.5325084868332047E-2</v>
      </c>
      <c r="G12" s="16">
        <f>LN('^GSPC (8)'!E10/'^GSPC (8)'!E9)</f>
        <v>8.4507667536269683E-3</v>
      </c>
      <c r="I12">
        <f t="shared" si="3"/>
        <v>1.0857637290915776E-2</v>
      </c>
      <c r="J12">
        <f t="shared" si="4"/>
        <v>1.2129485577605539E-2</v>
      </c>
      <c r="K12">
        <f t="shared" si="5"/>
        <v>1.3900669939770285E-2</v>
      </c>
      <c r="L12">
        <f t="shared" si="6"/>
        <v>-2.9446216491994911E-2</v>
      </c>
      <c r="M12">
        <f t="shared" si="2"/>
        <v>8.4507667536269683E-3</v>
      </c>
    </row>
    <row r="13" spans="1:24" x14ac:dyDescent="0.25">
      <c r="B13">
        <v>4.0436233569742935E-3</v>
      </c>
      <c r="C13">
        <v>4.6464127750597889E-3</v>
      </c>
      <c r="D13">
        <v>1.4464420491566713E-2</v>
      </c>
      <c r="E13">
        <v>5.3722716345822909E-2</v>
      </c>
      <c r="F13">
        <v>2.3063008540397074E-2</v>
      </c>
      <c r="G13" s="16">
        <f>LN('^GSPC (8)'!E11/'^GSPC (8)'!E10)</f>
        <v>5.70596382591232E-3</v>
      </c>
      <c r="I13">
        <f t="shared" si="3"/>
        <v>4.5258548914426898E-3</v>
      </c>
      <c r="J13">
        <f t="shared" si="4"/>
        <v>1.238026106464823E-2</v>
      </c>
      <c r="K13">
        <f t="shared" si="5"/>
        <v>4.3786897748053187E-2</v>
      </c>
      <c r="L13">
        <f t="shared" si="6"/>
        <v>1.9259131503712518E-2</v>
      </c>
      <c r="M13">
        <f t="shared" si="2"/>
        <v>5.70596382591232E-3</v>
      </c>
    </row>
    <row r="14" spans="1:24" x14ac:dyDescent="0.25">
      <c r="B14">
        <v>9.3721936356982415E-3</v>
      </c>
      <c r="C14">
        <v>3.0269695139558895E-2</v>
      </c>
      <c r="D14">
        <v>1.9563097207609013E-3</v>
      </c>
      <c r="E14">
        <v>-1.9053407357508313E-2</v>
      </c>
      <c r="F14">
        <v>-2.5713356104078225E-2</v>
      </c>
      <c r="G14" s="16">
        <f>LN('^GSPC (8)'!E12/'^GSPC (8)'!E11)</f>
        <v>-7.7096760248118474E-4</v>
      </c>
      <c r="I14">
        <f t="shared" si="3"/>
        <v>2.6090194838786766E-2</v>
      </c>
      <c r="J14">
        <f t="shared" si="4"/>
        <v>3.4394865037483697E-3</v>
      </c>
      <c r="K14">
        <f t="shared" si="5"/>
        <v>-1.3368287158867002E-2</v>
      </c>
      <c r="L14">
        <f t="shared" si="6"/>
        <v>-1.869624615612293E-2</v>
      </c>
      <c r="M14">
        <f t="shared" si="2"/>
        <v>-7.7096760248118474E-4</v>
      </c>
    </row>
    <row r="15" spans="1:24" ht="18.75" x14ac:dyDescent="0.3">
      <c r="B15">
        <v>-1.5037904420817979E-2</v>
      </c>
      <c r="C15">
        <v>1.9715918608261052E-2</v>
      </c>
      <c r="D15">
        <v>1.3020835172982007E-3</v>
      </c>
      <c r="E15">
        <v>-1.1052806482061603E-2</v>
      </c>
      <c r="F15">
        <v>1.3278851887604746E-2</v>
      </c>
      <c r="G15" s="16">
        <f>LN('^GSPC (8)'!E13/'^GSPC (8)'!E12)</f>
        <v>3.5107889747143313E-3</v>
      </c>
      <c r="I15">
        <f t="shared" si="3"/>
        <v>1.2765154002445246E-2</v>
      </c>
      <c r="J15">
        <f t="shared" si="4"/>
        <v>-1.9659140703250349E-3</v>
      </c>
      <c r="K15">
        <f t="shared" si="5"/>
        <v>-1.1849826069812879E-2</v>
      </c>
      <c r="L15">
        <f t="shared" si="6"/>
        <v>7.6155006259202018E-3</v>
      </c>
      <c r="M15">
        <f t="shared" si="2"/>
        <v>3.5107889747143313E-3</v>
      </c>
      <c r="Q15" s="66" t="s">
        <v>133</v>
      </c>
    </row>
    <row r="16" spans="1:24" x14ac:dyDescent="0.25">
      <c r="B16">
        <v>-2.9806553559461233E-3</v>
      </c>
      <c r="C16">
        <v>1.167665620065829E-3</v>
      </c>
      <c r="D16">
        <v>-2.6058646667816735E-3</v>
      </c>
      <c r="E16">
        <v>5.5544445872492956E-4</v>
      </c>
      <c r="F16">
        <v>3.9742858027749253E-2</v>
      </c>
      <c r="G16" s="16">
        <f>LN('^GSPC (8)'!E14/'^GSPC (8)'!E13)</f>
        <v>-3.5549054171999466E-3</v>
      </c>
      <c r="I16">
        <f t="shared" si="3"/>
        <v>3.3800142486343848E-4</v>
      </c>
      <c r="J16">
        <f t="shared" si="4"/>
        <v>-2.6808228046145636E-3</v>
      </c>
      <c r="K16">
        <f t="shared" si="5"/>
        <v>-1.5177550420928103E-4</v>
      </c>
      <c r="L16">
        <f t="shared" si="6"/>
        <v>3.1198155351010181E-2</v>
      </c>
      <c r="M16">
        <f t="shared" si="2"/>
        <v>-3.5549054171999466E-3</v>
      </c>
    </row>
    <row r="17" spans="2:13" x14ac:dyDescent="0.25">
      <c r="B17">
        <v>4.5359931314694395E-2</v>
      </c>
      <c r="C17">
        <v>-1.2806960421484601E-3</v>
      </c>
      <c r="D17">
        <v>3.9062549670652105E-3</v>
      </c>
      <c r="E17">
        <v>3.6536235910646704E-2</v>
      </c>
      <c r="F17">
        <v>-7.5789649331893458E-3</v>
      </c>
      <c r="G17" s="16">
        <f>LN('^GSPC (8)'!E15/'^GSPC (8)'!E14)</f>
        <v>0</v>
      </c>
      <c r="I17">
        <f t="shared" si="3"/>
        <v>8.0474294292201109E-3</v>
      </c>
      <c r="J17">
        <f t="shared" si="4"/>
        <v>1.2196990236591048E-2</v>
      </c>
      <c r="K17">
        <f t="shared" si="5"/>
        <v>3.8300974991456245E-2</v>
      </c>
      <c r="L17">
        <f t="shared" si="6"/>
        <v>3.0088143163874027E-3</v>
      </c>
      <c r="M17">
        <f t="shared" si="2"/>
        <v>0</v>
      </c>
    </row>
    <row r="18" spans="2:13" x14ac:dyDescent="0.25">
      <c r="B18">
        <v>2.1042602928625507E-2</v>
      </c>
      <c r="C18">
        <v>3.9124218064256954E-3</v>
      </c>
      <c r="D18">
        <v>7.1220760744131334E-3</v>
      </c>
      <c r="E18">
        <v>1.5936672160798217E-2</v>
      </c>
      <c r="F18">
        <v>-1.23802268198755E-2</v>
      </c>
      <c r="G18" s="16">
        <f>LN('^GSPC (8)'!E16/'^GSPC (8)'!E15)</f>
        <v>2.825642382662228E-3</v>
      </c>
      <c r="I18">
        <f t="shared" si="3"/>
        <v>7.3384580308656581E-3</v>
      </c>
      <c r="J18">
        <f t="shared" si="4"/>
        <v>9.9061814452556084E-3</v>
      </c>
      <c r="K18">
        <f t="shared" si="5"/>
        <v>1.6957858314363677E-2</v>
      </c>
      <c r="L18">
        <f t="shared" si="6"/>
        <v>-5.695660870175299E-3</v>
      </c>
      <c r="M18">
        <f t="shared" si="2"/>
        <v>2.825642382662228E-3</v>
      </c>
    </row>
    <row r="19" spans="2:13" x14ac:dyDescent="0.25">
      <c r="B19">
        <v>9.1001888462157281E-3</v>
      </c>
      <c r="C19">
        <v>1.8132024397187016E-2</v>
      </c>
      <c r="D19">
        <v>2.5773210143003192E-3</v>
      </c>
      <c r="E19">
        <v>-1.1662019417419955E-2</v>
      </c>
      <c r="F19">
        <v>-1.6491284100474228E-2</v>
      </c>
      <c r="G19" s="16">
        <f>LN('^GSPC (8)'!E17/'^GSPC (8)'!E16)</f>
        <v>-2.1471124147148762E-3</v>
      </c>
      <c r="I19">
        <f t="shared" si="3"/>
        <v>1.632565728699276E-2</v>
      </c>
      <c r="J19">
        <f t="shared" si="4"/>
        <v>3.8818945806834014E-3</v>
      </c>
      <c r="K19">
        <f t="shared" si="5"/>
        <v>-7.5095777646928185E-3</v>
      </c>
      <c r="L19">
        <f t="shared" si="6"/>
        <v>-1.1372989511136238E-2</v>
      </c>
      <c r="M19">
        <f t="shared" si="2"/>
        <v>-2.1471124147148762E-3</v>
      </c>
    </row>
    <row r="20" spans="2:13" x14ac:dyDescent="0.25">
      <c r="B20">
        <v>2.5131452656017312E-3</v>
      </c>
      <c r="C20">
        <v>4.2924309956702926E-3</v>
      </c>
      <c r="D20">
        <v>5.7747994938839578E-3</v>
      </c>
      <c r="E20">
        <v>-4.54237266110313E-3</v>
      </c>
      <c r="F20">
        <v>-9.6698408769740213E-5</v>
      </c>
      <c r="G20" s="16">
        <f>LN('^GSPC (8)'!E18/'^GSPC (8)'!E17)</f>
        <v>1.8481317595456588E-3</v>
      </c>
      <c r="I20">
        <f t="shared" si="3"/>
        <v>3.93657384965658E-3</v>
      </c>
      <c r="J20">
        <f t="shared" si="4"/>
        <v>5.1224686482275123E-3</v>
      </c>
      <c r="K20">
        <f t="shared" si="5"/>
        <v>-3.1312690757621577E-3</v>
      </c>
      <c r="L20">
        <f t="shared" si="6"/>
        <v>4.2527032610455406E-4</v>
      </c>
      <c r="M20">
        <f t="shared" si="2"/>
        <v>1.8481317595456588E-3</v>
      </c>
    </row>
    <row r="21" spans="2:13" x14ac:dyDescent="0.25">
      <c r="B21">
        <v>2.509223316193432E-4</v>
      </c>
      <c r="C21">
        <v>-9.1219840871019902E-3</v>
      </c>
      <c r="D21">
        <v>-7.0626296783126343E-3</v>
      </c>
      <c r="E21">
        <v>-8.0372407804468889E-4</v>
      </c>
      <c r="F21">
        <v>-2.2686012396186145E-2</v>
      </c>
      <c r="G21" s="16">
        <f>LN('^GSPC (8)'!E19/'^GSPC (8)'!E18)</f>
        <v>-2.9719144556663584E-3</v>
      </c>
      <c r="I21">
        <f t="shared" si="3"/>
        <v>-7.2474028033577241E-3</v>
      </c>
      <c r="J21">
        <f t="shared" si="4"/>
        <v>-5.5999192763262397E-3</v>
      </c>
      <c r="K21">
        <f t="shared" si="5"/>
        <v>-5.9279479611188258E-4</v>
      </c>
      <c r="L21">
        <f t="shared" si="6"/>
        <v>-1.8098625450625048E-2</v>
      </c>
      <c r="M21">
        <f t="shared" si="2"/>
        <v>-2.9719144556663584E-3</v>
      </c>
    </row>
    <row r="22" spans="2:13" x14ac:dyDescent="0.25">
      <c r="B22">
        <v>7.7491203354565765E-3</v>
      </c>
      <c r="C22">
        <v>-2.7702108587150894E-3</v>
      </c>
      <c r="D22">
        <v>-6.4453756662523527E-4</v>
      </c>
      <c r="E22">
        <v>4.2792254580808625E-3</v>
      </c>
      <c r="F22">
        <v>1.8034361339912378E-2</v>
      </c>
      <c r="G22" s="16">
        <f>LN('^GSPC (8)'!E20/'^GSPC (8)'!E19)</f>
        <v>1.7622004694819377E-3</v>
      </c>
      <c r="I22">
        <f t="shared" si="3"/>
        <v>-6.6634461988075645E-4</v>
      </c>
      <c r="J22">
        <f t="shared" si="4"/>
        <v>1.0341940137911271E-3</v>
      </c>
      <c r="K22">
        <f t="shared" si="5"/>
        <v>4.9732044335560055E-3</v>
      </c>
      <c r="L22">
        <f t="shared" si="6"/>
        <v>1.5977313139021218E-2</v>
      </c>
      <c r="M22">
        <f t="shared" si="2"/>
        <v>1.7622004694819377E-3</v>
      </c>
    </row>
    <row r="23" spans="2:13" x14ac:dyDescent="0.25">
      <c r="B23">
        <v>-2.742826837894799E-3</v>
      </c>
      <c r="C23">
        <v>1.9300701813810544E-3</v>
      </c>
      <c r="D23">
        <v>4.5030632541546668E-3</v>
      </c>
      <c r="E23">
        <v>-4.5473396534948234E-3</v>
      </c>
      <c r="F23">
        <v>2.1239633565517706E-2</v>
      </c>
      <c r="G23" s="16">
        <f>LN('^GSPC (8)'!E21/'^GSPC (8)'!E20)</f>
        <v>-3.6158379894762971E-3</v>
      </c>
      <c r="I23">
        <f t="shared" si="3"/>
        <v>9.9549077752588387E-4</v>
      </c>
      <c r="J23">
        <f t="shared" si="4"/>
        <v>3.0538852357447736E-3</v>
      </c>
      <c r="K23">
        <f t="shared" si="5"/>
        <v>-4.1864370903748182E-3</v>
      </c>
      <c r="L23">
        <f t="shared" si="6"/>
        <v>1.6443141484835205E-2</v>
      </c>
      <c r="M23">
        <f t="shared" si="2"/>
        <v>-3.6158379894762971E-3</v>
      </c>
    </row>
    <row r="24" spans="2:13" x14ac:dyDescent="0.25">
      <c r="B24">
        <v>-3.0007274704489028E-3</v>
      </c>
      <c r="C24">
        <v>-8.779203865468693E-4</v>
      </c>
      <c r="D24">
        <v>5.1216501200549236E-3</v>
      </c>
      <c r="E24">
        <v>-7.8052074815035486E-3</v>
      </c>
      <c r="F24">
        <v>-1.0995970304994355E-2</v>
      </c>
      <c r="G24" s="16">
        <f>LN('^GSPC (8)'!E22/'^GSPC (8)'!E21)</f>
        <v>3.360584419625029E-3</v>
      </c>
      <c r="I24">
        <f t="shared" si="3"/>
        <v>-1.3024818033272761E-3</v>
      </c>
      <c r="J24">
        <f t="shared" si="4"/>
        <v>3.4971746019541584E-3</v>
      </c>
      <c r="K24">
        <f t="shared" si="5"/>
        <v>-6.84431147929262E-3</v>
      </c>
      <c r="L24">
        <f t="shared" si="6"/>
        <v>-9.3969217380852656E-3</v>
      </c>
      <c r="M24">
        <f t="shared" si="2"/>
        <v>3.360584419625029E-3</v>
      </c>
    </row>
    <row r="25" spans="2:13" x14ac:dyDescent="0.25">
      <c r="B25">
        <v>9.7197026879832886E-3</v>
      </c>
      <c r="C25">
        <v>1.1745220673574214E-2</v>
      </c>
      <c r="D25">
        <v>7.5702514908748625E-3</v>
      </c>
      <c r="E25">
        <v>-9.7746094556961493E-3</v>
      </c>
      <c r="F25">
        <v>1.0330020220929572E-2</v>
      </c>
      <c r="G25" s="16">
        <f>LN('^GSPC (8)'!E23/'^GSPC (8)'!E22)</f>
        <v>-2.6937499008075371E-3</v>
      </c>
      <c r="I25">
        <f t="shared" si="3"/>
        <v>1.1340117076456031E-2</v>
      </c>
      <c r="J25">
        <f t="shared" si="4"/>
        <v>8.0001417302965477E-3</v>
      </c>
      <c r="K25">
        <f t="shared" si="5"/>
        <v>-5.875747026960261E-3</v>
      </c>
      <c r="L25">
        <f t="shared" si="6"/>
        <v>1.0207956714340317E-2</v>
      </c>
      <c r="M25">
        <f t="shared" si="2"/>
        <v>-2.6937499008075371E-3</v>
      </c>
    </row>
    <row r="26" spans="2:13" x14ac:dyDescent="0.25">
      <c r="B26">
        <v>3.0049873470955064E-2</v>
      </c>
      <c r="C26">
        <v>5.5599013939694074E-3</v>
      </c>
      <c r="D26">
        <v>1.3908780186249345E-2</v>
      </c>
      <c r="E26">
        <v>9.5044297413062664E-3</v>
      </c>
      <c r="F26">
        <v>2.109113131266047E-2</v>
      </c>
      <c r="G26" s="16">
        <f>LN('^GSPC (8)'!E24/'^GSPC (8)'!E23)</f>
        <v>6.5431404472227183E-3</v>
      </c>
      <c r="I26">
        <f t="shared" si="3"/>
        <v>1.0457895809366539E-2</v>
      </c>
      <c r="J26">
        <f t="shared" si="4"/>
        <v>1.713699884319049E-2</v>
      </c>
      <c r="K26">
        <f t="shared" si="5"/>
        <v>1.3613518487236027E-2</v>
      </c>
      <c r="L26">
        <f t="shared" si="6"/>
        <v>2.2882879744319393E-2</v>
      </c>
      <c r="M26">
        <f t="shared" si="2"/>
        <v>6.5431404472227183E-3</v>
      </c>
    </row>
    <row r="27" spans="2:13" x14ac:dyDescent="0.25">
      <c r="B27">
        <v>3.1239002110431554E-3</v>
      </c>
      <c r="C27">
        <v>1.6974919112691896E-2</v>
      </c>
      <c r="D27">
        <v>2.2861730230615256E-2</v>
      </c>
      <c r="E27">
        <v>3.4009627817226586E-2</v>
      </c>
      <c r="F27">
        <v>4.2766799432835227E-3</v>
      </c>
      <c r="G27" s="16">
        <f>LN('^GSPC (8)'!E25/'^GSPC (8)'!E24)</f>
        <v>7.9940528720048743E-3</v>
      </c>
      <c r="I27">
        <f t="shared" si="3"/>
        <v>1.4204715332362148E-2</v>
      </c>
      <c r="J27">
        <f t="shared" si="4"/>
        <v>1.8914164226700836E-2</v>
      </c>
      <c r="K27">
        <f t="shared" si="5"/>
        <v>2.7832482295989901E-2</v>
      </c>
      <c r="L27">
        <f t="shared" si="6"/>
        <v>4.0461239968354497E-3</v>
      </c>
      <c r="M27">
        <f t="shared" si="2"/>
        <v>7.9940528720048743E-3</v>
      </c>
    </row>
    <row r="28" spans="2:13" x14ac:dyDescent="0.25">
      <c r="B28">
        <v>-1.3040537527544086E-2</v>
      </c>
      <c r="C28">
        <v>3.1390501596762353E-3</v>
      </c>
      <c r="D28">
        <v>1.220879272527315E-3</v>
      </c>
      <c r="E28">
        <v>-2.0053416323427137E-2</v>
      </c>
      <c r="F28">
        <v>1.7108594032915717E-2</v>
      </c>
      <c r="G28" s="16">
        <f>LN('^GSPC (8)'!E26/'^GSPC (8)'!E25)</f>
        <v>-7.3565469720765909E-4</v>
      </c>
      <c r="I28">
        <f t="shared" si="3"/>
        <v>-9.6867377767828784E-5</v>
      </c>
      <c r="J28">
        <f t="shared" si="4"/>
        <v>-1.6314040874869653E-3</v>
      </c>
      <c r="K28">
        <f t="shared" si="5"/>
        <v>-1.8650840564250527E-2</v>
      </c>
      <c r="L28">
        <f t="shared" si="6"/>
        <v>1.1078767720823756E-2</v>
      </c>
      <c r="M28">
        <f t="shared" si="2"/>
        <v>-7.3565469720765909E-4</v>
      </c>
    </row>
    <row r="29" spans="2:13" x14ac:dyDescent="0.25">
      <c r="B29">
        <v>2.4278477277958951E-3</v>
      </c>
      <c r="C29">
        <v>-4.0360238093968669E-3</v>
      </c>
      <c r="D29">
        <v>-3.6062508815569304E-3</v>
      </c>
      <c r="E29">
        <v>-1.3686031779409621E-2</v>
      </c>
      <c r="F29">
        <v>1.9149668452934854E-2</v>
      </c>
      <c r="G29" s="16">
        <f>LN('^GSPC (8)'!E27/'^GSPC (8)'!E26)</f>
        <v>-8.668398232565737E-4</v>
      </c>
      <c r="I29">
        <f t="shared" si="3"/>
        <v>-2.7432495019583149E-3</v>
      </c>
      <c r="J29">
        <f t="shared" si="4"/>
        <v>-2.3994311596863657E-3</v>
      </c>
      <c r="K29">
        <f t="shared" si="5"/>
        <v>-1.0463255877968518E-2</v>
      </c>
      <c r="L29">
        <f t="shared" si="6"/>
        <v>1.5805304307907064E-2</v>
      </c>
      <c r="M29">
        <f t="shared" si="2"/>
        <v>-8.668398232565737E-4</v>
      </c>
    </row>
    <row r="30" spans="2:13" x14ac:dyDescent="0.25">
      <c r="B30">
        <v>-1.5148176111539464E-2</v>
      </c>
      <c r="C30">
        <v>-6.4700461806596766E-3</v>
      </c>
      <c r="D30">
        <v>-3.7421596304204551E-3</v>
      </c>
      <c r="E30">
        <v>-1.8544191074583261E-2</v>
      </c>
      <c r="F30">
        <v>-1.5781021377143732E-2</v>
      </c>
      <c r="G30" s="16">
        <f>LN('^GSPC (8)'!E28/'^GSPC (8)'!E27)</f>
        <v>-6.0276734697655744E-3</v>
      </c>
      <c r="I30">
        <f t="shared" si="3"/>
        <v>-8.2056721668356345E-3</v>
      </c>
      <c r="J30">
        <f t="shared" si="4"/>
        <v>-6.023362926644257E-3</v>
      </c>
      <c r="K30">
        <f t="shared" si="5"/>
        <v>-1.7864988081974502E-2</v>
      </c>
      <c r="L30">
        <f t="shared" si="6"/>
        <v>-1.5654452324022881E-2</v>
      </c>
      <c r="M30">
        <f t="shared" si="2"/>
        <v>-6.0276734697655744E-3</v>
      </c>
    </row>
    <row r="31" spans="2:13" x14ac:dyDescent="0.25">
      <c r="B31">
        <v>1.6359832583113985E-2</v>
      </c>
      <c r="C31">
        <v>-8.3441949105650497E-3</v>
      </c>
      <c r="D31">
        <v>2.7620701076239572E-3</v>
      </c>
      <c r="E31">
        <v>7.6775531630544252E-3</v>
      </c>
      <c r="F31">
        <v>-7.6642438259305499E-3</v>
      </c>
      <c r="G31" s="16">
        <f>LN('^GSPC (8)'!E29/'^GSPC (8)'!E28)</f>
        <v>-8.9030153960211638E-4</v>
      </c>
      <c r="I31">
        <f t="shared" si="3"/>
        <v>-3.4033894118292427E-3</v>
      </c>
      <c r="J31">
        <f t="shared" si="4"/>
        <v>5.4816226027219628E-3</v>
      </c>
      <c r="K31">
        <f t="shared" si="5"/>
        <v>9.4140090470663379E-3</v>
      </c>
      <c r="L31">
        <f t="shared" si="6"/>
        <v>-2.8594285441216429E-3</v>
      </c>
      <c r="M31">
        <f t="shared" si="2"/>
        <v>-8.9030153960211638E-4</v>
      </c>
    </row>
    <row r="32" spans="2:13" x14ac:dyDescent="0.25">
      <c r="B32">
        <v>2.9020334405381806E-3</v>
      </c>
      <c r="C32">
        <v>1.0713758152059712E-2</v>
      </c>
      <c r="D32">
        <v>9.4554921345225574E-3</v>
      </c>
      <c r="E32">
        <v>-1.2921196953175111E-2</v>
      </c>
      <c r="F32">
        <v>4.2761833010744793E-2</v>
      </c>
      <c r="G32" s="16">
        <f>LN('^GSPC (8)'!E30/'^GSPC (8)'!E29)</f>
        <v>2.9831914579263465E-4</v>
      </c>
      <c r="I32">
        <f t="shared" si="3"/>
        <v>9.1514132097554064E-3</v>
      </c>
      <c r="J32">
        <f t="shared" si="4"/>
        <v>8.144800395725682E-3</v>
      </c>
      <c r="K32">
        <f t="shared" si="5"/>
        <v>-9.7565508744324545E-3</v>
      </c>
      <c r="L32">
        <f t="shared" si="6"/>
        <v>3.4789873096703477E-2</v>
      </c>
      <c r="M32">
        <f t="shared" si="2"/>
        <v>2.9831914579263465E-4</v>
      </c>
    </row>
    <row r="33" spans="2:13" x14ac:dyDescent="0.25">
      <c r="B33">
        <v>-1.165910705316415E-2</v>
      </c>
      <c r="C33">
        <v>9.0893839367925701E-3</v>
      </c>
      <c r="D33">
        <v>-4.8691517301693021E-3</v>
      </c>
      <c r="E33">
        <v>-1.1409585458592263E-2</v>
      </c>
      <c r="F33">
        <v>1.2557957175957667E-2</v>
      </c>
      <c r="G33" s="16">
        <f>LN('^GSPC (8)'!E31/'^GSPC (8)'!E30)</f>
        <v>5.7014691400356185E-4</v>
      </c>
      <c r="I33">
        <f t="shared" si="3"/>
        <v>4.939685738801226E-3</v>
      </c>
      <c r="J33">
        <f t="shared" si="4"/>
        <v>-6.2271427947682718E-3</v>
      </c>
      <c r="K33">
        <f t="shared" si="5"/>
        <v>-1.1459489777506642E-2</v>
      </c>
      <c r="L33">
        <f t="shared" si="6"/>
        <v>7.7145443301333038E-3</v>
      </c>
      <c r="M33">
        <f t="shared" si="2"/>
        <v>5.7014691400356185E-4</v>
      </c>
    </row>
    <row r="34" spans="2:13" x14ac:dyDescent="0.25">
      <c r="B34">
        <v>-3.83513389086515E-2</v>
      </c>
      <c r="C34">
        <v>-3.6061234963039951E-2</v>
      </c>
      <c r="D34">
        <v>3.0461187123587263E-3</v>
      </c>
      <c r="E34">
        <v>1.6653229248712834E-2</v>
      </c>
      <c r="F34">
        <v>-8.7914742815059094E-3</v>
      </c>
      <c r="G34" s="16">
        <f>LN('^GSPC (8)'!E32/'^GSPC (8)'!E31)</f>
        <v>7.23849675825126E-3</v>
      </c>
      <c r="I34">
        <f t="shared" si="3"/>
        <v>-3.6519255752162263E-2</v>
      </c>
      <c r="J34">
        <f t="shared" si="4"/>
        <v>-5.2333728118433183E-3</v>
      </c>
      <c r="K34">
        <f t="shared" si="5"/>
        <v>5.6523156172399672E-3</v>
      </c>
      <c r="L34">
        <f t="shared" si="6"/>
        <v>-1.4703447206935028E-2</v>
      </c>
      <c r="M34">
        <f t="shared" si="2"/>
        <v>7.23849675825126E-3</v>
      </c>
    </row>
    <row r="35" spans="2:13" x14ac:dyDescent="0.25">
      <c r="B35">
        <v>-2.2874581657375184E-3</v>
      </c>
      <c r="C35">
        <v>-3.164712324943279E-3</v>
      </c>
      <c r="D35">
        <v>-5.4895531120200377E-3</v>
      </c>
      <c r="E35">
        <v>1.3668883476498183E-2</v>
      </c>
      <c r="F35">
        <v>2.5293774209975521E-2</v>
      </c>
      <c r="G35" s="16">
        <f>LN('^GSPC (8)'!E33/'^GSPC (8)'!E32)</f>
        <v>-2.1175973909143666E-3</v>
      </c>
      <c r="I35">
        <f t="shared" si="3"/>
        <v>-2.9892614931021268E-3</v>
      </c>
      <c r="J35">
        <f t="shared" si="4"/>
        <v>-4.8491341227635343E-3</v>
      </c>
      <c r="K35">
        <f t="shared" si="5"/>
        <v>1.0477615148051043E-2</v>
      </c>
      <c r="L35">
        <f t="shared" si="6"/>
        <v>1.9777527734832913E-2</v>
      </c>
      <c r="M35">
        <f t="shared" si="2"/>
        <v>-2.1175973909143666E-3</v>
      </c>
    </row>
    <row r="36" spans="2:13" x14ac:dyDescent="0.25">
      <c r="B36">
        <v>-3.0580809135279676E-3</v>
      </c>
      <c r="C36">
        <v>5.999480949087959E-3</v>
      </c>
      <c r="D36">
        <v>6.1149495603097864E-4</v>
      </c>
      <c r="E36">
        <v>-4.8111711268767843E-2</v>
      </c>
      <c r="F36">
        <v>1.5395322159912062E-2</v>
      </c>
      <c r="G36" s="16">
        <f>LN('^GSPC (8)'!E34/'^GSPC (8)'!E33)</f>
        <v>2.2680323213039314E-4</v>
      </c>
      <c r="I36">
        <f t="shared" si="3"/>
        <v>4.1879685765647745E-3</v>
      </c>
      <c r="J36">
        <f t="shared" si="4"/>
        <v>-1.2242021788081065E-4</v>
      </c>
      <c r="K36">
        <f t="shared" si="5"/>
        <v>-3.9100985197719873E-2</v>
      </c>
      <c r="L36">
        <f t="shared" si="6"/>
        <v>1.1704641545224057E-2</v>
      </c>
      <c r="M36">
        <f t="shared" si="2"/>
        <v>2.2680323213039314E-4</v>
      </c>
    </row>
    <row r="37" spans="2:13" x14ac:dyDescent="0.25">
      <c r="B37">
        <v>-1.2326786640865622E-2</v>
      </c>
      <c r="C37">
        <v>8.8347318046517985E-3</v>
      </c>
      <c r="D37">
        <v>0</v>
      </c>
      <c r="E37">
        <v>1.1389808095910562E-3</v>
      </c>
      <c r="F37">
        <v>-4.374500156519143E-3</v>
      </c>
      <c r="G37" s="16">
        <f>LN('^GSPC (8)'!E35/'^GSPC (8)'!E34)</f>
        <v>6.9308225759549607E-4</v>
      </c>
      <c r="I37">
        <f t="shared" si="3"/>
        <v>4.6024281155483144E-3</v>
      </c>
      <c r="J37">
        <f t="shared" si="4"/>
        <v>-2.4653573281731246E-3</v>
      </c>
      <c r="K37">
        <f t="shared" si="5"/>
        <v>-1.5541726805002795E-3</v>
      </c>
      <c r="L37">
        <f t="shared" si="6"/>
        <v>-5.9649574533884395E-3</v>
      </c>
      <c r="M37">
        <f t="shared" si="2"/>
        <v>6.9308225759549607E-4</v>
      </c>
    </row>
    <row r="38" spans="2:13" x14ac:dyDescent="0.25">
      <c r="B38">
        <v>1.3092164925012891E-2</v>
      </c>
      <c r="C38">
        <v>2.0108387197707543E-3</v>
      </c>
      <c r="D38">
        <v>-2.4480427633325136E-3</v>
      </c>
      <c r="E38">
        <v>-1.7088297848292138E-3</v>
      </c>
      <c r="F38">
        <v>-1.8980135021278186E-2</v>
      </c>
      <c r="G38" s="16">
        <f>LN('^GSPC (8)'!E36/'^GSPC (8)'!E35)</f>
        <v>5.7360636002423832E-3</v>
      </c>
      <c r="I38">
        <f t="shared" si="3"/>
        <v>4.2271039608191814E-3</v>
      </c>
      <c r="J38">
        <f t="shared" si="4"/>
        <v>6.5999877433656727E-4</v>
      </c>
      <c r="K38">
        <f t="shared" si="5"/>
        <v>1.251369157139207E-3</v>
      </c>
      <c r="L38">
        <f t="shared" si="6"/>
        <v>-1.2565675032019972E-2</v>
      </c>
      <c r="M38">
        <f t="shared" si="2"/>
        <v>5.7360636002423832E-3</v>
      </c>
    </row>
    <row r="39" spans="2:13" x14ac:dyDescent="0.25">
      <c r="B39">
        <v>2.2195135853873751E-2</v>
      </c>
      <c r="C39">
        <v>7.3993095733736972E-3</v>
      </c>
      <c r="D39">
        <v>6.7175825132156277E-3</v>
      </c>
      <c r="E39">
        <v>2.5621651027183294E-3</v>
      </c>
      <c r="F39">
        <v>-2.4001099918115953E-2</v>
      </c>
      <c r="G39" s="16">
        <f>LN('^GSPC (8)'!E37/'^GSPC (8)'!E36)</f>
        <v>3.5597070516704093E-3</v>
      </c>
      <c r="I39">
        <f t="shared" si="3"/>
        <v>1.0358474829473708E-2</v>
      </c>
      <c r="J39">
        <f t="shared" si="4"/>
        <v>9.8130931813472516E-3</v>
      </c>
      <c r="K39">
        <f t="shared" si="5"/>
        <v>6.4887592529494133E-3</v>
      </c>
      <c r="L39">
        <f t="shared" si="6"/>
        <v>-1.4761852763718015E-2</v>
      </c>
      <c r="M39">
        <f t="shared" si="2"/>
        <v>3.5597070516704093E-3</v>
      </c>
    </row>
    <row r="40" spans="2:13" x14ac:dyDescent="0.25">
      <c r="B40">
        <v>8.4451569982638731E-3</v>
      </c>
      <c r="C40">
        <v>1.0901623866990881E-2</v>
      </c>
      <c r="D40">
        <v>1.0293763313320948E-2</v>
      </c>
      <c r="E40">
        <v>9.9025285047276337E-3</v>
      </c>
      <c r="F40">
        <v>-4.7216031075198631E-2</v>
      </c>
      <c r="G40" s="16">
        <f>LN('^GSPC (8)'!E38/'^GSPC (8)'!E37)</f>
        <v>5.2321334355937893E-3</v>
      </c>
      <c r="I40">
        <f t="shared" si="3"/>
        <v>1.041033049324548E-2</v>
      </c>
      <c r="J40">
        <f t="shared" si="4"/>
        <v>9.9240420503095336E-3</v>
      </c>
      <c r="K40">
        <f t="shared" si="5"/>
        <v>9.6110542034348826E-3</v>
      </c>
      <c r="L40">
        <f t="shared" si="6"/>
        <v>-3.6083793460506129E-2</v>
      </c>
      <c r="M40">
        <f t="shared" si="2"/>
        <v>5.2321334355937893E-3</v>
      </c>
    </row>
    <row r="41" spans="2:13" x14ac:dyDescent="0.25">
      <c r="B41">
        <v>9.8889994475586372E-4</v>
      </c>
      <c r="C41">
        <v>-1.6738875337062397E-4</v>
      </c>
      <c r="D41">
        <v>1.2041542332743382E-3</v>
      </c>
      <c r="E41">
        <v>4.7287587990588242E-2</v>
      </c>
      <c r="F41">
        <v>3.6839423443644731E-3</v>
      </c>
      <c r="G41" s="16">
        <f>LN('^GSPC (8)'!E39/'^GSPC (8)'!E38)</f>
        <v>3.9993271421984809E-3</v>
      </c>
      <c r="I41">
        <f t="shared" si="3"/>
        <v>6.3868986254673571E-5</v>
      </c>
      <c r="J41">
        <f t="shared" si="4"/>
        <v>1.1611033755706435E-3</v>
      </c>
      <c r="K41">
        <f t="shared" si="5"/>
        <v>3.8027850381421771E-2</v>
      </c>
      <c r="L41">
        <f t="shared" si="6"/>
        <v>3.1449338644427513E-3</v>
      </c>
      <c r="M41">
        <f t="shared" si="2"/>
        <v>3.9993271421984809E-3</v>
      </c>
    </row>
    <row r="42" spans="2:13" x14ac:dyDescent="0.25">
      <c r="B42">
        <v>6.6494762930247014E-3</v>
      </c>
      <c r="C42">
        <v>7.5160076029415976E-3</v>
      </c>
      <c r="D42">
        <v>-6.0186576587428124E-4</v>
      </c>
      <c r="E42">
        <v>-4.3057114794720075E-3</v>
      </c>
      <c r="F42">
        <v>2.0203974271953379E-3</v>
      </c>
      <c r="G42" s="16">
        <f>LN('^GSPC (8)'!E40/'^GSPC (8)'!E39)</f>
        <v>4.9798887192087238E-3</v>
      </c>
      <c r="I42">
        <f t="shared" si="3"/>
        <v>7.3427013409582192E-3</v>
      </c>
      <c r="J42">
        <f t="shared" si="4"/>
        <v>8.4840264590551532E-4</v>
      </c>
      <c r="K42">
        <f t="shared" si="5"/>
        <v>-2.1146739249726654E-3</v>
      </c>
      <c r="L42">
        <f t="shared" si="6"/>
        <v>2.9462132003612107E-3</v>
      </c>
      <c r="M42">
        <f t="shared" si="2"/>
        <v>4.9798887192087238E-3</v>
      </c>
    </row>
    <row r="43" spans="2:13" x14ac:dyDescent="0.25">
      <c r="B43">
        <v>6.1177234181731726E-3</v>
      </c>
      <c r="C43">
        <v>1.707338368490305E-3</v>
      </c>
      <c r="D43">
        <v>-6.0228846740000821E-4</v>
      </c>
      <c r="E43">
        <v>-1.3494267146957005E-3</v>
      </c>
      <c r="F43">
        <v>-1.6185324421017305E-2</v>
      </c>
      <c r="G43" s="16">
        <f>LN('^GSPC (8)'!E41/'^GSPC (8)'!E40)</f>
        <v>-8.6449147507085061E-4</v>
      </c>
      <c r="I43">
        <f t="shared" si="3"/>
        <v>2.5894153784268787E-3</v>
      </c>
      <c r="J43">
        <f t="shared" si="4"/>
        <v>7.4171390971462803E-4</v>
      </c>
      <c r="K43">
        <f t="shared" si="5"/>
        <v>1.4400331187807412E-4</v>
      </c>
      <c r="L43">
        <f t="shared" si="6"/>
        <v>-1.172471485317921E-2</v>
      </c>
      <c r="M43">
        <f t="shared" si="2"/>
        <v>-8.6449147507085061E-4</v>
      </c>
    </row>
    <row r="44" spans="2:13" x14ac:dyDescent="0.25">
      <c r="B44">
        <v>-1.747314028448867E-2</v>
      </c>
      <c r="C44">
        <v>1.1010970593938467E-3</v>
      </c>
      <c r="D44">
        <v>6.0060839404495947E-3</v>
      </c>
      <c r="E44">
        <v>5.1179101609902522E-3</v>
      </c>
      <c r="F44">
        <v>-1.864695988273115E-4</v>
      </c>
      <c r="G44" s="16">
        <f>LN('^GSPC (8)'!E42/'^GSPC (8)'!E41)</f>
        <v>1.6771491542383855E-3</v>
      </c>
      <c r="I44">
        <f t="shared" si="3"/>
        <v>-2.6137504093826569E-3</v>
      </c>
      <c r="J44">
        <f t="shared" si="4"/>
        <v>1.3102390954619417E-3</v>
      </c>
      <c r="K44">
        <f t="shared" si="5"/>
        <v>5.997000718944677E-4</v>
      </c>
      <c r="L44">
        <f t="shared" si="6"/>
        <v>-3.6438037359595838E-3</v>
      </c>
      <c r="M44">
        <f t="shared" si="2"/>
        <v>1.6771491542383855E-3</v>
      </c>
    </row>
    <row r="45" spans="2:13" x14ac:dyDescent="0.25">
      <c r="B45">
        <v>1.1600796662727069E-2</v>
      </c>
      <c r="C45">
        <v>1.3364792660089782E-2</v>
      </c>
      <c r="D45">
        <v>2.6909866625380785E-3</v>
      </c>
      <c r="E45">
        <v>1.5727366269490593E-2</v>
      </c>
      <c r="F45">
        <v>3.5184544969729462E-2</v>
      </c>
      <c r="G45" s="16">
        <f>LN('^GSPC (8)'!E43/'^GSPC (8)'!E42)</f>
        <v>6.0298501458571517E-3</v>
      </c>
      <c r="I45">
        <f t="shared" si="3"/>
        <v>1.301199346061724E-2</v>
      </c>
      <c r="J45">
        <f t="shared" si="4"/>
        <v>4.472948662575877E-3</v>
      </c>
      <c r="K45">
        <f t="shared" si="5"/>
        <v>1.4902052348137889E-2</v>
      </c>
      <c r="L45">
        <f t="shared" si="6"/>
        <v>3.0467795308328983E-2</v>
      </c>
      <c r="M45">
        <f t="shared" si="2"/>
        <v>6.0298501458571517E-3</v>
      </c>
    </row>
    <row r="46" spans="2:13" x14ac:dyDescent="0.25">
      <c r="B46">
        <v>-2.3337677555329506E-2</v>
      </c>
      <c r="C46">
        <v>-9.6961779309189607E-4</v>
      </c>
      <c r="D46">
        <v>-2.6909866625381054E-3</v>
      </c>
      <c r="E46">
        <v>7.930998328068246E-4</v>
      </c>
      <c r="F46">
        <v>-2.7949168192073523E-3</v>
      </c>
      <c r="G46" s="16">
        <f>LN('^GSPC (8)'!E44/'^GSPC (8)'!E43)</f>
        <v>-1.0827863781683815E-3</v>
      </c>
      <c r="I46">
        <f t="shared" si="3"/>
        <v>-5.4432297455394175E-3</v>
      </c>
      <c r="J46">
        <f t="shared" si="4"/>
        <v>-6.8203248410963853E-3</v>
      </c>
      <c r="K46">
        <f t="shared" si="5"/>
        <v>-4.0330556448204408E-3</v>
      </c>
      <c r="L46">
        <f t="shared" si="6"/>
        <v>-6.903468966431783E-3</v>
      </c>
      <c r="M46">
        <f t="shared" si="2"/>
        <v>-1.0827863781683815E-3</v>
      </c>
    </row>
    <row r="47" spans="2:13" x14ac:dyDescent="0.25">
      <c r="B47">
        <v>-1.7739947795211763E-2</v>
      </c>
      <c r="C47">
        <v>-4.0051383039376416E-3</v>
      </c>
      <c r="D47">
        <v>3.8845409671666264E-3</v>
      </c>
      <c r="E47">
        <v>-1.5714799358109044E-2</v>
      </c>
      <c r="F47">
        <v>-9.7307516201431923E-2</v>
      </c>
      <c r="G47" s="16">
        <f>LN('^GSPC (8)'!E45/'^GSPC (8)'!E44)</f>
        <v>4.188992952173622E-4</v>
      </c>
      <c r="I47">
        <f t="shared" si="3"/>
        <v>-6.7521002021924664E-3</v>
      </c>
      <c r="J47">
        <f t="shared" si="4"/>
        <v>-4.4035678530905155E-4</v>
      </c>
      <c r="K47">
        <f t="shared" si="5"/>
        <v>-1.6119829045529589E-2</v>
      </c>
      <c r="L47">
        <f t="shared" si="6"/>
        <v>-8.13940025201879E-2</v>
      </c>
      <c r="M47">
        <f t="shared" si="2"/>
        <v>4.188992952173622E-4</v>
      </c>
    </row>
    <row r="48" spans="2:13" x14ac:dyDescent="0.25">
      <c r="B48">
        <v>-2.9581813756038387E-2</v>
      </c>
      <c r="C48">
        <v>-8.1889101414279776E-3</v>
      </c>
      <c r="D48">
        <v>-9.8906249076161027E-3</v>
      </c>
      <c r="E48">
        <v>-9.4403395785464996E-3</v>
      </c>
      <c r="F48">
        <v>9.6064221240537446E-3</v>
      </c>
      <c r="G48" s="16">
        <f>LN('^GSPC (8)'!E46/'^GSPC (8)'!E45)</f>
        <v>1.4922501063708675E-3</v>
      </c>
      <c r="I48">
        <f t="shared" si="3"/>
        <v>-1.246749086435006E-2</v>
      </c>
      <c r="J48">
        <f t="shared" si="4"/>
        <v>-1.382886267730056E-2</v>
      </c>
      <c r="K48">
        <f t="shared" si="5"/>
        <v>-1.3468634414044878E-2</v>
      </c>
      <c r="L48">
        <f t="shared" si="6"/>
        <v>1.7687749480353185E-3</v>
      </c>
      <c r="M48">
        <f t="shared" si="2"/>
        <v>1.4922501063708675E-3</v>
      </c>
    </row>
    <row r="49" spans="2:13" x14ac:dyDescent="0.25">
      <c r="B49">
        <v>1.6455824077020089E-2</v>
      </c>
      <c r="C49">
        <v>4.0144869249602588E-3</v>
      </c>
      <c r="D49">
        <v>1.2041542332743382E-3</v>
      </c>
      <c r="E49">
        <v>9.9771082441451227E-3</v>
      </c>
      <c r="F49">
        <v>2.8660872330081914E-2</v>
      </c>
      <c r="G49" s="16">
        <f>LN('^GSPC (8)'!E47/'^GSPC (8)'!E46)</f>
        <v>1.0174652215321359E-3</v>
      </c>
      <c r="I49">
        <f t="shared" si="3"/>
        <v>6.502754355372225E-3</v>
      </c>
      <c r="J49">
        <f t="shared" si="4"/>
        <v>4.2544882020234889E-3</v>
      </c>
      <c r="K49">
        <f t="shared" si="5"/>
        <v>1.1272851410720116E-2</v>
      </c>
      <c r="L49">
        <f t="shared" si="6"/>
        <v>2.621986267946955E-2</v>
      </c>
      <c r="M49">
        <f t="shared" si="2"/>
        <v>1.0174652215321359E-3</v>
      </c>
    </row>
    <row r="50" spans="2:13" x14ac:dyDescent="0.25">
      <c r="B50">
        <v>-2.0414161427000851E-2</v>
      </c>
      <c r="C50">
        <v>-4.2511483120915685E-3</v>
      </c>
      <c r="D50">
        <v>-1.8067453934188292E-3</v>
      </c>
      <c r="E50">
        <v>-1.1604502104060955E-2</v>
      </c>
      <c r="F50">
        <v>-2.8463730318968875E-2</v>
      </c>
      <c r="G50" s="16">
        <f>LN('^GSPC (8)'!E48/'^GSPC (8)'!E47)</f>
        <v>-2.581705936709556E-3</v>
      </c>
      <c r="I50">
        <f t="shared" si="3"/>
        <v>-7.4837509350734258E-3</v>
      </c>
      <c r="J50">
        <f t="shared" si="4"/>
        <v>-5.5282286001352337E-3</v>
      </c>
      <c r="K50">
        <f t="shared" si="5"/>
        <v>-1.3366433968648934E-2</v>
      </c>
      <c r="L50">
        <f t="shared" si="6"/>
        <v>-2.6853816540575271E-2</v>
      </c>
      <c r="M50">
        <f t="shared" si="2"/>
        <v>-2.581705936709556E-3</v>
      </c>
    </row>
    <row r="51" spans="2:13" x14ac:dyDescent="0.25">
      <c r="B51">
        <v>2.6097514510552686E-2</v>
      </c>
      <c r="C51">
        <v>9.4694121765469472E-3</v>
      </c>
      <c r="D51">
        <v>1.608447531581006E-2</v>
      </c>
      <c r="E51">
        <v>1.5888310529231401E-2</v>
      </c>
      <c r="F51">
        <v>1.2826317459847483E-2</v>
      </c>
      <c r="G51" s="16">
        <f>LN('^GSPC (8)'!E49/'^GSPC (8)'!E48)</f>
        <v>1.3581210931325458E-2</v>
      </c>
      <c r="I51">
        <f t="shared" si="3"/>
        <v>1.2795032643348095E-2</v>
      </c>
      <c r="J51">
        <f t="shared" si="4"/>
        <v>1.8087083154758585E-2</v>
      </c>
      <c r="K51">
        <f t="shared" si="5"/>
        <v>1.793015132549566E-2</v>
      </c>
      <c r="L51">
        <f t="shared" si="6"/>
        <v>1.5480556869988525E-2</v>
      </c>
      <c r="M51">
        <f t="shared" si="2"/>
        <v>1.3581210931325458E-2</v>
      </c>
    </row>
    <row r="52" spans="2:13" x14ac:dyDescent="0.25">
      <c r="B52">
        <v>-2.0560282095726641E-2</v>
      </c>
      <c r="C52">
        <v>-4.900207837611914E-3</v>
      </c>
      <c r="D52">
        <v>-7.6810645194306049E-3</v>
      </c>
      <c r="E52">
        <v>8.7777663948593876E-3</v>
      </c>
      <c r="F52">
        <v>-3.7568231618813445E-2</v>
      </c>
      <c r="G52" s="16">
        <f>LN('^GSPC (8)'!E50/'^GSPC (8)'!E49)</f>
        <v>-5.8771169457121526E-3</v>
      </c>
      <c r="I52">
        <f t="shared" si="3"/>
        <v>-8.0322226892348587E-3</v>
      </c>
      <c r="J52">
        <f t="shared" si="4"/>
        <v>-1.0256908034689812E-2</v>
      </c>
      <c r="K52">
        <f t="shared" si="5"/>
        <v>2.9101566967421827E-3</v>
      </c>
      <c r="L52">
        <f t="shared" si="6"/>
        <v>-3.4166641714196082E-2</v>
      </c>
      <c r="M52">
        <f t="shared" si="2"/>
        <v>-5.8771169457121526E-3</v>
      </c>
    </row>
    <row r="53" spans="2:13" x14ac:dyDescent="0.25">
      <c r="B53">
        <v>2.6723655405033506E-2</v>
      </c>
      <c r="C53">
        <v>1.1420271110502971E-3</v>
      </c>
      <c r="D53">
        <v>-8.9699512667074154E-4</v>
      </c>
      <c r="E53">
        <v>1.2370259397124501E-2</v>
      </c>
      <c r="F53">
        <v>-5.774214493469953E-3</v>
      </c>
      <c r="G53" s="16">
        <f>LN('^GSPC (8)'!E51/'^GSPC (8)'!E50)</f>
        <v>5.0375023737784424E-4</v>
      </c>
      <c r="I53">
        <f t="shared" si="3"/>
        <v>6.2583527698469397E-3</v>
      </c>
      <c r="J53">
        <f t="shared" si="4"/>
        <v>4.6271349796701087E-3</v>
      </c>
      <c r="K53">
        <f t="shared" si="5"/>
        <v>1.5240938598706304E-2</v>
      </c>
      <c r="L53">
        <f t="shared" si="6"/>
        <v>7.253594862307389E-4</v>
      </c>
      <c r="M53">
        <f t="shared" si="2"/>
        <v>5.0375023737784424E-4</v>
      </c>
    </row>
    <row r="54" spans="2:13" x14ac:dyDescent="0.25">
      <c r="B54">
        <v>-1.860521343267247E-2</v>
      </c>
      <c r="C54">
        <v>-3.8550466775828943E-3</v>
      </c>
      <c r="D54">
        <v>-4.4971445751550206E-3</v>
      </c>
      <c r="E54">
        <v>-8.40561818007797E-3</v>
      </c>
      <c r="F54">
        <v>-7.7512066588513069E-3</v>
      </c>
      <c r="G54" s="16">
        <f>LN('^GSPC (8)'!E52/'^GSPC (8)'!E51)</f>
        <v>-3.2826225138571038E-3</v>
      </c>
      <c r="I54">
        <f t="shared" si="3"/>
        <v>-6.8050800286008099E-3</v>
      </c>
      <c r="J54">
        <f t="shared" si="4"/>
        <v>-7.3187583466585108E-3</v>
      </c>
      <c r="K54">
        <f t="shared" si="5"/>
        <v>-1.0445537230596869E-2</v>
      </c>
      <c r="L54">
        <f t="shared" si="6"/>
        <v>-9.9220080136155388E-3</v>
      </c>
      <c r="M54">
        <f t="shared" si="2"/>
        <v>-3.2826225138571038E-3</v>
      </c>
    </row>
    <row r="55" spans="2:13" x14ac:dyDescent="0.25">
      <c r="B55">
        <v>-4.7058910374128396E-3</v>
      </c>
      <c r="C55">
        <v>-6.9709862420996166E-4</v>
      </c>
      <c r="D55">
        <v>-3.7329204484815386E-3</v>
      </c>
      <c r="E55">
        <v>-1.0340805390219403E-2</v>
      </c>
      <c r="F55">
        <v>1.0895683593232274E-2</v>
      </c>
      <c r="G55" s="16">
        <f>LN('^GSPC (8)'!E53/'^GSPC (8)'!E52)</f>
        <v>-2.9176258949927506E-3</v>
      </c>
      <c r="I55">
        <f t="shared" si="3"/>
        <v>-1.4988571068505372E-3</v>
      </c>
      <c r="J55">
        <f t="shared" si="4"/>
        <v>-3.9275145662677991E-3</v>
      </c>
      <c r="K55">
        <f t="shared" si="5"/>
        <v>-9.2138225196580908E-3</v>
      </c>
      <c r="L55">
        <f t="shared" si="6"/>
        <v>7.7753686671032506E-3</v>
      </c>
      <c r="M55">
        <f t="shared" si="2"/>
        <v>-2.9176258949927506E-3</v>
      </c>
    </row>
    <row r="56" spans="2:13" x14ac:dyDescent="0.25">
      <c r="B56">
        <v>-4.6120801630699516E-2</v>
      </c>
      <c r="C56">
        <v>5.2813882070879429E-3</v>
      </c>
      <c r="D56">
        <v>7.2364935392770174E-4</v>
      </c>
      <c r="E56">
        <v>-6.6854106468568382E-3</v>
      </c>
      <c r="F56">
        <v>-1.8246330824993797E-3</v>
      </c>
      <c r="G56" s="16">
        <f>LN('^GSPC (8)'!E54/'^GSPC (8)'!E53)</f>
        <v>-2.2868283405635356E-3</v>
      </c>
      <c r="I56">
        <f t="shared" si="3"/>
        <v>-4.9990497604695495E-3</v>
      </c>
      <c r="J56">
        <f t="shared" si="4"/>
        <v>-8.645240842997743E-3</v>
      </c>
      <c r="K56">
        <f t="shared" si="5"/>
        <v>-1.4572488843625374E-2</v>
      </c>
      <c r="L56">
        <f t="shared" si="6"/>
        <v>-1.0683866792139408E-2</v>
      </c>
      <c r="M56">
        <f t="shared" si="2"/>
        <v>-2.2868283405635356E-3</v>
      </c>
    </row>
    <row r="57" spans="2:13" x14ac:dyDescent="0.25">
      <c r="B57">
        <v>-2.1357101648113851E-2</v>
      </c>
      <c r="C57">
        <v>2.9351356557625729E-3</v>
      </c>
      <c r="D57">
        <v>-9.0450779860368354E-4</v>
      </c>
      <c r="E57">
        <v>-1.1875928730637763E-2</v>
      </c>
      <c r="F57">
        <v>-2.0291222902142677E-4</v>
      </c>
      <c r="G57" s="16">
        <f>LN('^GSPC (8)'!E55/'^GSPC (8)'!E54)</f>
        <v>7.9957573185312732E-4</v>
      </c>
      <c r="I57">
        <f t="shared" si="3"/>
        <v>-1.9233118050127123E-3</v>
      </c>
      <c r="J57">
        <f t="shared" si="4"/>
        <v>-4.9950265685057178E-3</v>
      </c>
      <c r="K57">
        <f t="shared" si="5"/>
        <v>-1.3772163314132981E-2</v>
      </c>
      <c r="L57">
        <f t="shared" si="6"/>
        <v>-4.4337501128399121E-3</v>
      </c>
      <c r="M57">
        <f t="shared" si="2"/>
        <v>7.9957573185312732E-4</v>
      </c>
    </row>
    <row r="58" spans="2:13" x14ac:dyDescent="0.25">
      <c r="B58">
        <v>-8.4136875702548125E-4</v>
      </c>
      <c r="C58">
        <v>-6.3323444827561518E-4</v>
      </c>
      <c r="D58">
        <v>9.3079185949832884E-3</v>
      </c>
      <c r="E58">
        <v>0</v>
      </c>
      <c r="F58">
        <v>5.8687003232500961E-3</v>
      </c>
      <c r="G58" s="16">
        <f>LN('^GSPC (8)'!E56/'^GSPC (8)'!E55)</f>
        <v>3.2633399300272393E-3</v>
      </c>
      <c r="I58">
        <f t="shared" si="3"/>
        <v>-6.7486131002558844E-4</v>
      </c>
      <c r="J58">
        <f t="shared" si="4"/>
        <v>7.2780611245815349E-3</v>
      </c>
      <c r="K58">
        <f t="shared" si="5"/>
        <v>-1.6827375140509627E-4</v>
      </c>
      <c r="L58">
        <f t="shared" si="6"/>
        <v>4.5266865071949807E-3</v>
      </c>
      <c r="M58">
        <f t="shared" si="2"/>
        <v>3.2633399300272393E-3</v>
      </c>
    </row>
    <row r="59" spans="2:13" x14ac:dyDescent="0.25">
      <c r="B59">
        <v>2.0550626033359543E-2</v>
      </c>
      <c r="C59">
        <v>2.495540311393706E-3</v>
      </c>
      <c r="D59">
        <v>1.5421420685107858E-2</v>
      </c>
      <c r="E59">
        <v>1.0854003632017192E-3</v>
      </c>
      <c r="F59">
        <v>2.7169855448863588E-2</v>
      </c>
      <c r="G59" s="16">
        <f>LN('^GSPC (8)'!E57/'^GSPC (8)'!E56)</f>
        <v>3.6656559936696162E-4</v>
      </c>
      <c r="I59">
        <f t="shared" si="3"/>
        <v>6.1065574557868738E-3</v>
      </c>
      <c r="J59">
        <f t="shared" si="4"/>
        <v>1.6447261754758195E-2</v>
      </c>
      <c r="K59">
        <f t="shared" si="5"/>
        <v>4.9784454972332838E-3</v>
      </c>
      <c r="L59">
        <f t="shared" si="6"/>
        <v>2.584600956576278E-2</v>
      </c>
      <c r="M59">
        <f t="shared" si="2"/>
        <v>3.6656559936696162E-4</v>
      </c>
    </row>
    <row r="60" spans="2:13" x14ac:dyDescent="0.25">
      <c r="B60">
        <v>-6.3421966477996529E-3</v>
      </c>
      <c r="C60">
        <v>-2.413420184066992E-3</v>
      </c>
      <c r="D60">
        <v>-4.7197727733515717E-3</v>
      </c>
      <c r="E60">
        <v>2.4380345934749696E-3</v>
      </c>
      <c r="F60">
        <v>-6.8751170052029837E-4</v>
      </c>
      <c r="G60" s="16">
        <f>LN('^GSPC (8)'!E58/'^GSPC (8)'!E57)</f>
        <v>-3.3847491786320912E-3</v>
      </c>
      <c r="I60">
        <f t="shared" si="3"/>
        <v>-3.1991754768135243E-3</v>
      </c>
      <c r="J60">
        <f t="shared" si="4"/>
        <v>-5.0442575482411885E-3</v>
      </c>
      <c r="K60">
        <f t="shared" si="5"/>
        <v>6.8198834522004517E-4</v>
      </c>
      <c r="L60">
        <f t="shared" si="6"/>
        <v>-1.8184486899761694E-3</v>
      </c>
      <c r="M60">
        <f t="shared" si="2"/>
        <v>-3.3847491786320912E-3</v>
      </c>
    </row>
    <row r="61" spans="2:13" x14ac:dyDescent="0.25">
      <c r="B61">
        <v>4.8855943468400505E-2</v>
      </c>
      <c r="C61">
        <v>5.1590971534208954E-4</v>
      </c>
      <c r="D61">
        <v>8.8313205363952756E-3</v>
      </c>
      <c r="E61">
        <v>3.5111717842933421E-3</v>
      </c>
      <c r="F61">
        <v>7.5369024368379563E-3</v>
      </c>
      <c r="G61" s="16">
        <f>LN('^GSPC (8)'!E59/'^GSPC (8)'!E58)</f>
        <v>8.3398792956066378E-3</v>
      </c>
      <c r="I61">
        <f t="shared" si="3"/>
        <v>1.0183916465953773E-2</v>
      </c>
      <c r="J61">
        <f t="shared" si="4"/>
        <v>1.6836245122796321E-2</v>
      </c>
      <c r="K61">
        <f t="shared" si="5"/>
        <v>1.2580126121114775E-2</v>
      </c>
      <c r="L61">
        <f t="shared" si="6"/>
        <v>1.5800710643150466E-2</v>
      </c>
      <c r="M61">
        <f t="shared" si="2"/>
        <v>8.3398792956066378E-3</v>
      </c>
    </row>
    <row r="62" spans="2:13" x14ac:dyDescent="0.25">
      <c r="B62">
        <v>-1.3180178699639692E-3</v>
      </c>
      <c r="C62">
        <v>5.2744334245271218E-4</v>
      </c>
      <c r="D62">
        <v>3.5109456779250114E-3</v>
      </c>
      <c r="E62">
        <v>-2.6959686641398389E-4</v>
      </c>
      <c r="F62">
        <v>1.2211772166775483E-2</v>
      </c>
      <c r="G62" s="16">
        <f>LN('^GSPC (8)'!E60/'^GSPC (8)'!E59)</f>
        <v>-1.6280348187074486E-3</v>
      </c>
      <c r="I62">
        <f t="shared" si="3"/>
        <v>1.5835109996937592E-4</v>
      </c>
      <c r="J62">
        <f t="shared" si="4"/>
        <v>2.5451529683472155E-3</v>
      </c>
      <c r="K62">
        <f t="shared" si="5"/>
        <v>-4.7928106712398098E-4</v>
      </c>
      <c r="L62">
        <f t="shared" si="6"/>
        <v>9.505814159427594E-3</v>
      </c>
      <c r="M62">
        <f t="shared" si="2"/>
        <v>-1.6280348187074486E-3</v>
      </c>
    </row>
    <row r="63" spans="2:13" x14ac:dyDescent="0.25">
      <c r="B63">
        <v>7.0968887693582091E-3</v>
      </c>
      <c r="C63">
        <v>-1.3014781577888983E-3</v>
      </c>
      <c r="D63">
        <v>8.7234630337780505E-3</v>
      </c>
      <c r="E63">
        <v>-2.0433893351054319E-2</v>
      </c>
      <c r="F63">
        <v>2.1536967578191717E-2</v>
      </c>
      <c r="G63" s="16">
        <f>LN('^GSPC (8)'!E61/'^GSPC (8)'!E60)</f>
        <v>-1.3151793429673527E-3</v>
      </c>
      <c r="I63">
        <f t="shared" si="3"/>
        <v>3.7819522764052319E-4</v>
      </c>
      <c r="J63">
        <f t="shared" si="4"/>
        <v>8.3981481808940821E-3</v>
      </c>
      <c r="K63">
        <f t="shared" si="5"/>
        <v>-1.4927736926971816E-2</v>
      </c>
      <c r="L63">
        <f t="shared" si="6"/>
        <v>1.8648951816425015E-2</v>
      </c>
      <c r="M63">
        <f t="shared" si="2"/>
        <v>-1.3151793429673527E-3</v>
      </c>
    </row>
    <row r="64" spans="2:13" x14ac:dyDescent="0.25">
      <c r="B64">
        <v>7.0469036618534125E-3</v>
      </c>
      <c r="C64">
        <v>5.4525702398613733E-3</v>
      </c>
      <c r="D64">
        <v>1.2152427640651432E-3</v>
      </c>
      <c r="E64">
        <v>-1.7213167681034792E-2</v>
      </c>
      <c r="F64">
        <v>3.1368543041716546E-2</v>
      </c>
      <c r="G64" s="16">
        <f>LN('^GSPC (8)'!E62/'^GSPC (8)'!E61)</f>
        <v>-2.0119159552997494E-3</v>
      </c>
      <c r="I64">
        <f t="shared" si="3"/>
        <v>5.7714369242597811E-3</v>
      </c>
      <c r="J64">
        <f t="shared" si="4"/>
        <v>2.3815749436227971E-3</v>
      </c>
      <c r="K64">
        <f t="shared" si="5"/>
        <v>-1.2361153412457151E-2</v>
      </c>
      <c r="L64">
        <f t="shared" si="6"/>
        <v>2.650421516574392E-2</v>
      </c>
      <c r="M64">
        <f t="shared" si="2"/>
        <v>-2.0119159552997494E-3</v>
      </c>
    </row>
    <row r="65" spans="2:13" x14ac:dyDescent="0.25">
      <c r="B65">
        <v>-3.9522502242248972E-2</v>
      </c>
      <c r="C65">
        <v>-1.6198686292000344E-2</v>
      </c>
      <c r="D65">
        <v>-9.3548809637415183E-3</v>
      </c>
      <c r="E65">
        <v>-3.3023212332877937E-2</v>
      </c>
      <c r="F65">
        <v>-3.2878081935602058E-2</v>
      </c>
      <c r="G65" s="16">
        <f>LN('^GSPC (8)'!E63/'^GSPC (8)'!E62)</f>
        <v>-1.2485594515205749E-2</v>
      </c>
      <c r="I65">
        <f t="shared" si="3"/>
        <v>-2.0863449482050073E-2</v>
      </c>
      <c r="J65">
        <f t="shared" si="4"/>
        <v>-1.538840521944301E-2</v>
      </c>
      <c r="K65">
        <f t="shared" si="5"/>
        <v>-3.4323070314752145E-2</v>
      </c>
      <c r="L65">
        <f t="shared" si="6"/>
        <v>-3.4206965996931439E-2</v>
      </c>
      <c r="M65">
        <f t="shared" si="2"/>
        <v>-1.2485594515205749E-2</v>
      </c>
    </row>
    <row r="66" spans="2:13" x14ac:dyDescent="0.25">
      <c r="B66">
        <v>2.9717974454348383E-3</v>
      </c>
      <c r="C66">
        <v>5.7471936289666976E-3</v>
      </c>
      <c r="D66">
        <v>0</v>
      </c>
      <c r="E66">
        <v>-4.641725904164307E-3</v>
      </c>
      <c r="F66">
        <v>2.0189450691580988E-2</v>
      </c>
      <c r="G66" s="16">
        <f>LN('^GSPC (8)'!E64/'^GSPC (8)'!E63)</f>
        <v>1.8881025742991701E-3</v>
      </c>
      <c r="I66">
        <f t="shared" si="3"/>
        <v>5.1921143922603261E-3</v>
      </c>
      <c r="J66">
        <f t="shared" si="4"/>
        <v>5.9435948908696768E-4</v>
      </c>
      <c r="K66">
        <f t="shared" si="5"/>
        <v>-3.119021234244478E-3</v>
      </c>
      <c r="L66">
        <f t="shared" si="6"/>
        <v>1.6745920042351758E-2</v>
      </c>
      <c r="M66">
        <f t="shared" si="2"/>
        <v>1.8881025742991701E-3</v>
      </c>
    </row>
    <row r="67" spans="2:13" x14ac:dyDescent="0.25">
      <c r="B67">
        <v>-6.7668413577091141E-3</v>
      </c>
      <c r="C67">
        <v>-8.0214343799560892E-4</v>
      </c>
      <c r="D67">
        <v>5.8207965809274655E-3</v>
      </c>
      <c r="E67">
        <v>-3.7873608470980597E-3</v>
      </c>
      <c r="F67">
        <v>-9.1096002540514091E-3</v>
      </c>
      <c r="G67" s="16">
        <f>LN('^GSPC (8)'!E65/'^GSPC (8)'!E64)</f>
        <v>-1.0608320450020078E-3</v>
      </c>
      <c r="I67">
        <f t="shared" si="3"/>
        <v>-1.99508302193831E-3</v>
      </c>
      <c r="J67">
        <f t="shared" si="4"/>
        <v>3.3032689932001496E-3</v>
      </c>
      <c r="K67">
        <f t="shared" si="5"/>
        <v>-4.3832569492202704E-3</v>
      </c>
      <c r="L67">
        <f t="shared" si="6"/>
        <v>-8.6410484747829509E-3</v>
      </c>
      <c r="M67">
        <f t="shared" si="2"/>
        <v>-1.0608320450020078E-3</v>
      </c>
    </row>
    <row r="68" spans="2:13" x14ac:dyDescent="0.25">
      <c r="B68">
        <v>-8.4550349169002295E-3</v>
      </c>
      <c r="C68">
        <v>-2.090999539717679E-3</v>
      </c>
      <c r="D68">
        <v>3.8810833354402234E-3</v>
      </c>
      <c r="E68">
        <v>8.7185383521835892E-3</v>
      </c>
      <c r="F68">
        <v>3.5421830969612992E-3</v>
      </c>
      <c r="G68" s="16">
        <f>LN('^GSPC (8)'!E66/'^GSPC (8)'!E65)</f>
        <v>-8.4435244056040287E-4</v>
      </c>
      <c r="I68">
        <f t="shared" si="3"/>
        <v>-3.3638066151541893E-3</v>
      </c>
      <c r="J68">
        <f t="shared" si="4"/>
        <v>1.4138596849721328E-3</v>
      </c>
      <c r="K68">
        <f t="shared" si="5"/>
        <v>5.2838236983668262E-3</v>
      </c>
      <c r="L68">
        <f t="shared" si="6"/>
        <v>1.1427394941889938E-3</v>
      </c>
      <c r="M68">
        <f t="shared" si="2"/>
        <v>-8.4435244056040287E-4</v>
      </c>
    </row>
    <row r="69" spans="2:13" x14ac:dyDescent="0.25">
      <c r="B69">
        <v>-1.8800553752024735E-2</v>
      </c>
      <c r="C69">
        <v>1.4299229059935371E-3</v>
      </c>
      <c r="D69">
        <v>1.3287692590107426E-3</v>
      </c>
      <c r="E69">
        <v>4.3308281925138591E-3</v>
      </c>
      <c r="F69">
        <v>7.2316187246149969E-3</v>
      </c>
      <c r="G69" s="16">
        <f>LN('^GSPC (8)'!E67/'^GSPC (8)'!E66)</f>
        <v>-1.0201073391556828E-3</v>
      </c>
      <c r="I69">
        <f t="shared" si="3"/>
        <v>-2.6161724256101174E-3</v>
      </c>
      <c r="J69">
        <f t="shared" si="4"/>
        <v>-2.6970953431963529E-3</v>
      </c>
      <c r="K69">
        <f t="shared" si="5"/>
        <v>-2.9544819639385975E-4</v>
      </c>
      <c r="L69">
        <f t="shared" si="6"/>
        <v>2.0251842292870505E-3</v>
      </c>
      <c r="M69">
        <f t="shared" ref="M69:M132" si="9">G69</f>
        <v>-1.0201073391556828E-3</v>
      </c>
    </row>
    <row r="70" spans="2:13" x14ac:dyDescent="0.25">
      <c r="B70">
        <v>1.934822629642325E-2</v>
      </c>
      <c r="C70">
        <v>1.0782210565898492E-2</v>
      </c>
      <c r="D70">
        <v>6.3309563976405034E-3</v>
      </c>
      <c r="E70">
        <v>2.4193637703634772E-2</v>
      </c>
      <c r="F70">
        <v>-5.186618969983188E-3</v>
      </c>
      <c r="G70" s="16">
        <f>LN('^GSPC (8)'!E68/'^GSPC (8)'!E67)</f>
        <v>7.2253086305444176E-3</v>
      </c>
      <c r="I70">
        <f t="shared" ref="I70:I133" si="10">$M$2*B70+$N$2*C70</f>
        <v>1.2495413712003444E-2</v>
      </c>
      <c r="J70">
        <f t="shared" ref="J70:J133" si="11">$M$2*B70+$N$2*D70</f>
        <v>8.9344103773970531E-3</v>
      </c>
      <c r="K70">
        <f t="shared" ref="K70:K133" si="12">$M$2*B70+$N$2*E70</f>
        <v>2.3224555422192469E-2</v>
      </c>
      <c r="L70">
        <f t="shared" ref="L70:L133" si="13">$M$2*B70+$N$2*F70</f>
        <v>-2.7964991670190046E-4</v>
      </c>
      <c r="M70">
        <f t="shared" si="9"/>
        <v>7.2253086305444176E-3</v>
      </c>
    </row>
    <row r="71" spans="2:13" x14ac:dyDescent="0.25">
      <c r="B71">
        <v>9.8066710685364537E-3</v>
      </c>
      <c r="C71">
        <v>2.1176073232897899E-2</v>
      </c>
      <c r="D71">
        <v>2.8676323979000582E-4</v>
      </c>
      <c r="E71">
        <v>-5.6258790337339977E-4</v>
      </c>
      <c r="F71">
        <v>-3.2554184287000572E-3</v>
      </c>
      <c r="G71" s="16">
        <f>LN('^GSPC (8)'!E69/'^GSPC (8)'!E68)</f>
        <v>1.0847364356112272E-3</v>
      </c>
      <c r="I71">
        <f t="shared" si="10"/>
        <v>1.890219280002561E-2</v>
      </c>
      <c r="J71">
        <f t="shared" si="11"/>
        <v>2.1907448055392955E-3</v>
      </c>
      <c r="K71">
        <f t="shared" si="12"/>
        <v>1.5112638910085711E-3</v>
      </c>
      <c r="L71">
        <f t="shared" si="13"/>
        <v>-6.4300052925275481E-4</v>
      </c>
      <c r="M71">
        <f t="shared" si="9"/>
        <v>1.0847364356112272E-3</v>
      </c>
    </row>
    <row r="72" spans="2:13" x14ac:dyDescent="0.25">
      <c r="B72">
        <v>2.7112074605542785E-4</v>
      </c>
      <c r="C72">
        <v>2.3077249234602672E-3</v>
      </c>
      <c r="D72">
        <v>-3.159560471874435E-3</v>
      </c>
      <c r="E72">
        <v>-3.6645847400025959E-3</v>
      </c>
      <c r="F72">
        <v>1.9009578785500393E-2</v>
      </c>
      <c r="G72" s="16">
        <f>LN('^GSPC (8)'!E70/'^GSPC (8)'!E69)</f>
        <v>2.9308110038477526E-3</v>
      </c>
      <c r="I72">
        <f t="shared" si="10"/>
        <v>1.9004040879792995E-3</v>
      </c>
      <c r="J72">
        <f t="shared" si="11"/>
        <v>-2.4734242282884625E-3</v>
      </c>
      <c r="K72">
        <f t="shared" si="12"/>
        <v>-2.8774436427909914E-3</v>
      </c>
      <c r="L72">
        <f t="shared" si="13"/>
        <v>1.52618871776114E-2</v>
      </c>
      <c r="M72">
        <f t="shared" si="9"/>
        <v>2.9308110038477526E-3</v>
      </c>
    </row>
    <row r="73" spans="2:13" x14ac:dyDescent="0.25">
      <c r="B73">
        <v>-1.5843051513929503E-2</v>
      </c>
      <c r="C73">
        <v>1.1572046646048755E-2</v>
      </c>
      <c r="D73">
        <v>-9.7849934411221406E-4</v>
      </c>
      <c r="E73">
        <v>-1.4130000738270497E-3</v>
      </c>
      <c r="F73">
        <v>-4.3054341750620945E-3</v>
      </c>
      <c r="G73" s="16">
        <f>LN('^GSPC (8)'!E71/'^GSPC (8)'!E70)</f>
        <v>-2.2575939841710303E-3</v>
      </c>
      <c r="I73">
        <f t="shared" si="10"/>
        <v>6.0890270140531028E-3</v>
      </c>
      <c r="J73">
        <f t="shared" si="11"/>
        <v>-3.9514097780756728E-3</v>
      </c>
      <c r="K73">
        <f t="shared" si="12"/>
        <v>-4.2990103618475405E-3</v>
      </c>
      <c r="L73">
        <f t="shared" si="13"/>
        <v>-6.6129576428355773E-3</v>
      </c>
      <c r="M73">
        <f t="shared" si="9"/>
        <v>-2.2575939841710303E-3</v>
      </c>
    </row>
    <row r="74" spans="2:13" x14ac:dyDescent="0.25">
      <c r="B74">
        <v>3.2984912162937322E-3</v>
      </c>
      <c r="C74">
        <v>5.5904445629753746E-3</v>
      </c>
      <c r="D74">
        <v>-2.3064646589290878E-3</v>
      </c>
      <c r="E74">
        <v>-3.4233258453661493E-2</v>
      </c>
      <c r="F74">
        <v>-5.061931636770203E-3</v>
      </c>
      <c r="G74" s="16">
        <f>LN('^GSPC (8)'!E72/'^GSPC (8)'!E71)</f>
        <v>-1.6434753872949851E-3</v>
      </c>
      <c r="I74">
        <f t="shared" si="10"/>
        <v>5.1320538936390466E-3</v>
      </c>
      <c r="J74">
        <f t="shared" si="11"/>
        <v>-1.1854734838845239E-3</v>
      </c>
      <c r="K74">
        <f t="shared" si="12"/>
        <v>-2.672690851967045E-2</v>
      </c>
      <c r="L74">
        <f t="shared" si="13"/>
        <v>-3.389847066157416E-3</v>
      </c>
      <c r="M74">
        <f t="shared" si="9"/>
        <v>-1.6434753872949851E-3</v>
      </c>
    </row>
    <row r="75" spans="2:13" x14ac:dyDescent="0.25">
      <c r="B75">
        <v>1.145993442197042E-2</v>
      </c>
      <c r="C75">
        <v>1.7038354695722291E-2</v>
      </c>
      <c r="D75">
        <v>-5.441087746534793E-3</v>
      </c>
      <c r="E75">
        <v>2.9223282901939132E-3</v>
      </c>
      <c r="F75">
        <v>-7.2703629127735675E-2</v>
      </c>
      <c r="G75" s="16">
        <f>LN('^GSPC (8)'!E73/'^GSPC (8)'!E72)</f>
        <v>5.5936598195100253E-4</v>
      </c>
      <c r="I75">
        <f t="shared" si="10"/>
        <v>1.5922670640971918E-2</v>
      </c>
      <c r="J75">
        <f t="shared" si="11"/>
        <v>-2.0608833128337506E-3</v>
      </c>
      <c r="K75">
        <f t="shared" si="12"/>
        <v>4.629849516549215E-3</v>
      </c>
      <c r="L75">
        <f t="shared" si="13"/>
        <v>-5.5870916417794458E-2</v>
      </c>
      <c r="M75">
        <f t="shared" si="9"/>
        <v>5.5936598195100253E-4</v>
      </c>
    </row>
    <row r="76" spans="2:13" x14ac:dyDescent="0.25">
      <c r="B76">
        <v>7.0289016069876734E-3</v>
      </c>
      <c r="C76">
        <v>2.6980892393303701E-3</v>
      </c>
      <c r="D76">
        <v>5.8039989569201407E-5</v>
      </c>
      <c r="E76">
        <v>-7.9098112703561256E-3</v>
      </c>
      <c r="F76">
        <v>-7.4697823297599419E-3</v>
      </c>
      <c r="G76" s="16">
        <f>LN('^GSPC (8)'!E74/'^GSPC (8)'!E73)</f>
        <v>-3.0595368382266273E-3</v>
      </c>
      <c r="I76">
        <f t="shared" si="10"/>
        <v>3.5642517128618312E-3</v>
      </c>
      <c r="J76">
        <f t="shared" si="11"/>
        <v>1.4522123130528959E-3</v>
      </c>
      <c r="K76">
        <f t="shared" si="12"/>
        <v>-4.9220686948873655E-3</v>
      </c>
      <c r="L76">
        <f t="shared" si="13"/>
        <v>-4.5700455424104187E-3</v>
      </c>
      <c r="M76">
        <f t="shared" si="9"/>
        <v>-3.0595368382266273E-3</v>
      </c>
    </row>
    <row r="77" spans="2:13" x14ac:dyDescent="0.25">
      <c r="B77">
        <v>1.0770329672933087E-3</v>
      </c>
      <c r="C77">
        <v>-1.2171253447916568E-2</v>
      </c>
      <c r="D77">
        <v>-6.9889041903842134E-3</v>
      </c>
      <c r="E77">
        <v>4.6948443042076635E-3</v>
      </c>
      <c r="F77">
        <v>7.2713403334673877E-3</v>
      </c>
      <c r="G77" s="16">
        <f>LN('^GSPC (8)'!E75/'^GSPC (8)'!E74)</f>
        <v>1.9276502673643437E-3</v>
      </c>
      <c r="I77">
        <f t="shared" si="10"/>
        <v>-9.5215961648745934E-3</v>
      </c>
      <c r="J77">
        <f t="shared" si="11"/>
        <v>-5.3757167588487087E-3</v>
      </c>
      <c r="K77">
        <f t="shared" si="12"/>
        <v>3.9712820368247928E-3</v>
      </c>
      <c r="L77">
        <f t="shared" si="13"/>
        <v>6.0324788602325726E-3</v>
      </c>
      <c r="M77">
        <f t="shared" si="9"/>
        <v>1.9276502673643437E-3</v>
      </c>
    </row>
    <row r="78" spans="2:13" x14ac:dyDescent="0.25">
      <c r="B78">
        <v>-5.1261139481387514E-3</v>
      </c>
      <c r="C78">
        <v>-3.7922193336413462E-3</v>
      </c>
      <c r="D78">
        <v>5.2462956094865634E-3</v>
      </c>
      <c r="E78">
        <v>-1.3260869339187891E-2</v>
      </c>
      <c r="F78">
        <v>-4.2766984618174686E-3</v>
      </c>
      <c r="G78" s="16">
        <f>LN('^GSPC (8)'!E76/'^GSPC (8)'!E75)</f>
        <v>-8.2747239006095098E-4</v>
      </c>
      <c r="I78">
        <f t="shared" si="10"/>
        <v>-4.0589982565408271E-3</v>
      </c>
      <c r="J78">
        <f t="shared" si="11"/>
        <v>3.1718136979615001E-3</v>
      </c>
      <c r="K78">
        <f t="shared" si="12"/>
        <v>-1.1633918260978064E-2</v>
      </c>
      <c r="L78">
        <f t="shared" si="13"/>
        <v>-4.4465815590817252E-3</v>
      </c>
      <c r="M78">
        <f t="shared" si="9"/>
        <v>-8.2747239006095098E-4</v>
      </c>
    </row>
    <row r="79" spans="2:13" x14ac:dyDescent="0.25">
      <c r="B79">
        <v>3.4298111740691264E-2</v>
      </c>
      <c r="C79">
        <v>1.3496889660655546E-2</v>
      </c>
      <c r="D79">
        <v>-4.6620128341313179E-3</v>
      </c>
      <c r="E79">
        <v>7.6833120290502243E-3</v>
      </c>
      <c r="F79">
        <v>-2.584702203841777E-2</v>
      </c>
      <c r="G79" s="16">
        <f>LN('^GSPC (8)'!E77/'^GSPC (8)'!E76)</f>
        <v>6.8745011591528707E-4</v>
      </c>
      <c r="I79">
        <f t="shared" si="10"/>
        <v>1.7657134076662691E-2</v>
      </c>
      <c r="J79">
        <f t="shared" si="11"/>
        <v>3.1300120808331992E-3</v>
      </c>
      <c r="K79">
        <f t="shared" si="12"/>
        <v>1.3006271971378432E-2</v>
      </c>
      <c r="L79">
        <f t="shared" si="13"/>
        <v>-1.3817995282595964E-2</v>
      </c>
      <c r="M79">
        <f t="shared" si="9"/>
        <v>6.8745011591528707E-4</v>
      </c>
    </row>
    <row r="80" spans="2:13" x14ac:dyDescent="0.25">
      <c r="B80">
        <v>3.3920712260657937E-3</v>
      </c>
      <c r="C80">
        <v>-5.1729894241291825E-3</v>
      </c>
      <c r="D80">
        <v>-2.3392407643854684E-3</v>
      </c>
      <c r="E80">
        <v>-1.4730596487949816E-3</v>
      </c>
      <c r="F80">
        <v>3.573499131773991E-3</v>
      </c>
      <c r="G80" s="16">
        <f>LN('^GSPC (8)'!E78/'^GSPC (8)'!E77)</f>
        <v>-1.4349083716841415E-3</v>
      </c>
      <c r="I80">
        <f t="shared" si="10"/>
        <v>-3.459977294090187E-3</v>
      </c>
      <c r="J80">
        <f t="shared" si="11"/>
        <v>-1.1929783662952159E-3</v>
      </c>
      <c r="K80">
        <f t="shared" si="12"/>
        <v>-5.0003347382282645E-4</v>
      </c>
      <c r="L80">
        <f t="shared" si="13"/>
        <v>3.5372135506323518E-3</v>
      </c>
      <c r="M80">
        <f t="shared" si="9"/>
        <v>-1.4349083716841415E-3</v>
      </c>
    </row>
    <row r="81" spans="2:13" x14ac:dyDescent="0.25">
      <c r="B81">
        <v>-4.8295285326852178E-2</v>
      </c>
      <c r="C81">
        <v>-6.8164827502352225E-3</v>
      </c>
      <c r="D81">
        <v>-4.6948443042076184E-3</v>
      </c>
      <c r="E81">
        <v>5.8947838088377119E-4</v>
      </c>
      <c r="F81">
        <v>-8.2895116840692902E-3</v>
      </c>
      <c r="G81" s="16">
        <f>LN('^GSPC (8)'!E79/'^GSPC (8)'!E78)</f>
        <v>-3.7670371396038606E-3</v>
      </c>
      <c r="I81">
        <f t="shared" si="10"/>
        <v>-1.5112243265558614E-2</v>
      </c>
      <c r="J81">
        <f t="shared" si="11"/>
        <v>-1.3414932508736531E-2</v>
      </c>
      <c r="K81">
        <f t="shared" si="12"/>
        <v>-9.1874743606634203E-3</v>
      </c>
      <c r="L81">
        <f t="shared" si="13"/>
        <v>-1.629066641262587E-2</v>
      </c>
      <c r="M81">
        <f t="shared" si="9"/>
        <v>-3.7670371396038606E-3</v>
      </c>
    </row>
    <row r="82" spans="2:13" x14ac:dyDescent="0.25">
      <c r="B82">
        <v>-1.3485878982706461E-2</v>
      </c>
      <c r="C82">
        <v>-1.2982379248657513E-2</v>
      </c>
      <c r="D82">
        <v>-4.7169898781387982E-3</v>
      </c>
      <c r="E82">
        <v>-1.6337806335844002E-2</v>
      </c>
      <c r="F82">
        <v>-1.8880229263515666E-2</v>
      </c>
      <c r="G82" s="16">
        <f>LN('^GSPC (8)'!E80/'^GSPC (8)'!E79)</f>
        <v>-6.8380205168596985E-3</v>
      </c>
      <c r="I82">
        <f t="shared" si="10"/>
        <v>-1.3083079195467305E-2</v>
      </c>
      <c r="J82">
        <f t="shared" si="11"/>
        <v>-6.4707676990523313E-3</v>
      </c>
      <c r="K82">
        <f t="shared" si="12"/>
        <v>-1.5767420865216493E-2</v>
      </c>
      <c r="L82">
        <f t="shared" si="13"/>
        <v>-1.7801359207353824E-2</v>
      </c>
      <c r="M82">
        <f t="shared" si="9"/>
        <v>-6.8380205168596985E-3</v>
      </c>
    </row>
    <row r="83" spans="2:13" x14ac:dyDescent="0.25">
      <c r="B83">
        <v>4.4235626459864057E-3</v>
      </c>
      <c r="C83">
        <v>1.9388747541817009E-2</v>
      </c>
      <c r="D83">
        <v>6.4801992164238336E-3</v>
      </c>
      <c r="E83">
        <v>1.5158649376976745E-2</v>
      </c>
      <c r="F83">
        <v>3.8418909141432735E-2</v>
      </c>
      <c r="G83" s="16">
        <f>LN('^GSPC (8)'!E81/'^GSPC (8)'!E80)</f>
        <v>8.5764658646826294E-3</v>
      </c>
      <c r="I83">
        <f t="shared" si="10"/>
        <v>1.6395710562650889E-2</v>
      </c>
      <c r="J83">
        <f t="shared" si="11"/>
        <v>6.068871902336348E-3</v>
      </c>
      <c r="K83">
        <f t="shared" si="12"/>
        <v>1.3011632030778677E-2</v>
      </c>
      <c r="L83">
        <f t="shared" si="13"/>
        <v>3.161983984234347E-2</v>
      </c>
      <c r="M83">
        <f t="shared" si="9"/>
        <v>8.5764658646826294E-3</v>
      </c>
    </row>
    <row r="84" spans="2:13" x14ac:dyDescent="0.25">
      <c r="B84">
        <v>-1.8936795340319949E-2</v>
      </c>
      <c r="C84">
        <v>1.9825775901634673E-3</v>
      </c>
      <c r="D84">
        <v>-4.7086605709935137E-3</v>
      </c>
      <c r="E84">
        <v>-6.2140456473903146E-3</v>
      </c>
      <c r="F84">
        <v>6.0445295806822459E-4</v>
      </c>
      <c r="G84" s="16">
        <f>LN('^GSPC (8)'!E82/'^GSPC (8)'!E81)</f>
        <v>-2.907603119058052E-3</v>
      </c>
      <c r="I84">
        <f t="shared" si="10"/>
        <v>-2.2012969959332163E-3</v>
      </c>
      <c r="J84">
        <f t="shared" si="11"/>
        <v>-7.5542875248588012E-3</v>
      </c>
      <c r="K84">
        <f t="shared" si="12"/>
        <v>-8.7585955859762407E-3</v>
      </c>
      <c r="L84">
        <f t="shared" si="13"/>
        <v>-3.3037967016094102E-3</v>
      </c>
      <c r="M84">
        <f t="shared" si="9"/>
        <v>-2.907603119058052E-3</v>
      </c>
    </row>
    <row r="85" spans="2:13" x14ac:dyDescent="0.25">
      <c r="B85">
        <v>-3.6614884401882934E-3</v>
      </c>
      <c r="C85">
        <v>-5.0805075456109294E-3</v>
      </c>
      <c r="D85">
        <v>1.4641549135432853E-2</v>
      </c>
      <c r="E85">
        <v>2.9639025846898278E-3</v>
      </c>
      <c r="F85">
        <v>3.9201839221326843E-3</v>
      </c>
      <c r="G85" s="16">
        <f>LN('^GSPC (8)'!E83/'^GSPC (8)'!E82)</f>
        <v>-1.7178251699592046E-3</v>
      </c>
      <c r="I85">
        <f t="shared" si="10"/>
        <v>-4.7967037245264027E-3</v>
      </c>
      <c r="J85">
        <f t="shared" si="11"/>
        <v>1.0980941620308625E-2</v>
      </c>
      <c r="K85">
        <f t="shared" si="12"/>
        <v>1.6388243797142038E-3</v>
      </c>
      <c r="L85">
        <f t="shared" si="13"/>
        <v>2.4038494496684886E-3</v>
      </c>
      <c r="M85">
        <f t="shared" si="9"/>
        <v>-1.7178251699592046E-3</v>
      </c>
    </row>
    <row r="86" spans="2:13" x14ac:dyDescent="0.25">
      <c r="B86">
        <v>1.5400080141754117E-2</v>
      </c>
      <c r="C86">
        <v>3.1755419955802264E-3</v>
      </c>
      <c r="D86">
        <v>4.0614501996465591E-3</v>
      </c>
      <c r="E86">
        <v>9.1323953176902489E-3</v>
      </c>
      <c r="F86">
        <v>1.5726431253755471E-2</v>
      </c>
      <c r="G86" s="16">
        <f>LN('^GSPC (8)'!E84/'^GSPC (8)'!E83)</f>
        <v>7.5288503559402323E-3</v>
      </c>
      <c r="I86">
        <f t="shared" si="10"/>
        <v>5.6204496248150049E-3</v>
      </c>
      <c r="J86">
        <f t="shared" si="11"/>
        <v>6.3291761880680704E-3</v>
      </c>
      <c r="K86">
        <f t="shared" si="12"/>
        <v>1.0385932282503023E-2</v>
      </c>
      <c r="L86">
        <f t="shared" si="13"/>
        <v>1.56611610313552E-2</v>
      </c>
      <c r="M86">
        <f t="shared" si="9"/>
        <v>7.5288503559402323E-3</v>
      </c>
    </row>
    <row r="87" spans="2:13" x14ac:dyDescent="0.25">
      <c r="B87">
        <v>-6.4112832850293172E-3</v>
      </c>
      <c r="C87">
        <v>-3.9209075574147823E-3</v>
      </c>
      <c r="D87">
        <v>-2.3188416187488983E-3</v>
      </c>
      <c r="E87">
        <v>-1.0316908319904148E-2</v>
      </c>
      <c r="F87">
        <v>4.1391405883000488E-3</v>
      </c>
      <c r="G87" s="16">
        <f>LN('^GSPC (8)'!E85/'^GSPC (8)'!E84)</f>
        <v>-3.039688326511295E-3</v>
      </c>
      <c r="I87">
        <f t="shared" si="10"/>
        <v>-4.4189827029376891E-3</v>
      </c>
      <c r="J87">
        <f t="shared" si="11"/>
        <v>-3.1373299520049821E-3</v>
      </c>
      <c r="K87">
        <f t="shared" si="12"/>
        <v>-9.5357833129291816E-3</v>
      </c>
      <c r="L87">
        <f t="shared" si="13"/>
        <v>2.0290558136341758E-3</v>
      </c>
      <c r="M87">
        <f t="shared" si="9"/>
        <v>-3.039688326511295E-3</v>
      </c>
    </row>
    <row r="88" spans="2:13" x14ac:dyDescent="0.25">
      <c r="B88">
        <v>1.1123641147075399E-2</v>
      </c>
      <c r="C88">
        <v>9.834230989459734E-3</v>
      </c>
      <c r="D88">
        <v>1.8971480719522583E-2</v>
      </c>
      <c r="E88">
        <v>4.7295388190083864E-3</v>
      </c>
      <c r="F88">
        <v>1.2412777452239865E-2</v>
      </c>
      <c r="G88" s="16">
        <f>LN('^GSPC (8)'!E86/'^GSPC (8)'!E85)</f>
        <v>1.0781736616292011E-2</v>
      </c>
      <c r="I88">
        <f t="shared" si="10"/>
        <v>1.0092113020982866E-2</v>
      </c>
      <c r="J88">
        <f t="shared" si="11"/>
        <v>1.7401912805033146E-2</v>
      </c>
      <c r="K88">
        <f t="shared" si="12"/>
        <v>6.0083592846217893E-3</v>
      </c>
      <c r="L88">
        <f t="shared" si="13"/>
        <v>1.2154950191206972E-2</v>
      </c>
      <c r="M88">
        <f t="shared" si="9"/>
        <v>1.0781736616292011E-2</v>
      </c>
    </row>
    <row r="89" spans="2:13" x14ac:dyDescent="0.25">
      <c r="B89">
        <v>4.9655274440496208E-3</v>
      </c>
      <c r="C89">
        <v>2.3142538100217829E-4</v>
      </c>
      <c r="D89">
        <v>-9.1146314423132626E-4</v>
      </c>
      <c r="E89">
        <v>2.3564664113112101E-3</v>
      </c>
      <c r="F89">
        <v>1.7237665423001241E-2</v>
      </c>
      <c r="G89" s="16">
        <f>LN('^GSPC (8)'!E87/'^GSPC (8)'!E86)</f>
        <v>6.0722141799202222E-3</v>
      </c>
      <c r="I89">
        <f t="shared" si="10"/>
        <v>1.1782457936116669E-3</v>
      </c>
      <c r="J89">
        <f t="shared" si="11"/>
        <v>2.6393497342486313E-4</v>
      </c>
      <c r="K89">
        <f t="shared" si="12"/>
        <v>2.8782786178588923E-3</v>
      </c>
      <c r="L89">
        <f t="shared" si="13"/>
        <v>1.4783237827210917E-2</v>
      </c>
      <c r="M89">
        <f t="shared" si="9"/>
        <v>6.0722141799202222E-3</v>
      </c>
    </row>
    <row r="90" spans="2:13" x14ac:dyDescent="0.25">
      <c r="B90">
        <v>-8.0122269763185996E-3</v>
      </c>
      <c r="C90">
        <v>1.8382677128615779E-3</v>
      </c>
      <c r="D90">
        <v>8.8526279618274459E-3</v>
      </c>
      <c r="E90">
        <v>1.1408606492522783E-2</v>
      </c>
      <c r="F90">
        <v>-6.8979102521213717E-3</v>
      </c>
      <c r="G90" s="16">
        <f>LN('^GSPC (8)'!E88/'^GSPC (8)'!E87)</f>
        <v>-4.8582137105885161E-4</v>
      </c>
      <c r="I90">
        <f t="shared" si="10"/>
        <v>-1.3183122497445769E-4</v>
      </c>
      <c r="J90">
        <f t="shared" si="11"/>
        <v>5.4796569741982371E-3</v>
      </c>
      <c r="K90">
        <f t="shared" si="12"/>
        <v>7.5244397987545061E-3</v>
      </c>
      <c r="L90">
        <f t="shared" si="13"/>
        <v>-7.120773596960818E-3</v>
      </c>
      <c r="M90">
        <f t="shared" si="9"/>
        <v>-4.8582137105885161E-4</v>
      </c>
    </row>
    <row r="91" spans="2:13" x14ac:dyDescent="0.25">
      <c r="B91">
        <v>-2.9273158151669105E-2</v>
      </c>
      <c r="C91">
        <v>9.9472027629535012E-3</v>
      </c>
      <c r="D91">
        <v>4.1720192393265056E-3</v>
      </c>
      <c r="E91">
        <v>4.6430726290906388E-3</v>
      </c>
      <c r="F91">
        <v>1.5453918458501689E-2</v>
      </c>
      <c r="G91" s="16">
        <f>LN('^GSPC (8)'!E89/'^GSPC (8)'!E88)</f>
        <v>5.5276726852089401E-4</v>
      </c>
      <c r="I91">
        <f t="shared" si="10"/>
        <v>2.1031305800289805E-3</v>
      </c>
      <c r="J91">
        <f t="shared" si="11"/>
        <v>-2.517016238872617E-3</v>
      </c>
      <c r="K91">
        <f t="shared" si="12"/>
        <v>-2.1401735270613104E-3</v>
      </c>
      <c r="L91">
        <f t="shared" si="13"/>
        <v>6.5085031364675297E-3</v>
      </c>
      <c r="M91">
        <f t="shared" si="9"/>
        <v>5.5276726852089401E-4</v>
      </c>
    </row>
    <row r="92" spans="2:13" x14ac:dyDescent="0.25">
      <c r="B92">
        <v>1.6711903838170308E-2</v>
      </c>
      <c r="C92">
        <v>7.1716620631847184E-3</v>
      </c>
      <c r="D92">
        <v>1.041029187848126E-2</v>
      </c>
      <c r="E92">
        <v>2.8909531554019833E-3</v>
      </c>
      <c r="F92">
        <v>-1.2765687192910572E-2</v>
      </c>
      <c r="G92" s="16">
        <f>LN('^GSPC (8)'!E90/'^GSPC (8)'!E89)</f>
        <v>-1.9149797398098202E-3</v>
      </c>
      <c r="I92">
        <f t="shared" si="10"/>
        <v>9.0797104181818359E-3</v>
      </c>
      <c r="J92">
        <f t="shared" si="11"/>
        <v>1.167061427041907E-2</v>
      </c>
      <c r="K92">
        <f t="shared" si="12"/>
        <v>5.6551432919556485E-3</v>
      </c>
      <c r="L92">
        <f t="shared" si="13"/>
        <v>-6.8701689866943975E-3</v>
      </c>
      <c r="M92">
        <f t="shared" si="9"/>
        <v>-1.9149797398098202E-3</v>
      </c>
    </row>
    <row r="93" spans="2:13" x14ac:dyDescent="0.25">
      <c r="B93">
        <v>6.7190064285218868E-3</v>
      </c>
      <c r="C93">
        <v>2.4814151938087829E-2</v>
      </c>
      <c r="D93">
        <v>1.6690407676770082E-3</v>
      </c>
      <c r="E93">
        <v>-1.2783381517548665E-2</v>
      </c>
      <c r="F93">
        <v>2.2187275723199281E-2</v>
      </c>
      <c r="G93" s="16">
        <f>LN('^GSPC (8)'!E91/'^GSPC (8)'!E90)</f>
        <v>1.7307918466451173E-3</v>
      </c>
      <c r="I93">
        <f t="shared" si="10"/>
        <v>2.1195122836174644E-2</v>
      </c>
      <c r="J93">
        <f t="shared" si="11"/>
        <v>2.6790338998459841E-3</v>
      </c>
      <c r="K93">
        <f t="shared" si="12"/>
        <v>-8.8829039283345561E-3</v>
      </c>
      <c r="L93">
        <f t="shared" si="13"/>
        <v>1.9093621864263804E-2</v>
      </c>
      <c r="M93">
        <f t="shared" si="9"/>
        <v>1.7307918466451173E-3</v>
      </c>
    </row>
    <row r="94" spans="2:13" x14ac:dyDescent="0.25">
      <c r="B94">
        <v>-1.2917871110534792E-2</v>
      </c>
      <c r="C94">
        <v>-1.3613324519386682E-3</v>
      </c>
      <c r="D94">
        <v>-1.6690407676769178E-3</v>
      </c>
      <c r="E94">
        <v>-2.9675767265400749E-2</v>
      </c>
      <c r="F94">
        <v>-3.0080280184171564E-2</v>
      </c>
      <c r="G94" s="16">
        <f>LN('^GSPC (8)'!E92/'^GSPC (8)'!E91)</f>
        <v>1.1883436904249129E-3</v>
      </c>
      <c r="I94">
        <f t="shared" si="10"/>
        <v>-3.6726401836578932E-3</v>
      </c>
      <c r="J94">
        <f t="shared" si="11"/>
        <v>-3.9188068362484927E-3</v>
      </c>
      <c r="K94">
        <f t="shared" si="12"/>
        <v>-2.632418803442756E-2</v>
      </c>
      <c r="L94">
        <f t="shared" si="13"/>
        <v>-2.6647798369444212E-2</v>
      </c>
      <c r="M94">
        <f t="shared" si="9"/>
        <v>1.1883436904249129E-3</v>
      </c>
    </row>
    <row r="95" spans="2:13" x14ac:dyDescent="0.25">
      <c r="B95">
        <v>-3.4506039308750236E-2</v>
      </c>
      <c r="C95">
        <v>-6.2606844462276641E-3</v>
      </c>
      <c r="D95">
        <v>-5.5683655017187866E-4</v>
      </c>
      <c r="E95">
        <v>8.3983395783502092E-3</v>
      </c>
      <c r="F95">
        <v>7.4134743699734258E-3</v>
      </c>
      <c r="G95" s="16">
        <f>LN('^GSPC (8)'!E93/'^GSPC (8)'!E92)</f>
        <v>-1.2721693695897679E-3</v>
      </c>
      <c r="I95">
        <f t="shared" si="10"/>
        <v>-1.1909755418732178E-2</v>
      </c>
      <c r="J95">
        <f t="shared" si="11"/>
        <v>-7.3466771018875507E-3</v>
      </c>
      <c r="K95">
        <f t="shared" si="12"/>
        <v>-1.8253619906988001E-4</v>
      </c>
      <c r="L95">
        <f t="shared" si="13"/>
        <v>-9.7042836577130621E-4</v>
      </c>
      <c r="M95">
        <f t="shared" si="9"/>
        <v>-1.2721693695897679E-3</v>
      </c>
    </row>
    <row r="96" spans="2:13" x14ac:dyDescent="0.25">
      <c r="B96">
        <v>-1.0588334217010546E-2</v>
      </c>
      <c r="C96">
        <v>-3.7262626072510421E-3</v>
      </c>
      <c r="D96">
        <v>2.2258773178488182E-3</v>
      </c>
      <c r="E96">
        <v>-9.9054686575797482E-3</v>
      </c>
      <c r="F96">
        <v>-3.8443296153357143E-3</v>
      </c>
      <c r="G96" s="16">
        <f>LN('^GSPC (8)'!E94/'^GSPC (8)'!E93)</f>
        <v>5.8193340552533356E-4</v>
      </c>
      <c r="I96">
        <f t="shared" si="10"/>
        <v>-5.0986769292029437E-3</v>
      </c>
      <c r="J96">
        <f t="shared" si="11"/>
        <v>-3.3696498912305466E-4</v>
      </c>
      <c r="K96">
        <f t="shared" si="12"/>
        <v>-1.0042041769465907E-2</v>
      </c>
      <c r="L96">
        <f t="shared" si="13"/>
        <v>-5.1931305356706804E-3</v>
      </c>
      <c r="M96">
        <f t="shared" si="9"/>
        <v>5.8193340552533356E-4</v>
      </c>
    </row>
    <row r="97" spans="2:13" x14ac:dyDescent="0.25">
      <c r="B97">
        <v>1.961714146613603E-2</v>
      </c>
      <c r="C97">
        <v>-3.6117376672682869E-3</v>
      </c>
      <c r="D97">
        <v>8.3033415977557604E-3</v>
      </c>
      <c r="E97">
        <v>1.8530057433781732E-2</v>
      </c>
      <c r="F97">
        <v>9.6316980943513691E-5</v>
      </c>
      <c r="G97" s="16">
        <f>LN('^GSPC (8)'!E95/'^GSPC (8)'!E94)</f>
        <v>4.0803591852600924E-3</v>
      </c>
      <c r="I97">
        <f t="shared" si="10"/>
        <v>1.0340381594125762E-3</v>
      </c>
      <c r="J97">
        <f t="shared" si="11"/>
        <v>1.0566101571431815E-2</v>
      </c>
      <c r="K97">
        <f t="shared" si="12"/>
        <v>1.8747474240252592E-2</v>
      </c>
      <c r="L97">
        <f t="shared" si="13"/>
        <v>4.0004818779820171E-3</v>
      </c>
      <c r="M97">
        <f t="shared" si="9"/>
        <v>4.0803591852600924E-3</v>
      </c>
    </row>
    <row r="98" spans="2:13" x14ac:dyDescent="0.25">
      <c r="B98">
        <v>-1.3427025809592472E-2</v>
      </c>
      <c r="C98">
        <v>1.5813873573876088E-2</v>
      </c>
      <c r="D98">
        <v>1.6524928478825649E-3</v>
      </c>
      <c r="E98">
        <v>5.9049772127548975E-3</v>
      </c>
      <c r="F98">
        <v>-1.0550395598935624E-2</v>
      </c>
      <c r="G98" s="16">
        <f>LN('^GSPC (8)'!E96/'^GSPC (8)'!E95)</f>
        <v>3.744537610262704E-5</v>
      </c>
      <c r="I98">
        <f t="shared" si="10"/>
        <v>9.9656936971823772E-3</v>
      </c>
      <c r="J98">
        <f t="shared" si="11"/>
        <v>-1.3634108836124423E-3</v>
      </c>
      <c r="K98">
        <f t="shared" si="12"/>
        <v>2.038576608285424E-3</v>
      </c>
      <c r="L98">
        <f t="shared" si="13"/>
        <v>-1.1125721641066995E-2</v>
      </c>
      <c r="M98">
        <f t="shared" si="9"/>
        <v>3.744537610262704E-5</v>
      </c>
    </row>
    <row r="99" spans="2:13" x14ac:dyDescent="0.25">
      <c r="B99">
        <v>1.0814163391908022E-2</v>
      </c>
      <c r="C99">
        <v>3.975091759936847E-3</v>
      </c>
      <c r="D99">
        <v>-3.1419146883359082E-3</v>
      </c>
      <c r="E99">
        <v>8.5006229086245673E-3</v>
      </c>
      <c r="F99">
        <v>1.6528612078188464E-3</v>
      </c>
      <c r="G99" s="16">
        <f>LN('^GSPC (8)'!E97/'^GSPC (8)'!E96)</f>
        <v>-1.0257745827880963E-3</v>
      </c>
      <c r="I99">
        <f t="shared" si="10"/>
        <v>5.3429060863310826E-3</v>
      </c>
      <c r="J99">
        <f t="shared" si="11"/>
        <v>-3.5069907228712236E-4</v>
      </c>
      <c r="K99">
        <f t="shared" si="12"/>
        <v>8.9633310052812595E-3</v>
      </c>
      <c r="L99">
        <f t="shared" si="13"/>
        <v>3.4851216446366816E-3</v>
      </c>
      <c r="M99">
        <f t="shared" si="9"/>
        <v>-1.0257745827880963E-3</v>
      </c>
    </row>
    <row r="100" spans="2:13" x14ac:dyDescent="0.25">
      <c r="B100">
        <v>2.014445097287566E-2</v>
      </c>
      <c r="C100">
        <v>-4.0698931029801667E-3</v>
      </c>
      <c r="D100">
        <v>-7.1802944796384833E-4</v>
      </c>
      <c r="E100">
        <v>-8.7598197676217783E-4</v>
      </c>
      <c r="F100">
        <v>0.16403806691209025</v>
      </c>
      <c r="G100" s="16">
        <f>LN('^GSPC (8)'!E98/'^GSPC (8)'!E97)</f>
        <v>1.1299627434363934E-3</v>
      </c>
      <c r="I100">
        <f t="shared" si="10"/>
        <v>7.7297571219099885E-4</v>
      </c>
      <c r="J100">
        <f t="shared" si="11"/>
        <v>3.4544666362040536E-3</v>
      </c>
      <c r="K100">
        <f t="shared" si="12"/>
        <v>3.3281046131653901E-3</v>
      </c>
      <c r="L100">
        <f t="shared" si="13"/>
        <v>0.13525934372424733</v>
      </c>
      <c r="M100">
        <f t="shared" si="9"/>
        <v>1.1299627434363934E-3</v>
      </c>
    </row>
    <row r="101" spans="2:13" x14ac:dyDescent="0.25">
      <c r="B101">
        <v>2.2766658176506483E-3</v>
      </c>
      <c r="C101">
        <v>-1.4025500910794632E-3</v>
      </c>
      <c r="D101">
        <v>-4.4296860915882851E-3</v>
      </c>
      <c r="E101">
        <v>-3.5118267946242089E-3</v>
      </c>
      <c r="F101">
        <v>4.2057927602083052E-2</v>
      </c>
      <c r="G101" s="16">
        <f>LN('^GSPC (8)'!E99/'^GSPC (8)'!E98)</f>
        <v>-2.1651516219075512E-3</v>
      </c>
      <c r="I101">
        <f t="shared" si="10"/>
        <v>-6.6670690933344089E-4</v>
      </c>
      <c r="J101">
        <f t="shared" si="11"/>
        <v>-3.0884157097404987E-3</v>
      </c>
      <c r="K101">
        <f t="shared" si="12"/>
        <v>-2.3541282721692377E-3</v>
      </c>
      <c r="L101">
        <f t="shared" si="13"/>
        <v>3.4101675245196569E-2</v>
      </c>
      <c r="M101">
        <f t="shared" si="9"/>
        <v>-2.1651516219075512E-3</v>
      </c>
    </row>
    <row r="102" spans="2:13" x14ac:dyDescent="0.25">
      <c r="B102">
        <v>5.6837170372981219E-4</v>
      </c>
      <c r="C102">
        <v>1.4384948916047248E-2</v>
      </c>
      <c r="D102">
        <v>3.8770472270119546E-3</v>
      </c>
      <c r="E102">
        <v>-1.4469527511200427E-2</v>
      </c>
      <c r="F102">
        <v>1.0928203458434186E-2</v>
      </c>
      <c r="G102" s="16">
        <f>LN('^GSPC (8)'!E100/'^GSPC (8)'!E99)</f>
        <v>-1.4795353149046619E-3</v>
      </c>
      <c r="I102">
        <f t="shared" si="10"/>
        <v>1.1621633473583762E-2</v>
      </c>
      <c r="J102">
        <f t="shared" si="11"/>
        <v>3.2153121223555264E-3</v>
      </c>
      <c r="K102">
        <f t="shared" si="12"/>
        <v>-1.146194766821438E-2</v>
      </c>
      <c r="L102">
        <f t="shared" si="13"/>
        <v>8.8562371074933106E-3</v>
      </c>
      <c r="M102">
        <f t="shared" si="9"/>
        <v>-1.4795353149046619E-3</v>
      </c>
    </row>
    <row r="103" spans="2:13" x14ac:dyDescent="0.25">
      <c r="B103">
        <v>1.4104605783655648E-2</v>
      </c>
      <c r="C103">
        <v>-3.5220896853545686E-3</v>
      </c>
      <c r="D103">
        <v>4.9627893421290972E-3</v>
      </c>
      <c r="E103">
        <v>5.9312452341650024E-3</v>
      </c>
      <c r="F103">
        <v>4.8980034404050729E-2</v>
      </c>
      <c r="G103" s="16">
        <f>LN('^GSPC (8)'!E101/'^GSPC (8)'!E100)</f>
        <v>4.7651422971946031E-3</v>
      </c>
      <c r="I103">
        <f t="shared" si="10"/>
        <v>3.2494084474749343E-6</v>
      </c>
      <c r="J103">
        <f t="shared" si="11"/>
        <v>6.7911526304344078E-3</v>
      </c>
      <c r="K103">
        <f t="shared" si="12"/>
        <v>7.5659173440631323E-3</v>
      </c>
      <c r="L103">
        <f t="shared" si="13"/>
        <v>4.2004948679971718E-2</v>
      </c>
      <c r="M103">
        <f t="shared" si="9"/>
        <v>4.7651422971946031E-3</v>
      </c>
    </row>
    <row r="104" spans="2:13" x14ac:dyDescent="0.25">
      <c r="B104">
        <v>1.0865101857899767E-2</v>
      </c>
      <c r="C104">
        <v>8.4198706330162378E-3</v>
      </c>
      <c r="D104">
        <v>3.8429912791677632E-3</v>
      </c>
      <c r="E104">
        <v>-1.1897880147592889E-2</v>
      </c>
      <c r="F104">
        <v>1.8442541283148348E-2</v>
      </c>
      <c r="G104" s="16">
        <f>LN('^GSPC (8)'!E102/'^GSPC (8)'!E101)</f>
        <v>-6.871328353222825E-4</v>
      </c>
      <c r="I104">
        <f t="shared" si="10"/>
        <v>8.9089168779929433E-3</v>
      </c>
      <c r="J104">
        <f t="shared" si="11"/>
        <v>5.2474133949141641E-3</v>
      </c>
      <c r="K104">
        <f t="shared" si="12"/>
        <v>-7.3452837464943587E-3</v>
      </c>
      <c r="L104">
        <f t="shared" si="13"/>
        <v>1.6927053398098631E-2</v>
      </c>
      <c r="M104">
        <f t="shared" si="9"/>
        <v>-6.871328353222825E-4</v>
      </c>
    </row>
    <row r="105" spans="2:13" x14ac:dyDescent="0.25">
      <c r="B105">
        <v>-1.8739242765285328E-2</v>
      </c>
      <c r="C105">
        <v>-2.2305365032038848E-2</v>
      </c>
      <c r="D105">
        <v>-1.3237920840635678E-2</v>
      </c>
      <c r="E105">
        <v>-3.0379008705627805E-2</v>
      </c>
      <c r="F105">
        <v>-6.875271163699978E-2</v>
      </c>
      <c r="G105" s="16">
        <f>LN('^GSPC (8)'!E103/'^GSPC (8)'!E102)</f>
        <v>-1.8345468349136904E-2</v>
      </c>
      <c r="I105">
        <f t="shared" si="10"/>
        <v>-2.1592140578688145E-2</v>
      </c>
      <c r="J105">
        <f t="shared" si="11"/>
        <v>-1.4338185225565608E-2</v>
      </c>
      <c r="K105">
        <f t="shared" si="12"/>
        <v>-2.8051055517559313E-2</v>
      </c>
      <c r="L105">
        <f t="shared" si="13"/>
        <v>-5.8750017862656892E-2</v>
      </c>
      <c r="M105">
        <f t="shared" si="9"/>
        <v>-1.8345468349136904E-2</v>
      </c>
    </row>
    <row r="106" spans="2:13" x14ac:dyDescent="0.25">
      <c r="B106">
        <v>1.346077531512594E-2</v>
      </c>
      <c r="C106">
        <v>1.4428181460944168E-2</v>
      </c>
      <c r="D106">
        <v>-2.2235140407013136E-3</v>
      </c>
      <c r="E106">
        <v>1.5411622951999944E-3</v>
      </c>
      <c r="F106">
        <v>4.1034982483333961E-2</v>
      </c>
      <c r="G106" s="16">
        <f>LN('^GSPC (8)'!E104/'^GSPC (8)'!E103)</f>
        <v>3.6800388786592721E-3</v>
      </c>
      <c r="I106">
        <f t="shared" si="10"/>
        <v>1.4234700231780525E-2</v>
      </c>
      <c r="J106">
        <f t="shared" si="11"/>
        <v>9.1334383046413718E-4</v>
      </c>
      <c r="K106">
        <f t="shared" si="12"/>
        <v>3.9250848991851835E-3</v>
      </c>
      <c r="L106">
        <f t="shared" si="13"/>
        <v>3.5520141049692359E-2</v>
      </c>
      <c r="M106">
        <f t="shared" si="9"/>
        <v>3.6800388786592721E-3</v>
      </c>
    </row>
    <row r="107" spans="2:13" x14ac:dyDescent="0.25">
      <c r="B107">
        <v>2.2311819063670611E-2</v>
      </c>
      <c r="C107">
        <v>1.4075130044519893E-3</v>
      </c>
      <c r="D107">
        <v>1.4364943543408115E-2</v>
      </c>
      <c r="E107">
        <v>7.669925384479576E-3</v>
      </c>
      <c r="F107">
        <v>2.177952757650958E-2</v>
      </c>
      <c r="G107" s="16">
        <f>LN('^GSPC (8)'!E105/'^GSPC (8)'!E104)</f>
        <v>6.744702885899654E-3</v>
      </c>
      <c r="I107">
        <f t="shared" si="10"/>
        <v>5.5883742162957141E-3</v>
      </c>
      <c r="J107">
        <f t="shared" si="11"/>
        <v>1.5954318647460615E-2</v>
      </c>
      <c r="K107">
        <f t="shared" si="12"/>
        <v>1.0598304120317783E-2</v>
      </c>
      <c r="L107">
        <f t="shared" si="13"/>
        <v>2.1885985873941787E-2</v>
      </c>
      <c r="M107">
        <f t="shared" si="9"/>
        <v>6.744702885899654E-3</v>
      </c>
    </row>
    <row r="108" spans="2:13" x14ac:dyDescent="0.25">
      <c r="B108">
        <v>4.8913142327580523E-3</v>
      </c>
      <c r="C108">
        <v>1.1219905160357393E-2</v>
      </c>
      <c r="D108">
        <v>1.0368442136589232E-2</v>
      </c>
      <c r="E108">
        <v>6.0937727586326774E-3</v>
      </c>
      <c r="F108">
        <v>2.1099320827700756E-2</v>
      </c>
      <c r="G108" s="16">
        <f>LN('^GSPC (8)'!E106/'^GSPC (8)'!E105)</f>
        <v>5.1468636886192742E-3</v>
      </c>
      <c r="I108">
        <f t="shared" si="10"/>
        <v>9.9541869748375252E-3</v>
      </c>
      <c r="J108">
        <f t="shared" si="11"/>
        <v>9.2730165558229955E-3</v>
      </c>
      <c r="K108">
        <f t="shared" si="12"/>
        <v>5.8532810534577531E-3</v>
      </c>
      <c r="L108">
        <f t="shared" si="13"/>
        <v>1.7857719508712216E-2</v>
      </c>
      <c r="M108">
        <f t="shared" si="9"/>
        <v>5.1468636886192742E-3</v>
      </c>
    </row>
    <row r="109" spans="2:13" x14ac:dyDescent="0.25">
      <c r="B109">
        <v>-6.2542420894079066E-3</v>
      </c>
      <c r="C109">
        <v>8.9588157373102261E-4</v>
      </c>
      <c r="D109">
        <v>5.4274085457112794E-4</v>
      </c>
      <c r="E109">
        <v>9.0718192319707049E-3</v>
      </c>
      <c r="F109">
        <v>-1.3554333903315303E-2</v>
      </c>
      <c r="G109" s="16">
        <f>LN('^GSPC (8)'!E107/'^GSPC (8)'!E106)</f>
        <v>1.8361850286978481E-3</v>
      </c>
      <c r="I109">
        <f t="shared" si="10"/>
        <v>-5.3414315889676331E-4</v>
      </c>
      <c r="J109">
        <f t="shared" si="11"/>
        <v>-8.1665573422467911E-4</v>
      </c>
      <c r="K109">
        <f t="shared" si="12"/>
        <v>6.0066069676949826E-3</v>
      </c>
      <c r="L109">
        <f t="shared" si="13"/>
        <v>-1.2094315540533824E-2</v>
      </c>
      <c r="M109">
        <f t="shared" si="9"/>
        <v>1.8361850286978481E-3</v>
      </c>
    </row>
    <row r="110" spans="2:13" x14ac:dyDescent="0.25">
      <c r="B110">
        <v>-4.6479371536673683E-3</v>
      </c>
      <c r="C110">
        <v>9.0272075118183991E-3</v>
      </c>
      <c r="D110">
        <v>-2.7167091611564054E-3</v>
      </c>
      <c r="E110">
        <v>-6.0222824457205359E-4</v>
      </c>
      <c r="F110">
        <v>1.117579096616962E-2</v>
      </c>
      <c r="G110" s="16">
        <f>LN('^GSPC (8)'!E108/'^GSPC (8)'!E107)</f>
        <v>2.4860339279190358E-3</v>
      </c>
      <c r="I110">
        <f t="shared" si="10"/>
        <v>6.2921785787212452E-3</v>
      </c>
      <c r="J110">
        <f t="shared" si="11"/>
        <v>-3.102954759658598E-3</v>
      </c>
      <c r="K110">
        <f t="shared" si="12"/>
        <v>-1.4113700263911166E-3</v>
      </c>
      <c r="L110">
        <f t="shared" si="13"/>
        <v>8.0110453422022228E-3</v>
      </c>
      <c r="M110">
        <f t="shared" si="9"/>
        <v>2.4860339279190358E-3</v>
      </c>
    </row>
    <row r="111" spans="2:13" x14ac:dyDescent="0.25">
      <c r="B111">
        <v>-7.7030090970224589E-3</v>
      </c>
      <c r="C111">
        <v>1.3203648346535556E-2</v>
      </c>
      <c r="D111">
        <v>7.5881666974578271E-3</v>
      </c>
      <c r="E111">
        <v>-1.8237679019957584E-2</v>
      </c>
      <c r="F111">
        <v>-2.2397292732383375E-3</v>
      </c>
      <c r="G111" s="16">
        <f>LN('^GSPC (8)'!E109/'^GSPC (8)'!E108)</f>
        <v>4.4321117177126383E-3</v>
      </c>
      <c r="I111">
        <f t="shared" si="10"/>
        <v>9.0223168578239532E-3</v>
      </c>
      <c r="J111">
        <f t="shared" si="11"/>
        <v>4.5299315385617699E-3</v>
      </c>
      <c r="K111">
        <f t="shared" si="12"/>
        <v>-1.6130745035370559E-2</v>
      </c>
      <c r="L111">
        <f t="shared" si="13"/>
        <v>-3.332385237995162E-3</v>
      </c>
      <c r="M111">
        <f t="shared" si="9"/>
        <v>4.4321117177126383E-3</v>
      </c>
    </row>
    <row r="112" spans="2:13" x14ac:dyDescent="0.25">
      <c r="B112">
        <v>-1.0270708054139282E-2</v>
      </c>
      <c r="C112">
        <v>2.4131041480856645E-3</v>
      </c>
      <c r="D112">
        <v>-1.0804971337541407E-3</v>
      </c>
      <c r="E112">
        <v>1.4314299970734575E-2</v>
      </c>
      <c r="F112">
        <v>2.5563699211793762E-2</v>
      </c>
      <c r="G112" s="16">
        <f>LN('^GSPC (8)'!E110/'^GSPC (8)'!E109)</f>
        <v>3.105017853485944E-4</v>
      </c>
      <c r="I112">
        <f t="shared" si="10"/>
        <v>-1.236582923593247E-4</v>
      </c>
      <c r="J112">
        <f t="shared" si="11"/>
        <v>-2.9185393178311689E-3</v>
      </c>
      <c r="K112">
        <f t="shared" si="12"/>
        <v>9.3972983657598045E-3</v>
      </c>
      <c r="L112">
        <f t="shared" si="13"/>
        <v>1.8396817758607156E-2</v>
      </c>
      <c r="M112">
        <f t="shared" si="9"/>
        <v>3.105017853485944E-4</v>
      </c>
    </row>
    <row r="113" spans="2:13" x14ac:dyDescent="0.25">
      <c r="B113">
        <v>3.62069740174759E-3</v>
      </c>
      <c r="C113">
        <v>9.2345523814227727E-4</v>
      </c>
      <c r="D113">
        <v>4.853069649073464E-3</v>
      </c>
      <c r="E113">
        <v>1.3814003660397112E-2</v>
      </c>
      <c r="F113">
        <v>2.1137120474695167E-2</v>
      </c>
      <c r="G113" s="16">
        <f>LN('^GSPC (8)'!E111/'^GSPC (8)'!E110)</f>
        <v>-1.2053506261038615E-3</v>
      </c>
      <c r="I113">
        <f t="shared" si="10"/>
        <v>1.4629036708633399E-3</v>
      </c>
      <c r="J113">
        <f t="shared" si="11"/>
        <v>4.6065951996082898E-3</v>
      </c>
      <c r="K113">
        <f t="shared" si="12"/>
        <v>1.1775342408667207E-2</v>
      </c>
      <c r="L113">
        <f t="shared" si="13"/>
        <v>1.7633835860105654E-2</v>
      </c>
      <c r="M113">
        <f t="shared" si="9"/>
        <v>-1.2053506261038615E-3</v>
      </c>
    </row>
    <row r="114" spans="2:13" x14ac:dyDescent="0.25">
      <c r="B114">
        <v>-2.4769095913353613E-2</v>
      </c>
      <c r="C114">
        <v>-2.0890843753574593E-3</v>
      </c>
      <c r="D114">
        <v>1.0753226553566492E-3</v>
      </c>
      <c r="E114">
        <v>1.1859048142040262E-2</v>
      </c>
      <c r="F114">
        <v>-3.5958063652752814E-3</v>
      </c>
      <c r="G114" s="16">
        <f>LN('^GSPC (8)'!E112/'^GSPC (8)'!E111)</f>
        <v>-4.6007450335814259E-4</v>
      </c>
      <c r="I114">
        <f t="shared" si="10"/>
        <v>-6.6250866829566908E-3</v>
      </c>
      <c r="J114">
        <f t="shared" si="11"/>
        <v>-4.0935610583854032E-3</v>
      </c>
      <c r="K114">
        <f t="shared" si="12"/>
        <v>4.5334193309614869E-3</v>
      </c>
      <c r="L114">
        <f t="shared" si="13"/>
        <v>-7.8304642748909491E-3</v>
      </c>
      <c r="M114">
        <f t="shared" si="9"/>
        <v>-4.6007450335814259E-4</v>
      </c>
    </row>
    <row r="115" spans="2:13" x14ac:dyDescent="0.25">
      <c r="B115">
        <v>3.4139151708144542E-3</v>
      </c>
      <c r="C115">
        <v>1.3363179322962906E-3</v>
      </c>
      <c r="D115">
        <v>1.4933504186644976E-2</v>
      </c>
      <c r="E115">
        <v>1.4628698554293586E-2</v>
      </c>
      <c r="F115">
        <v>6.923902713218088E-5</v>
      </c>
      <c r="G115" s="16">
        <f>LN('^GSPC (8)'!E113/'^GSPC (8)'!E112)</f>
        <v>7.5425956807599771E-3</v>
      </c>
      <c r="I115">
        <f t="shared" si="10"/>
        <v>1.7518373799999235E-3</v>
      </c>
      <c r="J115">
        <f t="shared" si="11"/>
        <v>1.2629586383478872E-2</v>
      </c>
      <c r="K115">
        <f t="shared" si="12"/>
        <v>1.2385741877597761E-2</v>
      </c>
      <c r="L115">
        <f t="shared" si="13"/>
        <v>7.381742558686356E-4</v>
      </c>
      <c r="M115">
        <f t="shared" si="9"/>
        <v>7.5425956807599771E-3</v>
      </c>
    </row>
    <row r="116" spans="2:13" x14ac:dyDescent="0.25">
      <c r="B116">
        <v>7.3571922124307677E-3</v>
      </c>
      <c r="C116">
        <v>1.0765646192713129E-2</v>
      </c>
      <c r="D116">
        <v>1.157918200544986E-2</v>
      </c>
      <c r="E116">
        <v>5.8074913681088291E-4</v>
      </c>
      <c r="F116">
        <v>-5.000024305681596E-3</v>
      </c>
      <c r="G116" s="16">
        <f>LN('^GSPC (8)'!E114/'^GSPC (8)'!E113)</f>
        <v>3.7008743035282436E-3</v>
      </c>
      <c r="I116">
        <f t="shared" si="10"/>
        <v>1.0083955396656658E-2</v>
      </c>
      <c r="J116">
        <f t="shared" si="11"/>
        <v>1.0734784046846042E-2</v>
      </c>
      <c r="K116">
        <f t="shared" si="12"/>
        <v>1.9360377519348601E-3</v>
      </c>
      <c r="L116">
        <f t="shared" si="13"/>
        <v>-2.5285810020591231E-3</v>
      </c>
      <c r="M116">
        <f t="shared" si="9"/>
        <v>3.7008743035282436E-3</v>
      </c>
    </row>
    <row r="117" spans="2:13" x14ac:dyDescent="0.25">
      <c r="B117">
        <v>-1.1341232826282455E-2</v>
      </c>
      <c r="C117">
        <v>4.5687761109118171E-3</v>
      </c>
      <c r="D117">
        <v>2.6129619619104875E-3</v>
      </c>
      <c r="E117">
        <v>2.9017559338719473E-4</v>
      </c>
      <c r="F117">
        <v>2.9969642871562709E-2</v>
      </c>
      <c r="G117" s="16">
        <f>LN('^GSPC (8)'!E115/'^GSPC (8)'!E114)</f>
        <v>-1.2184068519809704E-3</v>
      </c>
      <c r="I117">
        <f t="shared" si="10"/>
        <v>1.3867743234729627E-3</v>
      </c>
      <c r="J117">
        <f t="shared" si="11"/>
        <v>-1.7787699572810109E-4</v>
      </c>
      <c r="K117">
        <f t="shared" si="12"/>
        <v>-2.0361060905467352E-3</v>
      </c>
      <c r="L117">
        <f t="shared" si="13"/>
        <v>2.1707467731993675E-2</v>
      </c>
      <c r="M117">
        <f t="shared" si="9"/>
        <v>-1.2184068519809704E-3</v>
      </c>
    </row>
    <row r="118" spans="2:13" x14ac:dyDescent="0.25">
      <c r="B118">
        <v>4.2680673089316541E-3</v>
      </c>
      <c r="C118">
        <v>-8.2807019117697549E-3</v>
      </c>
      <c r="D118">
        <v>-5.232926782556907E-3</v>
      </c>
      <c r="E118">
        <v>-8.7092473019825041E-4</v>
      </c>
      <c r="F118">
        <v>-4.5369911610211519E-3</v>
      </c>
      <c r="G118" s="16">
        <f>LN('^GSPC (8)'!E116/'^GSPC (8)'!E115)</f>
        <v>-2.7829088587652804E-3</v>
      </c>
      <c r="I118">
        <f t="shared" si="10"/>
        <v>-5.7709480676294729E-3</v>
      </c>
      <c r="J118">
        <f t="shared" si="11"/>
        <v>-3.3327279642591948E-3</v>
      </c>
      <c r="K118">
        <f t="shared" si="12"/>
        <v>1.5687367762773049E-4</v>
      </c>
      <c r="L118">
        <f t="shared" si="13"/>
        <v>-2.7759794670305909E-3</v>
      </c>
      <c r="M118">
        <f t="shared" si="9"/>
        <v>-2.7829088587652804E-3</v>
      </c>
    </row>
    <row r="119" spans="2:13" x14ac:dyDescent="0.25">
      <c r="B119">
        <v>-9.7005037505151163E-3</v>
      </c>
      <c r="C119">
        <v>7.0241333326610342E-3</v>
      </c>
      <c r="D119">
        <v>2.0964892924266302E-3</v>
      </c>
      <c r="E119">
        <v>-2.6174218811027923E-3</v>
      </c>
      <c r="F119">
        <v>1.2008503300663019E-2</v>
      </c>
      <c r="G119" s="16">
        <f>LN('^GSPC (8)'!E117/'^GSPC (8)'!E116)</f>
        <v>1.5670290211890142E-3</v>
      </c>
      <c r="I119">
        <f t="shared" si="10"/>
        <v>3.6792059160258043E-3</v>
      </c>
      <c r="J119">
        <f t="shared" si="11"/>
        <v>-2.6290931616171896E-4</v>
      </c>
      <c r="K119">
        <f t="shared" si="12"/>
        <v>-4.0340382549852571E-3</v>
      </c>
      <c r="L119">
        <f t="shared" si="13"/>
        <v>7.666701890427393E-3</v>
      </c>
      <c r="M119">
        <f t="shared" si="9"/>
        <v>1.5670290211890142E-3</v>
      </c>
    </row>
    <row r="120" spans="2:13" x14ac:dyDescent="0.25">
      <c r="B120">
        <v>2.0151071811598267E-2</v>
      </c>
      <c r="C120">
        <v>1.9799934464544085E-4</v>
      </c>
      <c r="D120">
        <v>-5.2369731492798196E-4</v>
      </c>
      <c r="E120">
        <v>-6.720229721859843E-3</v>
      </c>
      <c r="F120">
        <v>7.0047440001195435E-2</v>
      </c>
      <c r="G120" s="16">
        <f>LN('^GSPC (8)'!E118/'^GSPC (8)'!E117)</f>
        <v>2.6716883659768292E-4</v>
      </c>
      <c r="I120">
        <f t="shared" si="10"/>
        <v>4.1886138380360059E-3</v>
      </c>
      <c r="J120">
        <f t="shared" si="11"/>
        <v>3.6112565103772675E-3</v>
      </c>
      <c r="K120">
        <f t="shared" si="12"/>
        <v>-1.3459694151682217E-3</v>
      </c>
      <c r="L120">
        <f t="shared" si="13"/>
        <v>6.0068166363275999E-2</v>
      </c>
      <c r="M120">
        <f t="shared" si="9"/>
        <v>2.6716883659768292E-4</v>
      </c>
    </row>
    <row r="121" spans="2:13" x14ac:dyDescent="0.25">
      <c r="B121">
        <v>-5.6354334212993309E-3</v>
      </c>
      <c r="C121">
        <v>-3.2146329459093397E-2</v>
      </c>
      <c r="D121">
        <v>-7.8884971814150405E-3</v>
      </c>
      <c r="E121">
        <v>6.7202297218598326E-3</v>
      </c>
      <c r="F121">
        <v>-6.6833651761104965E-2</v>
      </c>
      <c r="G121" s="16">
        <f>LN('^GSPC (8)'!E119/'^GSPC (8)'!E118)</f>
        <v>-8.3033364774634012E-4</v>
      </c>
      <c r="I121">
        <f t="shared" si="10"/>
        <v>-2.6844150251534585E-2</v>
      </c>
      <c r="J121">
        <f t="shared" si="11"/>
        <v>-7.4378844293918984E-3</v>
      </c>
      <c r="K121">
        <f t="shared" si="12"/>
        <v>4.2490970932280003E-3</v>
      </c>
      <c r="L121">
        <f t="shared" si="13"/>
        <v>-5.4594008093143839E-2</v>
      </c>
      <c r="M121">
        <f t="shared" si="9"/>
        <v>-8.3033364774634012E-4</v>
      </c>
    </row>
    <row r="122" spans="2:13" x14ac:dyDescent="0.25">
      <c r="B122">
        <v>-8.7980415842786285E-3</v>
      </c>
      <c r="C122">
        <v>-1.3791786421132464E-2</v>
      </c>
      <c r="D122">
        <v>-1.0615863745965176E-2</v>
      </c>
      <c r="E122">
        <v>9.8522964430114192E-3</v>
      </c>
      <c r="F122">
        <v>2.470175114260838E-3</v>
      </c>
      <c r="G122" s="16">
        <f>LN('^GSPC (8)'!E120/'^GSPC (8)'!E119)</f>
        <v>-9.7924249882421236E-4</v>
      </c>
      <c r="I122">
        <f t="shared" si="10"/>
        <v>-1.2793037453761699E-2</v>
      </c>
      <c r="J122">
        <f t="shared" si="11"/>
        <v>-1.0252299313627866E-2</v>
      </c>
      <c r="K122">
        <f t="shared" si="12"/>
        <v>6.1222288375534098E-3</v>
      </c>
      <c r="L122">
        <f t="shared" si="13"/>
        <v>2.1653177455294463E-4</v>
      </c>
      <c r="M122">
        <f t="shared" si="9"/>
        <v>-9.7924249882421236E-4</v>
      </c>
    </row>
    <row r="123" spans="2:13" x14ac:dyDescent="0.25">
      <c r="B123">
        <v>1.2464693607445907E-2</v>
      </c>
      <c r="C123">
        <v>1.6323542181491516E-2</v>
      </c>
      <c r="D123">
        <v>4.7910658587848451E-3</v>
      </c>
      <c r="E123">
        <v>-4.9140727566467993E-3</v>
      </c>
      <c r="F123">
        <v>9.4900206116398118E-3</v>
      </c>
      <c r="G123" s="16">
        <f>LN('^GSPC (8)'!E121/'^GSPC (8)'!E120)</f>
        <v>4.5013588104362186E-3</v>
      </c>
      <c r="I123">
        <f t="shared" si="10"/>
        <v>1.5551772466682394E-2</v>
      </c>
      <c r="J123">
        <f t="shared" si="11"/>
        <v>6.3257914085170577E-3</v>
      </c>
      <c r="K123">
        <f t="shared" si="12"/>
        <v>-1.4383194838282578E-3</v>
      </c>
      <c r="L123">
        <f t="shared" si="13"/>
        <v>1.0084955210801031E-2</v>
      </c>
      <c r="M123">
        <f t="shared" si="9"/>
        <v>4.5013588104362186E-3</v>
      </c>
    </row>
    <row r="124" spans="2:13" x14ac:dyDescent="0.25">
      <c r="B124">
        <v>-1.3035010108348555E-2</v>
      </c>
      <c r="C124">
        <v>-4.4143487607226925E-3</v>
      </c>
      <c r="D124">
        <v>-1.5945260246482246E-3</v>
      </c>
      <c r="E124">
        <v>2.8936073849414419E-3</v>
      </c>
      <c r="F124">
        <v>2.1114220385583301E-3</v>
      </c>
      <c r="G124" s="16">
        <f>LN('^GSPC (8)'!E122/'^GSPC (8)'!E121)</f>
        <v>-9.9632705490522574E-4</v>
      </c>
      <c r="I124">
        <f t="shared" si="10"/>
        <v>-6.1384810302478662E-3</v>
      </c>
      <c r="J124">
        <f t="shared" si="11"/>
        <v>-3.8826228413882911E-3</v>
      </c>
      <c r="K124">
        <f t="shared" si="12"/>
        <v>-2.9211611371655769E-4</v>
      </c>
      <c r="L124">
        <f t="shared" si="13"/>
        <v>-9.1786439082304711E-4</v>
      </c>
      <c r="M124">
        <f t="shared" si="9"/>
        <v>-9.9632705490522574E-4</v>
      </c>
    </row>
    <row r="125" spans="2:13" x14ac:dyDescent="0.25">
      <c r="B125">
        <v>-1.552204180039349E-2</v>
      </c>
      <c r="C125">
        <v>-1.267638820084443E-2</v>
      </c>
      <c r="D125">
        <v>-1.3926202569272518E-2</v>
      </c>
      <c r="E125">
        <v>-2.8906228042710925E-4</v>
      </c>
      <c r="F125">
        <v>4.2750172546170574E-3</v>
      </c>
      <c r="G125" s="16">
        <f>LN('^GSPC (8)'!E123/'^GSPC (8)'!E122)</f>
        <v>-2.242109822419468E-3</v>
      </c>
      <c r="I125">
        <f t="shared" si="10"/>
        <v>-1.3245518920754241E-2</v>
      </c>
      <c r="J125">
        <f t="shared" si="11"/>
        <v>-1.4245370415496714E-2</v>
      </c>
      <c r="K125">
        <f t="shared" si="12"/>
        <v>-3.3356581844203857E-3</v>
      </c>
      <c r="L125">
        <f t="shared" si="13"/>
        <v>3.1560544361494778E-4</v>
      </c>
      <c r="M125">
        <f t="shared" si="9"/>
        <v>-2.242109822419468E-3</v>
      </c>
    </row>
    <row r="126" spans="2:13" x14ac:dyDescent="0.25">
      <c r="B126">
        <v>5.2008495560295432E-3</v>
      </c>
      <c r="C126">
        <v>2.4121544689372856E-2</v>
      </c>
      <c r="D126">
        <v>4.8425168614902973E-3</v>
      </c>
      <c r="E126">
        <v>-8.9998286223589418E-3</v>
      </c>
      <c r="F126">
        <v>-4.9343830154267533E-3</v>
      </c>
      <c r="G126" s="16">
        <f>LN('^GSPC (8)'!E124/'^GSPC (8)'!E123)</f>
        <v>2.8359898308776774E-4</v>
      </c>
      <c r="I126">
        <f t="shared" si="10"/>
        <v>2.0337405662704196E-2</v>
      </c>
      <c r="J126">
        <f t="shared" si="11"/>
        <v>4.9141834003981468E-3</v>
      </c>
      <c r="K126">
        <f t="shared" si="12"/>
        <v>-6.159692986681245E-3</v>
      </c>
      <c r="L126">
        <f t="shared" si="13"/>
        <v>-2.9073365011354942E-3</v>
      </c>
      <c r="M126">
        <f t="shared" si="9"/>
        <v>2.8359898308776774E-4</v>
      </c>
    </row>
    <row r="127" spans="2:13" x14ac:dyDescent="0.25">
      <c r="B127">
        <v>6.0336053456877337E-3</v>
      </c>
      <c r="C127">
        <v>7.5244050851987505E-3</v>
      </c>
      <c r="D127">
        <v>1.1739782957389434E-2</v>
      </c>
      <c r="E127">
        <v>1.7481648063437619E-3</v>
      </c>
      <c r="F127">
        <v>3.6904634407926566E-2</v>
      </c>
      <c r="G127" s="16">
        <f>LN('^GSPC (8)'!E125/'^GSPC (8)'!E124)</f>
        <v>8.3125833736460205E-3</v>
      </c>
      <c r="I127">
        <f t="shared" si="10"/>
        <v>7.2262451372965483E-3</v>
      </c>
      <c r="J127">
        <f t="shared" si="11"/>
        <v>1.0598547435049096E-2</v>
      </c>
      <c r="K127">
        <f t="shared" si="12"/>
        <v>2.6052529142125565E-3</v>
      </c>
      <c r="L127">
        <f t="shared" si="13"/>
        <v>3.0730428595478802E-2</v>
      </c>
      <c r="M127">
        <f t="shared" si="9"/>
        <v>8.3125833736460205E-3</v>
      </c>
    </row>
    <row r="128" spans="2:13" x14ac:dyDescent="0.25">
      <c r="B128">
        <v>-3.5572293380881796E-2</v>
      </c>
      <c r="C128">
        <v>-2.5958440010396583E-3</v>
      </c>
      <c r="D128">
        <v>0</v>
      </c>
      <c r="E128">
        <v>1.45466207469218E-3</v>
      </c>
      <c r="F128">
        <v>-1.4631280101662502E-3</v>
      </c>
      <c r="G128" s="16">
        <f>LN('^GSPC (8)'!E126/'^GSPC (8)'!E125)</f>
        <v>-6.7191605942243304E-3</v>
      </c>
      <c r="I128">
        <f t="shared" si="10"/>
        <v>-9.1911338770080866E-3</v>
      </c>
      <c r="J128">
        <f t="shared" si="11"/>
        <v>-7.1144586761763594E-3</v>
      </c>
      <c r="K128">
        <f t="shared" si="12"/>
        <v>-5.9507290164226151E-3</v>
      </c>
      <c r="L128">
        <f t="shared" si="13"/>
        <v>-8.2849610843093602E-3</v>
      </c>
      <c r="M128">
        <f t="shared" si="9"/>
        <v>-6.7191605942243304E-3</v>
      </c>
    </row>
    <row r="129" spans="2:13" x14ac:dyDescent="0.25">
      <c r="B129">
        <v>-5.9385396314081513E-4</v>
      </c>
      <c r="C129">
        <v>9.665060514516037E-3</v>
      </c>
      <c r="D129">
        <v>4.2350513272115661E-3</v>
      </c>
      <c r="E129">
        <v>-7.8798303005343136E-3</v>
      </c>
      <c r="F129">
        <v>1.5036958981914912E-2</v>
      </c>
      <c r="G129" s="16">
        <f>LN('^GSPC (8)'!E127/'^GSPC (8)'!E126)</f>
        <v>-5.8281424466445424E-4</v>
      </c>
      <c r="I129">
        <f t="shared" si="10"/>
        <v>7.6132776189846664E-3</v>
      </c>
      <c r="J129">
        <f t="shared" si="11"/>
        <v>3.26927026914109E-3</v>
      </c>
      <c r="K129">
        <f t="shared" si="12"/>
        <v>-6.422635033055615E-3</v>
      </c>
      <c r="L129">
        <f t="shared" si="13"/>
        <v>1.1910796392903766E-2</v>
      </c>
      <c r="M129">
        <f t="shared" si="9"/>
        <v>-5.8281424466445424E-4</v>
      </c>
    </row>
    <row r="130" spans="2:13" x14ac:dyDescent="0.25">
      <c r="B130">
        <v>7.9870565693983177E-3</v>
      </c>
      <c r="C130">
        <v>-9.2835353765172602E-4</v>
      </c>
      <c r="D130">
        <v>-5.2840159749921022E-4</v>
      </c>
      <c r="E130">
        <v>1.7563821845398256E-3</v>
      </c>
      <c r="F130">
        <v>-6.9217870986547792E-3</v>
      </c>
      <c r="G130" s="16">
        <f>LN('^GSPC (8)'!E128/'^GSPC (8)'!E127)</f>
        <v>-4.5588579922685235E-4</v>
      </c>
      <c r="I130">
        <f t="shared" si="10"/>
        <v>8.5472848375828269E-4</v>
      </c>
      <c r="J130">
        <f t="shared" si="11"/>
        <v>1.1746900358802954E-3</v>
      </c>
      <c r="K130">
        <f t="shared" si="12"/>
        <v>3.0025170615115239E-3</v>
      </c>
      <c r="L130">
        <f t="shared" si="13"/>
        <v>-3.9400183650441598E-3</v>
      </c>
      <c r="M130">
        <f t="shared" si="9"/>
        <v>-4.5588579922685235E-4</v>
      </c>
    </row>
    <row r="131" spans="2:13" x14ac:dyDescent="0.25">
      <c r="B131">
        <v>6.4611385780488405E-3</v>
      </c>
      <c r="C131">
        <v>2.4338698791682317E-3</v>
      </c>
      <c r="D131">
        <v>1.0565769325089408E-3</v>
      </c>
      <c r="E131">
        <v>2.9249890543380988E-4</v>
      </c>
      <c r="F131">
        <v>-2.9085926362973129E-2</v>
      </c>
      <c r="G131" s="16">
        <f>LN('^GSPC (8)'!E129/'^GSPC (8)'!E128)</f>
        <v>1.5596986258985955E-3</v>
      </c>
      <c r="I131">
        <f t="shared" si="10"/>
        <v>3.2393236189443538E-3</v>
      </c>
      <c r="J131">
        <f t="shared" si="11"/>
        <v>2.1374892616169211E-3</v>
      </c>
      <c r="K131">
        <f t="shared" si="12"/>
        <v>1.5262268399568162E-3</v>
      </c>
      <c r="L131">
        <f t="shared" si="13"/>
        <v>-2.1976513374768736E-2</v>
      </c>
      <c r="M131">
        <f t="shared" si="9"/>
        <v>1.5596986258985955E-3</v>
      </c>
    </row>
    <row r="132" spans="2:13" x14ac:dyDescent="0.25">
      <c r="B132">
        <v>-5.283252676583099E-3</v>
      </c>
      <c r="C132">
        <v>-9.7712269998310071E-3</v>
      </c>
      <c r="D132">
        <v>2.6390391432302881E-4</v>
      </c>
      <c r="E132">
        <v>9.3131929069021624E-3</v>
      </c>
      <c r="F132">
        <v>-1.0981272660813928E-2</v>
      </c>
      <c r="G132" s="16">
        <f>LN('^GSPC (8)'!E130/'^GSPC (8)'!E129)</f>
        <v>3.1575172190189825E-4</v>
      </c>
      <c r="I132">
        <f t="shared" si="10"/>
        <v>-8.8736321351814262E-3</v>
      </c>
      <c r="J132">
        <f t="shared" si="11"/>
        <v>-8.4552740385819688E-4</v>
      </c>
      <c r="K132">
        <f t="shared" si="12"/>
        <v>6.3939037902051099E-3</v>
      </c>
      <c r="L132">
        <f t="shared" si="13"/>
        <v>-9.8416686639677623E-3</v>
      </c>
      <c r="M132">
        <f t="shared" si="9"/>
        <v>3.1575172190189825E-4</v>
      </c>
    </row>
    <row r="133" spans="2:13" x14ac:dyDescent="0.25">
      <c r="B133">
        <v>1.2575103565603108E-2</v>
      </c>
      <c r="C133">
        <v>-1.745558835288305E-2</v>
      </c>
      <c r="D133">
        <v>-5.5577753223471794E-3</v>
      </c>
      <c r="E133">
        <v>-9.0208964569332799E-3</v>
      </c>
      <c r="F133">
        <v>-3.7295468766080635E-2</v>
      </c>
      <c r="G133" s="16">
        <f>LN('^GSPC (8)'!E131/'^GSPC (8)'!E130)</f>
        <v>-8.1055863508326578E-3</v>
      </c>
      <c r="I133">
        <f t="shared" si="10"/>
        <v>-1.1449449969185819E-2</v>
      </c>
      <c r="J133">
        <f t="shared" si="11"/>
        <v>-1.9311995447571216E-3</v>
      </c>
      <c r="K133">
        <f t="shared" si="12"/>
        <v>-4.7016964524260029E-3</v>
      </c>
      <c r="L133">
        <f t="shared" si="13"/>
        <v>-2.7321354299743889E-2</v>
      </c>
      <c r="M133">
        <f t="shared" ref="M133:M196" si="14">G133</f>
        <v>-8.1055863508326578E-3</v>
      </c>
    </row>
    <row r="134" spans="2:13" x14ac:dyDescent="0.25">
      <c r="B134">
        <v>3.0058052635882938E-2</v>
      </c>
      <c r="C134">
        <v>1.3776760828960087E-2</v>
      </c>
      <c r="D134">
        <v>1.0610610793624483E-3</v>
      </c>
      <c r="E134">
        <v>1.0757568333748663E-2</v>
      </c>
      <c r="F134">
        <v>3.4663061797477329E-2</v>
      </c>
      <c r="G134" s="16">
        <f>LN('^GSPC (8)'!E132/'^GSPC (8)'!E131)</f>
        <v>8.7695014026030957E-3</v>
      </c>
      <c r="I134">
        <f t="shared" ref="I134:I197" si="15">$M$2*B134+$N$2*C134</f>
        <v>1.703301919034466E-2</v>
      </c>
      <c r="J134">
        <f t="shared" ref="J134:J197" si="16">$M$2*B134+$N$2*D134</f>
        <v>6.8604593906665462E-3</v>
      </c>
      <c r="K134">
        <f t="shared" ref="K134:K197" si="17">$M$2*B134+$N$2*E134</f>
        <v>1.4617665194175518E-2</v>
      </c>
      <c r="L134">
        <f t="shared" ref="L134:L197" si="18">$M$2*B134+$N$2*F134</f>
        <v>3.3742059965158451E-2</v>
      </c>
      <c r="M134">
        <f t="shared" si="14"/>
        <v>8.7695014026030957E-3</v>
      </c>
    </row>
    <row r="135" spans="2:13" x14ac:dyDescent="0.25">
      <c r="B135">
        <v>4.2212529264134217E-3</v>
      </c>
      <c r="C135">
        <v>-1.464738272787579E-2</v>
      </c>
      <c r="D135">
        <v>-1.1733574618204455E-2</v>
      </c>
      <c r="E135">
        <v>8.0645306860048626E-3</v>
      </c>
      <c r="F135">
        <v>-3.3981134459417806E-2</v>
      </c>
      <c r="G135" s="16">
        <f>LN('^GSPC (8)'!E133/'^GSPC (8)'!E132)</f>
        <v>-8.6372167487240945E-3</v>
      </c>
      <c r="I135">
        <f t="shared" si="15"/>
        <v>-1.0873655597017948E-2</v>
      </c>
      <c r="J135">
        <f t="shared" si="16"/>
        <v>-8.5426091092808791E-3</v>
      </c>
      <c r="K135">
        <f t="shared" si="17"/>
        <v>7.2958751340865755E-3</v>
      </c>
      <c r="L135">
        <f t="shared" si="18"/>
        <v>-2.6340656982251562E-2</v>
      </c>
      <c r="M135">
        <f t="shared" si="14"/>
        <v>-8.6372167487240945E-3</v>
      </c>
    </row>
    <row r="136" spans="2:13" x14ac:dyDescent="0.25">
      <c r="B136">
        <v>-5.6182584958391175E-4</v>
      </c>
      <c r="C136">
        <v>-8.1587680802981954E-3</v>
      </c>
      <c r="D136">
        <v>1.0188478057368948E-3</v>
      </c>
      <c r="E136">
        <v>2.0059900406929725E-3</v>
      </c>
      <c r="F136">
        <v>-1.4558663031302568E-2</v>
      </c>
      <c r="G136" s="16">
        <f>LN('^GSPC (8)'!E134/'^GSPC (8)'!E133)</f>
        <v>1.532057636772409E-3</v>
      </c>
      <c r="I136">
        <f t="shared" si="15"/>
        <v>-6.6393796341553393E-3</v>
      </c>
      <c r="J136">
        <f t="shared" si="16"/>
        <v>7.0271307467273348E-4</v>
      </c>
      <c r="K136">
        <f t="shared" si="17"/>
        <v>1.4924268626375957E-3</v>
      </c>
      <c r="L136">
        <f t="shared" si="18"/>
        <v>-1.1759295594958837E-2</v>
      </c>
      <c r="M136">
        <f t="shared" si="14"/>
        <v>1.532057636772409E-3</v>
      </c>
    </row>
    <row r="137" spans="2:13" x14ac:dyDescent="0.25">
      <c r="B137">
        <v>1.6441780445047665E-2</v>
      </c>
      <c r="C137">
        <v>-1.4924901793728245E-2</v>
      </c>
      <c r="D137">
        <v>-4.781228050497399E-3</v>
      </c>
      <c r="E137">
        <v>1.8156527141623309E-2</v>
      </c>
      <c r="F137">
        <v>-3.6849397968976481E-2</v>
      </c>
      <c r="G137" s="16">
        <f>LN('^GSPC (8)'!E135/'^GSPC (8)'!E134)</f>
        <v>2.3081681207700998E-3</v>
      </c>
      <c r="I137">
        <f t="shared" si="15"/>
        <v>-8.6515653459730644E-3</v>
      </c>
      <c r="J137">
        <f t="shared" si="16"/>
        <v>-5.3662635138838595E-4</v>
      </c>
      <c r="K137">
        <f t="shared" si="17"/>
        <v>1.7813577802308182E-2</v>
      </c>
      <c r="L137">
        <f t="shared" si="18"/>
        <v>-2.6191162286171653E-2</v>
      </c>
      <c r="M137">
        <f t="shared" si="14"/>
        <v>2.3081681207700998E-3</v>
      </c>
    </row>
    <row r="138" spans="2:13" x14ac:dyDescent="0.25">
      <c r="B138">
        <v>6.0623496205993574E-3</v>
      </c>
      <c r="C138">
        <v>1.843116913540447E-2</v>
      </c>
      <c r="D138">
        <v>-1.0776402195275421E-3</v>
      </c>
      <c r="E138">
        <v>-1.5868908120326302E-2</v>
      </c>
      <c r="F138">
        <v>2.6349005987896593E-2</v>
      </c>
      <c r="G138" s="16">
        <f>LN('^GSPC (8)'!E136/'^GSPC (8)'!E135)</f>
        <v>1.4522239141054789E-3</v>
      </c>
      <c r="I138">
        <f t="shared" si="15"/>
        <v>1.5957405232443447E-2</v>
      </c>
      <c r="J138">
        <f t="shared" si="16"/>
        <v>3.5035774849783785E-4</v>
      </c>
      <c r="K138">
        <f t="shared" si="17"/>
        <v>-1.148265657214117E-2</v>
      </c>
      <c r="L138">
        <f t="shared" si="18"/>
        <v>2.2291674714437146E-2</v>
      </c>
      <c r="M138">
        <f t="shared" si="14"/>
        <v>1.4522239141054789E-3</v>
      </c>
    </row>
    <row r="139" spans="2:13" x14ac:dyDescent="0.25">
      <c r="B139">
        <v>1.4996844870061362E-2</v>
      </c>
      <c r="C139">
        <v>-6.4651705400282384E-3</v>
      </c>
      <c r="D139">
        <v>-4.8635602415631647E-3</v>
      </c>
      <c r="E139">
        <v>-4.0068458304247196E-3</v>
      </c>
      <c r="F139">
        <v>3.0013843178242445E-3</v>
      </c>
      <c r="G139" s="16">
        <f>LN('^GSPC (8)'!E137/'^GSPC (8)'!E136)</f>
        <v>-9.4129872811729385E-3</v>
      </c>
      <c r="I139">
        <f t="shared" si="15"/>
        <v>-2.1727674580103188E-3</v>
      </c>
      <c r="J139">
        <f t="shared" si="16"/>
        <v>-8.9147921923825963E-4</v>
      </c>
      <c r="K139">
        <f t="shared" si="17"/>
        <v>-2.0610769032750357E-4</v>
      </c>
      <c r="L139">
        <f t="shared" si="18"/>
        <v>5.4004764282716677E-3</v>
      </c>
      <c r="M139">
        <f t="shared" si="14"/>
        <v>-9.4129872811729385E-3</v>
      </c>
    </row>
    <row r="140" spans="2:13" x14ac:dyDescent="0.25">
      <c r="B140">
        <v>7.2806036235701036E-3</v>
      </c>
      <c r="C140">
        <v>1.4013290505268046E-2</v>
      </c>
      <c r="D140">
        <v>9.1669560331068475E-3</v>
      </c>
      <c r="E140">
        <v>2.0054440758051737E-3</v>
      </c>
      <c r="F140">
        <v>2.2602940632220611E-2</v>
      </c>
      <c r="G140" s="16">
        <f>LN('^GSPC (8)'!E138/'^GSPC (8)'!E137)</f>
        <v>6.3827127178005495E-3</v>
      </c>
      <c r="I140">
        <f t="shared" si="15"/>
        <v>1.2666753128928459E-2</v>
      </c>
      <c r="J140">
        <f t="shared" si="16"/>
        <v>8.7896855511994994E-3</v>
      </c>
      <c r="K140">
        <f t="shared" si="17"/>
        <v>3.0604759853581597E-3</v>
      </c>
      <c r="L140">
        <f t="shared" si="18"/>
        <v>1.9538473230490509E-2</v>
      </c>
      <c r="M140">
        <f t="shared" si="14"/>
        <v>6.3827127178005495E-3</v>
      </c>
    </row>
    <row r="141" spans="2:13" x14ac:dyDescent="0.25">
      <c r="B141">
        <v>1.1221010068317064E-2</v>
      </c>
      <c r="C141">
        <v>1.7932530144656809E-2</v>
      </c>
      <c r="D141">
        <v>5.3533855193667384E-3</v>
      </c>
      <c r="E141">
        <v>7.129646830911579E-3</v>
      </c>
      <c r="F141">
        <v>4.6204065608155216E-2</v>
      </c>
      <c r="G141" s="16">
        <f>LN('^GSPC (8)'!E139/'^GSPC (8)'!E138)</f>
        <v>9.2733610337524723E-4</v>
      </c>
      <c r="I141">
        <f t="shared" si="15"/>
        <v>1.659022612938886E-2</v>
      </c>
      <c r="J141">
        <f t="shared" si="16"/>
        <v>6.5269104291568042E-3</v>
      </c>
      <c r="K141">
        <f t="shared" si="17"/>
        <v>7.9479194783926756E-3</v>
      </c>
      <c r="L141">
        <f t="shared" si="18"/>
        <v>3.9207454500187588E-2</v>
      </c>
      <c r="M141">
        <f t="shared" si="14"/>
        <v>9.2733610337524723E-4</v>
      </c>
    </row>
    <row r="142" spans="2:13" x14ac:dyDescent="0.25">
      <c r="B142">
        <v>1.3982526210269325E-2</v>
      </c>
      <c r="C142">
        <v>-2.351016885377393E-3</v>
      </c>
      <c r="D142">
        <v>7.446895918630899E-3</v>
      </c>
      <c r="E142">
        <v>5.9499537205728974E-3</v>
      </c>
      <c r="F142">
        <v>1.4083881520456545E-2</v>
      </c>
      <c r="G142" s="16">
        <f>LN('^GSPC (8)'!E140/'^GSPC (8)'!E139)</f>
        <v>-7.8298733652557018E-4</v>
      </c>
      <c r="I142">
        <f t="shared" si="15"/>
        <v>9.1569173375195064E-4</v>
      </c>
      <c r="J142">
        <f t="shared" si="16"/>
        <v>8.7540219769585842E-3</v>
      </c>
      <c r="K142">
        <f t="shared" si="17"/>
        <v>7.5564682185121834E-3</v>
      </c>
      <c r="L142">
        <f t="shared" si="18"/>
        <v>1.4063610458419102E-2</v>
      </c>
      <c r="M142">
        <f t="shared" si="14"/>
        <v>-7.8298733652557018E-4</v>
      </c>
    </row>
    <row r="143" spans="2:13" x14ac:dyDescent="0.25">
      <c r="B143">
        <v>7.8289283985183058E-3</v>
      </c>
      <c r="C143">
        <v>1.237620254281027E-2</v>
      </c>
      <c r="D143">
        <v>1.1591225363028331E-2</v>
      </c>
      <c r="E143">
        <v>2.8208198444678099E-3</v>
      </c>
      <c r="F143">
        <v>4.1652995024115347E-2</v>
      </c>
      <c r="G143" s="16">
        <f>LN('^GSPC (8)'!E141/'^GSPC (8)'!E140)</f>
        <v>7.2790510702173033E-3</v>
      </c>
      <c r="I143">
        <f t="shared" si="15"/>
        <v>1.1466747713951878E-2</v>
      </c>
      <c r="J143">
        <f t="shared" si="16"/>
        <v>1.0838765970126327E-2</v>
      </c>
      <c r="K143">
        <f t="shared" si="17"/>
        <v>3.8224415552779089E-3</v>
      </c>
      <c r="L143">
        <f t="shared" si="18"/>
        <v>3.4888181698995942E-2</v>
      </c>
      <c r="M143">
        <f t="shared" si="14"/>
        <v>7.2790510702173033E-3</v>
      </c>
    </row>
    <row r="144" spans="2:13" x14ac:dyDescent="0.25">
      <c r="B144">
        <v>4.4092407059149671E-3</v>
      </c>
      <c r="C144">
        <v>-5.8591047732840761E-3</v>
      </c>
      <c r="D144">
        <v>-5.2397171751582369E-4</v>
      </c>
      <c r="E144">
        <v>1.008979958184048E-2</v>
      </c>
      <c r="F144">
        <v>-1.1635892873469255E-2</v>
      </c>
      <c r="G144" s="16">
        <f>LN('^GSPC (8)'!E142/'^GSPC (8)'!E141)</f>
        <v>1.8728294224074943E-3</v>
      </c>
      <c r="I144">
        <f t="shared" si="15"/>
        <v>-3.8054356774442676E-3</v>
      </c>
      <c r="J144">
        <f t="shared" si="16"/>
        <v>4.6267076717033446E-4</v>
      </c>
      <c r="K144">
        <f t="shared" si="17"/>
        <v>8.953687806655378E-3</v>
      </c>
      <c r="L144">
        <f t="shared" si="18"/>
        <v>-8.4268661575924112E-3</v>
      </c>
      <c r="M144">
        <f t="shared" si="14"/>
        <v>1.8728294224074943E-3</v>
      </c>
    </row>
    <row r="145" spans="2:13" x14ac:dyDescent="0.25">
      <c r="B145">
        <v>1.9477883600908411E-2</v>
      </c>
      <c r="C145">
        <v>1.17855529735276E-3</v>
      </c>
      <c r="D145">
        <v>9.3897403498391374E-3</v>
      </c>
      <c r="E145">
        <v>1.3571652895683493E-2</v>
      </c>
      <c r="F145">
        <v>2.653876479015067E-2</v>
      </c>
      <c r="G145" s="16">
        <f>LN('^GSPC (8)'!E143/'^GSPC (8)'!E142)</f>
        <v>4.6626164116802295E-3</v>
      </c>
      <c r="I145">
        <f t="shared" si="15"/>
        <v>4.8384209580638908E-3</v>
      </c>
      <c r="J145">
        <f t="shared" si="16"/>
        <v>1.1407369000052993E-2</v>
      </c>
      <c r="K145">
        <f t="shared" si="17"/>
        <v>1.4752899036728478E-2</v>
      </c>
      <c r="L145">
        <f t="shared" si="18"/>
        <v>2.512658855230222E-2</v>
      </c>
      <c r="M145">
        <f t="shared" si="14"/>
        <v>4.6626164116802295E-3</v>
      </c>
    </row>
    <row r="146" spans="2:13" x14ac:dyDescent="0.25">
      <c r="B146">
        <v>6.0728171694354712E-3</v>
      </c>
      <c r="C146">
        <v>8.1815503205177314E-3</v>
      </c>
      <c r="D146">
        <v>-2.8597445721114979E-3</v>
      </c>
      <c r="E146">
        <v>8.2505161871235212E-4</v>
      </c>
      <c r="F146">
        <v>-4.2527221225409093E-3</v>
      </c>
      <c r="G146" s="16">
        <f>LN('^GSPC (8)'!E144/'^GSPC (8)'!E143)</f>
        <v>-5.2914255758300215E-5</v>
      </c>
      <c r="I146">
        <f t="shared" si="15"/>
        <v>7.7598036903012806E-3</v>
      </c>
      <c r="J146">
        <f t="shared" si="16"/>
        <v>-1.0732322238021039E-3</v>
      </c>
      <c r="K146">
        <f t="shared" si="17"/>
        <v>1.8746047288569761E-3</v>
      </c>
      <c r="L146">
        <f t="shared" si="18"/>
        <v>-2.1876142641456334E-3</v>
      </c>
      <c r="M146">
        <f t="shared" si="14"/>
        <v>-5.2914255758300215E-5</v>
      </c>
    </row>
    <row r="147" spans="2:13" x14ac:dyDescent="0.25">
      <c r="B147">
        <v>-5.3117363452078251E-3</v>
      </c>
      <c r="C147">
        <v>1.4165923132494583E-2</v>
      </c>
      <c r="D147">
        <v>3.897679251749938E-3</v>
      </c>
      <c r="E147">
        <v>1.3734104428659527E-3</v>
      </c>
      <c r="F147">
        <v>1.0357180278784602E-2</v>
      </c>
      <c r="G147" s="16">
        <f>LN('^GSPC (8)'!E145/'^GSPC (8)'!E144)</f>
        <v>5.9767835510570659E-4</v>
      </c>
      <c r="I147">
        <f t="shared" si="15"/>
        <v>1.0270391236954102E-2</v>
      </c>
      <c r="J147">
        <f t="shared" si="16"/>
        <v>2.0557961323583855E-3</v>
      </c>
      <c r="K147">
        <f t="shared" si="17"/>
        <v>3.6381085251197204E-5</v>
      </c>
      <c r="L147">
        <f t="shared" si="18"/>
        <v>7.2233969539861175E-3</v>
      </c>
      <c r="M147">
        <f t="shared" si="14"/>
        <v>5.9767835510570659E-4</v>
      </c>
    </row>
    <row r="148" spans="2:13" x14ac:dyDescent="0.25">
      <c r="B148">
        <v>9.5912142420065179E-3</v>
      </c>
      <c r="C148">
        <v>2.3595004060351712E-3</v>
      </c>
      <c r="D148">
        <v>2.0724877347538099E-3</v>
      </c>
      <c r="E148">
        <v>1.0974212199133437E-3</v>
      </c>
      <c r="F148">
        <v>-5.1954503758116473E-3</v>
      </c>
      <c r="G148" s="16">
        <f>LN('^GSPC (8)'!E146/'^GSPC (8)'!E145)</f>
        <v>5.3582583369758633E-3</v>
      </c>
      <c r="I148">
        <f t="shared" si="15"/>
        <v>3.8058431732294409E-3</v>
      </c>
      <c r="J148">
        <f t="shared" si="16"/>
        <v>3.5762330362043519E-3</v>
      </c>
      <c r="K148">
        <f t="shared" si="17"/>
        <v>2.7961798243319787E-3</v>
      </c>
      <c r="L148">
        <f t="shared" si="18"/>
        <v>-2.2381174522480146E-3</v>
      </c>
      <c r="M148">
        <f t="shared" si="14"/>
        <v>5.3582583369758633E-3</v>
      </c>
    </row>
    <row r="149" spans="2:13" x14ac:dyDescent="0.25">
      <c r="B149">
        <v>-1.5186371331000282E-2</v>
      </c>
      <c r="C149">
        <v>1.7804857353496428E-3</v>
      </c>
      <c r="D149">
        <v>5.6774346049768372E-3</v>
      </c>
      <c r="E149">
        <v>-1.6465700530437033E-3</v>
      </c>
      <c r="F149">
        <v>1.4431963997428243E-2</v>
      </c>
      <c r="G149" s="16">
        <f>LN('^GSPC (8)'!E147/'^GSPC (8)'!E146)</f>
        <v>-1.5367110756601694E-4</v>
      </c>
      <c r="I149">
        <f t="shared" si="15"/>
        <v>-1.6128856779203419E-3</v>
      </c>
      <c r="J149">
        <f t="shared" si="16"/>
        <v>1.5046734177814134E-3</v>
      </c>
      <c r="K149">
        <f t="shared" si="17"/>
        <v>-4.3545303086350191E-3</v>
      </c>
      <c r="L149">
        <f t="shared" si="18"/>
        <v>8.5082969317425393E-3</v>
      </c>
      <c r="M149">
        <f t="shared" si="14"/>
        <v>-1.5367110756601694E-4</v>
      </c>
    </row>
    <row r="150" spans="2:13" x14ac:dyDescent="0.25">
      <c r="B150">
        <v>-1.0769283568826409E-2</v>
      </c>
      <c r="C150">
        <v>-2.9497210378581309E-3</v>
      </c>
      <c r="D150">
        <v>7.6903737130154292E-3</v>
      </c>
      <c r="E150">
        <v>-9.3819672718943835E-3</v>
      </c>
      <c r="F150">
        <v>3.5757248424879836E-3</v>
      </c>
      <c r="G150" s="16">
        <f>LN('^GSPC (8)'!E148/'^GSPC (8)'!E147)</f>
        <v>-3.6793928499852593E-4</v>
      </c>
      <c r="I150">
        <f t="shared" si="15"/>
        <v>-4.5136335440517867E-3</v>
      </c>
      <c r="J150">
        <f t="shared" si="16"/>
        <v>3.9984422566470626E-3</v>
      </c>
      <c r="K150">
        <f t="shared" si="17"/>
        <v>-9.6594305312807886E-3</v>
      </c>
      <c r="L150">
        <f t="shared" si="18"/>
        <v>7.0672316022510557E-4</v>
      </c>
      <c r="M150">
        <f t="shared" si="14"/>
        <v>-3.6793928499852593E-4</v>
      </c>
    </row>
    <row r="151" spans="2:13" x14ac:dyDescent="0.25">
      <c r="B151">
        <v>2.5746152223891329E-3</v>
      </c>
      <c r="C151">
        <v>1.2864440116696614E-2</v>
      </c>
      <c r="D151">
        <v>-5.1085569437931083E-4</v>
      </c>
      <c r="E151">
        <v>-6.9550982828818662E-3</v>
      </c>
      <c r="F151">
        <v>-1.166811741895365E-2</v>
      </c>
      <c r="G151" s="16">
        <f>LN('^GSPC (8)'!E149/'^GSPC (8)'!E148)</f>
        <v>-1.0643010144140571E-3</v>
      </c>
      <c r="I151">
        <f t="shared" si="15"/>
        <v>1.0806475137835118E-2</v>
      </c>
      <c r="J151">
        <f t="shared" si="16"/>
        <v>1.0623848897437795E-4</v>
      </c>
      <c r="K151">
        <f t="shared" si="17"/>
        <v>-5.0491555818276673E-3</v>
      </c>
      <c r="L151">
        <f t="shared" si="18"/>
        <v>-8.8195708906850939E-3</v>
      </c>
      <c r="M151">
        <f t="shared" si="14"/>
        <v>-1.0643010144140571E-3</v>
      </c>
    </row>
    <row r="152" spans="2:13" x14ac:dyDescent="0.25">
      <c r="B152">
        <v>3.337857358564237E-2</v>
      </c>
      <c r="C152">
        <v>8.8515993108695694E-4</v>
      </c>
      <c r="D152">
        <v>1.5317848284867517E-3</v>
      </c>
      <c r="E152">
        <v>-7.0038106722018507E-3</v>
      </c>
      <c r="F152">
        <v>-4.8264829741896864E-3</v>
      </c>
      <c r="G152" s="16">
        <f>LN('^GSPC (8)'!E150/'^GSPC (8)'!E149)</f>
        <v>2.9189076398735176E-3</v>
      </c>
      <c r="I152">
        <f t="shared" si="15"/>
        <v>7.3838426619980396E-3</v>
      </c>
      <c r="J152">
        <f t="shared" si="16"/>
        <v>7.9011425799178758E-3</v>
      </c>
      <c r="K152">
        <f t="shared" si="17"/>
        <v>1.0726661793669934E-3</v>
      </c>
      <c r="L152">
        <f t="shared" si="18"/>
        <v>2.8145283377767247E-3</v>
      </c>
      <c r="M152">
        <f t="shared" si="14"/>
        <v>2.9189076398735176E-3</v>
      </c>
    </row>
    <row r="153" spans="2:13" x14ac:dyDescent="0.25">
      <c r="B153">
        <v>1.3585463247062599E-2</v>
      </c>
      <c r="C153">
        <v>1.2357627599630824E-2</v>
      </c>
      <c r="D153">
        <v>5.5965041924886626E-3</v>
      </c>
      <c r="E153">
        <v>1.4046638270356396E-3</v>
      </c>
      <c r="F153">
        <v>1.1484982345334644E-2</v>
      </c>
      <c r="G153" s="16">
        <f>LN('^GSPC (8)'!E151/'^GSPC (8)'!E150)</f>
        <v>2.8262387997962017E-4</v>
      </c>
      <c r="I153">
        <f t="shared" si="15"/>
        <v>1.260319472911718E-2</v>
      </c>
      <c r="J153">
        <f t="shared" si="16"/>
        <v>7.1942960034034505E-3</v>
      </c>
      <c r="K153">
        <f t="shared" si="17"/>
        <v>3.8408237110410318E-3</v>
      </c>
      <c r="L153">
        <f t="shared" si="18"/>
        <v>1.1905078525680235E-2</v>
      </c>
      <c r="M153">
        <f t="shared" si="14"/>
        <v>2.8262387997962017E-4</v>
      </c>
    </row>
    <row r="154" spans="2:13" x14ac:dyDescent="0.25">
      <c r="B154">
        <v>9.8089761350222959E-4</v>
      </c>
      <c r="C154">
        <v>-6.4799624887366463E-3</v>
      </c>
      <c r="D154">
        <v>4.0507397160837238E-3</v>
      </c>
      <c r="E154">
        <v>8.9436037438616126E-3</v>
      </c>
      <c r="F154">
        <v>-3.3559319478312595E-2</v>
      </c>
      <c r="G154" s="16">
        <f>LN('^GSPC (8)'!E152/'^GSPC (8)'!E151)</f>
        <v>-9.7316153644986159E-4</v>
      </c>
      <c r="I154">
        <f t="shared" si="15"/>
        <v>-4.9877904682888718E-3</v>
      </c>
      <c r="J154">
        <f t="shared" si="16"/>
        <v>3.4367712955674251E-3</v>
      </c>
      <c r="K154">
        <f t="shared" si="17"/>
        <v>7.3510625177897358E-3</v>
      </c>
      <c r="L154">
        <f t="shared" si="18"/>
        <v>-2.665127605994963E-2</v>
      </c>
      <c r="M154">
        <f t="shared" si="14"/>
        <v>-9.7316153644986159E-4</v>
      </c>
    </row>
    <row r="155" spans="2:13" x14ac:dyDescent="0.25">
      <c r="B155">
        <v>8.2988030172554579E-3</v>
      </c>
      <c r="C155">
        <v>-2.513154499697369E-2</v>
      </c>
      <c r="D155">
        <v>6.0453079310609451E-3</v>
      </c>
      <c r="E155">
        <v>-4.7413002603348331E-3</v>
      </c>
      <c r="F155">
        <v>1.625150885683592E-2</v>
      </c>
      <c r="G155" s="16">
        <f>LN('^GSPC (8)'!E153/'^GSPC (8)'!E152)</f>
        <v>-1.3420155895607954E-3</v>
      </c>
      <c r="I155">
        <f t="shared" si="15"/>
        <v>-1.8445475394127862E-2</v>
      </c>
      <c r="J155">
        <f t="shared" si="16"/>
        <v>6.4960069482998479E-3</v>
      </c>
      <c r="K155">
        <f t="shared" si="17"/>
        <v>-2.1332796048167749E-3</v>
      </c>
      <c r="L155">
        <f t="shared" si="18"/>
        <v>1.4660967688919828E-2</v>
      </c>
      <c r="M155">
        <f t="shared" si="14"/>
        <v>-1.3420155895607954E-3</v>
      </c>
    </row>
    <row r="156" spans="2:13" x14ac:dyDescent="0.25">
      <c r="B156">
        <v>1.2560575915258436E-2</v>
      </c>
      <c r="C156">
        <v>-3.2137069381145369E-2</v>
      </c>
      <c r="D156">
        <v>-1.507967149488987E-3</v>
      </c>
      <c r="E156">
        <v>5.8536752514605078E-3</v>
      </c>
      <c r="F156">
        <v>-1.1502139867744501E-2</v>
      </c>
      <c r="G156" s="16">
        <f>LN('^GSPC (8)'!E154/'^GSPC (8)'!E153)</f>
        <v>-7.2841090403496719E-4</v>
      </c>
      <c r="I156">
        <f t="shared" si="15"/>
        <v>-2.319754032186461E-2</v>
      </c>
      <c r="J156">
        <f t="shared" si="16"/>
        <v>1.3057414634604974E-3</v>
      </c>
      <c r="K156">
        <f t="shared" si="17"/>
        <v>7.1950553842200938E-3</v>
      </c>
      <c r="L156">
        <f t="shared" si="18"/>
        <v>-6.6895967111439136E-3</v>
      </c>
      <c r="M156">
        <f t="shared" si="14"/>
        <v>-7.2841090403496719E-4</v>
      </c>
    </row>
    <row r="157" spans="2:13" x14ac:dyDescent="0.25">
      <c r="B157">
        <v>-6.5021542326102336E-3</v>
      </c>
      <c r="C157">
        <v>8.4779742047497615E-3</v>
      </c>
      <c r="D157">
        <v>3.0136637575264563E-3</v>
      </c>
      <c r="E157">
        <v>-3.4495985662596582E-2</v>
      </c>
      <c r="F157">
        <v>1.2110300910471506E-2</v>
      </c>
      <c r="G157" s="16">
        <f>LN('^GSPC (8)'!E155/'^GSPC (8)'!E154)</f>
        <v>2.4461208441749348E-3</v>
      </c>
      <c r="I157">
        <f t="shared" si="15"/>
        <v>5.4819485172777627E-3</v>
      </c>
      <c r="J157">
        <f t="shared" si="16"/>
        <v>1.1105001594991183E-3</v>
      </c>
      <c r="K157">
        <f t="shared" si="17"/>
        <v>-2.8897219376599316E-2</v>
      </c>
      <c r="L157">
        <f t="shared" si="18"/>
        <v>8.3878098818551596E-3</v>
      </c>
      <c r="M157">
        <f t="shared" si="14"/>
        <v>2.4461208441749348E-3</v>
      </c>
    </row>
    <row r="158" spans="2:13" x14ac:dyDescent="0.25">
      <c r="B158">
        <v>-5.5723706343667676E-3</v>
      </c>
      <c r="C158">
        <v>-3.0117967120563382E-4</v>
      </c>
      <c r="D158">
        <v>5.5012891931228427E-3</v>
      </c>
      <c r="E158">
        <v>1.7246914802526683E-3</v>
      </c>
      <c r="F158">
        <v>-6.0816104272710351E-4</v>
      </c>
      <c r="G158" s="16">
        <f>LN('^GSPC (8)'!E156/'^GSPC (8)'!E155)</f>
        <v>4.9252712348291973E-4</v>
      </c>
      <c r="I158">
        <f t="shared" si="15"/>
        <v>-1.3554178638378604E-3</v>
      </c>
      <c r="J158">
        <f t="shared" si="16"/>
        <v>3.2865572276249205E-3</v>
      </c>
      <c r="K158">
        <f t="shared" si="17"/>
        <v>2.6527905732878125E-4</v>
      </c>
      <c r="L158">
        <f t="shared" si="18"/>
        <v>-1.6010029610550364E-3</v>
      </c>
      <c r="M158">
        <f t="shared" si="14"/>
        <v>4.9252712348291973E-4</v>
      </c>
    </row>
    <row r="159" spans="2:13" x14ac:dyDescent="0.25">
      <c r="B159">
        <v>-8.7848540655370098E-3</v>
      </c>
      <c r="C159">
        <v>-9.0478595552222259E-3</v>
      </c>
      <c r="D159">
        <v>-1.4973299901906597E-3</v>
      </c>
      <c r="E159">
        <v>-1.4369883202728453E-3</v>
      </c>
      <c r="F159">
        <v>1.263351062014474E-2</v>
      </c>
      <c r="G159" s="16">
        <f>LN('^GSPC (8)'!E157/'^GSPC (8)'!E156)</f>
        <v>-2.1860417341370017E-3</v>
      </c>
      <c r="I159">
        <f t="shared" si="15"/>
        <v>-8.9952584572851827E-3</v>
      </c>
      <c r="J159">
        <f t="shared" si="16"/>
        <v>-2.9548348052599299E-3</v>
      </c>
      <c r="K159">
        <f t="shared" si="17"/>
        <v>-2.9065614693256784E-3</v>
      </c>
      <c r="L159">
        <f t="shared" si="18"/>
        <v>8.34983768300839E-3</v>
      </c>
      <c r="M159">
        <f t="shared" si="14"/>
        <v>-2.1860417341370017E-3</v>
      </c>
    </row>
    <row r="160" spans="2:13" x14ac:dyDescent="0.25">
      <c r="B160">
        <v>9.9988641844591334E-3</v>
      </c>
      <c r="C160">
        <v>6.6855814088074834E-4</v>
      </c>
      <c r="D160">
        <v>0</v>
      </c>
      <c r="E160">
        <v>1.4277798228190494E-2</v>
      </c>
      <c r="F160">
        <v>4.3753912796331536E-3</v>
      </c>
      <c r="G160" s="16">
        <f>LN('^GSPC (8)'!E158/'^GSPC (8)'!E157)</f>
        <v>1.8873214113143176E-3</v>
      </c>
      <c r="I160">
        <f t="shared" si="15"/>
        <v>2.5346193495964253E-3</v>
      </c>
      <c r="J160">
        <f t="shared" si="16"/>
        <v>1.9997728368918266E-3</v>
      </c>
      <c r="K160">
        <f t="shared" si="17"/>
        <v>1.3422011419444223E-2</v>
      </c>
      <c r="L160">
        <f t="shared" si="18"/>
        <v>5.5000858605983496E-3</v>
      </c>
      <c r="M160">
        <f t="shared" si="14"/>
        <v>1.8873214113143176E-3</v>
      </c>
    </row>
    <row r="161" spans="2:13" x14ac:dyDescent="0.25">
      <c r="B161">
        <v>1.8750621241717915E-2</v>
      </c>
      <c r="C161">
        <v>4.7377444605258105E-3</v>
      </c>
      <c r="D161">
        <v>3.9880411779556271E-3</v>
      </c>
      <c r="E161">
        <v>8.5019136267810991E-4</v>
      </c>
      <c r="F161">
        <v>3.0276778437652883E-2</v>
      </c>
      <c r="G161" s="16">
        <f>LN('^GSPC (8)'!E159/'^GSPC (8)'!E158)</f>
        <v>1.6458446506615104E-3</v>
      </c>
      <c r="I161">
        <f t="shared" si="15"/>
        <v>7.540319816764232E-3</v>
      </c>
      <c r="J161">
        <f t="shared" si="16"/>
        <v>6.9405571907080847E-3</v>
      </c>
      <c r="K161">
        <f t="shared" si="17"/>
        <v>4.4302773384860715E-3</v>
      </c>
      <c r="L161">
        <f t="shared" si="18"/>
        <v>2.797154699846589E-2</v>
      </c>
      <c r="M161">
        <f t="shared" si="14"/>
        <v>1.6458446506615104E-3</v>
      </c>
    </row>
    <row r="162" spans="2:13" x14ac:dyDescent="0.25">
      <c r="B162">
        <v>-1.2461243954381907E-2</v>
      </c>
      <c r="C162">
        <v>-2.4519266436220507E-3</v>
      </c>
      <c r="D162">
        <v>-1.4936522567833646E-3</v>
      </c>
      <c r="E162">
        <v>2.5463304901632662E-3</v>
      </c>
      <c r="F162">
        <v>-1.1965722491140258E-2</v>
      </c>
      <c r="G162" s="16">
        <f>LN('^GSPC (8)'!E160/'^GSPC (8)'!E159)</f>
        <v>-2.4173521357919855E-3</v>
      </c>
      <c r="I162">
        <f t="shared" si="15"/>
        <v>-4.4537901057740224E-3</v>
      </c>
      <c r="J162">
        <f t="shared" si="16"/>
        <v>-3.6871705963030734E-3</v>
      </c>
      <c r="K162">
        <f t="shared" si="17"/>
        <v>-4.5518439874576858E-4</v>
      </c>
      <c r="L162">
        <f t="shared" si="18"/>
        <v>-1.206482678378859E-2</v>
      </c>
      <c r="M162">
        <f t="shared" si="14"/>
        <v>-2.4173521357919855E-3</v>
      </c>
    </row>
    <row r="163" spans="2:13" x14ac:dyDescent="0.25">
      <c r="B163">
        <v>-2.6560439939839037E-3</v>
      </c>
      <c r="C163">
        <v>-7.9418393976545074E-3</v>
      </c>
      <c r="D163">
        <v>9.9601601859632474E-4</v>
      </c>
      <c r="E163">
        <v>-3.1130633068832052E-3</v>
      </c>
      <c r="F163">
        <v>1.0572207807512696E-2</v>
      </c>
      <c r="G163" s="16">
        <f>LN('^GSPC (8)'!E161/'^GSPC (8)'!E160)</f>
        <v>-3.6367465375007732E-4</v>
      </c>
      <c r="I163">
        <f t="shared" si="15"/>
        <v>-6.8846803169203864E-3</v>
      </c>
      <c r="J163">
        <f t="shared" si="16"/>
        <v>2.6560401608027905E-4</v>
      </c>
      <c r="K163">
        <f t="shared" si="17"/>
        <v>-3.0216594443033453E-3</v>
      </c>
      <c r="L163">
        <f t="shared" si="18"/>
        <v>7.9265574472133764E-3</v>
      </c>
      <c r="M163">
        <f t="shared" si="14"/>
        <v>-3.6367465375007732E-4</v>
      </c>
    </row>
    <row r="164" spans="2:13" x14ac:dyDescent="0.25">
      <c r="B164">
        <v>-1.8053722844299326E-2</v>
      </c>
      <c r="C164">
        <v>-2.5881726158151094E-2</v>
      </c>
      <c r="D164">
        <v>-1.7068687479712109E-2</v>
      </c>
      <c r="E164">
        <v>-1.1402575083415578E-2</v>
      </c>
      <c r="F164">
        <v>-4.3765309228168979E-2</v>
      </c>
      <c r="G164" s="16">
        <f>LN('^GSPC (8)'!E162/'^GSPC (8)'!E161)</f>
        <v>-1.4580218564576908E-2</v>
      </c>
      <c r="I164">
        <f t="shared" si="15"/>
        <v>-2.4316125495380741E-2</v>
      </c>
      <c r="J164">
        <f t="shared" si="16"/>
        <v>-1.7265694552629555E-2</v>
      </c>
      <c r="K164">
        <f t="shared" si="17"/>
        <v>-1.2732804635592329E-2</v>
      </c>
      <c r="L164">
        <f t="shared" si="18"/>
        <v>-3.8622991951395055E-2</v>
      </c>
      <c r="M164">
        <f t="shared" si="14"/>
        <v>-1.4580218564576908E-2</v>
      </c>
    </row>
    <row r="165" spans="2:13" x14ac:dyDescent="0.25">
      <c r="B165">
        <v>-6.6691863841620951E-3</v>
      </c>
      <c r="C165">
        <v>1.1501970686968534E-2</v>
      </c>
      <c r="D165">
        <v>-2.2810807001638999E-3</v>
      </c>
      <c r="E165">
        <v>1.4324311082372591E-3</v>
      </c>
      <c r="F165">
        <v>-5.4768894866259209E-2</v>
      </c>
      <c r="G165" s="16">
        <f>LN('^GSPC (8)'!E163/'^GSPC (8)'!E162)</f>
        <v>1.2747569551484817E-3</v>
      </c>
      <c r="I165">
        <f t="shared" si="15"/>
        <v>7.8677392727424088E-3</v>
      </c>
      <c r="J165">
        <f t="shared" si="16"/>
        <v>-3.1587018369635391E-3</v>
      </c>
      <c r="K165">
        <f t="shared" si="17"/>
        <v>-1.8789239024261171E-4</v>
      </c>
      <c r="L165">
        <f t="shared" si="18"/>
        <v>-4.5148953169839787E-2</v>
      </c>
      <c r="M165">
        <f t="shared" si="14"/>
        <v>1.2747569551484817E-3</v>
      </c>
    </row>
    <row r="166" spans="2:13" x14ac:dyDescent="0.25">
      <c r="B166">
        <v>2.722461874168879E-3</v>
      </c>
      <c r="C166">
        <v>1.5692503268288353E-2</v>
      </c>
      <c r="D166">
        <v>1.4859862907024032E-2</v>
      </c>
      <c r="E166">
        <v>1.5341238159628515E-2</v>
      </c>
      <c r="F166">
        <v>7.6742457181073059E-2</v>
      </c>
      <c r="G166" s="16">
        <f>LN('^GSPC (8)'!E164/'^GSPC (8)'!E163)</f>
        <v>9.9936514376108582E-3</v>
      </c>
      <c r="I166">
        <f t="shared" si="15"/>
        <v>1.3098494989464459E-2</v>
      </c>
      <c r="J166">
        <f t="shared" si="16"/>
        <v>1.2432382700453002E-2</v>
      </c>
      <c r="K166">
        <f t="shared" si="17"/>
        <v>1.2817482902536589E-2</v>
      </c>
      <c r="L166">
        <f t="shared" si="18"/>
        <v>6.1938458119692223E-2</v>
      </c>
      <c r="M166">
        <f t="shared" si="14"/>
        <v>9.9936514376108582E-3</v>
      </c>
    </row>
    <row r="167" spans="2:13" x14ac:dyDescent="0.25">
      <c r="B167">
        <v>-9.6858823757773032E-3</v>
      </c>
      <c r="C167">
        <v>-5.6967103559522685E-4</v>
      </c>
      <c r="D167">
        <v>4.9987504165121481E-4</v>
      </c>
      <c r="E167">
        <v>1.9715538854455706E-3</v>
      </c>
      <c r="F167">
        <v>-8.4680453678825044E-3</v>
      </c>
      <c r="G167" s="16">
        <f>LN('^GSPC (8)'!E165/'^GSPC (8)'!E164)</f>
        <v>-4.9893254241267825E-4</v>
      </c>
      <c r="I167">
        <f t="shared" si="15"/>
        <v>-2.3929133036316424E-3</v>
      </c>
      <c r="J167">
        <f t="shared" si="16"/>
        <v>-1.5372764418344889E-3</v>
      </c>
      <c r="K167">
        <f t="shared" si="17"/>
        <v>-3.5993336679900415E-4</v>
      </c>
      <c r="L167">
        <f t="shared" si="18"/>
        <v>-8.7116127694614638E-3</v>
      </c>
      <c r="M167">
        <f t="shared" si="14"/>
        <v>-4.9893254241267825E-4</v>
      </c>
    </row>
    <row r="168" spans="2:13" x14ac:dyDescent="0.25">
      <c r="B168">
        <v>2.7081862554696506E-2</v>
      </c>
      <c r="C168">
        <v>-4.6508835232410397E-3</v>
      </c>
      <c r="D168">
        <v>4.4876664693879768E-3</v>
      </c>
      <c r="E168">
        <v>5.8914182762019145E-3</v>
      </c>
      <c r="F168">
        <v>-1.1019905304700083E-2</v>
      </c>
      <c r="G168" s="16">
        <f>LN('^GSPC (8)'!E166/'^GSPC (8)'!E165)</f>
        <v>1.4190955235749438E-3</v>
      </c>
      <c r="I168">
        <f t="shared" si="15"/>
        <v>1.6956656923464695E-3</v>
      </c>
      <c r="J168">
        <f t="shared" si="16"/>
        <v>9.0065056864496833E-3</v>
      </c>
      <c r="K168">
        <f t="shared" si="17"/>
        <v>1.0129507131900833E-2</v>
      </c>
      <c r="L168">
        <f t="shared" si="18"/>
        <v>-3.3995517328207657E-3</v>
      </c>
      <c r="M168">
        <f t="shared" si="14"/>
        <v>1.4190955235749438E-3</v>
      </c>
    </row>
    <row r="169" spans="2:13" x14ac:dyDescent="0.25">
      <c r="B169">
        <v>-1.739598017891917E-2</v>
      </c>
      <c r="C169">
        <v>-1.8166829474037919E-2</v>
      </c>
      <c r="D169">
        <v>-1.4936522567833646E-3</v>
      </c>
      <c r="E169">
        <v>-2.1202207650602937E-2</v>
      </c>
      <c r="F169">
        <v>-2.2534742419558895E-2</v>
      </c>
      <c r="G169" s="16">
        <f>LN('^GSPC (8)'!E167/'^GSPC (8)'!E166)</f>
        <v>-1.5557342219810788E-2</v>
      </c>
      <c r="I169">
        <f t="shared" si="15"/>
        <v>-1.8012659615014168E-2</v>
      </c>
      <c r="J169">
        <f t="shared" si="16"/>
        <v>-4.6741178412105259E-3</v>
      </c>
      <c r="K169">
        <f t="shared" si="17"/>
        <v>-2.0440962156266184E-2</v>
      </c>
      <c r="L169">
        <f t="shared" si="18"/>
        <v>-2.150698997143095E-2</v>
      </c>
      <c r="M169">
        <f t="shared" si="14"/>
        <v>-1.5557342219810788E-2</v>
      </c>
    </row>
    <row r="170" spans="2:13" x14ac:dyDescent="0.25">
      <c r="B170">
        <v>-1.4839725517768083E-3</v>
      </c>
      <c r="C170">
        <v>-2.1886327146480324E-3</v>
      </c>
      <c r="D170">
        <v>-9.9705893098153827E-4</v>
      </c>
      <c r="E170">
        <v>-4.8689196897426139E-3</v>
      </c>
      <c r="F170">
        <v>1.857695760807154E-4</v>
      </c>
      <c r="G170" s="16">
        <f>LN('^GSPC (8)'!E168/'^GSPC (8)'!E167)</f>
        <v>-1.8370536869419727E-3</v>
      </c>
      <c r="I170">
        <f t="shared" si="15"/>
        <v>-2.0477006820737876E-3</v>
      </c>
      <c r="J170">
        <f t="shared" si="16"/>
        <v>-1.0944416551405922E-3</v>
      </c>
      <c r="K170">
        <f t="shared" si="17"/>
        <v>-4.1919302621494531E-3</v>
      </c>
      <c r="L170">
        <f t="shared" si="18"/>
        <v>-1.4817884949078935E-4</v>
      </c>
      <c r="M170">
        <f t="shared" si="14"/>
        <v>-1.8370536869419727E-3</v>
      </c>
    </row>
    <row r="171" spans="2:13" x14ac:dyDescent="0.25">
      <c r="B171">
        <v>1.2544697469253501E-2</v>
      </c>
      <c r="C171">
        <v>-5.4190963455121545E-3</v>
      </c>
      <c r="D171">
        <v>-1.4973299901906597E-3</v>
      </c>
      <c r="E171">
        <v>2.2941793172734947E-3</v>
      </c>
      <c r="F171">
        <v>-1.4658026634892914E-2</v>
      </c>
      <c r="G171" s="16">
        <f>LN('^GSPC (8)'!E169/'^GSPC (8)'!E168)</f>
        <v>1.1619755664938251E-3</v>
      </c>
      <c r="I171">
        <f t="shared" si="15"/>
        <v>-1.8263375825590231E-3</v>
      </c>
      <c r="J171">
        <f t="shared" si="16"/>
        <v>1.3110755016981725E-3</v>
      </c>
      <c r="K171">
        <f t="shared" si="17"/>
        <v>4.3442829476694964E-3</v>
      </c>
      <c r="L171">
        <f t="shared" si="18"/>
        <v>-9.2174818140636321E-3</v>
      </c>
      <c r="M171">
        <f t="shared" si="14"/>
        <v>1.1619755664938251E-3</v>
      </c>
    </row>
    <row r="172" spans="2:13" x14ac:dyDescent="0.25">
      <c r="B172">
        <v>1.2147865616168641E-2</v>
      </c>
      <c r="C172">
        <v>1.4175965821823757E-2</v>
      </c>
      <c r="D172">
        <v>1.2410186576834218E-2</v>
      </c>
      <c r="E172">
        <v>1.1109614493694169E-2</v>
      </c>
      <c r="F172">
        <v>2.1138549177955594E-2</v>
      </c>
      <c r="G172" s="16">
        <f>LN('^GSPC (8)'!E170/'^GSPC (8)'!E169)</f>
        <v>9.8916954334028386E-3</v>
      </c>
      <c r="I172">
        <f t="shared" si="15"/>
        <v>1.3770345780692734E-2</v>
      </c>
      <c r="J172">
        <f t="shared" si="16"/>
        <v>1.2357722384701102E-2</v>
      </c>
      <c r="K172">
        <f t="shared" si="17"/>
        <v>1.1317264718189064E-2</v>
      </c>
      <c r="L172">
        <f t="shared" si="18"/>
        <v>1.9340412465598207E-2</v>
      </c>
      <c r="M172">
        <f t="shared" si="14"/>
        <v>9.8916954334028386E-3</v>
      </c>
    </row>
    <row r="173" spans="2:13" x14ac:dyDescent="0.25">
      <c r="B173">
        <v>8.1770537393886095E-3</v>
      </c>
      <c r="C173">
        <v>-9.2473243402358043E-3</v>
      </c>
      <c r="D173">
        <v>1.9713658915543105E-3</v>
      </c>
      <c r="E173">
        <v>5.3680874016671983E-3</v>
      </c>
      <c r="F173">
        <v>1.9796595589509844E-2</v>
      </c>
      <c r="G173" s="16">
        <f>LN('^GSPC (8)'!E171/'^GSPC (8)'!E170)</f>
        <v>-3.4595702537768024E-3</v>
      </c>
      <c r="I173">
        <f t="shared" si="15"/>
        <v>-5.7624487243109219E-3</v>
      </c>
      <c r="J173">
        <f t="shared" si="16"/>
        <v>3.2125034611211701E-3</v>
      </c>
      <c r="K173">
        <f t="shared" si="17"/>
        <v>5.9298806692114807E-3</v>
      </c>
      <c r="L173">
        <f t="shared" si="18"/>
        <v>1.7472687219485597E-2</v>
      </c>
      <c r="M173">
        <f t="shared" si="14"/>
        <v>-3.4595702537768024E-3</v>
      </c>
    </row>
    <row r="174" spans="2:13" x14ac:dyDescent="0.25">
      <c r="B174">
        <v>-9.5856706307675336E-4</v>
      </c>
      <c r="C174">
        <v>-5.8101531870669272E-3</v>
      </c>
      <c r="D174">
        <v>-2.9585328029149188E-3</v>
      </c>
      <c r="E174">
        <v>8.4489511166349379E-4</v>
      </c>
      <c r="F174">
        <v>-3.6859221209640937E-3</v>
      </c>
      <c r="G174" s="16">
        <f>LN('^GSPC (8)'!E172/'^GSPC (8)'!E171)</f>
        <v>-2.0766165998444643E-3</v>
      </c>
      <c r="I174">
        <f t="shared" si="15"/>
        <v>-4.839835962268892E-3</v>
      </c>
      <c r="J174">
        <f t="shared" si="16"/>
        <v>-2.5585396549472859E-3</v>
      </c>
      <c r="K174">
        <f t="shared" si="17"/>
        <v>4.8420267671544441E-4</v>
      </c>
      <c r="L174">
        <f t="shared" si="18"/>
        <v>-3.1404511093866259E-3</v>
      </c>
      <c r="M174">
        <f t="shared" si="14"/>
        <v>-2.0766165998444643E-3</v>
      </c>
    </row>
    <row r="175" spans="2:13" x14ac:dyDescent="0.25">
      <c r="B175">
        <v>2.0173984295841614E-2</v>
      </c>
      <c r="C175">
        <v>-7.5775922777622613E-3</v>
      </c>
      <c r="D175">
        <v>-3.4627786270852463E-3</v>
      </c>
      <c r="E175">
        <v>2.2496635542384878E-3</v>
      </c>
      <c r="F175">
        <v>-8.3891312670464988E-3</v>
      </c>
      <c r="G175" s="16">
        <f>LN('^GSPC (8)'!E173/'^GSPC (8)'!E172)</f>
        <v>1.6714716175687365E-3</v>
      </c>
      <c r="I175">
        <f t="shared" si="15"/>
        <v>-2.0272769630414866E-3</v>
      </c>
      <c r="J175">
        <f t="shared" si="16"/>
        <v>1.2645739575001254E-3</v>
      </c>
      <c r="K175">
        <f t="shared" si="17"/>
        <v>5.8345277025591133E-3</v>
      </c>
      <c r="L175">
        <f t="shared" si="18"/>
        <v>-2.6765081544688771E-3</v>
      </c>
      <c r="M175">
        <f t="shared" si="14"/>
        <v>1.6714716175687365E-3</v>
      </c>
    </row>
    <row r="176" spans="2:13" x14ac:dyDescent="0.25">
      <c r="B176">
        <v>6.3239697938901893E-3</v>
      </c>
      <c r="C176">
        <v>8.0369911261590397E-4</v>
      </c>
      <c r="D176">
        <v>4.9432131071828946E-3</v>
      </c>
      <c r="E176">
        <v>-2.5312910453756839E-3</v>
      </c>
      <c r="F176">
        <v>7.0564378422681021E-3</v>
      </c>
      <c r="G176" s="16">
        <f>LN('^GSPC (8)'!E174/'^GSPC (8)'!E173)</f>
        <v>4.8695330705475671E-4</v>
      </c>
      <c r="I176">
        <f t="shared" si="15"/>
        <v>1.9077532488707611E-3</v>
      </c>
      <c r="J176">
        <f t="shared" si="16"/>
        <v>5.2193644445243537E-3</v>
      </c>
      <c r="K176">
        <f t="shared" si="17"/>
        <v>-7.6023887752250897E-4</v>
      </c>
      <c r="L176">
        <f t="shared" si="18"/>
        <v>6.9099442325925202E-3</v>
      </c>
      <c r="M176">
        <f t="shared" si="14"/>
        <v>4.8695330705475671E-4</v>
      </c>
    </row>
    <row r="177" spans="2:13" x14ac:dyDescent="0.25">
      <c r="B177">
        <v>3.9612773700430162E-3</v>
      </c>
      <c r="C177">
        <v>8.4628288374090331E-3</v>
      </c>
      <c r="D177">
        <v>1.4780983228172477E-3</v>
      </c>
      <c r="E177">
        <v>2.8162749113717884E-4</v>
      </c>
      <c r="F177">
        <v>-1.6380262808829949E-3</v>
      </c>
      <c r="G177" s="16">
        <f>LN('^GSPC (8)'!E175/'^GSPC (8)'!E174)</f>
        <v>8.4246692815763099E-4</v>
      </c>
      <c r="I177">
        <f t="shared" si="15"/>
        <v>7.5625185439358302E-3</v>
      </c>
      <c r="J177">
        <f t="shared" si="16"/>
        <v>1.9747341322624017E-3</v>
      </c>
      <c r="K177">
        <f t="shared" si="17"/>
        <v>1.0175574669183463E-3</v>
      </c>
      <c r="L177">
        <f t="shared" si="18"/>
        <v>-5.1816555069779272E-4</v>
      </c>
      <c r="M177">
        <f t="shared" si="14"/>
        <v>8.4246692815763099E-4</v>
      </c>
    </row>
    <row r="178" spans="2:13" x14ac:dyDescent="0.25">
      <c r="B178">
        <v>-4.1948325320256838E-3</v>
      </c>
      <c r="C178">
        <v>1.4081911281680392E-2</v>
      </c>
      <c r="D178">
        <v>2.9499529750517421E-3</v>
      </c>
      <c r="E178">
        <v>8.4104785085962926E-3</v>
      </c>
      <c r="F178">
        <v>5.9325558685488985E-3</v>
      </c>
      <c r="G178" s="16">
        <f>LN('^GSPC (8)'!E176/'^GSPC (8)'!E175)</f>
        <v>4.6045317623068212E-3</v>
      </c>
      <c r="I178">
        <f t="shared" si="15"/>
        <v>1.0426562518939177E-2</v>
      </c>
      <c r="J178">
        <f t="shared" si="16"/>
        <v>1.5209958736362571E-3</v>
      </c>
      <c r="K178">
        <f t="shared" si="17"/>
        <v>5.889416300471898E-3</v>
      </c>
      <c r="L178">
        <f t="shared" si="18"/>
        <v>3.9070781884339824E-3</v>
      </c>
      <c r="M178">
        <f t="shared" si="14"/>
        <v>4.6045317623068212E-3</v>
      </c>
    </row>
    <row r="179" spans="2:13" x14ac:dyDescent="0.25">
      <c r="B179">
        <v>1.5755654933101576E-2</v>
      </c>
      <c r="C179">
        <v>1.3356133004584672E-2</v>
      </c>
      <c r="D179">
        <v>6.36160681384766E-3</v>
      </c>
      <c r="E179">
        <v>1.9901181684563216E-2</v>
      </c>
      <c r="F179">
        <v>2.2440718819477335E-2</v>
      </c>
      <c r="G179" s="16">
        <f>LN('^GSPC (8)'!E177/'^GSPC (8)'!E176)</f>
        <v>5.7046734011315034E-3</v>
      </c>
      <c r="I179">
        <f t="shared" si="15"/>
        <v>1.3836037390288054E-2</v>
      </c>
      <c r="J179">
        <f t="shared" si="16"/>
        <v>8.2404164376984439E-3</v>
      </c>
      <c r="K179">
        <f t="shared" si="17"/>
        <v>1.9072076334270889E-2</v>
      </c>
      <c r="L179">
        <f t="shared" si="18"/>
        <v>2.1103706042202183E-2</v>
      </c>
      <c r="M179">
        <f t="shared" si="14"/>
        <v>5.7046734011315034E-3</v>
      </c>
    </row>
    <row r="180" spans="2:13" x14ac:dyDescent="0.25">
      <c r="B180">
        <v>1.5058463874201317E-2</v>
      </c>
      <c r="C180">
        <v>-2.399343651799335E-3</v>
      </c>
      <c r="D180">
        <v>5.8366409410552846E-3</v>
      </c>
      <c r="E180">
        <v>2.2193061810107786E-2</v>
      </c>
      <c r="F180">
        <v>6.0018125028186379E-3</v>
      </c>
      <c r="G180" s="16">
        <f>LN('^GSPC (8)'!E178/'^GSPC (8)'!E177)</f>
        <v>1.9805782508132293E-3</v>
      </c>
      <c r="I180">
        <f t="shared" si="15"/>
        <v>1.0922178534007953E-3</v>
      </c>
      <c r="J180">
        <f t="shared" si="16"/>
        <v>7.681005527684491E-3</v>
      </c>
      <c r="K180">
        <f t="shared" si="17"/>
        <v>2.0766142222926495E-2</v>
      </c>
      <c r="L180">
        <f t="shared" si="18"/>
        <v>7.8131427770951733E-3</v>
      </c>
      <c r="M180">
        <f t="shared" si="14"/>
        <v>1.9805782508132293E-3</v>
      </c>
    </row>
    <row r="181" spans="2:13" x14ac:dyDescent="0.25">
      <c r="B181">
        <v>-2.0401231149441267E-3</v>
      </c>
      <c r="C181">
        <v>-1.3357385420521537E-2</v>
      </c>
      <c r="D181">
        <v>-4.3742473453709197E-3</v>
      </c>
      <c r="E181">
        <v>-3.4857522426112461E-3</v>
      </c>
      <c r="F181">
        <v>-2.7055209394782641E-2</v>
      </c>
      <c r="G181" s="16">
        <f>LN('^GSPC (8)'!E179/'^GSPC (8)'!E178)</f>
        <v>-7.5794584816878553E-3</v>
      </c>
      <c r="I181">
        <f t="shared" si="15"/>
        <v>-1.1093932959406055E-2</v>
      </c>
      <c r="J181">
        <f t="shared" si="16"/>
        <v>-3.9074224992855615E-3</v>
      </c>
      <c r="K181">
        <f t="shared" si="17"/>
        <v>-3.1966264170778225E-3</v>
      </c>
      <c r="L181">
        <f t="shared" si="18"/>
        <v>-2.2052192138814937E-2</v>
      </c>
      <c r="M181">
        <f t="shared" si="14"/>
        <v>-7.5794584816878553E-3</v>
      </c>
    </row>
    <row r="182" spans="2:13" x14ac:dyDescent="0.25">
      <c r="B182">
        <v>1.0608405427054334E-2</v>
      </c>
      <c r="C182">
        <v>2.6175662899617556E-3</v>
      </c>
      <c r="D182">
        <v>2.9182412996511774E-3</v>
      </c>
      <c r="E182">
        <v>1.1749080726676115E-2</v>
      </c>
      <c r="F182">
        <v>-6.0295431343792996E-4</v>
      </c>
      <c r="G182" s="16">
        <f>LN('^GSPC (8)'!E180/'^GSPC (8)'!E179)</f>
        <v>3.123842327936699E-3</v>
      </c>
      <c r="I182">
        <f t="shared" si="15"/>
        <v>4.2157341173802709E-3</v>
      </c>
      <c r="J182">
        <f t="shared" si="16"/>
        <v>4.4562741251318091E-3</v>
      </c>
      <c r="K182">
        <f t="shared" si="17"/>
        <v>1.1520945666751759E-2</v>
      </c>
      <c r="L182">
        <f t="shared" si="18"/>
        <v>1.6393176346605231E-3</v>
      </c>
      <c r="M182">
        <f t="shared" si="14"/>
        <v>3.123842327936699E-3</v>
      </c>
    </row>
    <row r="183" spans="2:13" x14ac:dyDescent="0.25">
      <c r="B183">
        <v>-8.7947119308687677E-3</v>
      </c>
      <c r="C183">
        <v>1.1986137476378146E-2</v>
      </c>
      <c r="D183">
        <v>7.7407256370093207E-3</v>
      </c>
      <c r="E183">
        <v>-2.0381451569394492E-2</v>
      </c>
      <c r="F183">
        <v>4.6331440621551166E-3</v>
      </c>
      <c r="G183" s="16">
        <f>LN('^GSPC (8)'!E181/'^GSPC (8)'!E180)</f>
        <v>-1.7845188005765874E-4</v>
      </c>
      <c r="I183">
        <f t="shared" si="15"/>
        <v>7.8299675949287644E-3</v>
      </c>
      <c r="J183">
        <f t="shared" si="16"/>
        <v>4.4336381234337027E-3</v>
      </c>
      <c r="K183">
        <f t="shared" si="17"/>
        <v>-1.8064103641689346E-2</v>
      </c>
      <c r="L183">
        <f t="shared" si="18"/>
        <v>1.9475728635503398E-3</v>
      </c>
      <c r="M183">
        <f t="shared" si="14"/>
        <v>-1.7845188005765874E-4</v>
      </c>
    </row>
    <row r="184" spans="2:13" x14ac:dyDescent="0.25">
      <c r="B184">
        <v>-2.662539531944514E-2</v>
      </c>
      <c r="C184">
        <v>-1.3951245403797498E-2</v>
      </c>
      <c r="D184">
        <v>5.766522328069199E-3</v>
      </c>
      <c r="E184">
        <v>2.4353956023173951E-3</v>
      </c>
      <c r="F184">
        <v>-1.7501279138957208E-2</v>
      </c>
      <c r="G184" s="16">
        <f>LN('^GSPC (8)'!E182/'^GSPC (8)'!E181)</f>
        <v>-1.4899601369018473E-3</v>
      </c>
      <c r="I184">
        <f t="shared" si="15"/>
        <v>-1.6486075386927028E-2</v>
      </c>
      <c r="J184">
        <f t="shared" si="16"/>
        <v>-7.1186120143366949E-4</v>
      </c>
      <c r="K184">
        <f t="shared" si="17"/>
        <v>-3.3767625820351121E-3</v>
      </c>
      <c r="L184">
        <f t="shared" si="18"/>
        <v>-1.9326102375054797E-2</v>
      </c>
      <c r="M184">
        <f t="shared" si="14"/>
        <v>-1.4899601369018473E-3</v>
      </c>
    </row>
    <row r="185" spans="2:13" x14ac:dyDescent="0.25">
      <c r="B185">
        <v>1.6380547954203378E-2</v>
      </c>
      <c r="C185">
        <v>1.2408457866161678E-2</v>
      </c>
      <c r="D185">
        <v>1.2854164133624273E-2</v>
      </c>
      <c r="E185">
        <v>9.4149453870769548E-3</v>
      </c>
      <c r="F185">
        <v>3.1924307548593017E-2</v>
      </c>
      <c r="G185" s="16">
        <f>LN('^GSPC (8)'!E183/'^GSPC (8)'!E182)</f>
        <v>1.0780974881588173E-2</v>
      </c>
      <c r="I185">
        <f t="shared" si="15"/>
        <v>1.320287588377002E-2</v>
      </c>
      <c r="J185">
        <f t="shared" si="16"/>
        <v>1.3559440897740095E-2</v>
      </c>
      <c r="K185">
        <f t="shared" si="17"/>
        <v>1.0808065900502241E-2</v>
      </c>
      <c r="L185">
        <f t="shared" si="18"/>
        <v>2.8815555629715092E-2</v>
      </c>
      <c r="M185">
        <f t="shared" si="14"/>
        <v>1.0780974881588173E-2</v>
      </c>
    </row>
    <row r="186" spans="2:13" x14ac:dyDescent="0.25">
      <c r="B186">
        <v>5.7045218994749526E-3</v>
      </c>
      <c r="C186">
        <v>4.7129907676587528E-3</v>
      </c>
      <c r="D186">
        <v>6.6007783275230025E-3</v>
      </c>
      <c r="E186">
        <v>1.4354340607019839E-2</v>
      </c>
      <c r="F186">
        <v>3.6029748565530638E-3</v>
      </c>
      <c r="G186" s="16">
        <f>LN('^GSPC (8)'!E184/'^GSPC (8)'!E183)</f>
        <v>3.3583025766751994E-3</v>
      </c>
      <c r="I186">
        <f t="shared" si="15"/>
        <v>4.9112969940219931E-3</v>
      </c>
      <c r="J186">
        <f t="shared" si="16"/>
        <v>6.4215270419133927E-3</v>
      </c>
      <c r="K186">
        <f t="shared" si="17"/>
        <v>1.2624376865510862E-2</v>
      </c>
      <c r="L186">
        <f t="shared" si="18"/>
        <v>4.0232842651374418E-3</v>
      </c>
      <c r="M186">
        <f t="shared" si="14"/>
        <v>3.3583025766751994E-3</v>
      </c>
    </row>
    <row r="187" spans="2:13" x14ac:dyDescent="0.25">
      <c r="B187">
        <v>-1.5824272591487613E-2</v>
      </c>
      <c r="C187">
        <v>1.7173392284830318E-2</v>
      </c>
      <c r="D187">
        <v>-3.7664826181466656E-3</v>
      </c>
      <c r="E187">
        <v>8.4100366493277626E-3</v>
      </c>
      <c r="F187">
        <v>4.4708234299339171E-3</v>
      </c>
      <c r="G187" s="16">
        <f>LN('^GSPC (8)'!E185/'^GSPC (8)'!E184)</f>
        <v>7.5683436079784804E-4</v>
      </c>
      <c r="I187">
        <f t="shared" si="15"/>
        <v>1.0573859309566733E-2</v>
      </c>
      <c r="J187">
        <f t="shared" si="16"/>
        <v>-6.1780406128148554E-3</v>
      </c>
      <c r="K187">
        <f t="shared" si="17"/>
        <v>3.5631748011646872E-3</v>
      </c>
      <c r="L187">
        <f t="shared" si="18"/>
        <v>4.1180422564961097E-4</v>
      </c>
      <c r="M187">
        <f t="shared" si="14"/>
        <v>7.5683436079784804E-4</v>
      </c>
    </row>
    <row r="188" spans="2:13" x14ac:dyDescent="0.25">
      <c r="B188">
        <v>-1.607859445276566E-2</v>
      </c>
      <c r="C188">
        <v>-7.4203743491254026E-3</v>
      </c>
      <c r="D188">
        <v>3.7664826181466426E-3</v>
      </c>
      <c r="E188">
        <v>1.5065271944066653E-2</v>
      </c>
      <c r="F188">
        <v>-5.7097664107334765E-3</v>
      </c>
      <c r="G188" s="16">
        <f>LN('^GSPC (8)'!E186/'^GSPC (8)'!E185)</f>
        <v>-1.101323850910665E-3</v>
      </c>
      <c r="I188">
        <f t="shared" si="15"/>
        <v>-9.1520183698534548E-3</v>
      </c>
      <c r="J188">
        <f t="shared" si="16"/>
        <v>-2.0253279603581805E-4</v>
      </c>
      <c r="K188">
        <f t="shared" si="17"/>
        <v>8.8364986647001906E-3</v>
      </c>
      <c r="L188">
        <f t="shared" si="18"/>
        <v>-7.7835320191399137E-3</v>
      </c>
      <c r="M188">
        <f t="shared" si="14"/>
        <v>-1.101323850910665E-3</v>
      </c>
    </row>
    <row r="189" spans="2:13" x14ac:dyDescent="0.25">
      <c r="B189">
        <v>-1.7775085839573518E-2</v>
      </c>
      <c r="C189">
        <v>-5.4775720584310647E-3</v>
      </c>
      <c r="D189">
        <v>7.0240980195619583E-3</v>
      </c>
      <c r="E189">
        <v>2.317498080687009E-3</v>
      </c>
      <c r="F189">
        <v>6.1305034102301766E-2</v>
      </c>
      <c r="G189" s="16">
        <f>LN('^GSPC (8)'!E187/'^GSPC (8)'!E186)</f>
        <v>1.8454774338082527E-3</v>
      </c>
      <c r="I189">
        <f t="shared" si="15"/>
        <v>-7.9370748146595557E-3</v>
      </c>
      <c r="J189">
        <f t="shared" si="16"/>
        <v>2.0642612477348634E-3</v>
      </c>
      <c r="K189">
        <f t="shared" si="17"/>
        <v>-1.7010187033650963E-3</v>
      </c>
      <c r="L189">
        <f t="shared" si="18"/>
        <v>4.5489010113926712E-2</v>
      </c>
      <c r="M189">
        <f t="shared" si="14"/>
        <v>1.8454774338082527E-3</v>
      </c>
    </row>
    <row r="190" spans="2:13" x14ac:dyDescent="0.25">
      <c r="B190">
        <v>1.0702920578211006E-2</v>
      </c>
      <c r="C190">
        <v>-1.2850870003573706E-2</v>
      </c>
      <c r="D190">
        <v>8.8270489790444294E-3</v>
      </c>
      <c r="E190">
        <v>-7.4868297628750829E-3</v>
      </c>
      <c r="F190">
        <v>4.0477711622502029E-2</v>
      </c>
      <c r="G190" s="16">
        <f>LN('^GSPC (8)'!E188/'^GSPC (8)'!E187)</f>
        <v>1.4548620417280834E-3</v>
      </c>
      <c r="I190">
        <f t="shared" si="15"/>
        <v>-8.1401118872167638E-3</v>
      </c>
      <c r="J190">
        <f t="shared" si="16"/>
        <v>9.2022232988777444E-3</v>
      </c>
      <c r="K190">
        <f t="shared" si="17"/>
        <v>-3.8488796946578659E-3</v>
      </c>
      <c r="L190">
        <f t="shared" si="18"/>
        <v>3.4522753413643824E-2</v>
      </c>
      <c r="M190">
        <f t="shared" si="14"/>
        <v>1.4548620417280834E-3</v>
      </c>
    </row>
    <row r="191" spans="2:13" x14ac:dyDescent="0.25">
      <c r="B191">
        <v>-9.467456328465237E-4</v>
      </c>
      <c r="C191">
        <v>-4.4546428222534086E-3</v>
      </c>
      <c r="D191">
        <v>5.5350232285331855E-3</v>
      </c>
      <c r="E191">
        <v>2.8464503260015673E-3</v>
      </c>
      <c r="F191">
        <v>-1.0669352583142784E-3</v>
      </c>
      <c r="G191" s="16">
        <f>LN('^GSPC (8)'!E189/'^GSPC (8)'!E188)</f>
        <v>1.1095795544803473E-3</v>
      </c>
      <c r="I191">
        <f t="shared" si="15"/>
        <v>-3.7530633843720317E-3</v>
      </c>
      <c r="J191">
        <f t="shared" si="16"/>
        <v>4.2386694562572443E-3</v>
      </c>
      <c r="K191">
        <f t="shared" si="17"/>
        <v>2.0878111342319491E-3</v>
      </c>
      <c r="L191">
        <f t="shared" si="18"/>
        <v>-1.0428973332207276E-3</v>
      </c>
      <c r="M191">
        <f t="shared" si="14"/>
        <v>1.1095795544803473E-3</v>
      </c>
    </row>
    <row r="192" spans="2:13" x14ac:dyDescent="0.25">
      <c r="B192">
        <v>-4.2715063081081826E-3</v>
      </c>
      <c r="C192">
        <v>3.4481931245594647E-3</v>
      </c>
      <c r="D192">
        <v>5.5046468009824143E-3</v>
      </c>
      <c r="E192">
        <v>4.6403794368735192E-3</v>
      </c>
      <c r="F192">
        <v>-8.0924903270543479E-3</v>
      </c>
      <c r="G192" s="16">
        <f>LN('^GSPC (8)'!E190/'^GSPC (8)'!E189)</f>
        <v>6.3414674600274703E-4</v>
      </c>
      <c r="I192">
        <f t="shared" si="15"/>
        <v>1.9042532380259352E-3</v>
      </c>
      <c r="J192">
        <f t="shared" si="16"/>
        <v>3.5494161791642951E-3</v>
      </c>
      <c r="K192">
        <f t="shared" si="17"/>
        <v>2.8580022878771788E-3</v>
      </c>
      <c r="L192">
        <f t="shared" si="18"/>
        <v>-7.3282935232651157E-3</v>
      </c>
      <c r="M192">
        <f t="shared" si="14"/>
        <v>6.3414674600274703E-4</v>
      </c>
    </row>
    <row r="193" spans="2:13" x14ac:dyDescent="0.25">
      <c r="B193">
        <v>-8.358209852173077E-3</v>
      </c>
      <c r="C193">
        <v>-8.8345427138975686E-3</v>
      </c>
      <c r="D193">
        <v>-1.6605593360428546E-2</v>
      </c>
      <c r="E193">
        <v>5.6424105280209703E-3</v>
      </c>
      <c r="F193">
        <v>-2.7715910056170363E-2</v>
      </c>
      <c r="G193" s="16">
        <f>LN('^GSPC (8)'!E191/'^GSPC (8)'!E190)</f>
        <v>-3.0505657160058717E-3</v>
      </c>
      <c r="I193">
        <f t="shared" si="15"/>
        <v>-8.7392761415526713E-3</v>
      </c>
      <c r="J193">
        <f t="shared" si="16"/>
        <v>-1.4956116658777455E-2</v>
      </c>
      <c r="K193">
        <f t="shared" si="17"/>
        <v>2.8422864519821612E-3</v>
      </c>
      <c r="L193">
        <f t="shared" si="18"/>
        <v>-2.384437001537091E-2</v>
      </c>
      <c r="M193">
        <f t="shared" si="14"/>
        <v>-3.0505657160058717E-3</v>
      </c>
    </row>
    <row r="194" spans="2:13" x14ac:dyDescent="0.25">
      <c r="B194">
        <v>-4.7975534045940601E-4</v>
      </c>
      <c r="C194">
        <v>-9.9493442160388003E-3</v>
      </c>
      <c r="D194">
        <v>-2.3282431395455646E-3</v>
      </c>
      <c r="E194">
        <v>8.1508351484821124E-3</v>
      </c>
      <c r="F194">
        <v>-9.7843510413365784E-3</v>
      </c>
      <c r="G194" s="16">
        <f>LN('^GSPC (8)'!E192/'^GSPC (8)'!E191)</f>
        <v>6.4758397634472411E-4</v>
      </c>
      <c r="I194">
        <f t="shared" si="15"/>
        <v>-8.0554264409229224E-3</v>
      </c>
      <c r="J194">
        <f t="shared" si="16"/>
        <v>-1.958545579728333E-3</v>
      </c>
      <c r="K194">
        <f t="shared" si="17"/>
        <v>6.4247170506938085E-3</v>
      </c>
      <c r="L194">
        <f t="shared" si="18"/>
        <v>-7.9234319011611438E-3</v>
      </c>
      <c r="M194">
        <f t="shared" si="14"/>
        <v>6.4758397634472411E-4</v>
      </c>
    </row>
    <row r="195" spans="2:13" x14ac:dyDescent="0.25">
      <c r="B195">
        <v>-9.8855536806209416E-3</v>
      </c>
      <c r="C195">
        <v>-1.6159599271635624E-2</v>
      </c>
      <c r="D195">
        <v>-9.3288250858586353E-4</v>
      </c>
      <c r="E195">
        <v>2.2078193149835612E-2</v>
      </c>
      <c r="F195">
        <v>-4.5722249338095107E-2</v>
      </c>
      <c r="G195" s="16">
        <f>LN('^GSPC (8)'!E193/'^GSPC (8)'!E192)</f>
        <v>-2.2245228623069533E-3</v>
      </c>
      <c r="I195">
        <f t="shared" si="15"/>
        <v>-1.4904790153432688E-2</v>
      </c>
      <c r="J195">
        <f t="shared" si="16"/>
        <v>-2.7234167429928792E-3</v>
      </c>
      <c r="K195">
        <f t="shared" si="17"/>
        <v>1.5685443783744299E-2</v>
      </c>
      <c r="L195">
        <f t="shared" si="18"/>
        <v>-3.8554910206600276E-2</v>
      </c>
      <c r="M195">
        <f t="shared" si="14"/>
        <v>-2.2245228623069533E-3</v>
      </c>
    </row>
    <row r="196" spans="2:13" x14ac:dyDescent="0.25">
      <c r="B196">
        <v>-1.7846678073641424E-2</v>
      </c>
      <c r="C196">
        <v>-1.2670448504781243E-3</v>
      </c>
      <c r="D196">
        <v>-9.8477234250030424E-3</v>
      </c>
      <c r="E196">
        <v>-9.9307360419581157E-4</v>
      </c>
      <c r="F196">
        <v>5.5983758325613159E-3</v>
      </c>
      <c r="G196" s="16">
        <f>LN('^GSPC (8)'!E194/'^GSPC (8)'!E193)</f>
        <v>7.2164213508689904E-5</v>
      </c>
      <c r="I196">
        <f t="shared" si="15"/>
        <v>-4.5829714951107848E-3</v>
      </c>
      <c r="J196">
        <f t="shared" si="16"/>
        <v>-1.1447514354730719E-2</v>
      </c>
      <c r="K196">
        <f t="shared" si="17"/>
        <v>-4.3637944980849342E-3</v>
      </c>
      <c r="L196">
        <f t="shared" si="18"/>
        <v>9.0936505132076803E-4</v>
      </c>
      <c r="M196">
        <f t="shared" si="14"/>
        <v>7.2164213508689904E-5</v>
      </c>
    </row>
    <row r="197" spans="2:13" x14ac:dyDescent="0.25">
      <c r="B197">
        <v>0</v>
      </c>
      <c r="C197">
        <v>1.298797194026878E-2</v>
      </c>
      <c r="D197">
        <v>9.847723425003143E-3</v>
      </c>
      <c r="E197">
        <v>7.9170131484843139E-3</v>
      </c>
      <c r="F197">
        <v>2.1686771109341342E-2</v>
      </c>
      <c r="G197" s="16">
        <f>LN('^GSPC (8)'!E195/'^GSPC (8)'!E194)</f>
        <v>4.0768223332528133E-3</v>
      </c>
      <c r="I197">
        <f t="shared" si="15"/>
        <v>1.0390377552215025E-2</v>
      </c>
      <c r="J197">
        <f t="shared" si="16"/>
        <v>7.8781787400025154E-3</v>
      </c>
      <c r="K197">
        <f t="shared" si="17"/>
        <v>6.3336105187874513E-3</v>
      </c>
      <c r="L197">
        <f t="shared" si="18"/>
        <v>1.7349416887473074E-2</v>
      </c>
      <c r="M197">
        <f t="shared" ref="M197:M256" si="19">G197</f>
        <v>4.0768223332528133E-3</v>
      </c>
    </row>
    <row r="198" spans="2:13" x14ac:dyDescent="0.25">
      <c r="B198">
        <v>-1.2340862518683698E-3</v>
      </c>
      <c r="C198">
        <v>5.7989109476844162E-3</v>
      </c>
      <c r="D198">
        <v>6.9751503445029481E-3</v>
      </c>
      <c r="E198">
        <v>0</v>
      </c>
      <c r="F198">
        <v>-2.845849685706345E-4</v>
      </c>
      <c r="G198" s="16">
        <f>LN('^GSPC (8)'!E196/'^GSPC (8)'!E195)</f>
        <v>1.2038908157165553E-3</v>
      </c>
      <c r="I198">
        <f t="shared" ref="I198:I256" si="20">$M$2*B198+$N$2*C198</f>
        <v>4.3923115077738589E-3</v>
      </c>
      <c r="J198">
        <f t="shared" ref="J198:J256" si="21">$M$2*B198+$N$2*D198</f>
        <v>5.3333030252286848E-3</v>
      </c>
      <c r="K198">
        <f t="shared" ref="K198:K256" si="22">$M$2*B198+$N$2*E198</f>
        <v>-2.4681725037367397E-4</v>
      </c>
      <c r="L198">
        <f t="shared" ref="L198:L256" si="23">$M$2*B198+$N$2*F198</f>
        <v>-4.7448522523018159E-4</v>
      </c>
      <c r="M198">
        <f t="shared" si="19"/>
        <v>1.2038908157165553E-3</v>
      </c>
    </row>
    <row r="199" spans="2:13" x14ac:dyDescent="0.25">
      <c r="B199">
        <v>9.8733652815443241E-4</v>
      </c>
      <c r="C199">
        <v>5.1622609751798693E-3</v>
      </c>
      <c r="D199">
        <v>7.8467977047046809E-3</v>
      </c>
      <c r="E199">
        <v>-4.9407460336036097E-3</v>
      </c>
      <c r="F199">
        <v>1.7435967326123791E-2</v>
      </c>
      <c r="G199" s="16">
        <f>LN('^GSPC (8)'!E197/'^GSPC (8)'!E196)</f>
        <v>3.6982627391968716E-3</v>
      </c>
      <c r="I199">
        <f t="shared" si="20"/>
        <v>4.3272760857747819E-3</v>
      </c>
      <c r="J199">
        <f t="shared" si="21"/>
        <v>6.4749054693946321E-3</v>
      </c>
      <c r="K199">
        <f t="shared" si="22"/>
        <v>-3.755129521252001E-3</v>
      </c>
      <c r="L199">
        <f t="shared" si="23"/>
        <v>1.414624116652992E-2</v>
      </c>
      <c r="M199">
        <f t="shared" si="19"/>
        <v>3.6982627391968716E-3</v>
      </c>
    </row>
    <row r="200" spans="2:13" x14ac:dyDescent="0.25">
      <c r="B200">
        <v>8.1091978961535301E-3</v>
      </c>
      <c r="C200">
        <v>-2.249341263861354E-3</v>
      </c>
      <c r="D200">
        <v>7.7857045451218037E-3</v>
      </c>
      <c r="E200">
        <v>4.2900094248021922E-2</v>
      </c>
      <c r="F200">
        <v>1.2857200386392406E-3</v>
      </c>
      <c r="G200" s="16">
        <f>LN('^GSPC (8)'!E198/'^GSPC (8)'!E197)</f>
        <v>3.8665189230292019E-3</v>
      </c>
      <c r="I200">
        <f t="shared" si="20"/>
        <v>-1.7763343185837714E-4</v>
      </c>
      <c r="J200">
        <f t="shared" si="21"/>
        <v>7.85040321532815E-3</v>
      </c>
      <c r="K200">
        <f t="shared" si="22"/>
        <v>3.5941914977648245E-2</v>
      </c>
      <c r="L200">
        <f t="shared" si="23"/>
        <v>2.6504156101420989E-3</v>
      </c>
      <c r="M200">
        <f t="shared" si="19"/>
        <v>3.8665189230292019E-3</v>
      </c>
    </row>
    <row r="201" spans="2:13" x14ac:dyDescent="0.25">
      <c r="B201">
        <v>5.1263141051785472E-3</v>
      </c>
      <c r="C201">
        <v>-2.181326263479914E-3</v>
      </c>
      <c r="D201">
        <v>7.2727593290796569E-3</v>
      </c>
      <c r="E201">
        <v>3.0376142828912319E-2</v>
      </c>
      <c r="F201">
        <v>2.0648778448257156E-3</v>
      </c>
      <c r="G201" s="16">
        <f>LN('^GSPC (8)'!E199/'^GSPC (8)'!E198)</f>
        <v>2.1565112094796657E-3</v>
      </c>
      <c r="I201">
        <f t="shared" si="20"/>
        <v>-7.197981897482217E-4</v>
      </c>
      <c r="J201">
        <f t="shared" si="21"/>
        <v>6.8434702842994355E-3</v>
      </c>
      <c r="K201">
        <f t="shared" si="22"/>
        <v>2.5326177084165569E-2</v>
      </c>
      <c r="L201">
        <f t="shared" si="23"/>
        <v>2.6771650968962822E-3</v>
      </c>
      <c r="M201">
        <f t="shared" si="19"/>
        <v>2.1565112094796657E-3</v>
      </c>
    </row>
    <row r="202" spans="2:13" x14ac:dyDescent="0.25">
      <c r="B202">
        <v>1.4598785870186517E-3</v>
      </c>
      <c r="C202">
        <v>8.6864721918739028E-3</v>
      </c>
      <c r="D202">
        <v>2.7136607044770623E-3</v>
      </c>
      <c r="E202">
        <v>7.5661945268759665E-3</v>
      </c>
      <c r="F202">
        <v>8.3278298396783374E-3</v>
      </c>
      <c r="G202" s="16">
        <f>LN('^GSPC (8)'!E200/'^GSPC (8)'!E199)</f>
        <v>1.2459436180757644E-3</v>
      </c>
      <c r="I202">
        <f t="shared" si="20"/>
        <v>7.2411534709028525E-3</v>
      </c>
      <c r="J202">
        <f t="shared" si="21"/>
        <v>2.4629042809853805E-3</v>
      </c>
      <c r="K202">
        <f t="shared" si="22"/>
        <v>6.3449313389045033E-3</v>
      </c>
      <c r="L202">
        <f t="shared" si="23"/>
        <v>6.9542395891464001E-3</v>
      </c>
      <c r="M202">
        <f t="shared" si="19"/>
        <v>1.2459436180757644E-3</v>
      </c>
    </row>
    <row r="203" spans="2:13" x14ac:dyDescent="0.25">
      <c r="B203">
        <v>2.9133062252042373E-3</v>
      </c>
      <c r="C203">
        <v>1.582519188883633E-2</v>
      </c>
      <c r="D203">
        <v>-2.7136607044769938E-3</v>
      </c>
      <c r="E203">
        <v>1.5976039549203884E-3</v>
      </c>
      <c r="F203">
        <v>-5.5298641093101198E-4</v>
      </c>
      <c r="G203" s="16">
        <f>LN('^GSPC (8)'!E201/'^GSPC (8)'!E200)</f>
        <v>5.6309039828313749E-3</v>
      </c>
      <c r="I203">
        <f t="shared" si="20"/>
        <v>1.3242814756109911E-2</v>
      </c>
      <c r="J203">
        <f t="shared" si="21"/>
        <v>-1.5882673185407476E-3</v>
      </c>
      <c r="K203">
        <f t="shared" si="22"/>
        <v>1.8607444089771582E-3</v>
      </c>
      <c r="L203">
        <f t="shared" si="23"/>
        <v>1.4027211629603789E-4</v>
      </c>
      <c r="M203">
        <f t="shared" si="19"/>
        <v>5.6309039828313749E-3</v>
      </c>
    </row>
    <row r="204" spans="2:13" x14ac:dyDescent="0.25">
      <c r="B204">
        <v>2.1794414729323142E-3</v>
      </c>
      <c r="C204">
        <v>8.8611096602999196E-3</v>
      </c>
      <c r="D204">
        <v>-5.9050363296285525E-3</v>
      </c>
      <c r="E204">
        <v>2.4331049873911811E-2</v>
      </c>
      <c r="F204">
        <v>2.9276071936365595E-3</v>
      </c>
      <c r="G204" s="16">
        <f>LN('^GSPC (8)'!E202/'^GSPC (8)'!E201)</f>
        <v>-1.0742110734551899E-3</v>
      </c>
      <c r="I204">
        <f t="shared" si="20"/>
        <v>7.5247760228263983E-3</v>
      </c>
      <c r="J204">
        <f t="shared" si="21"/>
        <v>-4.2881407691163801E-3</v>
      </c>
      <c r="K204">
        <f t="shared" si="22"/>
        <v>1.9900728193715911E-2</v>
      </c>
      <c r="L204">
        <f t="shared" si="23"/>
        <v>2.7779740494957108E-3</v>
      </c>
      <c r="M204">
        <f t="shared" si="19"/>
        <v>-1.0742110734551899E-3</v>
      </c>
    </row>
    <row r="205" spans="2:13" x14ac:dyDescent="0.25">
      <c r="B205">
        <v>-5.5791290188538173E-3</v>
      </c>
      <c r="C205">
        <v>1.4238055036789709E-3</v>
      </c>
      <c r="D205">
        <v>5.4520351893790576E-3</v>
      </c>
      <c r="E205">
        <v>8.863385991579582E-3</v>
      </c>
      <c r="F205">
        <v>2.2308574542501985E-2</v>
      </c>
      <c r="G205" s="16">
        <f>LN('^GSPC (8)'!E203/'^GSPC (8)'!E202)</f>
        <v>-1.8060640031853121E-3</v>
      </c>
      <c r="I205">
        <f t="shared" si="20"/>
        <v>2.3218599172413271E-5</v>
      </c>
      <c r="J205">
        <f t="shared" si="21"/>
        <v>3.2458023477324825E-3</v>
      </c>
      <c r="K205">
        <f t="shared" si="22"/>
        <v>5.9748829894929025E-3</v>
      </c>
      <c r="L205">
        <f t="shared" si="23"/>
        <v>1.6731033830230828E-2</v>
      </c>
      <c r="M205">
        <f t="shared" si="19"/>
        <v>-1.8060640031853121E-3</v>
      </c>
    </row>
    <row r="206" spans="2:13" x14ac:dyDescent="0.25">
      <c r="B206">
        <v>1.0164608328914403E-2</v>
      </c>
      <c r="C206">
        <v>-3.831768064085082E-3</v>
      </c>
      <c r="D206">
        <v>4.9717616535759164E-3</v>
      </c>
      <c r="E206">
        <v>-2.6508298861347306E-3</v>
      </c>
      <c r="F206">
        <v>1.8914830183999691E-2</v>
      </c>
      <c r="G206" s="16">
        <f>LN('^GSPC (8)'!E204/'^GSPC (8)'!E203)</f>
        <v>2.3197199800818369E-3</v>
      </c>
      <c r="I206">
        <f t="shared" si="20"/>
        <v>-1.032492785485185E-3</v>
      </c>
      <c r="J206">
        <f t="shared" si="21"/>
        <v>6.0103309886436144E-3</v>
      </c>
      <c r="K206">
        <f t="shared" si="22"/>
        <v>-8.7742243124903918E-5</v>
      </c>
      <c r="L206">
        <f t="shared" si="23"/>
        <v>1.7164785812982634E-2</v>
      </c>
      <c r="M206">
        <f t="shared" si="19"/>
        <v>2.3197199800818369E-3</v>
      </c>
    </row>
    <row r="207" spans="2:13" x14ac:dyDescent="0.25">
      <c r="B207">
        <v>-1.4797141356113539E-2</v>
      </c>
      <c r="C207">
        <v>7.8700718518778696E-3</v>
      </c>
      <c r="D207">
        <v>5.3956517008017226E-3</v>
      </c>
      <c r="E207">
        <v>5.7345106419282388E-3</v>
      </c>
      <c r="F207">
        <v>1.0582714009915204E-2</v>
      </c>
      <c r="G207" s="16">
        <f>LN('^GSPC (8)'!E205/'^GSPC (8)'!E204)</f>
        <v>1.8018826725406682E-3</v>
      </c>
      <c r="I207">
        <f t="shared" si="20"/>
        <v>3.3366292102795883E-3</v>
      </c>
      <c r="J207">
        <f t="shared" si="21"/>
        <v>1.3570930894186701E-3</v>
      </c>
      <c r="K207">
        <f t="shared" si="22"/>
        <v>1.6281802423198832E-3</v>
      </c>
      <c r="L207">
        <f t="shared" si="23"/>
        <v>5.5067429367094568E-3</v>
      </c>
      <c r="M207">
        <f t="shared" si="19"/>
        <v>1.8018826725406682E-3</v>
      </c>
    </row>
    <row r="208" spans="2:13" x14ac:dyDescent="0.25">
      <c r="B208">
        <v>2.684589874114675E-3</v>
      </c>
      <c r="C208">
        <v>5.9421026479802392E-3</v>
      </c>
      <c r="D208">
        <v>6.7040251086694725E-3</v>
      </c>
      <c r="E208">
        <v>-1.2837759312277307E-2</v>
      </c>
      <c r="F208">
        <v>4.7122549639880398E-4</v>
      </c>
      <c r="G208" s="16">
        <f>LN('^GSPC (8)'!E206/'^GSPC (8)'!E205)</f>
        <v>-1.688176887748127E-3</v>
      </c>
      <c r="I208">
        <f t="shared" si="20"/>
        <v>5.2906000932071264E-3</v>
      </c>
      <c r="J208">
        <f t="shared" si="21"/>
        <v>5.9001380617585133E-3</v>
      </c>
      <c r="K208">
        <f t="shared" si="22"/>
        <v>-9.7332894749989109E-3</v>
      </c>
      <c r="L208">
        <f t="shared" si="23"/>
        <v>9.138983719419782E-4</v>
      </c>
      <c r="M208">
        <f t="shared" si="19"/>
        <v>-1.688176887748127E-3</v>
      </c>
    </row>
    <row r="209" spans="2:13" x14ac:dyDescent="0.25">
      <c r="B209">
        <v>2.8116762656964434E-2</v>
      </c>
      <c r="C209">
        <v>2.0061278217950863E-3</v>
      </c>
      <c r="D209">
        <v>1.5031228404794024E-2</v>
      </c>
      <c r="E209">
        <v>2.1814283539994886E-2</v>
      </c>
      <c r="F209">
        <v>1.8464281873242793E-2</v>
      </c>
      <c r="G209" s="16">
        <f>LN('^GSPC (8)'!E207/'^GSPC (8)'!E206)</f>
        <v>8.7772191292505937E-4</v>
      </c>
      <c r="I209">
        <f t="shared" si="20"/>
        <v>7.2282547888289561E-3</v>
      </c>
      <c r="J209">
        <f t="shared" si="21"/>
        <v>1.7648335255228107E-2</v>
      </c>
      <c r="K209">
        <f t="shared" si="22"/>
        <v>2.3074779363388795E-2</v>
      </c>
      <c r="L209">
        <f t="shared" si="23"/>
        <v>2.0394778029987123E-2</v>
      </c>
      <c r="M209">
        <f t="shared" si="19"/>
        <v>8.7772191292505937E-4</v>
      </c>
    </row>
    <row r="210" spans="2:13" x14ac:dyDescent="0.25">
      <c r="B210">
        <v>1.0607076092356473E-2</v>
      </c>
      <c r="C210">
        <v>3.3843249284845754E-3</v>
      </c>
      <c r="D210">
        <v>3.9412356688163525E-3</v>
      </c>
      <c r="E210">
        <v>-2.6190106919113947E-3</v>
      </c>
      <c r="F210">
        <v>1.7018637052581175E-2</v>
      </c>
      <c r="G210" s="16">
        <f>LN('^GSPC (8)'!E208/'^GSPC (8)'!E207)</f>
        <v>1.7492226482939653E-3</v>
      </c>
      <c r="I210">
        <f t="shared" si="20"/>
        <v>4.8288751612589557E-3</v>
      </c>
      <c r="J210">
        <f t="shared" si="21"/>
        <v>5.274403753524377E-3</v>
      </c>
      <c r="K210">
        <f t="shared" si="22"/>
        <v>2.6206664942178982E-5</v>
      </c>
      <c r="L210">
        <f t="shared" si="23"/>
        <v>1.5736324860536235E-2</v>
      </c>
      <c r="M210">
        <f t="shared" si="19"/>
        <v>1.7492226482939653E-3</v>
      </c>
    </row>
    <row r="211" spans="2:13" x14ac:dyDescent="0.25">
      <c r="B211">
        <v>-5.4074188420413652E-3</v>
      </c>
      <c r="C211">
        <v>2.7685648883783711E-3</v>
      </c>
      <c r="D211">
        <v>8.7033188345961004E-3</v>
      </c>
      <c r="E211">
        <v>-1.63034678866616E-2</v>
      </c>
      <c r="F211">
        <v>-9.0979081884131837E-4</v>
      </c>
      <c r="G211" s="16">
        <f>LN('^GSPC (8)'!E209/'^GSPC (8)'!E208)</f>
        <v>6.7235257565088588E-4</v>
      </c>
      <c r="I211">
        <f t="shared" si="20"/>
        <v>1.1333681422944241E-3</v>
      </c>
      <c r="J211">
        <f t="shared" si="21"/>
        <v>5.8811712992686074E-3</v>
      </c>
      <c r="K211">
        <f t="shared" si="22"/>
        <v>-1.4124258077737553E-2</v>
      </c>
      <c r="L211">
        <f t="shared" si="23"/>
        <v>-1.8093164234813277E-3</v>
      </c>
      <c r="M211">
        <f t="shared" si="19"/>
        <v>6.7235257565088588E-4</v>
      </c>
    </row>
    <row r="212" spans="2:13" x14ac:dyDescent="0.25">
      <c r="B212">
        <v>-2.1926474752310701E-2</v>
      </c>
      <c r="C212">
        <v>-1.2093087483392823E-2</v>
      </c>
      <c r="D212">
        <v>0</v>
      </c>
      <c r="E212">
        <v>2.2187495480963542E-3</v>
      </c>
      <c r="F212">
        <v>-8.6003090895331465E-4</v>
      </c>
      <c r="G212" s="16">
        <f>LN('^GSPC (8)'!E210/'^GSPC (8)'!E209)</f>
        <v>7.4205976767338102E-4</v>
      </c>
      <c r="I212">
        <f t="shared" si="20"/>
        <v>-1.4059764937176398E-2</v>
      </c>
      <c r="J212">
        <f t="shared" si="21"/>
        <v>-4.3852949504621401E-3</v>
      </c>
      <c r="K212">
        <f t="shared" si="22"/>
        <v>-2.6102953119850566E-3</v>
      </c>
      <c r="L212">
        <f t="shared" si="23"/>
        <v>-5.073319677624792E-3</v>
      </c>
      <c r="M212">
        <f t="shared" si="19"/>
        <v>7.4205976767338102E-4</v>
      </c>
    </row>
    <row r="213" spans="2:13" x14ac:dyDescent="0.25">
      <c r="B213">
        <v>1.4447630559713974E-3</v>
      </c>
      <c r="C213">
        <v>-1.0475960597155613E-2</v>
      </c>
      <c r="D213">
        <v>-5.6484615603608086E-3</v>
      </c>
      <c r="E213">
        <v>5.0845474330286251E-3</v>
      </c>
      <c r="F213">
        <v>1.1128586166370066E-3</v>
      </c>
      <c r="G213" s="16">
        <f>LN('^GSPC (8)'!E211/'^GSPC (8)'!E210)</f>
        <v>3.2794415766991368E-4</v>
      </c>
      <c r="I213">
        <f t="shared" si="20"/>
        <v>-8.0918158665302109E-3</v>
      </c>
      <c r="J213">
        <f t="shared" si="21"/>
        <v>-4.2298166370943677E-3</v>
      </c>
      <c r="K213">
        <f t="shared" si="22"/>
        <v>4.3565905576171795E-3</v>
      </c>
      <c r="L213">
        <f t="shared" si="23"/>
        <v>1.1792395045038847E-3</v>
      </c>
      <c r="M213">
        <f t="shared" si="19"/>
        <v>3.2794415766991368E-4</v>
      </c>
    </row>
    <row r="214" spans="2:13" x14ac:dyDescent="0.25">
      <c r="B214">
        <v>-7.0023465281335417E-3</v>
      </c>
      <c r="C214">
        <v>-3.7572773383348179E-3</v>
      </c>
      <c r="D214">
        <v>6.5146374482100465E-3</v>
      </c>
      <c r="E214">
        <v>5.7168801889139398E-3</v>
      </c>
      <c r="F214">
        <v>-4.5604791826884565E-3</v>
      </c>
      <c r="G214" s="16">
        <f>LN('^GSPC (8)'!E212/'^GSPC (8)'!E211)</f>
        <v>5.1037960751330715E-3</v>
      </c>
      <c r="I214">
        <f t="shared" si="20"/>
        <v>-4.4062911762945628E-3</v>
      </c>
      <c r="J214">
        <f t="shared" si="21"/>
        <v>3.8112406529413291E-3</v>
      </c>
      <c r="K214">
        <f t="shared" si="22"/>
        <v>3.1730348455044433E-3</v>
      </c>
      <c r="L214">
        <f t="shared" si="23"/>
        <v>-5.0488526517774735E-3</v>
      </c>
      <c r="M214">
        <f t="shared" si="19"/>
        <v>5.1037960751330715E-3</v>
      </c>
    </row>
    <row r="215" spans="2:13" x14ac:dyDescent="0.25">
      <c r="B215">
        <v>-1.21224404210985E-3</v>
      </c>
      <c r="C215">
        <v>-1.7043199439588722E-2</v>
      </c>
      <c r="D215">
        <v>1.2475920315025344E-2</v>
      </c>
      <c r="E215">
        <v>-1.0136688488843247E-2</v>
      </c>
      <c r="F215">
        <v>-1.4230486637435518E-3</v>
      </c>
      <c r="G215" s="16">
        <f>LN('^GSPC (8)'!E213/'^GSPC (8)'!E212)</f>
        <v>-3.9803955200169707E-3</v>
      </c>
      <c r="I215">
        <f t="shared" si="20"/>
        <v>-1.3877008360092946E-2</v>
      </c>
      <c r="J215">
        <f t="shared" si="21"/>
        <v>9.7382874435983074E-3</v>
      </c>
      <c r="K215">
        <f t="shared" si="22"/>
        <v>-8.351799599496567E-3</v>
      </c>
      <c r="L215">
        <f t="shared" si="23"/>
        <v>-1.3808877394168115E-3</v>
      </c>
      <c r="M215">
        <f t="shared" si="19"/>
        <v>-3.9803955200169707E-3</v>
      </c>
    </row>
    <row r="216" spans="2:13" x14ac:dyDescent="0.25">
      <c r="B216">
        <v>7.4924338413019593E-3</v>
      </c>
      <c r="C216">
        <v>9.8858141533397313E-3</v>
      </c>
      <c r="D216">
        <v>1.1054577095168588E-2</v>
      </c>
      <c r="E216">
        <v>2.903178838387372E-2</v>
      </c>
      <c r="F216">
        <v>1.0422548497599531E-2</v>
      </c>
      <c r="G216" s="16">
        <f>LN('^GSPC (8)'!E214/'^GSPC (8)'!E213)</f>
        <v>1.6166011302900614E-3</v>
      </c>
      <c r="I216">
        <f t="shared" si="20"/>
        <v>9.4071380909321774E-3</v>
      </c>
      <c r="J216">
        <f t="shared" si="21"/>
        <v>1.0342148444395263E-2</v>
      </c>
      <c r="K216">
        <f t="shared" si="22"/>
        <v>2.4723917475359371E-2</v>
      </c>
      <c r="L216">
        <f t="shared" si="23"/>
        <v>9.836525566340017E-3</v>
      </c>
      <c r="M216">
        <f t="shared" si="19"/>
        <v>1.6166011302900614E-3</v>
      </c>
    </row>
    <row r="217" spans="2:13" x14ac:dyDescent="0.25">
      <c r="B217">
        <v>-1.8960193876810985E-2</v>
      </c>
      <c r="C217">
        <v>-3.0685940146684288E-3</v>
      </c>
      <c r="D217">
        <v>-8.0663143383593525E-3</v>
      </c>
      <c r="E217">
        <v>-2.9696527516973048E-2</v>
      </c>
      <c r="F217">
        <v>-2.5591390168473834E-2</v>
      </c>
      <c r="G217" s="16">
        <f>LN('^GSPC (8)'!E215/'^GSPC (8)'!E214)</f>
        <v>-4.673955894668895E-3</v>
      </c>
      <c r="I217">
        <f t="shared" si="20"/>
        <v>-6.2469139870969404E-3</v>
      </c>
      <c r="J217">
        <f t="shared" si="21"/>
        <v>-1.0245090246049679E-2</v>
      </c>
      <c r="K217">
        <f t="shared" si="22"/>
        <v>-2.7549260788940634E-2</v>
      </c>
      <c r="L217">
        <f t="shared" si="23"/>
        <v>-2.4265150910141267E-2</v>
      </c>
      <c r="M217">
        <f t="shared" si="19"/>
        <v>-4.673955894668895E-3</v>
      </c>
    </row>
    <row r="218" spans="2:13" x14ac:dyDescent="0.25">
      <c r="B218">
        <v>3.1851306704164771E-3</v>
      </c>
      <c r="C218">
        <v>-4.934664563819237E-4</v>
      </c>
      <c r="D218">
        <v>-2.2414645306379873E-2</v>
      </c>
      <c r="E218">
        <v>2.8770851192524657E-3</v>
      </c>
      <c r="F218">
        <v>1.0427719858219947E-2</v>
      </c>
      <c r="G218" s="16">
        <f>LN('^GSPC (8)'!E216/'^GSPC (8)'!E215)</f>
        <v>1.270139250772935E-3</v>
      </c>
      <c r="I218">
        <f t="shared" si="20"/>
        <v>2.4225296897775641E-4</v>
      </c>
      <c r="J218">
        <f t="shared" si="21"/>
        <v>-1.7294690111020604E-2</v>
      </c>
      <c r="K218">
        <f t="shared" si="22"/>
        <v>2.938694229485268E-3</v>
      </c>
      <c r="L218">
        <f t="shared" si="23"/>
        <v>8.9792020206592525E-3</v>
      </c>
      <c r="M218">
        <f t="shared" si="19"/>
        <v>1.270139250772935E-3</v>
      </c>
    </row>
    <row r="219" spans="2:13" x14ac:dyDescent="0.25">
      <c r="B219">
        <v>-5.3961621570877052E-3</v>
      </c>
      <c r="C219">
        <v>0.12413059165472826</v>
      </c>
      <c r="D219">
        <v>5.2173161825750519E-3</v>
      </c>
      <c r="E219">
        <v>-1.3572374474313455E-2</v>
      </c>
      <c r="F219">
        <v>3.1042608068281418E-2</v>
      </c>
      <c r="G219" s="16">
        <f>LN('^GSPC (8)'!E217/'^GSPC (8)'!E216)</f>
        <v>8.040609974748418E-3</v>
      </c>
      <c r="I219">
        <f t="shared" si="20"/>
        <v>9.8225240892365076E-2</v>
      </c>
      <c r="J219">
        <f t="shared" si="21"/>
        <v>3.0946205146425007E-3</v>
      </c>
      <c r="K219">
        <f t="shared" si="22"/>
        <v>-1.1937132010868306E-2</v>
      </c>
      <c r="L219">
        <f t="shared" si="23"/>
        <v>2.3754854023207594E-2</v>
      </c>
      <c r="M219">
        <f t="shared" si="19"/>
        <v>8.040609974748418E-3</v>
      </c>
    </row>
    <row r="220" spans="2:13" x14ac:dyDescent="0.25">
      <c r="B220">
        <v>3.1921696450788631E-3</v>
      </c>
      <c r="C220">
        <v>8.9520674942823487E-3</v>
      </c>
      <c r="D220">
        <v>9.9246553573538975E-3</v>
      </c>
      <c r="E220">
        <v>-2.8862360881759946E-2</v>
      </c>
      <c r="F220">
        <v>9.7609599959225107E-3</v>
      </c>
      <c r="G220" s="16">
        <f>LN('^GSPC (8)'!E218/'^GSPC (8)'!E217)</f>
        <v>-3.1975772860904912E-3</v>
      </c>
      <c r="I220">
        <f t="shared" si="20"/>
        <v>7.8000879244416524E-3</v>
      </c>
      <c r="J220">
        <f t="shared" si="21"/>
        <v>8.578158214898891E-3</v>
      </c>
      <c r="K220">
        <f t="shared" si="22"/>
        <v>-2.2451454776392186E-2</v>
      </c>
      <c r="L220">
        <f t="shared" si="23"/>
        <v>8.4472019257537823E-3</v>
      </c>
      <c r="M220">
        <f t="shared" si="19"/>
        <v>-3.1975772860904912E-3</v>
      </c>
    </row>
    <row r="221" spans="2:13" x14ac:dyDescent="0.25">
      <c r="B221">
        <v>4.6471649654742245E-3</v>
      </c>
      <c r="C221">
        <v>-5.0267436621049448E-3</v>
      </c>
      <c r="D221">
        <v>1.3222585198432956E-2</v>
      </c>
      <c r="E221">
        <v>-9.0330435754973626E-3</v>
      </c>
      <c r="F221">
        <v>1.4465134933308182E-2</v>
      </c>
      <c r="G221" s="16">
        <f>LN('^GSPC (8)'!E219/'^GSPC (8)'!E218)</f>
        <v>9.4401307627437045E-4</v>
      </c>
      <c r="I221">
        <f t="shared" si="20"/>
        <v>-3.0919619365891108E-3</v>
      </c>
      <c r="J221">
        <f t="shared" si="21"/>
        <v>1.1507501151841211E-2</v>
      </c>
      <c r="K221">
        <f t="shared" si="22"/>
        <v>-6.2970018673030453E-3</v>
      </c>
      <c r="L221">
        <f t="shared" si="23"/>
        <v>1.2501540939741391E-2</v>
      </c>
      <c r="M221">
        <f t="shared" si="19"/>
        <v>9.4401307627437045E-4</v>
      </c>
    </row>
    <row r="222" spans="2:13" x14ac:dyDescent="0.25">
      <c r="B222">
        <v>2.5299482413742271E-2</v>
      </c>
      <c r="C222">
        <v>-1.4486230802540543E-3</v>
      </c>
      <c r="D222">
        <v>2.1164029063774721E-3</v>
      </c>
      <c r="E222">
        <v>3.4839426311048453E-3</v>
      </c>
      <c r="F222">
        <v>1.8840082126906467E-3</v>
      </c>
      <c r="G222" s="16">
        <f>LN('^GSPC (8)'!E220/'^GSPC (8)'!E219)</f>
        <v>1.5908438533357942E-3</v>
      </c>
      <c r="I222">
        <f t="shared" si="20"/>
        <v>3.9009980185452106E-3</v>
      </c>
      <c r="J222">
        <f t="shared" si="21"/>
        <v>6.7530188078504319E-3</v>
      </c>
      <c r="K222">
        <f t="shared" si="22"/>
        <v>7.8470505876323312E-3</v>
      </c>
      <c r="L222">
        <f t="shared" si="23"/>
        <v>6.5671030529009721E-3</v>
      </c>
      <c r="M222">
        <f t="shared" si="19"/>
        <v>1.5908438533357942E-3</v>
      </c>
    </row>
    <row r="223" spans="2:13" x14ac:dyDescent="0.25">
      <c r="B223">
        <v>1.8154453998769117E-2</v>
      </c>
      <c r="C223">
        <v>-8.6083455218016955E-3</v>
      </c>
      <c r="D223">
        <v>-3.8127985993785247E-3</v>
      </c>
      <c r="E223">
        <v>-1.2364627518502327E-2</v>
      </c>
      <c r="F223">
        <v>-6.0996219663921845E-3</v>
      </c>
      <c r="G223" s="16">
        <f>LN('^GSPC (8)'!E221/'^GSPC (8)'!E220)</f>
        <v>1.8994806646887061E-4</v>
      </c>
      <c r="I223">
        <f t="shared" si="20"/>
        <v>-3.2557856176875337E-3</v>
      </c>
      <c r="J223">
        <f t="shared" si="21"/>
        <v>5.8065192025100361E-4</v>
      </c>
      <c r="K223">
        <f t="shared" si="22"/>
        <v>-6.2608112150480399E-3</v>
      </c>
      <c r="L223">
        <f t="shared" si="23"/>
        <v>-1.2488067733599246E-3</v>
      </c>
      <c r="M223">
        <f t="shared" si="19"/>
        <v>1.8994806646887061E-4</v>
      </c>
    </row>
    <row r="224" spans="2:13" x14ac:dyDescent="0.25">
      <c r="B224">
        <v>-1.5303347325816709E-2</v>
      </c>
      <c r="C224">
        <v>1.5758643123949818E-2</v>
      </c>
      <c r="D224">
        <v>3.389833898148726E-3</v>
      </c>
      <c r="E224">
        <v>-6.1219406202476755E-3</v>
      </c>
      <c r="F224">
        <v>1.3265032910160797E-2</v>
      </c>
      <c r="G224" s="16">
        <f>LN('^GSPC (8)'!E222/'^GSPC (8)'!E221)</f>
        <v>3.0922892353351652E-3</v>
      </c>
      <c r="I224">
        <f t="shared" si="20"/>
        <v>9.546245033996514E-3</v>
      </c>
      <c r="J224">
        <f t="shared" si="21"/>
        <v>-3.4880234664436127E-4</v>
      </c>
      <c r="K224">
        <f t="shared" si="22"/>
        <v>-7.9582219613614832E-3</v>
      </c>
      <c r="L224">
        <f t="shared" si="23"/>
        <v>7.5513568629652968E-3</v>
      </c>
      <c r="M224">
        <f t="shared" si="19"/>
        <v>3.0922892353351652E-3</v>
      </c>
    </row>
    <row r="225" spans="2:13" x14ac:dyDescent="0.25">
      <c r="B225">
        <v>2.9455097414053964E-2</v>
      </c>
      <c r="C225">
        <v>8.1174305041962509E-3</v>
      </c>
      <c r="D225">
        <v>7.165468262898521E-3</v>
      </c>
      <c r="E225">
        <v>-4.7348810610988055E-3</v>
      </c>
      <c r="F225">
        <v>4.4941889770067824E-3</v>
      </c>
      <c r="G225" s="16">
        <f>LN('^GSPC (8)'!E223/'^GSPC (8)'!E222)</f>
        <v>1.2704439148736187E-3</v>
      </c>
      <c r="I225">
        <f t="shared" si="20"/>
        <v>1.2384963886167794E-2</v>
      </c>
      <c r="J225">
        <f t="shared" si="21"/>
        <v>1.162339409312961E-2</v>
      </c>
      <c r="K225">
        <f t="shared" si="22"/>
        <v>2.1031146339317484E-3</v>
      </c>
      <c r="L225">
        <f t="shared" si="23"/>
        <v>9.4863706644162191E-3</v>
      </c>
      <c r="M225">
        <f t="shared" si="19"/>
        <v>1.2704439148736187E-3</v>
      </c>
    </row>
    <row r="226" spans="2:13" x14ac:dyDescent="0.25">
      <c r="B226">
        <v>-4.1551306319617416E-3</v>
      </c>
      <c r="C226">
        <v>2.2372559059250052E-3</v>
      </c>
      <c r="D226">
        <v>1.2106221996998748E-2</v>
      </c>
      <c r="E226">
        <v>-1.0496231860049507E-2</v>
      </c>
      <c r="F226">
        <v>1.138367355080676E-2</v>
      </c>
      <c r="G226" s="16">
        <f>LN('^GSPC (8)'!E224/'^GSPC (8)'!E223)</f>
        <v>-1.8912071459828347E-4</v>
      </c>
      <c r="I226">
        <f t="shared" si="20"/>
        <v>9.587785983476559E-4</v>
      </c>
      <c r="J226">
        <f t="shared" si="21"/>
        <v>8.8539514712066506E-3</v>
      </c>
      <c r="K226">
        <f t="shared" si="22"/>
        <v>-9.2280116144319545E-3</v>
      </c>
      <c r="L226">
        <f t="shared" si="23"/>
        <v>8.2759127142530593E-3</v>
      </c>
      <c r="M226">
        <f t="shared" si="19"/>
        <v>-1.8912071459828347E-4</v>
      </c>
    </row>
    <row r="227" spans="2:13" x14ac:dyDescent="0.25">
      <c r="B227">
        <v>1.2642370573696091E-2</v>
      </c>
      <c r="C227">
        <v>8.6079836403639559E-3</v>
      </c>
      <c r="D227">
        <v>8.2644686976291737E-3</v>
      </c>
      <c r="E227">
        <v>9.7841131355936618E-3</v>
      </c>
      <c r="F227">
        <v>-1.3628240934100392E-2</v>
      </c>
      <c r="G227" s="16">
        <f>LN('^GSPC (8)'!E225/'^GSPC (8)'!E224)</f>
        <v>1.4426138414861736E-3</v>
      </c>
      <c r="I227">
        <f t="shared" si="20"/>
        <v>9.4148610270303832E-3</v>
      </c>
      <c r="J227">
        <f t="shared" si="21"/>
        <v>9.1400490728425574E-3</v>
      </c>
      <c r="K227">
        <f t="shared" si="22"/>
        <v>1.0355764623214147E-2</v>
      </c>
      <c r="L227">
        <f t="shared" si="23"/>
        <v>-8.3741186325410957E-3</v>
      </c>
      <c r="M227">
        <f t="shared" si="19"/>
        <v>1.4426138414861736E-3</v>
      </c>
    </row>
    <row r="228" spans="2:13" x14ac:dyDescent="0.25">
      <c r="B228">
        <v>-2.0072170249803206E-2</v>
      </c>
      <c r="C228">
        <v>-3.3156382322593572E-3</v>
      </c>
      <c r="D228">
        <v>-1.3673302466761583E-2</v>
      </c>
      <c r="E228">
        <v>0</v>
      </c>
      <c r="F228">
        <v>-1.8529756658820371E-2</v>
      </c>
      <c r="G228" s="16">
        <f>LN('^GSPC (8)'!E226/'^GSPC (8)'!E225)</f>
        <v>-3.7689814841862911E-3</v>
      </c>
      <c r="I228">
        <f t="shared" si="20"/>
        <v>-6.6669446357681275E-3</v>
      </c>
      <c r="J228">
        <f t="shared" si="21"/>
        <v>-1.4953076023369909E-2</v>
      </c>
      <c r="K228">
        <f t="shared" si="22"/>
        <v>-4.0144340499606414E-3</v>
      </c>
      <c r="L228">
        <f t="shared" si="23"/>
        <v>-1.8838239377016938E-2</v>
      </c>
      <c r="M228">
        <f t="shared" si="19"/>
        <v>-3.7689814841862911E-3</v>
      </c>
    </row>
    <row r="229" spans="2:13" x14ac:dyDescent="0.25">
      <c r="B229">
        <v>-3.0342187245830927E-3</v>
      </c>
      <c r="C229">
        <v>-3.3533520581676903E-3</v>
      </c>
      <c r="D229">
        <v>3.7476622562951753E-3</v>
      </c>
      <c r="E229">
        <v>1.2976447122040014E-2</v>
      </c>
      <c r="F229">
        <v>5.1356569463163838E-2</v>
      </c>
      <c r="G229" s="16">
        <f>LN('^GSPC (8)'!E227/'^GSPC (8)'!E226)</f>
        <v>-8.9804683695034952E-4</v>
      </c>
      <c r="I229">
        <f t="shared" si="20"/>
        <v>-3.2895253914507708E-3</v>
      </c>
      <c r="J229">
        <f t="shared" si="21"/>
        <v>2.3912860601195221E-3</v>
      </c>
      <c r="K229">
        <f t="shared" si="22"/>
        <v>9.7743139527153924E-3</v>
      </c>
      <c r="L229">
        <f t="shared" si="23"/>
        <v>4.0478411825614458E-2</v>
      </c>
      <c r="M229">
        <f t="shared" si="19"/>
        <v>-8.9804683695034952E-4</v>
      </c>
    </row>
    <row r="230" spans="2:13" x14ac:dyDescent="0.25">
      <c r="B230">
        <v>-1.8717366250677451E-3</v>
      </c>
      <c r="C230">
        <v>3.3888114737771042E-3</v>
      </c>
      <c r="D230">
        <v>-7.0907495045731631E-3</v>
      </c>
      <c r="E230">
        <v>2.1107127086146427E-2</v>
      </c>
      <c r="F230">
        <v>-1.6372751714752682E-2</v>
      </c>
      <c r="G230" s="16">
        <f>LN('^GSPC (8)'!E228/'^GSPC (8)'!E227)</f>
        <v>9.831508870482928E-4</v>
      </c>
      <c r="I230">
        <f t="shared" si="20"/>
        <v>2.3367018540081342E-3</v>
      </c>
      <c r="J230">
        <f t="shared" si="21"/>
        <v>-6.0469469286720794E-3</v>
      </c>
      <c r="K230">
        <f t="shared" si="22"/>
        <v>1.6511354343903595E-2</v>
      </c>
      <c r="L230">
        <f t="shared" si="23"/>
        <v>-1.3472548696815696E-2</v>
      </c>
      <c r="M230">
        <f t="shared" si="19"/>
        <v>9.831508870482928E-4</v>
      </c>
    </row>
    <row r="231" spans="2:13" x14ac:dyDescent="0.25">
      <c r="B231">
        <v>-2.393767574764458E-2</v>
      </c>
      <c r="C231">
        <v>6.7695652331025069E-3</v>
      </c>
      <c r="D231">
        <v>-2.5146283685483265E-3</v>
      </c>
      <c r="E231">
        <v>-1.3168724435788315E-2</v>
      </c>
      <c r="F231">
        <v>7.2631607563023656E-3</v>
      </c>
      <c r="G231" s="16">
        <f>LN('^GSPC (8)'!E229/'^GSPC (8)'!E228)</f>
        <v>-2.3122806753022251E-3</v>
      </c>
      <c r="I231">
        <f t="shared" si="20"/>
        <v>6.2811703695308998E-4</v>
      </c>
      <c r="J231">
        <f t="shared" si="21"/>
        <v>-6.7992378443675772E-3</v>
      </c>
      <c r="K231">
        <f t="shared" si="22"/>
        <v>-1.5322514698159569E-2</v>
      </c>
      <c r="L231">
        <f t="shared" si="23"/>
        <v>1.022993455512977E-3</v>
      </c>
      <c r="M231">
        <f t="shared" si="19"/>
        <v>-2.3122806753022251E-3</v>
      </c>
    </row>
    <row r="232" spans="2:13" x14ac:dyDescent="0.25">
      <c r="B232">
        <v>-1.1580346821366773E-2</v>
      </c>
      <c r="C232">
        <v>-8.968375456890788E-3</v>
      </c>
      <c r="D232">
        <v>-1.2244146797637342E-2</v>
      </c>
      <c r="E232">
        <v>-3.2611023163538907E-3</v>
      </c>
      <c r="F232">
        <v>-1.9804481252576476E-2</v>
      </c>
      <c r="G232" s="16">
        <f>LN('^GSPC (8)'!E230/'^GSPC (8)'!E229)</f>
        <v>-5.5409987425276332E-3</v>
      </c>
      <c r="I232">
        <f t="shared" si="20"/>
        <v>-9.4907697297859847E-3</v>
      </c>
      <c r="J232">
        <f t="shared" si="21"/>
        <v>-1.2111386802383229E-2</v>
      </c>
      <c r="K232">
        <f t="shared" si="22"/>
        <v>-4.9249512173564674E-3</v>
      </c>
      <c r="L232">
        <f t="shared" si="23"/>
        <v>-1.8159654366334536E-2</v>
      </c>
      <c r="M232">
        <f t="shared" si="19"/>
        <v>-5.5409987425276332E-3</v>
      </c>
    </row>
    <row r="233" spans="2:13" x14ac:dyDescent="0.25">
      <c r="B233">
        <v>4.1167753988895824E-3</v>
      </c>
      <c r="C233">
        <v>9.3641954011213988E-3</v>
      </c>
      <c r="D233">
        <v>2.1433810658714404E-2</v>
      </c>
      <c r="E233">
        <v>1.7118091106219476E-2</v>
      </c>
      <c r="F233">
        <v>7.7326935349928275E-3</v>
      </c>
      <c r="G233" s="16">
        <f>LN('^GSPC (8)'!E231/'^GSPC (8)'!E230)</f>
        <v>8.1626530192433662E-3</v>
      </c>
      <c r="I233">
        <f t="shared" si="20"/>
        <v>8.3147114006750355E-3</v>
      </c>
      <c r="J233">
        <f t="shared" si="21"/>
        <v>1.7970403606749438E-2</v>
      </c>
      <c r="K233">
        <f t="shared" si="22"/>
        <v>1.4517827964753498E-2</v>
      </c>
      <c r="L233">
        <f t="shared" si="23"/>
        <v>7.0095099077721792E-3</v>
      </c>
      <c r="M233">
        <f t="shared" si="19"/>
        <v>8.1626530192433662E-3</v>
      </c>
    </row>
    <row r="234" spans="2:13" x14ac:dyDescent="0.25">
      <c r="B234">
        <v>0</v>
      </c>
      <c r="C234">
        <v>-6.5368368867027103E-3</v>
      </c>
      <c r="D234">
        <v>8.3129682325294805E-4</v>
      </c>
      <c r="E234">
        <v>6.4015537130270262E-3</v>
      </c>
      <c r="F234">
        <v>-1.1821170670751535E-3</v>
      </c>
      <c r="G234" s="16">
        <f>LN('^GSPC (8)'!E232/'^GSPC (8)'!E231)</f>
        <v>-2.6294170087623257E-3</v>
      </c>
      <c r="I234">
        <f t="shared" si="20"/>
        <v>-5.2294695093621684E-3</v>
      </c>
      <c r="J234">
        <f t="shared" si="21"/>
        <v>6.650374586023585E-4</v>
      </c>
      <c r="K234">
        <f t="shared" si="22"/>
        <v>5.1212429704216213E-3</v>
      </c>
      <c r="L234">
        <f t="shared" si="23"/>
        <v>-9.4569365366012283E-4</v>
      </c>
      <c r="M234">
        <f t="shared" si="19"/>
        <v>-2.6294170087623257E-3</v>
      </c>
    </row>
    <row r="235" spans="2:13" x14ac:dyDescent="0.25">
      <c r="B235">
        <v>-6.3030996558173366E-3</v>
      </c>
      <c r="C235">
        <v>-3.1645817754930639E-3</v>
      </c>
      <c r="D235">
        <v>7.4503655885116669E-3</v>
      </c>
      <c r="E235">
        <v>2.253362529962568E-2</v>
      </c>
      <c r="F235">
        <v>1.2786940776886151E-2</v>
      </c>
      <c r="G235" s="16">
        <f>LN('^GSPC (8)'!E233/'^GSPC (8)'!E232)</f>
        <v>1.2748699188762996E-3</v>
      </c>
      <c r="I235">
        <f t="shared" si="20"/>
        <v>-3.7922853515579185E-3</v>
      </c>
      <c r="J235">
        <f t="shared" si="21"/>
        <v>4.6996725396458664E-3</v>
      </c>
      <c r="K235">
        <f t="shared" si="22"/>
        <v>1.6766280308537079E-2</v>
      </c>
      <c r="L235">
        <f t="shared" si="23"/>
        <v>8.9689326903454551E-3</v>
      </c>
      <c r="M235">
        <f t="shared" si="19"/>
        <v>1.2748699188762996E-3</v>
      </c>
    </row>
    <row r="236" spans="2:13" x14ac:dyDescent="0.25">
      <c r="B236">
        <v>1.304683900498271E-2</v>
      </c>
      <c r="C236">
        <v>1.163393006570426E-2</v>
      </c>
      <c r="D236">
        <v>1.4329825554824868E-2</v>
      </c>
      <c r="E236">
        <v>2.0033395235822702E-3</v>
      </c>
      <c r="F236">
        <v>9.1600899814511822E-3</v>
      </c>
      <c r="G236" s="16">
        <f>LN('^GSPC (8)'!E234/'^GSPC (8)'!E233)</f>
        <v>6.5198386021454125E-3</v>
      </c>
      <c r="I236">
        <f t="shared" si="20"/>
        <v>1.191651185355995E-2</v>
      </c>
      <c r="J236">
        <f t="shared" si="21"/>
        <v>1.4073228244856437E-2</v>
      </c>
      <c r="K236">
        <f t="shared" si="22"/>
        <v>4.2120394198623583E-3</v>
      </c>
      <c r="L236">
        <f t="shared" si="23"/>
        <v>9.9374397861574891E-3</v>
      </c>
      <c r="M236">
        <f t="shared" si="19"/>
        <v>6.5198386021454125E-3</v>
      </c>
    </row>
    <row r="237" spans="2:13" x14ac:dyDescent="0.25">
      <c r="B237">
        <v>1.4536178745872737E-2</v>
      </c>
      <c r="C237">
        <v>1.4523413274444025E-2</v>
      </c>
      <c r="D237">
        <v>5.2706385950075738E-3</v>
      </c>
      <c r="E237">
        <v>-1.5236682506096161E-2</v>
      </c>
      <c r="F237">
        <v>-5.1975151131761132E-3</v>
      </c>
      <c r="G237" s="16">
        <f>LN('^GSPC (8)'!E235/'^GSPC (8)'!E234)</f>
        <v>-7.5054263723523104E-4</v>
      </c>
      <c r="I237">
        <f t="shared" si="20"/>
        <v>1.4525966368729768E-2</v>
      </c>
      <c r="J237">
        <f t="shared" si="21"/>
        <v>7.1237466251806072E-3</v>
      </c>
      <c r="K237">
        <f t="shared" si="22"/>
        <v>-9.2821102557023808E-3</v>
      </c>
      <c r="L237">
        <f t="shared" si="23"/>
        <v>-1.2507763413663431E-3</v>
      </c>
      <c r="M237">
        <f t="shared" si="19"/>
        <v>-7.5054263723523104E-4</v>
      </c>
    </row>
    <row r="238" spans="2:13" x14ac:dyDescent="0.25">
      <c r="B238">
        <v>1.0355446860955778E-2</v>
      </c>
      <c r="C238">
        <v>2.5482102190701256E-2</v>
      </c>
      <c r="D238">
        <v>6.4489946693972108E-3</v>
      </c>
      <c r="E238">
        <v>3.830945530356004E-3</v>
      </c>
      <c r="F238">
        <v>9.4006758656013656E-3</v>
      </c>
      <c r="G238" s="16">
        <f>LN('^GSPC (8)'!E236/'^GSPC (8)'!E235)</f>
        <v>2.0539843743953862E-3</v>
      </c>
      <c r="I238">
        <f t="shared" si="20"/>
        <v>2.245677112475216E-2</v>
      </c>
      <c r="J238">
        <f t="shared" si="21"/>
        <v>7.2302851077089246E-3</v>
      </c>
      <c r="K238">
        <f t="shared" si="22"/>
        <v>5.1358457964759598E-3</v>
      </c>
      <c r="L238">
        <f t="shared" si="23"/>
        <v>9.5916300646722488E-3</v>
      </c>
      <c r="M238">
        <f t="shared" si="19"/>
        <v>2.0539843743953862E-3</v>
      </c>
    </row>
    <row r="239" spans="2:13" x14ac:dyDescent="0.25">
      <c r="B239">
        <v>-1.9385950352757052E-2</v>
      </c>
      <c r="C239">
        <v>8.254167587236922E-3</v>
      </c>
      <c r="D239">
        <v>-3.2193188053412404E-3</v>
      </c>
      <c r="E239">
        <v>-6.5441057150900771E-3</v>
      </c>
      <c r="F239">
        <v>-1.3083034955760209E-2</v>
      </c>
      <c r="G239" s="16">
        <f>LN('^GSPC (8)'!E237/'^GSPC (8)'!E236)</f>
        <v>-3.8433158678481715E-4</v>
      </c>
      <c r="I239">
        <f t="shared" si="20"/>
        <v>2.726143999238127E-3</v>
      </c>
      <c r="J239">
        <f t="shared" si="21"/>
        <v>-6.4526451148244034E-3</v>
      </c>
      <c r="K239">
        <f t="shared" si="22"/>
        <v>-9.1124746426234724E-3</v>
      </c>
      <c r="L239">
        <f t="shared" si="23"/>
        <v>-1.4343618035159579E-2</v>
      </c>
      <c r="M239">
        <f t="shared" si="19"/>
        <v>-3.8433158678481715E-4</v>
      </c>
    </row>
    <row r="240" spans="2:13" x14ac:dyDescent="0.25">
      <c r="B240">
        <v>2.622507196470818E-3</v>
      </c>
      <c r="C240">
        <v>-1.8665378026500158E-3</v>
      </c>
      <c r="D240">
        <v>-4.848413538065849E-3</v>
      </c>
      <c r="E240">
        <v>1.6837305017811451E-2</v>
      </c>
      <c r="F240">
        <v>-1.6147188310551612E-2</v>
      </c>
      <c r="G240" s="16">
        <f>LN('^GSPC (8)'!E238/'^GSPC (8)'!E237)</f>
        <v>9.8003321249518788E-3</v>
      </c>
      <c r="I240">
        <f t="shared" si="20"/>
        <v>-9.6872880282584917E-4</v>
      </c>
      <c r="J240">
        <f t="shared" si="21"/>
        <v>-3.3542293911585155E-3</v>
      </c>
      <c r="K240">
        <f t="shared" si="22"/>
        <v>1.3994345453543324E-2</v>
      </c>
      <c r="L240">
        <f t="shared" si="23"/>
        <v>-1.2393249209147127E-2</v>
      </c>
      <c r="M240">
        <f t="shared" si="19"/>
        <v>9.8003321249518788E-3</v>
      </c>
    </row>
    <row r="241" spans="2:13" x14ac:dyDescent="0.25">
      <c r="B241">
        <v>-1.3423044463415071E-2</v>
      </c>
      <c r="C241">
        <v>-2.745967931976015E-2</v>
      </c>
      <c r="D241">
        <v>-2.0458977897983458E-2</v>
      </c>
      <c r="E241">
        <v>-2.5020960694998241E-2</v>
      </c>
      <c r="F241">
        <v>-7.0227600202364598E-2</v>
      </c>
      <c r="G241" s="16">
        <f>LN('^GSPC (8)'!E239/'^GSPC (8)'!E238)</f>
        <v>-3.6929399584867401E-4</v>
      </c>
      <c r="I241">
        <f t="shared" si="20"/>
        <v>-2.4652352348491134E-2</v>
      </c>
      <c r="J241">
        <f t="shared" si="21"/>
        <v>-1.9051791211069778E-2</v>
      </c>
      <c r="K241">
        <f t="shared" si="22"/>
        <v>-2.2701377448681608E-2</v>
      </c>
      <c r="L241">
        <f t="shared" si="23"/>
        <v>-5.8866689054574699E-2</v>
      </c>
      <c r="M241">
        <f t="shared" si="19"/>
        <v>-3.6929399584867401E-4</v>
      </c>
    </row>
    <row r="242" spans="2:13" x14ac:dyDescent="0.25">
      <c r="B242">
        <v>2.6509234141149909E-3</v>
      </c>
      <c r="C242">
        <v>1.3242150258754162E-2</v>
      </c>
      <c r="D242">
        <v>-1.164258449109809E-2</v>
      </c>
      <c r="E242">
        <v>-1.6571173023898936E-2</v>
      </c>
      <c r="F242">
        <v>2.1605901500224893E-2</v>
      </c>
      <c r="G242" s="16">
        <f>LN('^GSPC (8)'!E240/'^GSPC (8)'!E239)</f>
        <v>8.1575867524471251E-3</v>
      </c>
      <c r="I242">
        <f t="shared" si="20"/>
        <v>1.1123904889826328E-2</v>
      </c>
      <c r="J242">
        <f t="shared" si="21"/>
        <v>-8.7838829100554752E-3</v>
      </c>
      <c r="K242">
        <f t="shared" si="22"/>
        <v>-1.2726753736296153E-2</v>
      </c>
      <c r="L242">
        <f t="shared" si="23"/>
        <v>1.7814905883002913E-2</v>
      </c>
      <c r="M242">
        <f t="shared" si="19"/>
        <v>8.1575867524471251E-3</v>
      </c>
    </row>
    <row r="243" spans="2:13" x14ac:dyDescent="0.25">
      <c r="B243">
        <v>9.819262461806923E-3</v>
      </c>
      <c r="C243">
        <v>-1.2312604051008539E-2</v>
      </c>
      <c r="D243">
        <v>-2.9319392730843569E-3</v>
      </c>
      <c r="E243">
        <v>-6.9864978290753556E-3</v>
      </c>
      <c r="F243">
        <v>-1.5211588778001462E-2</v>
      </c>
      <c r="G243" s="16">
        <f>LN('^GSPC (8)'!E241/'^GSPC (8)'!E240)</f>
        <v>-2.0265827762343275E-3</v>
      </c>
      <c r="I243">
        <f t="shared" si="20"/>
        <v>-7.8862307484454473E-3</v>
      </c>
      <c r="J243">
        <f t="shared" si="21"/>
        <v>-3.8169892610610129E-4</v>
      </c>
      <c r="K243">
        <f t="shared" si="22"/>
        <v>-3.6253457708989006E-3</v>
      </c>
      <c r="L243">
        <f t="shared" si="23"/>
        <v>-1.0205418530039785E-2</v>
      </c>
      <c r="M243">
        <f t="shared" si="19"/>
        <v>-2.0265827762343275E-3</v>
      </c>
    </row>
    <row r="244" spans="2:13" x14ac:dyDescent="0.25">
      <c r="B244">
        <v>3.3309334865213899E-3</v>
      </c>
      <c r="C244">
        <v>-2.4736727837154856E-2</v>
      </c>
      <c r="D244">
        <v>-2.0339641428904376E-2</v>
      </c>
      <c r="E244">
        <v>6.0577538462645185E-3</v>
      </c>
      <c r="F244">
        <v>-5.7360724702651959E-2</v>
      </c>
      <c r="G244" s="16">
        <f>LN('^GSPC (8)'!E242/'^GSPC (8)'!E241)</f>
        <v>-1.052710815559842E-3</v>
      </c>
      <c r="I244">
        <f t="shared" si="20"/>
        <v>-1.9123195572419607E-2</v>
      </c>
      <c r="J244">
        <f t="shared" si="21"/>
        <v>-1.5605526445819225E-2</v>
      </c>
      <c r="K244">
        <f t="shared" si="22"/>
        <v>5.512389774315893E-3</v>
      </c>
      <c r="L244">
        <f t="shared" si="23"/>
        <v>-4.5222393064817297E-2</v>
      </c>
      <c r="M244">
        <f t="shared" si="19"/>
        <v>-1.052710815559842E-3</v>
      </c>
    </row>
    <row r="245" spans="2:13" x14ac:dyDescent="0.25">
      <c r="B245">
        <v>-1.6525295624920576E-2</v>
      </c>
      <c r="C245">
        <v>6.6973912141681516E-3</v>
      </c>
      <c r="D245">
        <v>-3.8602234540442374E-3</v>
      </c>
      <c r="E245">
        <v>-5.8241284216710145E-3</v>
      </c>
      <c r="F245">
        <v>5.7692519744853435E-3</v>
      </c>
      <c r="G245" s="16">
        <f>LN('^GSPC (8)'!E243/'^GSPC (8)'!E242)</f>
        <v>-3.7463905087070002E-3</v>
      </c>
      <c r="I245">
        <f t="shared" si="20"/>
        <v>2.0528538463504063E-3</v>
      </c>
      <c r="J245">
        <f t="shared" si="21"/>
        <v>-6.3932378882195062E-3</v>
      </c>
      <c r="K245">
        <f t="shared" si="22"/>
        <v>-7.9643618623209279E-3</v>
      </c>
      <c r="L245">
        <f t="shared" si="23"/>
        <v>1.3103424546041594E-3</v>
      </c>
      <c r="M245">
        <f t="shared" si="19"/>
        <v>-3.7463905087070002E-3</v>
      </c>
    </row>
    <row r="246" spans="2:13" x14ac:dyDescent="0.25">
      <c r="B246">
        <v>-7.2709723227074013E-3</v>
      </c>
      <c r="C246">
        <v>9.3988541222372827E-3</v>
      </c>
      <c r="D246">
        <v>-1.7204305318825118E-3</v>
      </c>
      <c r="E246">
        <v>-1.5303347325816709E-2</v>
      </c>
      <c r="F246">
        <v>8.0636511199807092E-3</v>
      </c>
      <c r="G246" s="16">
        <f>LN('^GSPC (8)'!E244/'^GSPC (8)'!E243)</f>
        <v>-1.1411185558209418E-4</v>
      </c>
      <c r="I246">
        <f t="shared" si="20"/>
        <v>6.0648888332483462E-3</v>
      </c>
      <c r="J246">
        <f t="shared" si="21"/>
        <v>-2.8305388900474902E-3</v>
      </c>
      <c r="K246">
        <f t="shared" si="22"/>
        <v>-1.3696872325194849E-2</v>
      </c>
      <c r="L246">
        <f t="shared" si="23"/>
        <v>4.9967264314430869E-3</v>
      </c>
      <c r="M246">
        <f t="shared" si="19"/>
        <v>-1.1411185558209418E-4</v>
      </c>
    </row>
    <row r="247" spans="2:13" x14ac:dyDescent="0.25">
      <c r="B247">
        <v>-1.7042000057829385E-3</v>
      </c>
      <c r="C247">
        <v>6.4356731262147551E-3</v>
      </c>
      <c r="D247">
        <v>1.1981315769660513E-2</v>
      </c>
      <c r="E247">
        <v>-3.0890364805936862E-3</v>
      </c>
      <c r="F247">
        <v>1.432160871968393E-2</v>
      </c>
      <c r="G247" s="16">
        <f>LN('^GSPC (8)'!E245/'^GSPC (8)'!E244)</f>
        <v>2.9280666540677323E-3</v>
      </c>
      <c r="I247">
        <f t="shared" si="20"/>
        <v>4.8076984998152161E-3</v>
      </c>
      <c r="J247">
        <f t="shared" si="21"/>
        <v>9.2442126145718239E-3</v>
      </c>
      <c r="K247">
        <f t="shared" si="22"/>
        <v>-2.812069185631537E-3</v>
      </c>
      <c r="L247">
        <f t="shared" si="23"/>
        <v>1.1116446974590558E-2</v>
      </c>
      <c r="M247">
        <f t="shared" si="19"/>
        <v>2.9280666540677323E-3</v>
      </c>
    </row>
    <row r="248" spans="2:13" x14ac:dyDescent="0.25">
      <c r="B248">
        <v>4.8721071640471476E-4</v>
      </c>
      <c r="C248">
        <v>1.9036705561481749E-3</v>
      </c>
      <c r="D248">
        <v>3.3970308676054949E-3</v>
      </c>
      <c r="E248">
        <v>0</v>
      </c>
      <c r="F248">
        <v>-2.607699333987698E-3</v>
      </c>
      <c r="G248" s="16">
        <f>LN('^GSPC (8)'!E246/'^GSPC (8)'!E245)</f>
        <v>5.4912022132783626E-3</v>
      </c>
      <c r="I248">
        <f t="shared" si="20"/>
        <v>1.6203785881994831E-3</v>
      </c>
      <c r="J248">
        <f t="shared" si="21"/>
        <v>2.8150668373653387E-3</v>
      </c>
      <c r="K248">
        <f t="shared" si="22"/>
        <v>9.7442143280942957E-5</v>
      </c>
      <c r="L248">
        <f t="shared" si="23"/>
        <v>-1.9887173239092155E-3</v>
      </c>
      <c r="M248">
        <f t="shared" si="19"/>
        <v>5.4912022132783626E-3</v>
      </c>
    </row>
    <row r="249" spans="2:13" x14ac:dyDescent="0.25">
      <c r="B249">
        <v>1.3786649282632166E-2</v>
      </c>
      <c r="C249">
        <v>5.9376248005909502E-3</v>
      </c>
      <c r="D249">
        <v>-4.6738984596879016E-3</v>
      </c>
      <c r="E249">
        <v>-8.36429797865384E-3</v>
      </c>
      <c r="F249">
        <v>1.6418853499896822E-2</v>
      </c>
      <c r="G249" s="16">
        <f>LN('^GSPC (8)'!E247/'^GSPC (8)'!E246)</f>
        <v>3.1968420335846677E-3</v>
      </c>
      <c r="I249">
        <f t="shared" si="20"/>
        <v>7.507429696999194E-3</v>
      </c>
      <c r="J249">
        <f t="shared" si="21"/>
        <v>-9.8178891122388794E-4</v>
      </c>
      <c r="K249">
        <f t="shared" si="22"/>
        <v>-3.9341085263966393E-3</v>
      </c>
      <c r="L249">
        <f t="shared" si="23"/>
        <v>1.589241265644389E-2</v>
      </c>
      <c r="M249">
        <f t="shared" si="19"/>
        <v>3.1968420335846677E-3</v>
      </c>
    </row>
    <row r="250" spans="2:13" x14ac:dyDescent="0.25">
      <c r="B250">
        <v>6.7033767089577524E-3</v>
      </c>
      <c r="C250">
        <v>-3.2905668080413946E-3</v>
      </c>
      <c r="D250">
        <v>-6.4089089265572429E-3</v>
      </c>
      <c r="E250">
        <v>-3.3653638745179014E-3</v>
      </c>
      <c r="F250">
        <v>-1.9819107859056589E-2</v>
      </c>
      <c r="G250" s="16">
        <f>LN('^GSPC (8)'!E248/'^GSPC (8)'!E247)</f>
        <v>1.5477236518457054E-3</v>
      </c>
      <c r="I250">
        <f t="shared" si="20"/>
        <v>-1.2917781046415655E-3</v>
      </c>
      <c r="J250">
        <f t="shared" si="21"/>
        <v>-3.7864517994542447E-3</v>
      </c>
      <c r="K250">
        <f t="shared" si="22"/>
        <v>-1.3516157578227709E-3</v>
      </c>
      <c r="L250">
        <f t="shared" si="23"/>
        <v>-1.4514610945453721E-2</v>
      </c>
      <c r="M250">
        <f t="shared" si="19"/>
        <v>1.5477236518457054E-3</v>
      </c>
    </row>
    <row r="251" spans="2:13" x14ac:dyDescent="0.25">
      <c r="B251">
        <v>1.0680082403401948E-2</v>
      </c>
      <c r="C251">
        <v>-8.1568520534953904E-4</v>
      </c>
      <c r="D251">
        <v>-8.6096530238869845E-3</v>
      </c>
      <c r="E251">
        <v>-3.1351044232364876E-3</v>
      </c>
      <c r="F251">
        <v>-2.4721449597619946E-2</v>
      </c>
      <c r="G251" s="16">
        <f>LN('^GSPC (8)'!E249/'^GSPC (8)'!E248)</f>
        <v>-4.7306868270428188E-4</v>
      </c>
      <c r="I251">
        <f t="shared" si="20"/>
        <v>1.4834683164007584E-3</v>
      </c>
      <c r="J251">
        <f t="shared" si="21"/>
        <v>-4.7517059384291982E-3</v>
      </c>
      <c r="K251">
        <f t="shared" si="22"/>
        <v>-3.7206705790880038E-4</v>
      </c>
      <c r="L251">
        <f t="shared" si="23"/>
        <v>-1.7641143197415568E-2</v>
      </c>
      <c r="M251">
        <f t="shared" si="19"/>
        <v>-4.7306868270428188E-4</v>
      </c>
    </row>
    <row r="252" spans="2:13" x14ac:dyDescent="0.25">
      <c r="B252">
        <v>-4.7227863366276356E-4</v>
      </c>
      <c r="C252">
        <v>8.6641392618776406E-3</v>
      </c>
      <c r="D252">
        <v>-4.3326757552348107E-3</v>
      </c>
      <c r="E252">
        <v>-1.435375521893416E-2</v>
      </c>
      <c r="F252">
        <v>1.5564635084752258E-3</v>
      </c>
      <c r="G252" s="16">
        <f>LN('^GSPC (8)'!E250/'^GSPC (8)'!E249)</f>
        <v>-4.0791677714772118E-3</v>
      </c>
      <c r="I252">
        <f t="shared" si="20"/>
        <v>6.8368556827695598E-3</v>
      </c>
      <c r="J252">
        <f t="shared" si="21"/>
        <v>-3.5605963309204014E-3</v>
      </c>
      <c r="K252">
        <f t="shared" si="22"/>
        <v>-1.1577459901879882E-2</v>
      </c>
      <c r="L252">
        <f t="shared" si="23"/>
        <v>1.1507150800476281E-3</v>
      </c>
      <c r="M252">
        <f t="shared" si="19"/>
        <v>-4.0791677714772118E-3</v>
      </c>
    </row>
    <row r="253" spans="2:13" x14ac:dyDescent="0.25">
      <c r="B253">
        <v>1.7326633006722891E-2</v>
      </c>
      <c r="C253">
        <v>4.1472014468760159E-3</v>
      </c>
      <c r="D253">
        <v>1.2084652893405299E-2</v>
      </c>
      <c r="E253">
        <v>3.4246607975903613E-3</v>
      </c>
      <c r="F253">
        <v>2.6930691435020616E-2</v>
      </c>
      <c r="G253" s="16">
        <f>LN('^GSPC (8)'!E251/'^GSPC (8)'!E250)</f>
        <v>8.934313473589495E-3</v>
      </c>
      <c r="I253">
        <f t="shared" si="20"/>
        <v>6.7830877588453912E-3</v>
      </c>
      <c r="J253">
        <f t="shared" si="21"/>
        <v>1.3133048916068818E-2</v>
      </c>
      <c r="K253">
        <f t="shared" si="22"/>
        <v>6.2050552394168675E-3</v>
      </c>
      <c r="L253">
        <f t="shared" si="23"/>
        <v>2.5009879749361075E-2</v>
      </c>
      <c r="M253">
        <f t="shared" si="19"/>
        <v>8.934313473589495E-3</v>
      </c>
    </row>
    <row r="254" spans="2:13" x14ac:dyDescent="0.25">
      <c r="B254">
        <v>1.2456839134777005E-2</v>
      </c>
      <c r="C254">
        <v>9.6551744606275473E-3</v>
      </c>
      <c r="D254">
        <v>1.8278979033899873E-2</v>
      </c>
      <c r="E254">
        <v>2.8882897178345638E-2</v>
      </c>
      <c r="F254">
        <v>3.2560757256361358E-2</v>
      </c>
      <c r="G254" s="16">
        <f>LN('^GSPC (8)'!E252/'^GSPC (8)'!E251)</f>
        <v>5.3484783871170635E-3</v>
      </c>
      <c r="I254">
        <f t="shared" si="20"/>
        <v>1.021550739545744E-2</v>
      </c>
      <c r="J254">
        <f t="shared" si="21"/>
        <v>1.7114551054075298E-2</v>
      </c>
      <c r="K254">
        <f t="shared" si="22"/>
        <v>2.5597685569631913E-2</v>
      </c>
      <c r="L254">
        <f t="shared" si="23"/>
        <v>2.8539973632044489E-2</v>
      </c>
      <c r="M254">
        <f t="shared" si="19"/>
        <v>5.3484783871170635E-3</v>
      </c>
    </row>
    <row r="255" spans="2:13" x14ac:dyDescent="0.25">
      <c r="B255">
        <v>-7.5940532943071636E-3</v>
      </c>
      <c r="C255">
        <v>-2.6913429864298052E-3</v>
      </c>
      <c r="D255">
        <v>-8.0356111819411252E-3</v>
      </c>
      <c r="E255">
        <v>8.0340692991696105E-3</v>
      </c>
      <c r="F255">
        <v>-9.086090898249936E-3</v>
      </c>
      <c r="G255" s="16">
        <f>LN('^GSPC (8)'!E253/'^GSPC (8)'!E252)</f>
        <v>-3.2354978917475585E-3</v>
      </c>
      <c r="I255">
        <f t="shared" si="20"/>
        <v>-3.6718850480052774E-3</v>
      </c>
      <c r="J255">
        <f t="shared" si="21"/>
        <v>-7.9472996044143325E-3</v>
      </c>
      <c r="K255">
        <f t="shared" si="22"/>
        <v>4.9084447804742561E-3</v>
      </c>
      <c r="L255">
        <f t="shared" si="23"/>
        <v>-8.7876833774613826E-3</v>
      </c>
      <c r="M255">
        <f t="shared" si="19"/>
        <v>-3.2354978917475585E-3</v>
      </c>
    </row>
    <row r="256" spans="2:13" x14ac:dyDescent="0.25">
      <c r="B256">
        <v>1.9444693619490062E-2</v>
      </c>
      <c r="C256">
        <v>-8.2537551018171586E-3</v>
      </c>
      <c r="D256">
        <v>2.5446154527742062E-3</v>
      </c>
      <c r="E256">
        <v>7.0575227712952107E-4</v>
      </c>
      <c r="F256">
        <v>3.5122684701283705E-3</v>
      </c>
      <c r="G256" s="16">
        <f>LN('^GSPC (8)'!E254/'^GSPC (8)'!E253)</f>
        <v>-8.2823618428607023E-4</v>
      </c>
      <c r="I256">
        <f t="shared" si="20"/>
        <v>-2.714065357555715E-3</v>
      </c>
      <c r="J256">
        <f t="shared" si="21"/>
        <v>5.9246310861173776E-3</v>
      </c>
      <c r="K256">
        <f t="shared" si="22"/>
        <v>4.4535405456016296E-3</v>
      </c>
      <c r="L256">
        <f t="shared" si="23"/>
        <v>6.6987535000007092E-3</v>
      </c>
      <c r="M256">
        <f t="shared" si="19"/>
        <v>-8.2823618428607023E-4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60"/>
  <sheetViews>
    <sheetView tabSelected="1" workbookViewId="0">
      <selection activeCell="P18" sqref="P18"/>
    </sheetView>
  </sheetViews>
  <sheetFormatPr defaultRowHeight="15" x14ac:dyDescent="0.25"/>
  <cols>
    <col min="1" max="1" width="10.7109375" bestFit="1" customWidth="1"/>
    <col min="5" max="5" width="10.5703125" bestFit="1" customWidth="1"/>
    <col min="7" max="7" width="10.5703125" bestFit="1" customWidth="1"/>
    <col min="9" max="9" width="11.7109375" customWidth="1"/>
  </cols>
  <sheetData>
    <row r="1" spans="1:16" x14ac:dyDescent="0.25">
      <c r="A1" t="s">
        <v>26</v>
      </c>
      <c r="E1" s="24" t="s">
        <v>27</v>
      </c>
      <c r="F1" s="24">
        <f>AVERAGE(B6:B257)</f>
        <v>7.5092287595623518E-4</v>
      </c>
      <c r="H1" t="s">
        <v>28</v>
      </c>
    </row>
    <row r="2" spans="1:16" x14ac:dyDescent="0.25">
      <c r="A2" t="s">
        <v>84</v>
      </c>
      <c r="E2" s="24" t="s">
        <v>29</v>
      </c>
      <c r="F2" s="24">
        <f>VAR(B6:B257)</f>
        <v>2.2090106871912874E-4</v>
      </c>
      <c r="I2" t="s">
        <v>49</v>
      </c>
    </row>
    <row r="3" spans="1:16" x14ac:dyDescent="0.25">
      <c r="E3" s="24" t="s">
        <v>30</v>
      </c>
      <c r="F3" s="24">
        <f>SQRT(F2)</f>
        <v>1.4862740955797109E-2</v>
      </c>
      <c r="L3" s="7">
        <f>MAX(B6:B257)</f>
        <v>4.8855943468400505E-2</v>
      </c>
      <c r="M3" s="7" t="s">
        <v>56</v>
      </c>
    </row>
    <row r="4" spans="1:16" x14ac:dyDescent="0.25">
      <c r="A4" s="24"/>
      <c r="B4" s="24" t="s">
        <v>2</v>
      </c>
      <c r="E4" s="24" t="s">
        <v>31</v>
      </c>
      <c r="F4" s="24">
        <f>NORMSINV(0.05)*F3</f>
        <v>-2.4447033367583072E-2</v>
      </c>
      <c r="G4">
        <f>NORMSINV(0.05)</f>
        <v>-1.6448536269514726</v>
      </c>
      <c r="L4" s="7">
        <f>MIN(B6:B257)</f>
        <v>-4.8295285326852178E-2</v>
      </c>
      <c r="M4" s="7" t="s">
        <v>57</v>
      </c>
    </row>
    <row r="5" spans="1:16" x14ac:dyDescent="0.25">
      <c r="A5" s="24" t="s">
        <v>16</v>
      </c>
      <c r="B5" s="24" t="s">
        <v>4</v>
      </c>
      <c r="E5" s="24" t="s">
        <v>32</v>
      </c>
      <c r="F5" s="24">
        <f>NORMSINV(0.01)*F3</f>
        <v>-3.4575905824938337E-2</v>
      </c>
      <c r="G5">
        <f>NORMSINV(0.01)</f>
        <v>-2.3263478740408408</v>
      </c>
      <c r="L5" t="s">
        <v>33</v>
      </c>
    </row>
    <row r="6" spans="1:16" x14ac:dyDescent="0.25">
      <c r="A6" s="3">
        <f>'Beta+Alpha'!A5</f>
        <v>42725</v>
      </c>
      <c r="B6">
        <f>'Beta+Alpha'!B5</f>
        <v>-9.3510034887220091E-3</v>
      </c>
      <c r="L6">
        <v>-4.9999999999999996E-2</v>
      </c>
    </row>
    <row r="7" spans="1:16" x14ac:dyDescent="0.25">
      <c r="A7" s="3">
        <f>'Beta+Alpha'!A6</f>
        <v>42726</v>
      </c>
      <c r="B7">
        <f>'Beta+Alpha'!B6</f>
        <v>-1.5314235399461317E-2</v>
      </c>
      <c r="L7">
        <v>-3.9999999999999994E-2</v>
      </c>
    </row>
    <row r="8" spans="1:16" x14ac:dyDescent="0.25">
      <c r="A8" s="3"/>
      <c r="B8">
        <f>'Beta+Alpha'!B7</f>
        <v>-6.4743084204346288E-3</v>
      </c>
      <c r="L8">
        <v>-2.9999999999999992E-2</v>
      </c>
    </row>
    <row r="9" spans="1:16" x14ac:dyDescent="0.25">
      <c r="A9" s="3"/>
      <c r="B9">
        <f>'Beta+Alpha'!B8</f>
        <v>6.4743084204344839E-3</v>
      </c>
      <c r="D9" s="24" t="s">
        <v>34</v>
      </c>
      <c r="E9" s="24"/>
      <c r="F9" s="24"/>
      <c r="G9" s="24"/>
      <c r="H9" s="24"/>
      <c r="L9">
        <v>-1.999999999999999E-2</v>
      </c>
    </row>
    <row r="10" spans="1:16" x14ac:dyDescent="0.25">
      <c r="A10" s="3"/>
      <c r="B10">
        <f>'Beta+Alpha'!B9</f>
        <v>1.6142905520075895E-2</v>
      </c>
      <c r="D10" s="24" t="s">
        <v>60</v>
      </c>
      <c r="E10" s="24"/>
      <c r="F10" s="55">
        <f>F4</f>
        <v>-2.4447033367583072E-2</v>
      </c>
      <c r="G10" s="24"/>
      <c r="H10" s="24"/>
      <c r="L10">
        <v>-9.9999999999999898E-3</v>
      </c>
    </row>
    <row r="11" spans="1:16" x14ac:dyDescent="0.25">
      <c r="A11" s="3"/>
      <c r="B11">
        <f>'Beta+Alpha'!B10</f>
        <v>1.379473230488165E-3</v>
      </c>
      <c r="D11" s="24"/>
      <c r="E11" s="24"/>
      <c r="F11" s="24"/>
      <c r="G11" s="24"/>
      <c r="H11" s="24"/>
      <c r="L11">
        <v>0</v>
      </c>
    </row>
    <row r="12" spans="1:16" x14ac:dyDescent="0.25">
      <c r="A12" s="3"/>
      <c r="B12">
        <f>'Beta+Alpha'!B11</f>
        <v>-1.3601903162813102E-2</v>
      </c>
      <c r="D12" s="25" t="s">
        <v>35</v>
      </c>
      <c r="E12" s="24"/>
      <c r="F12" s="24"/>
      <c r="G12" s="24"/>
      <c r="H12" s="24"/>
      <c r="L12">
        <v>0.01</v>
      </c>
    </row>
    <row r="13" spans="1:16" x14ac:dyDescent="0.25">
      <c r="A13" s="3"/>
      <c r="B13">
        <f>'Beta+Alpha'!B12</f>
        <v>3.4069257013353643E-2</v>
      </c>
      <c r="D13" s="24" t="s">
        <v>61</v>
      </c>
      <c r="E13" s="24"/>
      <c r="F13" s="55">
        <f>F5</f>
        <v>-3.4575905824938337E-2</v>
      </c>
      <c r="G13" s="24"/>
      <c r="H13" s="24"/>
      <c r="L13">
        <v>0.02</v>
      </c>
    </row>
    <row r="14" spans="1:16" x14ac:dyDescent="0.25">
      <c r="A14" s="3"/>
      <c r="B14">
        <f>'Beta+Alpha'!B13</f>
        <v>4.0436233569742935E-3</v>
      </c>
      <c r="D14" s="24"/>
      <c r="E14" s="24"/>
      <c r="F14" s="24"/>
      <c r="G14" s="24"/>
      <c r="H14" s="24"/>
      <c r="L14">
        <v>0.03</v>
      </c>
    </row>
    <row r="15" spans="1:16" x14ac:dyDescent="0.25">
      <c r="A15" s="3"/>
      <c r="B15">
        <f>'Beta+Alpha'!B14</f>
        <v>9.3721936356982415E-3</v>
      </c>
      <c r="L15">
        <v>0.04</v>
      </c>
      <c r="N15">
        <f>SKEW(B6:B257)</f>
        <v>-0.16187752972191199</v>
      </c>
      <c r="O15" t="s">
        <v>36</v>
      </c>
      <c r="P15" t="s">
        <v>55</v>
      </c>
    </row>
    <row r="16" spans="1:16" x14ac:dyDescent="0.25">
      <c r="A16" s="3"/>
      <c r="B16">
        <f>'Beta+Alpha'!B15</f>
        <v>-1.5037904420817979E-2</v>
      </c>
      <c r="L16">
        <v>0.05</v>
      </c>
      <c r="N16">
        <f>KURT(B6:B257)</f>
        <v>0.86984514122072909</v>
      </c>
      <c r="O16" t="s">
        <v>37</v>
      </c>
      <c r="P16" t="s">
        <v>38</v>
      </c>
    </row>
    <row r="17" spans="1:16" ht="18.75" x14ac:dyDescent="0.3">
      <c r="A17" s="3"/>
      <c r="B17">
        <f>'Beta+Alpha'!B16</f>
        <v>-2.9806553559461233E-3</v>
      </c>
      <c r="E17" s="66" t="s">
        <v>133</v>
      </c>
    </row>
    <row r="18" spans="1:16" x14ac:dyDescent="0.25">
      <c r="A18" s="3"/>
      <c r="B18">
        <f>'Beta+Alpha'!B17</f>
        <v>4.5359931314694395E-2</v>
      </c>
      <c r="P18" s="26" t="s">
        <v>39</v>
      </c>
    </row>
    <row r="19" spans="1:16" x14ac:dyDescent="0.25">
      <c r="A19" s="3"/>
      <c r="B19">
        <f>'Beta+Alpha'!B18</f>
        <v>2.1042602928625507E-2</v>
      </c>
    </row>
    <row r="20" spans="1:16" x14ac:dyDescent="0.25">
      <c r="A20" s="3"/>
      <c r="B20">
        <f>'Beta+Alpha'!B19</f>
        <v>9.1001888462157281E-3</v>
      </c>
    </row>
    <row r="21" spans="1:16" x14ac:dyDescent="0.25">
      <c r="A21" s="3"/>
      <c r="B21">
        <f>'Beta+Alpha'!B20</f>
        <v>2.5131452656017312E-3</v>
      </c>
    </row>
    <row r="22" spans="1:16" x14ac:dyDescent="0.25">
      <c r="A22" s="3"/>
      <c r="B22">
        <f>'Beta+Alpha'!B21</f>
        <v>2.509223316193432E-4</v>
      </c>
    </row>
    <row r="23" spans="1:16" hidden="1" x14ac:dyDescent="0.25">
      <c r="A23" s="3"/>
      <c r="B23">
        <f>'Beta+Alpha'!B22</f>
        <v>7.7491203354565765E-3</v>
      </c>
    </row>
    <row r="24" spans="1:16" hidden="1" x14ac:dyDescent="0.25">
      <c r="A24" s="3"/>
      <c r="B24">
        <f>'Beta+Alpha'!B23</f>
        <v>-2.742826837894799E-3</v>
      </c>
    </row>
    <row r="25" spans="1:16" hidden="1" x14ac:dyDescent="0.25">
      <c r="A25" s="3"/>
      <c r="B25">
        <f>'Beta+Alpha'!B24</f>
        <v>-3.0007274704489028E-3</v>
      </c>
    </row>
    <row r="26" spans="1:16" hidden="1" x14ac:dyDescent="0.25">
      <c r="A26" s="3"/>
      <c r="B26">
        <f>'Beta+Alpha'!B25</f>
        <v>9.7197026879832886E-3</v>
      </c>
    </row>
    <row r="27" spans="1:16" hidden="1" x14ac:dyDescent="0.25">
      <c r="A27" s="3"/>
      <c r="B27">
        <f>'Beta+Alpha'!B26</f>
        <v>3.0049873470955064E-2</v>
      </c>
    </row>
    <row r="28" spans="1:16" hidden="1" x14ac:dyDescent="0.25">
      <c r="A28" s="3"/>
      <c r="B28">
        <f>'Beta+Alpha'!B27</f>
        <v>3.1239002110431554E-3</v>
      </c>
    </row>
    <row r="29" spans="1:16" hidden="1" x14ac:dyDescent="0.25">
      <c r="A29" s="3"/>
      <c r="B29">
        <f>'Beta+Alpha'!B28</f>
        <v>-1.3040537527544086E-2</v>
      </c>
    </row>
    <row r="30" spans="1:16" hidden="1" x14ac:dyDescent="0.25">
      <c r="A30" s="3"/>
      <c r="B30">
        <f>'Beta+Alpha'!B29</f>
        <v>2.4278477277958951E-3</v>
      </c>
    </row>
    <row r="31" spans="1:16" hidden="1" x14ac:dyDescent="0.25">
      <c r="A31" s="3"/>
      <c r="B31">
        <f>'Beta+Alpha'!B30</f>
        <v>-1.5148176111539464E-2</v>
      </c>
    </row>
    <row r="32" spans="1:16" hidden="1" x14ac:dyDescent="0.25">
      <c r="A32" s="3"/>
      <c r="B32">
        <f>'Beta+Alpha'!B31</f>
        <v>1.6359832583113985E-2</v>
      </c>
    </row>
    <row r="33" spans="1:2" hidden="1" x14ac:dyDescent="0.25">
      <c r="A33" s="3"/>
      <c r="B33">
        <f>'Beta+Alpha'!B32</f>
        <v>2.9020334405381806E-3</v>
      </c>
    </row>
    <row r="34" spans="1:2" hidden="1" x14ac:dyDescent="0.25">
      <c r="A34" s="3"/>
      <c r="B34">
        <f>'Beta+Alpha'!B33</f>
        <v>-1.165910705316415E-2</v>
      </c>
    </row>
    <row r="35" spans="1:2" hidden="1" x14ac:dyDescent="0.25">
      <c r="A35" s="3"/>
      <c r="B35">
        <f>'Beta+Alpha'!B34</f>
        <v>-3.83513389086515E-2</v>
      </c>
    </row>
    <row r="36" spans="1:2" hidden="1" x14ac:dyDescent="0.25">
      <c r="A36" s="3"/>
      <c r="B36">
        <f>'Beta+Alpha'!B35</f>
        <v>-2.2874581657375184E-3</v>
      </c>
    </row>
    <row r="37" spans="1:2" hidden="1" x14ac:dyDescent="0.25">
      <c r="A37" s="3"/>
      <c r="B37">
        <f>'Beta+Alpha'!B36</f>
        <v>-3.0580809135279676E-3</v>
      </c>
    </row>
    <row r="38" spans="1:2" hidden="1" x14ac:dyDescent="0.25">
      <c r="A38" s="3"/>
      <c r="B38">
        <f>'Beta+Alpha'!B37</f>
        <v>-1.2326786640865622E-2</v>
      </c>
    </row>
    <row r="39" spans="1:2" hidden="1" x14ac:dyDescent="0.25">
      <c r="A39" s="3"/>
      <c r="B39">
        <f>'Beta+Alpha'!B38</f>
        <v>1.3092164925012891E-2</v>
      </c>
    </row>
    <row r="40" spans="1:2" hidden="1" x14ac:dyDescent="0.25">
      <c r="A40" s="3"/>
      <c r="B40">
        <f>'Beta+Alpha'!B39</f>
        <v>2.2195135853873751E-2</v>
      </c>
    </row>
    <row r="41" spans="1:2" hidden="1" x14ac:dyDescent="0.25">
      <c r="A41" s="3"/>
      <c r="B41">
        <f>'Beta+Alpha'!B40</f>
        <v>8.4451569982638731E-3</v>
      </c>
    </row>
    <row r="42" spans="1:2" hidden="1" x14ac:dyDescent="0.25">
      <c r="A42" s="3"/>
      <c r="B42">
        <f>'Beta+Alpha'!B41</f>
        <v>9.8889994475586372E-4</v>
      </c>
    </row>
    <row r="43" spans="1:2" hidden="1" x14ac:dyDescent="0.25">
      <c r="A43" s="3"/>
      <c r="B43">
        <f>'Beta+Alpha'!B42</f>
        <v>6.6494762930247014E-3</v>
      </c>
    </row>
    <row r="44" spans="1:2" hidden="1" x14ac:dyDescent="0.25">
      <c r="A44" s="3"/>
      <c r="B44">
        <f>'Beta+Alpha'!B43</f>
        <v>6.1177234181731726E-3</v>
      </c>
    </row>
    <row r="45" spans="1:2" hidden="1" x14ac:dyDescent="0.25">
      <c r="A45" s="3"/>
      <c r="B45">
        <f>'Beta+Alpha'!B44</f>
        <v>-1.747314028448867E-2</v>
      </c>
    </row>
    <row r="46" spans="1:2" hidden="1" x14ac:dyDescent="0.25">
      <c r="A46" s="3"/>
      <c r="B46">
        <f>'Beta+Alpha'!B45</f>
        <v>1.1600796662727069E-2</v>
      </c>
    </row>
    <row r="47" spans="1:2" hidden="1" x14ac:dyDescent="0.25">
      <c r="A47" s="3"/>
      <c r="B47">
        <f>'Beta+Alpha'!B46</f>
        <v>-2.3337677555329506E-2</v>
      </c>
    </row>
    <row r="48" spans="1:2" hidden="1" x14ac:dyDescent="0.25">
      <c r="A48" s="3"/>
      <c r="B48">
        <f>'Beta+Alpha'!B47</f>
        <v>-1.7739947795211763E-2</v>
      </c>
    </row>
    <row r="49" spans="1:2" hidden="1" x14ac:dyDescent="0.25">
      <c r="A49" s="3"/>
      <c r="B49">
        <f>'Beta+Alpha'!B48</f>
        <v>-2.9581813756038387E-2</v>
      </c>
    </row>
    <row r="50" spans="1:2" hidden="1" x14ac:dyDescent="0.25">
      <c r="A50" s="3"/>
      <c r="B50">
        <f>'Beta+Alpha'!B49</f>
        <v>1.6455824077020089E-2</v>
      </c>
    </row>
    <row r="51" spans="1:2" hidden="1" x14ac:dyDescent="0.25">
      <c r="A51" s="3"/>
      <c r="B51">
        <f>'Beta+Alpha'!B50</f>
        <v>-2.0414161427000851E-2</v>
      </c>
    </row>
    <row r="52" spans="1:2" hidden="1" x14ac:dyDescent="0.25">
      <c r="A52" s="3"/>
      <c r="B52">
        <f>'Beta+Alpha'!B51</f>
        <v>2.6097514510552686E-2</v>
      </c>
    </row>
    <row r="53" spans="1:2" hidden="1" x14ac:dyDescent="0.25">
      <c r="A53" s="3"/>
      <c r="B53">
        <f>'Beta+Alpha'!B52</f>
        <v>-2.0560282095726641E-2</v>
      </c>
    </row>
    <row r="54" spans="1:2" hidden="1" x14ac:dyDescent="0.25">
      <c r="A54" s="3"/>
      <c r="B54">
        <f>'Beta+Alpha'!B53</f>
        <v>2.6723655405033506E-2</v>
      </c>
    </row>
    <row r="55" spans="1:2" hidden="1" x14ac:dyDescent="0.25">
      <c r="A55" s="3"/>
      <c r="B55">
        <f>'Beta+Alpha'!B54</f>
        <v>-1.860521343267247E-2</v>
      </c>
    </row>
    <row r="56" spans="1:2" hidden="1" x14ac:dyDescent="0.25">
      <c r="A56" s="3"/>
      <c r="B56">
        <f>'Beta+Alpha'!B55</f>
        <v>-4.7058910374128396E-3</v>
      </c>
    </row>
    <row r="57" spans="1:2" hidden="1" x14ac:dyDescent="0.25">
      <c r="A57" s="3"/>
      <c r="B57">
        <f>'Beta+Alpha'!B56</f>
        <v>-4.6120801630699516E-2</v>
      </c>
    </row>
    <row r="58" spans="1:2" hidden="1" x14ac:dyDescent="0.25">
      <c r="A58" s="3"/>
      <c r="B58">
        <f>'Beta+Alpha'!B57</f>
        <v>-2.1357101648113851E-2</v>
      </c>
    </row>
    <row r="59" spans="1:2" hidden="1" x14ac:dyDescent="0.25">
      <c r="A59" s="3"/>
      <c r="B59">
        <f>'Beta+Alpha'!B58</f>
        <v>-8.4136875702548125E-4</v>
      </c>
    </row>
    <row r="60" spans="1:2" hidden="1" x14ac:dyDescent="0.25">
      <c r="A60" s="3"/>
      <c r="B60">
        <f>'Beta+Alpha'!B59</f>
        <v>2.0550626033359543E-2</v>
      </c>
    </row>
    <row r="61" spans="1:2" hidden="1" x14ac:dyDescent="0.25">
      <c r="A61" s="3"/>
      <c r="B61">
        <f>'Beta+Alpha'!B60</f>
        <v>-6.3421966477996529E-3</v>
      </c>
    </row>
    <row r="62" spans="1:2" hidden="1" x14ac:dyDescent="0.25">
      <c r="A62" s="3"/>
      <c r="B62">
        <f>'Beta+Alpha'!B61</f>
        <v>4.8855943468400505E-2</v>
      </c>
    </row>
    <row r="63" spans="1:2" hidden="1" x14ac:dyDescent="0.25">
      <c r="A63" s="3"/>
      <c r="B63">
        <f>'Beta+Alpha'!B62</f>
        <v>-1.3180178699639692E-3</v>
      </c>
    </row>
    <row r="64" spans="1:2" hidden="1" x14ac:dyDescent="0.25">
      <c r="A64" s="3"/>
      <c r="B64">
        <f>'Beta+Alpha'!B63</f>
        <v>7.0968887693582091E-3</v>
      </c>
    </row>
    <row r="65" spans="1:2" hidden="1" x14ac:dyDescent="0.25">
      <c r="A65" s="3"/>
      <c r="B65">
        <f>'Beta+Alpha'!B64</f>
        <v>7.0469036618534125E-3</v>
      </c>
    </row>
    <row r="66" spans="1:2" hidden="1" x14ac:dyDescent="0.25">
      <c r="A66" s="3"/>
      <c r="B66">
        <f>'Beta+Alpha'!B65</f>
        <v>-3.9522502242248972E-2</v>
      </c>
    </row>
    <row r="67" spans="1:2" hidden="1" x14ac:dyDescent="0.25">
      <c r="A67" s="3"/>
      <c r="B67">
        <f>'Beta+Alpha'!B66</f>
        <v>2.9717974454348383E-3</v>
      </c>
    </row>
    <row r="68" spans="1:2" hidden="1" x14ac:dyDescent="0.25">
      <c r="A68" s="3"/>
      <c r="B68">
        <f>'Beta+Alpha'!B67</f>
        <v>-6.7668413577091141E-3</v>
      </c>
    </row>
    <row r="69" spans="1:2" hidden="1" x14ac:dyDescent="0.25">
      <c r="A69" s="3"/>
      <c r="B69">
        <f>'Beta+Alpha'!B68</f>
        <v>-8.4550349169002295E-3</v>
      </c>
    </row>
    <row r="70" spans="1:2" hidden="1" x14ac:dyDescent="0.25">
      <c r="A70" s="3"/>
      <c r="B70">
        <f>'Beta+Alpha'!B69</f>
        <v>-1.8800553752024735E-2</v>
      </c>
    </row>
    <row r="71" spans="1:2" hidden="1" x14ac:dyDescent="0.25">
      <c r="A71" s="3"/>
      <c r="B71">
        <f>'Beta+Alpha'!B70</f>
        <v>1.934822629642325E-2</v>
      </c>
    </row>
    <row r="72" spans="1:2" hidden="1" x14ac:dyDescent="0.25">
      <c r="A72" s="3"/>
      <c r="B72">
        <f>'Beta+Alpha'!B71</f>
        <v>9.8066710685364537E-3</v>
      </c>
    </row>
    <row r="73" spans="1:2" hidden="1" x14ac:dyDescent="0.25">
      <c r="A73" s="3"/>
      <c r="B73">
        <f>'Beta+Alpha'!B72</f>
        <v>2.7112074605542785E-4</v>
      </c>
    </row>
    <row r="74" spans="1:2" hidden="1" x14ac:dyDescent="0.25">
      <c r="A74" s="3"/>
      <c r="B74">
        <f>'Beta+Alpha'!B73</f>
        <v>-1.5843051513929503E-2</v>
      </c>
    </row>
    <row r="75" spans="1:2" hidden="1" x14ac:dyDescent="0.25">
      <c r="A75" s="3"/>
      <c r="B75">
        <f>'Beta+Alpha'!B74</f>
        <v>3.2984912162937322E-3</v>
      </c>
    </row>
    <row r="76" spans="1:2" hidden="1" x14ac:dyDescent="0.25">
      <c r="A76" s="3"/>
      <c r="B76">
        <f>'Beta+Alpha'!B75</f>
        <v>1.145993442197042E-2</v>
      </c>
    </row>
    <row r="77" spans="1:2" hidden="1" x14ac:dyDescent="0.25">
      <c r="A77" s="3"/>
      <c r="B77">
        <f>'Beta+Alpha'!B76</f>
        <v>7.0289016069876734E-3</v>
      </c>
    </row>
    <row r="78" spans="1:2" hidden="1" x14ac:dyDescent="0.25">
      <c r="A78" s="3"/>
      <c r="B78">
        <f>'Beta+Alpha'!B77</f>
        <v>1.0770329672933087E-3</v>
      </c>
    </row>
    <row r="79" spans="1:2" hidden="1" x14ac:dyDescent="0.25">
      <c r="A79" s="3"/>
      <c r="B79">
        <f>'Beta+Alpha'!B78</f>
        <v>-5.1261139481387514E-3</v>
      </c>
    </row>
    <row r="80" spans="1:2" hidden="1" x14ac:dyDescent="0.25">
      <c r="A80" s="3"/>
      <c r="B80">
        <f>'Beta+Alpha'!B79</f>
        <v>3.4298111740691264E-2</v>
      </c>
    </row>
    <row r="81" spans="1:2" hidden="1" x14ac:dyDescent="0.25">
      <c r="A81" s="3"/>
      <c r="B81">
        <f>'Beta+Alpha'!B80</f>
        <v>3.3920712260657937E-3</v>
      </c>
    </row>
    <row r="82" spans="1:2" hidden="1" x14ac:dyDescent="0.25">
      <c r="A82" s="3"/>
      <c r="B82">
        <f>'Beta+Alpha'!B81</f>
        <v>-4.8295285326852178E-2</v>
      </c>
    </row>
    <row r="83" spans="1:2" hidden="1" x14ac:dyDescent="0.25">
      <c r="A83" s="3"/>
      <c r="B83">
        <f>'Beta+Alpha'!B82</f>
        <v>-1.3485878982706461E-2</v>
      </c>
    </row>
    <row r="84" spans="1:2" hidden="1" x14ac:dyDescent="0.25">
      <c r="A84" s="3"/>
      <c r="B84">
        <f>'Beta+Alpha'!B83</f>
        <v>4.4235626459864057E-3</v>
      </c>
    </row>
    <row r="85" spans="1:2" hidden="1" x14ac:dyDescent="0.25">
      <c r="A85" s="3"/>
      <c r="B85">
        <f>'Beta+Alpha'!B84</f>
        <v>-1.8936795340319949E-2</v>
      </c>
    </row>
    <row r="86" spans="1:2" hidden="1" x14ac:dyDescent="0.25">
      <c r="A86" s="3"/>
      <c r="B86">
        <f>'Beta+Alpha'!B85</f>
        <v>-3.6614884401882934E-3</v>
      </c>
    </row>
    <row r="87" spans="1:2" hidden="1" x14ac:dyDescent="0.25">
      <c r="A87" s="3"/>
      <c r="B87">
        <f>'Beta+Alpha'!B86</f>
        <v>1.5400080141754117E-2</v>
      </c>
    </row>
    <row r="88" spans="1:2" hidden="1" x14ac:dyDescent="0.25">
      <c r="A88" s="3"/>
      <c r="B88">
        <f>'Beta+Alpha'!B87</f>
        <v>-6.4112832850293172E-3</v>
      </c>
    </row>
    <row r="89" spans="1:2" hidden="1" x14ac:dyDescent="0.25">
      <c r="A89" s="3"/>
      <c r="B89">
        <f>'Beta+Alpha'!B88</f>
        <v>1.1123641147075399E-2</v>
      </c>
    </row>
    <row r="90" spans="1:2" hidden="1" x14ac:dyDescent="0.25">
      <c r="A90" s="3"/>
      <c r="B90">
        <f>'Beta+Alpha'!B89</f>
        <v>4.9655274440496208E-3</v>
      </c>
    </row>
    <row r="91" spans="1:2" hidden="1" x14ac:dyDescent="0.25">
      <c r="A91" s="3"/>
      <c r="B91">
        <f>'Beta+Alpha'!B90</f>
        <v>-8.0122269763185996E-3</v>
      </c>
    </row>
    <row r="92" spans="1:2" hidden="1" x14ac:dyDescent="0.25">
      <c r="A92" s="3"/>
      <c r="B92">
        <f>'Beta+Alpha'!B91</f>
        <v>-2.9273158151669105E-2</v>
      </c>
    </row>
    <row r="93" spans="1:2" hidden="1" x14ac:dyDescent="0.25">
      <c r="A93" s="3"/>
      <c r="B93">
        <f>'Beta+Alpha'!B92</f>
        <v>1.6711903838170308E-2</v>
      </c>
    </row>
    <row r="94" spans="1:2" hidden="1" x14ac:dyDescent="0.25">
      <c r="A94" s="3"/>
      <c r="B94">
        <f>'Beta+Alpha'!B93</f>
        <v>6.7190064285218868E-3</v>
      </c>
    </row>
    <row r="95" spans="1:2" hidden="1" x14ac:dyDescent="0.25">
      <c r="A95" s="3"/>
      <c r="B95">
        <f>'Beta+Alpha'!B94</f>
        <v>-1.2917871110534792E-2</v>
      </c>
    </row>
    <row r="96" spans="1:2" hidden="1" x14ac:dyDescent="0.25">
      <c r="A96" s="3"/>
      <c r="B96">
        <f>'Beta+Alpha'!B95</f>
        <v>-3.4506039308750236E-2</v>
      </c>
    </row>
    <row r="97" spans="1:2" hidden="1" x14ac:dyDescent="0.25">
      <c r="A97" s="3"/>
      <c r="B97">
        <f>'Beta+Alpha'!B96</f>
        <v>-1.0588334217010546E-2</v>
      </c>
    </row>
    <row r="98" spans="1:2" hidden="1" x14ac:dyDescent="0.25">
      <c r="A98" s="3"/>
      <c r="B98">
        <f>'Beta+Alpha'!B97</f>
        <v>1.961714146613603E-2</v>
      </c>
    </row>
    <row r="99" spans="1:2" hidden="1" x14ac:dyDescent="0.25">
      <c r="A99" s="3"/>
      <c r="B99">
        <f>'Beta+Alpha'!B98</f>
        <v>-1.3427025809592472E-2</v>
      </c>
    </row>
    <row r="100" spans="1:2" hidden="1" x14ac:dyDescent="0.25">
      <c r="A100" s="3"/>
      <c r="B100">
        <f>'Beta+Alpha'!B99</f>
        <v>1.0814163391908022E-2</v>
      </c>
    </row>
    <row r="101" spans="1:2" hidden="1" x14ac:dyDescent="0.25">
      <c r="A101" s="3"/>
      <c r="B101">
        <f>'Beta+Alpha'!B100</f>
        <v>2.014445097287566E-2</v>
      </c>
    </row>
    <row r="102" spans="1:2" hidden="1" x14ac:dyDescent="0.25">
      <c r="A102" s="3"/>
      <c r="B102">
        <f>'Beta+Alpha'!B101</f>
        <v>2.2766658176506483E-3</v>
      </c>
    </row>
    <row r="103" spans="1:2" hidden="1" x14ac:dyDescent="0.25">
      <c r="A103" s="3"/>
      <c r="B103">
        <f>'Beta+Alpha'!B102</f>
        <v>5.6837170372981219E-4</v>
      </c>
    </row>
    <row r="104" spans="1:2" hidden="1" x14ac:dyDescent="0.25">
      <c r="A104" s="3"/>
      <c r="B104">
        <f>'Beta+Alpha'!B103</f>
        <v>1.4104605783655648E-2</v>
      </c>
    </row>
    <row r="105" spans="1:2" hidden="1" x14ac:dyDescent="0.25">
      <c r="A105" s="3"/>
      <c r="B105">
        <f>'Beta+Alpha'!B104</f>
        <v>1.0865101857899767E-2</v>
      </c>
    </row>
    <row r="106" spans="1:2" hidden="1" x14ac:dyDescent="0.25">
      <c r="A106" s="3"/>
      <c r="B106">
        <f>'Beta+Alpha'!B105</f>
        <v>-1.8739242765285328E-2</v>
      </c>
    </row>
    <row r="107" spans="1:2" hidden="1" x14ac:dyDescent="0.25">
      <c r="A107" s="3"/>
      <c r="B107">
        <f>'Beta+Alpha'!B106</f>
        <v>1.346077531512594E-2</v>
      </c>
    </row>
    <row r="108" spans="1:2" hidden="1" x14ac:dyDescent="0.25">
      <c r="A108" s="3"/>
      <c r="B108">
        <f>'Beta+Alpha'!B107</f>
        <v>2.2311819063670611E-2</v>
      </c>
    </row>
    <row r="109" spans="1:2" hidden="1" x14ac:dyDescent="0.25">
      <c r="A109" s="3"/>
      <c r="B109">
        <f>'Beta+Alpha'!B108</f>
        <v>4.8913142327580523E-3</v>
      </c>
    </row>
    <row r="110" spans="1:2" hidden="1" x14ac:dyDescent="0.25">
      <c r="A110" s="3"/>
      <c r="B110">
        <f>'Beta+Alpha'!B109</f>
        <v>-6.2542420894079066E-3</v>
      </c>
    </row>
    <row r="111" spans="1:2" hidden="1" x14ac:dyDescent="0.25">
      <c r="A111" s="3"/>
      <c r="B111">
        <f>'Beta+Alpha'!B110</f>
        <v>-4.6479371536673683E-3</v>
      </c>
    </row>
    <row r="112" spans="1:2" hidden="1" x14ac:dyDescent="0.25">
      <c r="A112" s="3"/>
      <c r="B112">
        <f>'Beta+Alpha'!B111</f>
        <v>-7.7030090970224589E-3</v>
      </c>
    </row>
    <row r="113" spans="1:2" hidden="1" x14ac:dyDescent="0.25">
      <c r="A113" s="3"/>
      <c r="B113">
        <f>'Beta+Alpha'!B112</f>
        <v>-1.0270708054139282E-2</v>
      </c>
    </row>
    <row r="114" spans="1:2" hidden="1" x14ac:dyDescent="0.25">
      <c r="A114" s="3"/>
      <c r="B114">
        <f>'Beta+Alpha'!B113</f>
        <v>3.62069740174759E-3</v>
      </c>
    </row>
    <row r="115" spans="1:2" hidden="1" x14ac:dyDescent="0.25">
      <c r="A115" s="3"/>
      <c r="B115">
        <f>'Beta+Alpha'!B114</f>
        <v>-2.4769095913353613E-2</v>
      </c>
    </row>
    <row r="116" spans="1:2" hidden="1" x14ac:dyDescent="0.25">
      <c r="A116" s="3"/>
      <c r="B116">
        <f>'Beta+Alpha'!B115</f>
        <v>3.4139151708144542E-3</v>
      </c>
    </row>
    <row r="117" spans="1:2" hidden="1" x14ac:dyDescent="0.25">
      <c r="A117" s="3"/>
      <c r="B117">
        <f>'Beta+Alpha'!B116</f>
        <v>7.3571922124307677E-3</v>
      </c>
    </row>
    <row r="118" spans="1:2" hidden="1" x14ac:dyDescent="0.25">
      <c r="A118" s="3"/>
      <c r="B118">
        <f>'Beta+Alpha'!B117</f>
        <v>-1.1341232826282455E-2</v>
      </c>
    </row>
    <row r="119" spans="1:2" hidden="1" x14ac:dyDescent="0.25">
      <c r="A119" s="3"/>
      <c r="B119">
        <f>'Beta+Alpha'!B118</f>
        <v>4.2680673089316541E-3</v>
      </c>
    </row>
    <row r="120" spans="1:2" hidden="1" x14ac:dyDescent="0.25">
      <c r="A120" s="3"/>
      <c r="B120">
        <f>'Beta+Alpha'!B119</f>
        <v>-9.7005037505151163E-3</v>
      </c>
    </row>
    <row r="121" spans="1:2" hidden="1" x14ac:dyDescent="0.25">
      <c r="A121" s="3"/>
      <c r="B121">
        <f>'Beta+Alpha'!B120</f>
        <v>2.0151071811598267E-2</v>
      </c>
    </row>
    <row r="122" spans="1:2" hidden="1" x14ac:dyDescent="0.25">
      <c r="A122" s="3"/>
      <c r="B122">
        <f>'Beta+Alpha'!B121</f>
        <v>-5.6354334212993309E-3</v>
      </c>
    </row>
    <row r="123" spans="1:2" hidden="1" x14ac:dyDescent="0.25">
      <c r="A123" s="3"/>
      <c r="B123">
        <f>'Beta+Alpha'!B122</f>
        <v>-8.7980415842786285E-3</v>
      </c>
    </row>
    <row r="124" spans="1:2" hidden="1" x14ac:dyDescent="0.25">
      <c r="A124" s="3"/>
      <c r="B124">
        <f>'Beta+Alpha'!B123</f>
        <v>1.2464693607445907E-2</v>
      </c>
    </row>
    <row r="125" spans="1:2" hidden="1" x14ac:dyDescent="0.25">
      <c r="A125" s="3"/>
      <c r="B125">
        <f>'Beta+Alpha'!B124</f>
        <v>-1.3035010108348555E-2</v>
      </c>
    </row>
    <row r="126" spans="1:2" hidden="1" x14ac:dyDescent="0.25">
      <c r="A126" s="3"/>
      <c r="B126">
        <f>'Beta+Alpha'!B125</f>
        <v>-1.552204180039349E-2</v>
      </c>
    </row>
    <row r="127" spans="1:2" hidden="1" x14ac:dyDescent="0.25">
      <c r="A127" s="3"/>
      <c r="B127">
        <f>'Beta+Alpha'!B126</f>
        <v>5.2008495560295432E-3</v>
      </c>
    </row>
    <row r="128" spans="1:2" hidden="1" x14ac:dyDescent="0.25">
      <c r="A128" s="3"/>
      <c r="B128">
        <f>'Beta+Alpha'!B127</f>
        <v>6.0336053456877337E-3</v>
      </c>
    </row>
    <row r="129" spans="1:2" hidden="1" x14ac:dyDescent="0.25">
      <c r="A129" s="3"/>
      <c r="B129">
        <f>'Beta+Alpha'!B128</f>
        <v>-3.5572293380881796E-2</v>
      </c>
    </row>
    <row r="130" spans="1:2" hidden="1" x14ac:dyDescent="0.25">
      <c r="A130" s="3"/>
      <c r="B130">
        <f>'Beta+Alpha'!B129</f>
        <v>-5.9385396314081513E-4</v>
      </c>
    </row>
    <row r="131" spans="1:2" hidden="1" x14ac:dyDescent="0.25">
      <c r="A131" s="3"/>
      <c r="B131">
        <f>'Beta+Alpha'!B130</f>
        <v>7.9870565693983177E-3</v>
      </c>
    </row>
    <row r="132" spans="1:2" hidden="1" x14ac:dyDescent="0.25">
      <c r="A132" s="3"/>
      <c r="B132">
        <f>'Beta+Alpha'!B131</f>
        <v>6.4611385780488405E-3</v>
      </c>
    </row>
    <row r="133" spans="1:2" hidden="1" x14ac:dyDescent="0.25">
      <c r="A133" s="3"/>
      <c r="B133">
        <f>'Beta+Alpha'!B132</f>
        <v>-5.283252676583099E-3</v>
      </c>
    </row>
    <row r="134" spans="1:2" hidden="1" x14ac:dyDescent="0.25">
      <c r="A134" s="3"/>
      <c r="B134">
        <f>'Beta+Alpha'!B133</f>
        <v>1.2575103565603108E-2</v>
      </c>
    </row>
    <row r="135" spans="1:2" hidden="1" x14ac:dyDescent="0.25">
      <c r="A135" s="3"/>
      <c r="B135">
        <f>'Beta+Alpha'!B134</f>
        <v>3.0058052635882938E-2</v>
      </c>
    </row>
    <row r="136" spans="1:2" hidden="1" x14ac:dyDescent="0.25">
      <c r="A136" s="3"/>
      <c r="B136">
        <f>'Beta+Alpha'!B135</f>
        <v>4.2212529264134217E-3</v>
      </c>
    </row>
    <row r="137" spans="1:2" hidden="1" x14ac:dyDescent="0.25">
      <c r="A137" s="3"/>
      <c r="B137">
        <f>'Beta+Alpha'!B136</f>
        <v>-5.6182584958391175E-4</v>
      </c>
    </row>
    <row r="138" spans="1:2" hidden="1" x14ac:dyDescent="0.25">
      <c r="A138" s="3"/>
      <c r="B138">
        <f>'Beta+Alpha'!B137</f>
        <v>1.6441780445047665E-2</v>
      </c>
    </row>
    <row r="139" spans="1:2" hidden="1" x14ac:dyDescent="0.25">
      <c r="A139" s="3"/>
      <c r="B139">
        <f>'Beta+Alpha'!B138</f>
        <v>6.0623496205993574E-3</v>
      </c>
    </row>
    <row r="140" spans="1:2" hidden="1" x14ac:dyDescent="0.25">
      <c r="A140" s="3"/>
      <c r="B140">
        <f>'Beta+Alpha'!B139</f>
        <v>1.4996844870061362E-2</v>
      </c>
    </row>
    <row r="141" spans="1:2" hidden="1" x14ac:dyDescent="0.25">
      <c r="A141" s="3"/>
      <c r="B141">
        <f>'Beta+Alpha'!B140</f>
        <v>7.2806036235701036E-3</v>
      </c>
    </row>
    <row r="142" spans="1:2" hidden="1" x14ac:dyDescent="0.25">
      <c r="A142" s="3"/>
      <c r="B142">
        <f>'Beta+Alpha'!B141</f>
        <v>1.1221010068317064E-2</v>
      </c>
    </row>
    <row r="143" spans="1:2" hidden="1" x14ac:dyDescent="0.25">
      <c r="A143" s="3"/>
      <c r="B143">
        <f>'Beta+Alpha'!B142</f>
        <v>1.3982526210269325E-2</v>
      </c>
    </row>
    <row r="144" spans="1:2" hidden="1" x14ac:dyDescent="0.25">
      <c r="A144" s="3"/>
      <c r="B144">
        <f>'Beta+Alpha'!B143</f>
        <v>7.8289283985183058E-3</v>
      </c>
    </row>
    <row r="145" spans="1:2" hidden="1" x14ac:dyDescent="0.25">
      <c r="A145" s="3"/>
      <c r="B145">
        <f>'Beta+Alpha'!B144</f>
        <v>4.4092407059149671E-3</v>
      </c>
    </row>
    <row r="146" spans="1:2" hidden="1" x14ac:dyDescent="0.25">
      <c r="A146" s="3"/>
      <c r="B146">
        <f>'Beta+Alpha'!B145</f>
        <v>1.9477883600908411E-2</v>
      </c>
    </row>
    <row r="147" spans="1:2" hidden="1" x14ac:dyDescent="0.25">
      <c r="A147" s="3"/>
      <c r="B147">
        <f>'Beta+Alpha'!B146</f>
        <v>6.0728171694354712E-3</v>
      </c>
    </row>
    <row r="148" spans="1:2" hidden="1" x14ac:dyDescent="0.25">
      <c r="A148" s="3"/>
      <c r="B148">
        <f>'Beta+Alpha'!B147</f>
        <v>-5.3117363452078251E-3</v>
      </c>
    </row>
    <row r="149" spans="1:2" hidden="1" x14ac:dyDescent="0.25">
      <c r="A149" s="3"/>
      <c r="B149">
        <f>'Beta+Alpha'!B148</f>
        <v>9.5912142420065179E-3</v>
      </c>
    </row>
    <row r="150" spans="1:2" hidden="1" x14ac:dyDescent="0.25">
      <c r="A150" s="3"/>
      <c r="B150">
        <f>'Beta+Alpha'!B149</f>
        <v>-1.5186371331000282E-2</v>
      </c>
    </row>
    <row r="151" spans="1:2" hidden="1" x14ac:dyDescent="0.25">
      <c r="A151" s="3"/>
      <c r="B151">
        <f>'Beta+Alpha'!B150</f>
        <v>-1.0769283568826409E-2</v>
      </c>
    </row>
    <row r="152" spans="1:2" hidden="1" x14ac:dyDescent="0.25">
      <c r="A152" s="3"/>
      <c r="B152">
        <f>'Beta+Alpha'!B151</f>
        <v>2.5746152223891329E-3</v>
      </c>
    </row>
    <row r="153" spans="1:2" hidden="1" x14ac:dyDescent="0.25">
      <c r="A153" s="3"/>
      <c r="B153">
        <f>'Beta+Alpha'!B152</f>
        <v>3.337857358564237E-2</v>
      </c>
    </row>
    <row r="154" spans="1:2" hidden="1" x14ac:dyDescent="0.25">
      <c r="A154" s="3"/>
      <c r="B154">
        <f>'Beta+Alpha'!B153</f>
        <v>1.3585463247062599E-2</v>
      </c>
    </row>
    <row r="155" spans="1:2" hidden="1" x14ac:dyDescent="0.25">
      <c r="A155" s="3"/>
      <c r="B155">
        <f>'Beta+Alpha'!B154</f>
        <v>9.8089761350222959E-4</v>
      </c>
    </row>
    <row r="156" spans="1:2" hidden="1" x14ac:dyDescent="0.25">
      <c r="A156" s="3"/>
      <c r="B156">
        <f>'Beta+Alpha'!B155</f>
        <v>8.2988030172554579E-3</v>
      </c>
    </row>
    <row r="157" spans="1:2" hidden="1" x14ac:dyDescent="0.25">
      <c r="A157" s="3"/>
      <c r="B157">
        <f>'Beta+Alpha'!B156</f>
        <v>1.2560575915258436E-2</v>
      </c>
    </row>
    <row r="158" spans="1:2" hidden="1" x14ac:dyDescent="0.25">
      <c r="A158" s="3"/>
      <c r="B158">
        <f>'Beta+Alpha'!B157</f>
        <v>-6.5021542326102336E-3</v>
      </c>
    </row>
    <row r="159" spans="1:2" hidden="1" x14ac:dyDescent="0.25">
      <c r="A159" s="3"/>
      <c r="B159">
        <f>'Beta+Alpha'!B158</f>
        <v>-5.5723706343667676E-3</v>
      </c>
    </row>
    <row r="160" spans="1:2" hidden="1" x14ac:dyDescent="0.25">
      <c r="A160" s="3"/>
      <c r="B160">
        <f>'Beta+Alpha'!B159</f>
        <v>-8.7848540655370098E-3</v>
      </c>
    </row>
    <row r="161" spans="1:2" hidden="1" x14ac:dyDescent="0.25">
      <c r="A161" s="3"/>
      <c r="B161">
        <f>'Beta+Alpha'!B160</f>
        <v>9.9988641844591334E-3</v>
      </c>
    </row>
    <row r="162" spans="1:2" hidden="1" x14ac:dyDescent="0.25">
      <c r="A162" s="3"/>
      <c r="B162">
        <f>'Beta+Alpha'!B161</f>
        <v>1.8750621241717915E-2</v>
      </c>
    </row>
    <row r="163" spans="1:2" hidden="1" x14ac:dyDescent="0.25">
      <c r="A163" s="3"/>
      <c r="B163">
        <f>'Beta+Alpha'!B162</f>
        <v>-1.2461243954381907E-2</v>
      </c>
    </row>
    <row r="164" spans="1:2" hidden="1" x14ac:dyDescent="0.25">
      <c r="A164" s="3"/>
      <c r="B164">
        <f>'Beta+Alpha'!B163</f>
        <v>-2.6560439939839037E-3</v>
      </c>
    </row>
    <row r="165" spans="1:2" hidden="1" x14ac:dyDescent="0.25">
      <c r="A165" s="3"/>
      <c r="B165">
        <f>'Beta+Alpha'!B164</f>
        <v>-1.8053722844299326E-2</v>
      </c>
    </row>
    <row r="166" spans="1:2" hidden="1" x14ac:dyDescent="0.25">
      <c r="A166" s="3"/>
      <c r="B166">
        <f>'Beta+Alpha'!B165</f>
        <v>-6.6691863841620951E-3</v>
      </c>
    </row>
    <row r="167" spans="1:2" hidden="1" x14ac:dyDescent="0.25">
      <c r="A167" s="3"/>
      <c r="B167">
        <f>'Beta+Alpha'!B166</f>
        <v>2.722461874168879E-3</v>
      </c>
    </row>
    <row r="168" spans="1:2" hidden="1" x14ac:dyDescent="0.25">
      <c r="A168" s="3"/>
      <c r="B168">
        <f>'Beta+Alpha'!B167</f>
        <v>-9.6858823757773032E-3</v>
      </c>
    </row>
    <row r="169" spans="1:2" hidden="1" x14ac:dyDescent="0.25">
      <c r="A169" s="3"/>
      <c r="B169">
        <f>'Beta+Alpha'!B168</f>
        <v>2.7081862554696506E-2</v>
      </c>
    </row>
    <row r="170" spans="1:2" hidden="1" x14ac:dyDescent="0.25">
      <c r="A170" s="3"/>
      <c r="B170">
        <f>'Beta+Alpha'!B169</f>
        <v>-1.739598017891917E-2</v>
      </c>
    </row>
    <row r="171" spans="1:2" hidden="1" x14ac:dyDescent="0.25">
      <c r="A171" s="3"/>
      <c r="B171">
        <f>'Beta+Alpha'!B170</f>
        <v>-1.4839725517768083E-3</v>
      </c>
    </row>
    <row r="172" spans="1:2" hidden="1" x14ac:dyDescent="0.25">
      <c r="A172" s="3"/>
      <c r="B172">
        <f>'Beta+Alpha'!B171</f>
        <v>1.2544697469253501E-2</v>
      </c>
    </row>
    <row r="173" spans="1:2" hidden="1" x14ac:dyDescent="0.25">
      <c r="A173" s="3"/>
      <c r="B173">
        <f>'Beta+Alpha'!B172</f>
        <v>1.2147865616168641E-2</v>
      </c>
    </row>
    <row r="174" spans="1:2" hidden="1" x14ac:dyDescent="0.25">
      <c r="A174" s="3"/>
      <c r="B174">
        <f>'Beta+Alpha'!B173</f>
        <v>8.1770537393886095E-3</v>
      </c>
    </row>
    <row r="175" spans="1:2" hidden="1" x14ac:dyDescent="0.25">
      <c r="A175" s="3"/>
      <c r="B175">
        <f>'Beta+Alpha'!B174</f>
        <v>-9.5856706307675336E-4</v>
      </c>
    </row>
    <row r="176" spans="1:2" hidden="1" x14ac:dyDescent="0.25">
      <c r="A176" s="3"/>
      <c r="B176">
        <f>'Beta+Alpha'!B175</f>
        <v>2.0173984295841614E-2</v>
      </c>
    </row>
    <row r="177" spans="1:2" hidden="1" x14ac:dyDescent="0.25">
      <c r="A177" s="3"/>
      <c r="B177">
        <f>'Beta+Alpha'!B176</f>
        <v>6.3239697938901893E-3</v>
      </c>
    </row>
    <row r="178" spans="1:2" hidden="1" x14ac:dyDescent="0.25">
      <c r="A178" s="3"/>
      <c r="B178">
        <f>'Beta+Alpha'!B177</f>
        <v>3.9612773700430162E-3</v>
      </c>
    </row>
    <row r="179" spans="1:2" hidden="1" x14ac:dyDescent="0.25">
      <c r="A179" s="3"/>
      <c r="B179">
        <f>'Beta+Alpha'!B178</f>
        <v>-4.1948325320256838E-3</v>
      </c>
    </row>
    <row r="180" spans="1:2" hidden="1" x14ac:dyDescent="0.25">
      <c r="A180" s="3"/>
      <c r="B180">
        <f>'Beta+Alpha'!B179</f>
        <v>1.5755654933101576E-2</v>
      </c>
    </row>
    <row r="181" spans="1:2" hidden="1" x14ac:dyDescent="0.25">
      <c r="A181" s="3"/>
      <c r="B181">
        <f>'Beta+Alpha'!B180</f>
        <v>1.5058463874201317E-2</v>
      </c>
    </row>
    <row r="182" spans="1:2" hidden="1" x14ac:dyDescent="0.25">
      <c r="A182" s="3"/>
      <c r="B182">
        <f>'Beta+Alpha'!B181</f>
        <v>-2.0401231149441267E-3</v>
      </c>
    </row>
    <row r="183" spans="1:2" hidden="1" x14ac:dyDescent="0.25">
      <c r="A183" s="3"/>
      <c r="B183">
        <f>'Beta+Alpha'!B182</f>
        <v>1.0608405427054334E-2</v>
      </c>
    </row>
    <row r="184" spans="1:2" hidden="1" x14ac:dyDescent="0.25">
      <c r="A184" s="3"/>
      <c r="B184">
        <f>'Beta+Alpha'!B183</f>
        <v>-8.7947119308687677E-3</v>
      </c>
    </row>
    <row r="185" spans="1:2" hidden="1" x14ac:dyDescent="0.25">
      <c r="A185" s="3"/>
      <c r="B185">
        <f>'Beta+Alpha'!B184</f>
        <v>-2.662539531944514E-2</v>
      </c>
    </row>
    <row r="186" spans="1:2" hidden="1" x14ac:dyDescent="0.25">
      <c r="A186" s="3"/>
      <c r="B186">
        <f>'Beta+Alpha'!B185</f>
        <v>1.6380547954203378E-2</v>
      </c>
    </row>
    <row r="187" spans="1:2" hidden="1" x14ac:dyDescent="0.25">
      <c r="A187" s="3"/>
      <c r="B187">
        <f>'Beta+Alpha'!B186</f>
        <v>5.7045218994749526E-3</v>
      </c>
    </row>
    <row r="188" spans="1:2" hidden="1" x14ac:dyDescent="0.25">
      <c r="A188" s="3"/>
      <c r="B188">
        <f>'Beta+Alpha'!B187</f>
        <v>-1.5824272591487613E-2</v>
      </c>
    </row>
    <row r="189" spans="1:2" hidden="1" x14ac:dyDescent="0.25">
      <c r="A189" s="3"/>
      <c r="B189">
        <f>'Beta+Alpha'!B188</f>
        <v>-1.607859445276566E-2</v>
      </c>
    </row>
    <row r="190" spans="1:2" hidden="1" x14ac:dyDescent="0.25">
      <c r="A190" s="3"/>
      <c r="B190">
        <f>'Beta+Alpha'!B189</f>
        <v>-1.7775085839573518E-2</v>
      </c>
    </row>
    <row r="191" spans="1:2" hidden="1" x14ac:dyDescent="0.25">
      <c r="A191" s="3"/>
      <c r="B191">
        <f>'Beta+Alpha'!B190</f>
        <v>1.0702920578211006E-2</v>
      </c>
    </row>
    <row r="192" spans="1:2" hidden="1" x14ac:dyDescent="0.25">
      <c r="A192" s="3"/>
      <c r="B192">
        <f>'Beta+Alpha'!B191</f>
        <v>-9.467456328465237E-4</v>
      </c>
    </row>
    <row r="193" spans="1:2" hidden="1" x14ac:dyDescent="0.25">
      <c r="A193" s="3"/>
      <c r="B193">
        <f>'Beta+Alpha'!B192</f>
        <v>-4.2715063081081826E-3</v>
      </c>
    </row>
    <row r="194" spans="1:2" hidden="1" x14ac:dyDescent="0.25">
      <c r="A194" s="3"/>
      <c r="B194">
        <f>'Beta+Alpha'!B193</f>
        <v>-8.358209852173077E-3</v>
      </c>
    </row>
    <row r="195" spans="1:2" hidden="1" x14ac:dyDescent="0.25">
      <c r="A195" s="3"/>
      <c r="B195">
        <f>'Beta+Alpha'!B194</f>
        <v>-4.7975534045940601E-4</v>
      </c>
    </row>
    <row r="196" spans="1:2" hidden="1" x14ac:dyDescent="0.25">
      <c r="A196" s="3"/>
      <c r="B196">
        <f>'Beta+Alpha'!B195</f>
        <v>-9.8855536806209416E-3</v>
      </c>
    </row>
    <row r="197" spans="1:2" hidden="1" x14ac:dyDescent="0.25">
      <c r="A197" s="3"/>
      <c r="B197">
        <f>'Beta+Alpha'!B196</f>
        <v>-1.7846678073641424E-2</v>
      </c>
    </row>
    <row r="198" spans="1:2" hidden="1" x14ac:dyDescent="0.25">
      <c r="A198" s="3"/>
      <c r="B198">
        <f>'Beta+Alpha'!B197</f>
        <v>0</v>
      </c>
    </row>
    <row r="199" spans="1:2" hidden="1" x14ac:dyDescent="0.25">
      <c r="A199" s="3"/>
      <c r="B199">
        <f>'Beta+Alpha'!B198</f>
        <v>-1.2340862518683698E-3</v>
      </c>
    </row>
    <row r="200" spans="1:2" hidden="1" x14ac:dyDescent="0.25">
      <c r="A200" s="3"/>
      <c r="B200">
        <f>'Beta+Alpha'!B199</f>
        <v>9.8733652815443241E-4</v>
      </c>
    </row>
    <row r="201" spans="1:2" hidden="1" x14ac:dyDescent="0.25">
      <c r="A201" s="3"/>
      <c r="B201">
        <f>'Beta+Alpha'!B200</f>
        <v>8.1091978961535301E-3</v>
      </c>
    </row>
    <row r="202" spans="1:2" hidden="1" x14ac:dyDescent="0.25">
      <c r="A202" s="3"/>
      <c r="B202">
        <f>'Beta+Alpha'!B201</f>
        <v>5.1263141051785472E-3</v>
      </c>
    </row>
    <row r="203" spans="1:2" hidden="1" x14ac:dyDescent="0.25">
      <c r="A203" s="3"/>
      <c r="B203">
        <f>'Beta+Alpha'!B202</f>
        <v>1.4598785870186517E-3</v>
      </c>
    </row>
    <row r="204" spans="1:2" hidden="1" x14ac:dyDescent="0.25">
      <c r="A204" s="3"/>
      <c r="B204">
        <f>'Beta+Alpha'!B203</f>
        <v>2.9133062252042373E-3</v>
      </c>
    </row>
    <row r="205" spans="1:2" hidden="1" x14ac:dyDescent="0.25">
      <c r="A205" s="3"/>
      <c r="B205">
        <f>'Beta+Alpha'!B204</f>
        <v>2.1794414729323142E-3</v>
      </c>
    </row>
    <row r="206" spans="1:2" hidden="1" x14ac:dyDescent="0.25">
      <c r="A206" s="3"/>
      <c r="B206">
        <f>'Beta+Alpha'!B205</f>
        <v>-5.5791290188538173E-3</v>
      </c>
    </row>
    <row r="207" spans="1:2" hidden="1" x14ac:dyDescent="0.25">
      <c r="A207" s="3"/>
      <c r="B207">
        <f>'Beta+Alpha'!B206</f>
        <v>1.0164608328914403E-2</v>
      </c>
    </row>
    <row r="208" spans="1:2" hidden="1" x14ac:dyDescent="0.25">
      <c r="A208" s="3"/>
      <c r="B208">
        <f>'Beta+Alpha'!B207</f>
        <v>-1.4797141356113539E-2</v>
      </c>
    </row>
    <row r="209" spans="1:2" hidden="1" x14ac:dyDescent="0.25">
      <c r="A209" s="3"/>
      <c r="B209">
        <f>'Beta+Alpha'!B208</f>
        <v>2.684589874114675E-3</v>
      </c>
    </row>
    <row r="210" spans="1:2" hidden="1" x14ac:dyDescent="0.25">
      <c r="A210" s="3"/>
      <c r="B210">
        <f>'Beta+Alpha'!B209</f>
        <v>2.8116762656964434E-2</v>
      </c>
    </row>
    <row r="211" spans="1:2" hidden="1" x14ac:dyDescent="0.25">
      <c r="A211" s="3"/>
      <c r="B211">
        <f>'Beta+Alpha'!B210</f>
        <v>1.0607076092356473E-2</v>
      </c>
    </row>
    <row r="212" spans="1:2" hidden="1" x14ac:dyDescent="0.25">
      <c r="A212" s="3"/>
      <c r="B212">
        <f>'Beta+Alpha'!B211</f>
        <v>-5.4074188420413652E-3</v>
      </c>
    </row>
    <row r="213" spans="1:2" hidden="1" x14ac:dyDescent="0.25">
      <c r="A213" s="3"/>
      <c r="B213">
        <f>'Beta+Alpha'!B212</f>
        <v>-2.1926474752310701E-2</v>
      </c>
    </row>
    <row r="214" spans="1:2" hidden="1" x14ac:dyDescent="0.25">
      <c r="A214" s="3"/>
      <c r="B214">
        <f>'Beta+Alpha'!B213</f>
        <v>1.4447630559713974E-3</v>
      </c>
    </row>
    <row r="215" spans="1:2" hidden="1" x14ac:dyDescent="0.25">
      <c r="A215" s="3"/>
      <c r="B215">
        <f>'Beta+Alpha'!B214</f>
        <v>-7.0023465281335417E-3</v>
      </c>
    </row>
    <row r="216" spans="1:2" hidden="1" x14ac:dyDescent="0.25">
      <c r="A216" s="3"/>
      <c r="B216">
        <f>'Beta+Alpha'!B215</f>
        <v>-1.21224404210985E-3</v>
      </c>
    </row>
    <row r="217" spans="1:2" hidden="1" x14ac:dyDescent="0.25">
      <c r="A217" s="3"/>
      <c r="B217">
        <f>'Beta+Alpha'!B216</f>
        <v>7.4924338413019593E-3</v>
      </c>
    </row>
    <row r="218" spans="1:2" hidden="1" x14ac:dyDescent="0.25">
      <c r="A218" s="3"/>
      <c r="B218">
        <f>'Beta+Alpha'!B217</f>
        <v>-1.8960193876810985E-2</v>
      </c>
    </row>
    <row r="219" spans="1:2" hidden="1" x14ac:dyDescent="0.25">
      <c r="A219" s="3"/>
      <c r="B219">
        <f>'Beta+Alpha'!B218</f>
        <v>3.1851306704164771E-3</v>
      </c>
    </row>
    <row r="220" spans="1:2" hidden="1" x14ac:dyDescent="0.25">
      <c r="A220" s="3"/>
      <c r="B220">
        <f>'Beta+Alpha'!B219</f>
        <v>-5.3961621570877052E-3</v>
      </c>
    </row>
    <row r="221" spans="1:2" hidden="1" x14ac:dyDescent="0.25">
      <c r="A221" s="3"/>
      <c r="B221">
        <f>'Beta+Alpha'!B220</f>
        <v>3.1921696450788631E-3</v>
      </c>
    </row>
    <row r="222" spans="1:2" hidden="1" x14ac:dyDescent="0.25">
      <c r="A222" s="3"/>
      <c r="B222">
        <f>'Beta+Alpha'!B221</f>
        <v>4.6471649654742245E-3</v>
      </c>
    </row>
    <row r="223" spans="1:2" hidden="1" x14ac:dyDescent="0.25">
      <c r="A223" s="3"/>
      <c r="B223">
        <f>'Beta+Alpha'!B222</f>
        <v>2.5299482413742271E-2</v>
      </c>
    </row>
    <row r="224" spans="1:2" hidden="1" x14ac:dyDescent="0.25">
      <c r="A224" s="3"/>
      <c r="B224">
        <f>'Beta+Alpha'!B223</f>
        <v>1.8154453998769117E-2</v>
      </c>
    </row>
    <row r="225" spans="1:2" hidden="1" x14ac:dyDescent="0.25">
      <c r="A225" s="3"/>
      <c r="B225">
        <f>'Beta+Alpha'!B224</f>
        <v>-1.5303347325816709E-2</v>
      </c>
    </row>
    <row r="226" spans="1:2" hidden="1" x14ac:dyDescent="0.25">
      <c r="A226" s="3"/>
      <c r="B226">
        <f>'Beta+Alpha'!B225</f>
        <v>2.9455097414053964E-2</v>
      </c>
    </row>
    <row r="227" spans="1:2" hidden="1" x14ac:dyDescent="0.25">
      <c r="A227" s="3"/>
      <c r="B227">
        <f>'Beta+Alpha'!B226</f>
        <v>-4.1551306319617416E-3</v>
      </c>
    </row>
    <row r="228" spans="1:2" hidden="1" x14ac:dyDescent="0.25">
      <c r="A228" s="3"/>
      <c r="B228">
        <f>'Beta+Alpha'!B227</f>
        <v>1.2642370573696091E-2</v>
      </c>
    </row>
    <row r="229" spans="1:2" hidden="1" x14ac:dyDescent="0.25">
      <c r="A229" s="3"/>
      <c r="B229">
        <f>'Beta+Alpha'!B228</f>
        <v>-2.0072170249803206E-2</v>
      </c>
    </row>
    <row r="230" spans="1:2" hidden="1" x14ac:dyDescent="0.25">
      <c r="A230" s="3"/>
      <c r="B230">
        <f>'Beta+Alpha'!B229</f>
        <v>-3.0342187245830927E-3</v>
      </c>
    </row>
    <row r="231" spans="1:2" hidden="1" x14ac:dyDescent="0.25">
      <c r="A231" s="3"/>
      <c r="B231">
        <f>'Beta+Alpha'!B230</f>
        <v>-1.8717366250677451E-3</v>
      </c>
    </row>
    <row r="232" spans="1:2" hidden="1" x14ac:dyDescent="0.25">
      <c r="A232" s="3"/>
      <c r="B232">
        <f>'Beta+Alpha'!B231</f>
        <v>-2.393767574764458E-2</v>
      </c>
    </row>
    <row r="233" spans="1:2" hidden="1" x14ac:dyDescent="0.25">
      <c r="A233" s="3"/>
      <c r="B233">
        <f>'Beta+Alpha'!B232</f>
        <v>-1.1580346821366773E-2</v>
      </c>
    </row>
    <row r="234" spans="1:2" hidden="1" x14ac:dyDescent="0.25">
      <c r="A234" s="3"/>
      <c r="B234">
        <f>'Beta+Alpha'!B233</f>
        <v>4.1167753988895824E-3</v>
      </c>
    </row>
    <row r="235" spans="1:2" hidden="1" x14ac:dyDescent="0.25">
      <c r="A235" s="3"/>
      <c r="B235">
        <f>'Beta+Alpha'!B234</f>
        <v>0</v>
      </c>
    </row>
    <row r="236" spans="1:2" hidden="1" x14ac:dyDescent="0.25">
      <c r="A236" s="3"/>
      <c r="B236">
        <f>'Beta+Alpha'!B235</f>
        <v>-6.3030996558173366E-3</v>
      </c>
    </row>
    <row r="237" spans="1:2" hidden="1" x14ac:dyDescent="0.25">
      <c r="A237" s="3"/>
      <c r="B237">
        <f>'Beta+Alpha'!B236</f>
        <v>1.304683900498271E-2</v>
      </c>
    </row>
    <row r="238" spans="1:2" hidden="1" x14ac:dyDescent="0.25">
      <c r="A238" s="3"/>
      <c r="B238">
        <f>'Beta+Alpha'!B237</f>
        <v>1.4536178745872737E-2</v>
      </c>
    </row>
    <row r="239" spans="1:2" hidden="1" x14ac:dyDescent="0.25">
      <c r="A239" s="3"/>
      <c r="B239">
        <f>'Beta+Alpha'!B238</f>
        <v>1.0355446860955778E-2</v>
      </c>
    </row>
    <row r="240" spans="1:2" hidden="1" x14ac:dyDescent="0.25">
      <c r="A240" s="3"/>
      <c r="B240">
        <f>'Beta+Alpha'!B239</f>
        <v>-1.9385950352757052E-2</v>
      </c>
    </row>
    <row r="241" spans="1:2" hidden="1" x14ac:dyDescent="0.25">
      <c r="A241" s="3"/>
      <c r="B241">
        <f>'Beta+Alpha'!B240</f>
        <v>2.622507196470818E-3</v>
      </c>
    </row>
    <row r="242" spans="1:2" hidden="1" x14ac:dyDescent="0.25">
      <c r="A242" s="3"/>
      <c r="B242">
        <f>'Beta+Alpha'!B241</f>
        <v>-1.3423044463415071E-2</v>
      </c>
    </row>
    <row r="243" spans="1:2" hidden="1" x14ac:dyDescent="0.25">
      <c r="A243" s="3"/>
      <c r="B243">
        <f>'Beta+Alpha'!B242</f>
        <v>2.6509234141149909E-3</v>
      </c>
    </row>
    <row r="244" spans="1:2" hidden="1" x14ac:dyDescent="0.25">
      <c r="A244" s="3"/>
      <c r="B244">
        <f>'Beta+Alpha'!B243</f>
        <v>9.819262461806923E-3</v>
      </c>
    </row>
    <row r="245" spans="1:2" hidden="1" x14ac:dyDescent="0.25">
      <c r="A245" s="3"/>
      <c r="B245">
        <f>'Beta+Alpha'!B244</f>
        <v>3.3309334865213899E-3</v>
      </c>
    </row>
    <row r="246" spans="1:2" hidden="1" x14ac:dyDescent="0.25">
      <c r="A246" s="3"/>
      <c r="B246">
        <f>'Beta+Alpha'!B245</f>
        <v>-1.6525295624920576E-2</v>
      </c>
    </row>
    <row r="247" spans="1:2" hidden="1" x14ac:dyDescent="0.25">
      <c r="A247" s="3"/>
      <c r="B247">
        <f>'Beta+Alpha'!B246</f>
        <v>-7.2709723227074013E-3</v>
      </c>
    </row>
    <row r="248" spans="1:2" hidden="1" x14ac:dyDescent="0.25">
      <c r="A248" s="3"/>
      <c r="B248">
        <f>'Beta+Alpha'!B247</f>
        <v>-1.7042000057829385E-3</v>
      </c>
    </row>
    <row r="249" spans="1:2" hidden="1" x14ac:dyDescent="0.25">
      <c r="A249" s="3"/>
      <c r="B249">
        <f>'Beta+Alpha'!B248</f>
        <v>4.8721071640471476E-4</v>
      </c>
    </row>
    <row r="250" spans="1:2" hidden="1" x14ac:dyDescent="0.25">
      <c r="A250" s="3"/>
      <c r="B250">
        <f>'Beta+Alpha'!B249</f>
        <v>1.3786649282632166E-2</v>
      </c>
    </row>
    <row r="251" spans="1:2" hidden="1" x14ac:dyDescent="0.25">
      <c r="A251" s="3"/>
      <c r="B251">
        <f>'Beta+Alpha'!B250</f>
        <v>6.7033767089577524E-3</v>
      </c>
    </row>
    <row r="252" spans="1:2" hidden="1" x14ac:dyDescent="0.25">
      <c r="A252" s="3"/>
      <c r="B252">
        <f>'Beta+Alpha'!B251</f>
        <v>1.0680082403401948E-2</v>
      </c>
    </row>
    <row r="253" spans="1:2" hidden="1" x14ac:dyDescent="0.25">
      <c r="A253" s="3"/>
      <c r="B253">
        <f>'Beta+Alpha'!B252</f>
        <v>-4.7227863366276356E-4</v>
      </c>
    </row>
    <row r="254" spans="1:2" hidden="1" x14ac:dyDescent="0.25">
      <c r="A254" s="3"/>
      <c r="B254">
        <f>'Beta+Alpha'!B253</f>
        <v>1.7326633006722891E-2</v>
      </c>
    </row>
    <row r="255" spans="1:2" hidden="1" x14ac:dyDescent="0.25">
      <c r="A255" s="3"/>
      <c r="B255">
        <f>'Beta+Alpha'!B254</f>
        <v>1.2456839134777005E-2</v>
      </c>
    </row>
    <row r="256" spans="1:2" x14ac:dyDescent="0.25">
      <c r="A256" s="3"/>
      <c r="B256">
        <f>'Beta+Alpha'!B255</f>
        <v>-7.5940532943071636E-3</v>
      </c>
    </row>
    <row r="257" spans="1:4" x14ac:dyDescent="0.25">
      <c r="A257" s="3"/>
      <c r="B257">
        <f>'Beta+Alpha'!B256</f>
        <v>1.9444693619490062E-2</v>
      </c>
      <c r="C257" s="27"/>
      <c r="D257" s="27"/>
    </row>
    <row r="258" spans="1:4" x14ac:dyDescent="0.25">
      <c r="A258" s="3"/>
      <c r="C258" s="28"/>
      <c r="D258" s="29"/>
    </row>
    <row r="260" spans="1:4" x14ac:dyDescent="0.25">
      <c r="A260" s="26" t="s">
        <v>40</v>
      </c>
    </row>
  </sheetData>
  <hyperlinks>
    <hyperlink ref="A260" r:id="rId1" xr:uid="{00000000-0004-0000-0100-000000000000}"/>
    <hyperlink ref="P18" r:id="rId2" xr:uid="{00000000-0004-0000-0100-000001000000}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workbookViewId="0">
      <selection activeCell="F36" sqref="F36"/>
    </sheetView>
  </sheetViews>
  <sheetFormatPr defaultRowHeight="15" x14ac:dyDescent="0.25"/>
  <sheetData>
    <row r="1" spans="1:2" x14ac:dyDescent="0.25">
      <c r="A1" s="54" t="s">
        <v>33</v>
      </c>
      <c r="B1" s="54" t="s">
        <v>59</v>
      </c>
    </row>
    <row r="2" spans="1:2" x14ac:dyDescent="0.25">
      <c r="A2" s="51">
        <v>-4.9999999999999996E-2</v>
      </c>
      <c r="B2" s="52">
        <v>0</v>
      </c>
    </row>
    <row r="3" spans="1:2" x14ac:dyDescent="0.25">
      <c r="A3" s="51">
        <v>-3.9999999999999994E-2</v>
      </c>
      <c r="B3" s="52">
        <v>2</v>
      </c>
    </row>
    <row r="4" spans="1:2" x14ac:dyDescent="0.25">
      <c r="A4" s="51">
        <v>-2.9999999999999992E-2</v>
      </c>
      <c r="B4" s="52">
        <v>4</v>
      </c>
    </row>
    <row r="5" spans="1:2" x14ac:dyDescent="0.25">
      <c r="A5" s="51">
        <v>-1.999999999999999E-2</v>
      </c>
      <c r="B5" s="52">
        <v>11</v>
      </c>
    </row>
    <row r="6" spans="1:2" x14ac:dyDescent="0.25">
      <c r="A6" s="51">
        <v>-9.9999999999999898E-3</v>
      </c>
      <c r="B6" s="52">
        <v>38</v>
      </c>
    </row>
    <row r="7" spans="1:2" x14ac:dyDescent="0.25">
      <c r="A7" s="51">
        <v>0</v>
      </c>
      <c r="B7" s="52">
        <v>59</v>
      </c>
    </row>
    <row r="8" spans="1:2" x14ac:dyDescent="0.25">
      <c r="A8" s="51">
        <v>0.01</v>
      </c>
      <c r="B8" s="52">
        <v>74</v>
      </c>
    </row>
    <row r="9" spans="1:2" x14ac:dyDescent="0.25">
      <c r="A9" s="51">
        <v>0.02</v>
      </c>
      <c r="B9" s="52">
        <v>44</v>
      </c>
    </row>
    <row r="10" spans="1:2" x14ac:dyDescent="0.25">
      <c r="A10" s="51">
        <v>0.03</v>
      </c>
      <c r="B10" s="52">
        <v>13</v>
      </c>
    </row>
    <row r="11" spans="1:2" x14ac:dyDescent="0.25">
      <c r="A11" s="51">
        <v>0.04</v>
      </c>
      <c r="B11" s="52">
        <v>5</v>
      </c>
    </row>
    <row r="12" spans="1:2" x14ac:dyDescent="0.25">
      <c r="A12" s="51">
        <v>0.05</v>
      </c>
      <c r="B12" s="52">
        <v>2</v>
      </c>
    </row>
    <row r="13" spans="1:2" ht="15.75" thickBot="1" x14ac:dyDescent="0.3">
      <c r="A13" s="53" t="s">
        <v>58</v>
      </c>
      <c r="B13" s="53">
        <v>0</v>
      </c>
    </row>
  </sheetData>
  <sortState ref="A2:A12">
    <sortCondition ref="A2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53"/>
  <sheetViews>
    <sheetView workbookViewId="0">
      <selection activeCell="E21" sqref="E21"/>
    </sheetView>
  </sheetViews>
  <sheetFormatPr defaultRowHeight="15" x14ac:dyDescent="0.25"/>
  <sheetData>
    <row r="1" spans="1:9" x14ac:dyDescent="0.25">
      <c r="A1" t="s">
        <v>41</v>
      </c>
      <c r="B1" s="24" t="s">
        <v>4</v>
      </c>
      <c r="C1" s="24"/>
      <c r="D1" s="30" t="s">
        <v>42</v>
      </c>
      <c r="E1" s="31">
        <v>0.01</v>
      </c>
      <c r="G1" s="32" t="s">
        <v>43</v>
      </c>
    </row>
    <row r="2" spans="1:9" x14ac:dyDescent="0.25">
      <c r="A2" s="33">
        <v>1</v>
      </c>
      <c r="B2">
        <v>-4.8295285326852178E-2</v>
      </c>
      <c r="D2" s="34"/>
      <c r="E2" s="35">
        <v>0.05</v>
      </c>
      <c r="G2" s="36">
        <f>E1*E3</f>
        <v>2.52</v>
      </c>
      <c r="H2" s="37" t="s">
        <v>44</v>
      </c>
      <c r="I2" s="38">
        <f>B4</f>
        <v>-3.9522502242248972E-2</v>
      </c>
    </row>
    <row r="3" spans="1:9" x14ac:dyDescent="0.25">
      <c r="A3" s="33">
        <v>2</v>
      </c>
      <c r="B3">
        <v>-4.6120801630699516E-2</v>
      </c>
      <c r="D3" s="39" t="s">
        <v>45</v>
      </c>
      <c r="E3" s="40">
        <f>COUNT(B2:B253)</f>
        <v>252</v>
      </c>
      <c r="G3" s="36">
        <f>E2*E3</f>
        <v>12.600000000000001</v>
      </c>
      <c r="H3" s="41" t="s">
        <v>46</v>
      </c>
      <c r="I3" s="42">
        <f>B14</f>
        <v>-2.1926474752310701E-2</v>
      </c>
    </row>
    <row r="4" spans="1:9" x14ac:dyDescent="0.25">
      <c r="A4" s="33">
        <v>3</v>
      </c>
      <c r="B4">
        <v>-3.9522502242248972E-2</v>
      </c>
      <c r="F4" s="43"/>
      <c r="G4" s="44"/>
    </row>
    <row r="5" spans="1:9" x14ac:dyDescent="0.25">
      <c r="A5" s="33">
        <v>4</v>
      </c>
      <c r="B5" s="64">
        <v>-3.83513389086515E-2</v>
      </c>
      <c r="F5" s="45"/>
      <c r="G5" s="46">
        <f>SUM(B2:B4)</f>
        <v>-0.13393858919980067</v>
      </c>
      <c r="H5" s="47" t="s">
        <v>47</v>
      </c>
      <c r="I5" s="47">
        <f>G5/G2</f>
        <v>-5.3150233809444711E-2</v>
      </c>
    </row>
    <row r="6" spans="1:9" x14ac:dyDescent="0.25">
      <c r="A6" s="33">
        <v>5</v>
      </c>
      <c r="B6">
        <v>-3.5572293380881796E-2</v>
      </c>
      <c r="F6" s="48"/>
      <c r="G6" s="49">
        <f>SUM(B2:B14)</f>
        <v>-0.42181955199387527</v>
      </c>
      <c r="H6" s="47" t="s">
        <v>48</v>
      </c>
      <c r="I6" s="47">
        <f>G6/G3</f>
        <v>-3.3477742221736127E-2</v>
      </c>
    </row>
    <row r="7" spans="1:9" x14ac:dyDescent="0.25">
      <c r="A7" s="33">
        <v>6</v>
      </c>
      <c r="B7">
        <v>-3.4506039308750236E-2</v>
      </c>
    </row>
    <row r="8" spans="1:9" x14ac:dyDescent="0.25">
      <c r="A8" s="33">
        <v>7</v>
      </c>
      <c r="B8">
        <v>-2.9581813756038387E-2</v>
      </c>
    </row>
    <row r="9" spans="1:9" ht="18.75" x14ac:dyDescent="0.3">
      <c r="A9" s="33">
        <v>8</v>
      </c>
      <c r="B9">
        <v>-2.9273158151669105E-2</v>
      </c>
      <c r="E9" s="66" t="s">
        <v>133</v>
      </c>
    </row>
    <row r="10" spans="1:9" x14ac:dyDescent="0.25">
      <c r="A10" s="33">
        <v>9</v>
      </c>
      <c r="B10">
        <v>-2.662539531944514E-2</v>
      </c>
    </row>
    <row r="11" spans="1:9" x14ac:dyDescent="0.25">
      <c r="A11" s="33">
        <v>10</v>
      </c>
      <c r="B11">
        <v>-2.4769095913353613E-2</v>
      </c>
    </row>
    <row r="12" spans="1:9" x14ac:dyDescent="0.25">
      <c r="A12" s="33">
        <v>11</v>
      </c>
      <c r="B12">
        <v>-2.393767574764458E-2</v>
      </c>
    </row>
    <row r="13" spans="1:9" x14ac:dyDescent="0.25">
      <c r="A13" s="33">
        <v>12</v>
      </c>
      <c r="B13">
        <v>-2.3337677555329506E-2</v>
      </c>
    </row>
    <row r="14" spans="1:9" x14ac:dyDescent="0.25">
      <c r="A14" s="33">
        <v>13</v>
      </c>
      <c r="B14">
        <v>-2.1926474752310701E-2</v>
      </c>
    </row>
    <row r="15" spans="1:9" x14ac:dyDescent="0.25">
      <c r="A15" s="33">
        <v>14</v>
      </c>
      <c r="B15" s="64">
        <v>-2.1357101648113851E-2</v>
      </c>
    </row>
    <row r="16" spans="1:9" x14ac:dyDescent="0.25">
      <c r="A16" s="33">
        <v>15</v>
      </c>
      <c r="B16">
        <v>-2.0560282095726641E-2</v>
      </c>
    </row>
    <row r="17" spans="1:2" x14ac:dyDescent="0.25">
      <c r="A17" s="33">
        <v>16</v>
      </c>
      <c r="B17">
        <v>-2.0414161427000851E-2</v>
      </c>
    </row>
    <row r="18" spans="1:2" x14ac:dyDescent="0.25">
      <c r="A18" s="33">
        <v>17</v>
      </c>
      <c r="B18">
        <v>-2.0072170249803206E-2</v>
      </c>
    </row>
    <row r="19" spans="1:2" x14ac:dyDescent="0.25">
      <c r="A19" s="33">
        <v>18</v>
      </c>
      <c r="B19">
        <v>-1.9385950352757052E-2</v>
      </c>
    </row>
    <row r="20" spans="1:2" x14ac:dyDescent="0.25">
      <c r="A20" s="33">
        <v>19</v>
      </c>
      <c r="B20">
        <v>-1.8960193876810985E-2</v>
      </c>
    </row>
    <row r="21" spans="1:2" x14ac:dyDescent="0.25">
      <c r="A21" s="33">
        <v>20</v>
      </c>
      <c r="B21">
        <v>-1.8936795340319949E-2</v>
      </c>
    </row>
    <row r="22" spans="1:2" x14ac:dyDescent="0.25">
      <c r="A22" s="33">
        <v>21</v>
      </c>
      <c r="B22">
        <v>-1.8800553752024735E-2</v>
      </c>
    </row>
    <row r="23" spans="1:2" x14ac:dyDescent="0.25">
      <c r="A23" s="33">
        <v>22</v>
      </c>
      <c r="B23">
        <v>-1.8739242765285328E-2</v>
      </c>
    </row>
    <row r="24" spans="1:2" x14ac:dyDescent="0.25">
      <c r="A24" s="33">
        <v>23</v>
      </c>
      <c r="B24">
        <v>-1.860521343267247E-2</v>
      </c>
    </row>
    <row r="25" spans="1:2" x14ac:dyDescent="0.25">
      <c r="A25" s="33">
        <v>24</v>
      </c>
      <c r="B25">
        <v>-1.8053722844299326E-2</v>
      </c>
    </row>
    <row r="26" spans="1:2" x14ac:dyDescent="0.25">
      <c r="A26" s="33">
        <v>25</v>
      </c>
      <c r="B26">
        <v>-1.7846678073641424E-2</v>
      </c>
    </row>
    <row r="27" spans="1:2" x14ac:dyDescent="0.25">
      <c r="A27" s="33">
        <v>26</v>
      </c>
      <c r="B27">
        <v>-1.7775085839573518E-2</v>
      </c>
    </row>
    <row r="28" spans="1:2" x14ac:dyDescent="0.25">
      <c r="A28" s="33">
        <v>27</v>
      </c>
      <c r="B28">
        <v>-1.7739947795211763E-2</v>
      </c>
    </row>
    <row r="29" spans="1:2" x14ac:dyDescent="0.25">
      <c r="A29" s="33">
        <v>28</v>
      </c>
      <c r="B29">
        <v>-1.747314028448867E-2</v>
      </c>
    </row>
    <row r="30" spans="1:2" x14ac:dyDescent="0.25">
      <c r="A30" s="33">
        <v>29</v>
      </c>
      <c r="B30">
        <v>-1.739598017891917E-2</v>
      </c>
    </row>
    <row r="31" spans="1:2" x14ac:dyDescent="0.25">
      <c r="A31" s="33">
        <v>30</v>
      </c>
      <c r="B31">
        <v>-1.6525295624920576E-2</v>
      </c>
    </row>
    <row r="32" spans="1:2" x14ac:dyDescent="0.25">
      <c r="A32" s="33">
        <v>31</v>
      </c>
      <c r="B32">
        <v>-1.607859445276566E-2</v>
      </c>
    </row>
    <row r="33" spans="1:2" x14ac:dyDescent="0.25">
      <c r="A33" s="33">
        <v>32</v>
      </c>
      <c r="B33">
        <v>-1.5843051513929503E-2</v>
      </c>
    </row>
    <row r="34" spans="1:2" x14ac:dyDescent="0.25">
      <c r="A34" s="33">
        <v>33</v>
      </c>
      <c r="B34">
        <v>-1.5824272591487613E-2</v>
      </c>
    </row>
    <row r="35" spans="1:2" x14ac:dyDescent="0.25">
      <c r="A35" s="33">
        <v>34</v>
      </c>
      <c r="B35">
        <v>-1.552204180039349E-2</v>
      </c>
    </row>
    <row r="36" spans="1:2" x14ac:dyDescent="0.25">
      <c r="A36" s="33">
        <v>35</v>
      </c>
      <c r="B36">
        <v>-1.5314235399461317E-2</v>
      </c>
    </row>
    <row r="37" spans="1:2" x14ac:dyDescent="0.25">
      <c r="A37" s="33">
        <v>36</v>
      </c>
      <c r="B37">
        <v>-1.5303347325816709E-2</v>
      </c>
    </row>
    <row r="38" spans="1:2" x14ac:dyDescent="0.25">
      <c r="A38" s="33">
        <v>37</v>
      </c>
      <c r="B38">
        <v>-1.5186371331000282E-2</v>
      </c>
    </row>
    <row r="39" spans="1:2" x14ac:dyDescent="0.25">
      <c r="A39" s="33">
        <v>38</v>
      </c>
      <c r="B39">
        <v>-1.5148176111539464E-2</v>
      </c>
    </row>
    <row r="40" spans="1:2" x14ac:dyDescent="0.25">
      <c r="A40" s="33">
        <v>39</v>
      </c>
      <c r="B40">
        <v>-1.5037904420817979E-2</v>
      </c>
    </row>
    <row r="41" spans="1:2" x14ac:dyDescent="0.25">
      <c r="A41" s="33">
        <v>40</v>
      </c>
      <c r="B41">
        <v>-1.4797141356113539E-2</v>
      </c>
    </row>
    <row r="42" spans="1:2" x14ac:dyDescent="0.25">
      <c r="A42" s="33">
        <v>41</v>
      </c>
      <c r="B42">
        <v>-1.3601903162813102E-2</v>
      </c>
    </row>
    <row r="43" spans="1:2" x14ac:dyDescent="0.25">
      <c r="A43" s="33">
        <v>42</v>
      </c>
      <c r="B43">
        <v>-1.3485878982706461E-2</v>
      </c>
    </row>
    <row r="44" spans="1:2" x14ac:dyDescent="0.25">
      <c r="A44" s="33">
        <v>43</v>
      </c>
      <c r="B44">
        <v>-1.3427025809592472E-2</v>
      </c>
    </row>
    <row r="45" spans="1:2" x14ac:dyDescent="0.25">
      <c r="A45" s="33">
        <v>44</v>
      </c>
      <c r="B45">
        <v>-1.3423044463415071E-2</v>
      </c>
    </row>
    <row r="46" spans="1:2" x14ac:dyDescent="0.25">
      <c r="A46" s="33">
        <v>45</v>
      </c>
      <c r="B46">
        <v>-1.3040537527544086E-2</v>
      </c>
    </row>
    <row r="47" spans="1:2" x14ac:dyDescent="0.25">
      <c r="A47" s="33">
        <v>46</v>
      </c>
      <c r="B47">
        <v>-1.3035010108348555E-2</v>
      </c>
    </row>
    <row r="48" spans="1:2" x14ac:dyDescent="0.25">
      <c r="A48" s="33">
        <v>47</v>
      </c>
      <c r="B48">
        <v>-1.2917871110534792E-2</v>
      </c>
    </row>
    <row r="49" spans="1:2" x14ac:dyDescent="0.25">
      <c r="A49" s="33">
        <v>48</v>
      </c>
      <c r="B49">
        <v>-1.2461243954381907E-2</v>
      </c>
    </row>
    <row r="50" spans="1:2" x14ac:dyDescent="0.25">
      <c r="A50" s="33">
        <v>49</v>
      </c>
      <c r="B50">
        <v>-1.2326786640865622E-2</v>
      </c>
    </row>
    <row r="51" spans="1:2" x14ac:dyDescent="0.25">
      <c r="A51" s="33">
        <v>50</v>
      </c>
      <c r="B51">
        <v>-1.165910705316415E-2</v>
      </c>
    </row>
    <row r="52" spans="1:2" x14ac:dyDescent="0.25">
      <c r="A52" s="33">
        <v>51</v>
      </c>
      <c r="B52">
        <v>-1.1580346821366773E-2</v>
      </c>
    </row>
    <row r="53" spans="1:2" x14ac:dyDescent="0.25">
      <c r="A53" s="33">
        <v>52</v>
      </c>
      <c r="B53">
        <v>-1.1341232826282455E-2</v>
      </c>
    </row>
    <row r="54" spans="1:2" x14ac:dyDescent="0.25">
      <c r="A54" s="33">
        <v>53</v>
      </c>
      <c r="B54">
        <v>-1.0769283568826409E-2</v>
      </c>
    </row>
    <row r="55" spans="1:2" x14ac:dyDescent="0.25">
      <c r="A55" s="33">
        <v>54</v>
      </c>
      <c r="B55">
        <v>-1.0588334217010546E-2</v>
      </c>
    </row>
    <row r="56" spans="1:2" x14ac:dyDescent="0.25">
      <c r="A56" s="33">
        <v>55</v>
      </c>
      <c r="B56">
        <v>-1.0270708054139282E-2</v>
      </c>
    </row>
    <row r="57" spans="1:2" x14ac:dyDescent="0.25">
      <c r="A57" s="33">
        <v>56</v>
      </c>
      <c r="B57">
        <v>-9.8855536806209416E-3</v>
      </c>
    </row>
    <row r="58" spans="1:2" x14ac:dyDescent="0.25">
      <c r="A58" s="33">
        <v>57</v>
      </c>
      <c r="B58">
        <v>-9.7005037505151163E-3</v>
      </c>
    </row>
    <row r="59" spans="1:2" x14ac:dyDescent="0.25">
      <c r="A59" s="33">
        <v>58</v>
      </c>
      <c r="B59">
        <v>-9.6858823757773032E-3</v>
      </c>
    </row>
    <row r="60" spans="1:2" x14ac:dyDescent="0.25">
      <c r="A60" s="33">
        <v>59</v>
      </c>
      <c r="B60">
        <v>-9.3510034887220091E-3</v>
      </c>
    </row>
    <row r="61" spans="1:2" x14ac:dyDescent="0.25">
      <c r="A61" s="33">
        <v>60</v>
      </c>
      <c r="B61">
        <v>-8.7980415842786285E-3</v>
      </c>
    </row>
    <row r="62" spans="1:2" x14ac:dyDescent="0.25">
      <c r="A62" s="33">
        <v>61</v>
      </c>
      <c r="B62">
        <v>-8.7947119308687677E-3</v>
      </c>
    </row>
    <row r="63" spans="1:2" x14ac:dyDescent="0.25">
      <c r="A63" s="33">
        <v>62</v>
      </c>
      <c r="B63">
        <v>-8.7848540655370098E-3</v>
      </c>
    </row>
    <row r="64" spans="1:2" x14ac:dyDescent="0.25">
      <c r="A64" s="33">
        <v>63</v>
      </c>
      <c r="B64">
        <v>-8.4550349169002295E-3</v>
      </c>
    </row>
    <row r="65" spans="1:2" x14ac:dyDescent="0.25">
      <c r="A65" s="33">
        <v>64</v>
      </c>
      <c r="B65">
        <v>-8.358209852173077E-3</v>
      </c>
    </row>
    <row r="66" spans="1:2" x14ac:dyDescent="0.25">
      <c r="A66" s="33">
        <v>65</v>
      </c>
      <c r="B66">
        <v>-8.0122269763185996E-3</v>
      </c>
    </row>
    <row r="67" spans="1:2" x14ac:dyDescent="0.25">
      <c r="A67" s="33">
        <v>66</v>
      </c>
      <c r="B67">
        <v>-7.7030090970224589E-3</v>
      </c>
    </row>
    <row r="68" spans="1:2" x14ac:dyDescent="0.25">
      <c r="A68" s="33">
        <v>67</v>
      </c>
      <c r="B68">
        <v>-7.5940532943071636E-3</v>
      </c>
    </row>
    <row r="69" spans="1:2" x14ac:dyDescent="0.25">
      <c r="A69" s="33">
        <v>68</v>
      </c>
      <c r="B69">
        <v>-7.2709723227074013E-3</v>
      </c>
    </row>
    <row r="70" spans="1:2" x14ac:dyDescent="0.25">
      <c r="A70" s="33">
        <v>69</v>
      </c>
      <c r="B70">
        <v>-7.0023465281335417E-3</v>
      </c>
    </row>
    <row r="71" spans="1:2" x14ac:dyDescent="0.25">
      <c r="A71" s="33">
        <v>70</v>
      </c>
      <c r="B71">
        <v>-6.7668413577091141E-3</v>
      </c>
    </row>
    <row r="72" spans="1:2" x14ac:dyDescent="0.25">
      <c r="A72" s="33">
        <v>71</v>
      </c>
      <c r="B72">
        <v>-6.6691863841620951E-3</v>
      </c>
    </row>
    <row r="73" spans="1:2" x14ac:dyDescent="0.25">
      <c r="A73" s="33">
        <v>72</v>
      </c>
      <c r="B73">
        <v>-6.5021542326102336E-3</v>
      </c>
    </row>
    <row r="74" spans="1:2" x14ac:dyDescent="0.25">
      <c r="A74" s="33">
        <v>73</v>
      </c>
      <c r="B74">
        <v>-6.4743084204346288E-3</v>
      </c>
    </row>
    <row r="75" spans="1:2" x14ac:dyDescent="0.25">
      <c r="A75" s="33">
        <v>74</v>
      </c>
      <c r="B75">
        <v>-6.4112832850293172E-3</v>
      </c>
    </row>
    <row r="76" spans="1:2" x14ac:dyDescent="0.25">
      <c r="A76" s="33">
        <v>75</v>
      </c>
      <c r="B76">
        <v>-6.3421966477996529E-3</v>
      </c>
    </row>
    <row r="77" spans="1:2" x14ac:dyDescent="0.25">
      <c r="A77" s="33">
        <v>76</v>
      </c>
      <c r="B77">
        <v>-6.3030996558173366E-3</v>
      </c>
    </row>
    <row r="78" spans="1:2" x14ac:dyDescent="0.25">
      <c r="A78" s="33">
        <v>77</v>
      </c>
      <c r="B78">
        <v>-6.2542420894079066E-3</v>
      </c>
    </row>
    <row r="79" spans="1:2" x14ac:dyDescent="0.25">
      <c r="A79" s="33">
        <v>78</v>
      </c>
      <c r="B79">
        <v>-5.6354334212993309E-3</v>
      </c>
    </row>
    <row r="80" spans="1:2" x14ac:dyDescent="0.25">
      <c r="A80" s="33">
        <v>79</v>
      </c>
      <c r="B80">
        <v>-5.5791290188538173E-3</v>
      </c>
    </row>
    <row r="81" spans="1:2" x14ac:dyDescent="0.25">
      <c r="A81" s="33">
        <v>80</v>
      </c>
      <c r="B81">
        <v>-5.5723706343667676E-3</v>
      </c>
    </row>
    <row r="82" spans="1:2" x14ac:dyDescent="0.25">
      <c r="A82" s="33">
        <v>81</v>
      </c>
      <c r="B82">
        <v>-5.4074188420413652E-3</v>
      </c>
    </row>
    <row r="83" spans="1:2" x14ac:dyDescent="0.25">
      <c r="A83" s="33">
        <v>82</v>
      </c>
      <c r="B83">
        <v>-5.3961621570877052E-3</v>
      </c>
    </row>
    <row r="84" spans="1:2" x14ac:dyDescent="0.25">
      <c r="A84" s="33">
        <v>83</v>
      </c>
      <c r="B84">
        <v>-5.3117363452078251E-3</v>
      </c>
    </row>
    <row r="85" spans="1:2" x14ac:dyDescent="0.25">
      <c r="A85" s="33">
        <v>84</v>
      </c>
      <c r="B85">
        <v>-5.283252676583099E-3</v>
      </c>
    </row>
    <row r="86" spans="1:2" x14ac:dyDescent="0.25">
      <c r="A86" s="33">
        <v>85</v>
      </c>
      <c r="B86">
        <v>-5.1261139481387514E-3</v>
      </c>
    </row>
    <row r="87" spans="1:2" x14ac:dyDescent="0.25">
      <c r="A87" s="33">
        <v>86</v>
      </c>
      <c r="B87">
        <v>-4.7058910374128396E-3</v>
      </c>
    </row>
    <row r="88" spans="1:2" x14ac:dyDescent="0.25">
      <c r="A88" s="33">
        <v>87</v>
      </c>
      <c r="B88">
        <v>-4.6479371536673683E-3</v>
      </c>
    </row>
    <row r="89" spans="1:2" x14ac:dyDescent="0.25">
      <c r="A89" s="33">
        <v>88</v>
      </c>
      <c r="B89">
        <v>-4.2715063081081826E-3</v>
      </c>
    </row>
    <row r="90" spans="1:2" x14ac:dyDescent="0.25">
      <c r="A90" s="33">
        <v>89</v>
      </c>
      <c r="B90">
        <v>-4.1948325320256838E-3</v>
      </c>
    </row>
    <row r="91" spans="1:2" x14ac:dyDescent="0.25">
      <c r="A91" s="33">
        <v>90</v>
      </c>
      <c r="B91">
        <v>-4.1551306319617416E-3</v>
      </c>
    </row>
    <row r="92" spans="1:2" x14ac:dyDescent="0.25">
      <c r="A92" s="33">
        <v>91</v>
      </c>
      <c r="B92">
        <v>-3.6614884401882934E-3</v>
      </c>
    </row>
    <row r="93" spans="1:2" x14ac:dyDescent="0.25">
      <c r="A93" s="33">
        <v>92</v>
      </c>
      <c r="B93">
        <v>-3.0580809135279676E-3</v>
      </c>
    </row>
    <row r="94" spans="1:2" x14ac:dyDescent="0.25">
      <c r="A94" s="33">
        <v>93</v>
      </c>
      <c r="B94">
        <v>-3.0342187245830927E-3</v>
      </c>
    </row>
    <row r="95" spans="1:2" x14ac:dyDescent="0.25">
      <c r="A95" s="33">
        <v>94</v>
      </c>
      <c r="B95">
        <v>-3.0007274704489028E-3</v>
      </c>
    </row>
    <row r="96" spans="1:2" x14ac:dyDescent="0.25">
      <c r="A96" s="33">
        <v>95</v>
      </c>
      <c r="B96">
        <v>-2.9806553559461233E-3</v>
      </c>
    </row>
    <row r="97" spans="1:2" x14ac:dyDescent="0.25">
      <c r="A97" s="33">
        <v>96</v>
      </c>
      <c r="B97">
        <v>-2.742826837894799E-3</v>
      </c>
    </row>
    <row r="98" spans="1:2" x14ac:dyDescent="0.25">
      <c r="A98" s="33">
        <v>97</v>
      </c>
      <c r="B98">
        <v>-2.6560439939839037E-3</v>
      </c>
    </row>
    <row r="99" spans="1:2" x14ac:dyDescent="0.25">
      <c r="A99" s="33">
        <v>98</v>
      </c>
      <c r="B99">
        <v>-2.2874581657375184E-3</v>
      </c>
    </row>
    <row r="100" spans="1:2" x14ac:dyDescent="0.25">
      <c r="A100" s="33">
        <v>99</v>
      </c>
      <c r="B100">
        <v>-2.0401231149441267E-3</v>
      </c>
    </row>
    <row r="101" spans="1:2" x14ac:dyDescent="0.25">
      <c r="A101" s="33">
        <v>100</v>
      </c>
      <c r="B101">
        <v>-1.8717366250677451E-3</v>
      </c>
    </row>
    <row r="102" spans="1:2" x14ac:dyDescent="0.25">
      <c r="A102" s="33">
        <v>101</v>
      </c>
      <c r="B102">
        <v>-1.7042000057829385E-3</v>
      </c>
    </row>
    <row r="103" spans="1:2" x14ac:dyDescent="0.25">
      <c r="A103" s="33">
        <v>102</v>
      </c>
      <c r="B103">
        <v>-1.4839725517768083E-3</v>
      </c>
    </row>
    <row r="104" spans="1:2" x14ac:dyDescent="0.25">
      <c r="A104" s="33">
        <v>103</v>
      </c>
      <c r="B104">
        <v>-1.3180178699639692E-3</v>
      </c>
    </row>
    <row r="105" spans="1:2" x14ac:dyDescent="0.25">
      <c r="A105" s="33">
        <v>104</v>
      </c>
      <c r="B105">
        <v>-1.2340862518683698E-3</v>
      </c>
    </row>
    <row r="106" spans="1:2" x14ac:dyDescent="0.25">
      <c r="A106" s="33">
        <v>105</v>
      </c>
      <c r="B106">
        <v>-1.21224404210985E-3</v>
      </c>
    </row>
    <row r="107" spans="1:2" x14ac:dyDescent="0.25">
      <c r="A107" s="33">
        <v>106</v>
      </c>
      <c r="B107">
        <v>-9.5856706307675336E-4</v>
      </c>
    </row>
    <row r="108" spans="1:2" x14ac:dyDescent="0.25">
      <c r="A108" s="33">
        <v>107</v>
      </c>
      <c r="B108">
        <v>-9.467456328465237E-4</v>
      </c>
    </row>
    <row r="109" spans="1:2" x14ac:dyDescent="0.25">
      <c r="A109" s="33">
        <v>108</v>
      </c>
      <c r="B109">
        <v>-8.4136875702548125E-4</v>
      </c>
    </row>
    <row r="110" spans="1:2" x14ac:dyDescent="0.25">
      <c r="A110" s="33">
        <v>109</v>
      </c>
      <c r="B110">
        <v>-5.9385396314081513E-4</v>
      </c>
    </row>
    <row r="111" spans="1:2" x14ac:dyDescent="0.25">
      <c r="A111" s="33">
        <v>110</v>
      </c>
      <c r="B111">
        <v>-5.6182584958391175E-4</v>
      </c>
    </row>
    <row r="112" spans="1:2" x14ac:dyDescent="0.25">
      <c r="A112" s="33">
        <v>111</v>
      </c>
      <c r="B112">
        <v>-4.7975534045940601E-4</v>
      </c>
    </row>
    <row r="113" spans="1:2" x14ac:dyDescent="0.25">
      <c r="A113" s="33">
        <v>112</v>
      </c>
      <c r="B113">
        <v>-4.7227863366276356E-4</v>
      </c>
    </row>
    <row r="114" spans="1:2" x14ac:dyDescent="0.25">
      <c r="A114" s="33">
        <v>113</v>
      </c>
      <c r="B114">
        <v>0</v>
      </c>
    </row>
    <row r="115" spans="1:2" x14ac:dyDescent="0.25">
      <c r="A115" s="33">
        <v>114</v>
      </c>
      <c r="B115">
        <v>0</v>
      </c>
    </row>
    <row r="116" spans="1:2" x14ac:dyDescent="0.25">
      <c r="A116" s="33">
        <v>115</v>
      </c>
      <c r="B116">
        <v>2.509223316193432E-4</v>
      </c>
    </row>
    <row r="117" spans="1:2" x14ac:dyDescent="0.25">
      <c r="A117" s="33">
        <v>116</v>
      </c>
      <c r="B117">
        <v>2.7112074605542785E-4</v>
      </c>
    </row>
    <row r="118" spans="1:2" x14ac:dyDescent="0.25">
      <c r="A118" s="33">
        <v>117</v>
      </c>
      <c r="B118">
        <v>4.8721071640471476E-4</v>
      </c>
    </row>
    <row r="119" spans="1:2" x14ac:dyDescent="0.25">
      <c r="A119" s="33">
        <v>118</v>
      </c>
      <c r="B119">
        <v>5.6837170372981219E-4</v>
      </c>
    </row>
    <row r="120" spans="1:2" x14ac:dyDescent="0.25">
      <c r="A120" s="33">
        <v>119</v>
      </c>
      <c r="B120">
        <v>9.8089761350222959E-4</v>
      </c>
    </row>
    <row r="121" spans="1:2" x14ac:dyDescent="0.25">
      <c r="A121" s="33">
        <v>120</v>
      </c>
      <c r="B121">
        <v>9.8733652815443241E-4</v>
      </c>
    </row>
    <row r="122" spans="1:2" x14ac:dyDescent="0.25">
      <c r="A122" s="33">
        <v>121</v>
      </c>
      <c r="B122">
        <v>9.8889994475586372E-4</v>
      </c>
    </row>
    <row r="123" spans="1:2" x14ac:dyDescent="0.25">
      <c r="A123" s="33">
        <v>122</v>
      </c>
      <c r="B123">
        <v>1.0770329672933087E-3</v>
      </c>
    </row>
    <row r="124" spans="1:2" x14ac:dyDescent="0.25">
      <c r="A124" s="33">
        <v>123</v>
      </c>
      <c r="B124">
        <v>1.379473230488165E-3</v>
      </c>
    </row>
    <row r="125" spans="1:2" x14ac:dyDescent="0.25">
      <c r="A125" s="33">
        <v>124</v>
      </c>
      <c r="B125">
        <v>1.4447630559713974E-3</v>
      </c>
    </row>
    <row r="126" spans="1:2" x14ac:dyDescent="0.25">
      <c r="A126" s="33">
        <v>125</v>
      </c>
      <c r="B126">
        <v>1.4598785870186517E-3</v>
      </c>
    </row>
    <row r="127" spans="1:2" x14ac:dyDescent="0.25">
      <c r="A127" s="33">
        <v>126</v>
      </c>
      <c r="B127">
        <v>2.1794414729323142E-3</v>
      </c>
    </row>
    <row r="128" spans="1:2" x14ac:dyDescent="0.25">
      <c r="A128" s="33">
        <v>127</v>
      </c>
      <c r="B128">
        <v>2.2766658176506483E-3</v>
      </c>
    </row>
    <row r="129" spans="1:2" x14ac:dyDescent="0.25">
      <c r="A129" s="33">
        <v>128</v>
      </c>
      <c r="B129">
        <v>2.4278477277958951E-3</v>
      </c>
    </row>
    <row r="130" spans="1:2" x14ac:dyDescent="0.25">
      <c r="A130" s="33">
        <v>129</v>
      </c>
      <c r="B130">
        <v>2.5131452656017312E-3</v>
      </c>
    </row>
    <row r="131" spans="1:2" x14ac:dyDescent="0.25">
      <c r="A131" s="33">
        <v>130</v>
      </c>
      <c r="B131">
        <v>2.5746152223891329E-3</v>
      </c>
    </row>
    <row r="132" spans="1:2" x14ac:dyDescent="0.25">
      <c r="A132" s="33">
        <v>131</v>
      </c>
      <c r="B132">
        <v>2.622507196470818E-3</v>
      </c>
    </row>
    <row r="133" spans="1:2" x14ac:dyDescent="0.25">
      <c r="A133" s="33">
        <v>132</v>
      </c>
      <c r="B133">
        <v>2.6509234141149909E-3</v>
      </c>
    </row>
    <row r="134" spans="1:2" x14ac:dyDescent="0.25">
      <c r="A134" s="33">
        <v>133</v>
      </c>
      <c r="B134">
        <v>2.684589874114675E-3</v>
      </c>
    </row>
    <row r="135" spans="1:2" x14ac:dyDescent="0.25">
      <c r="A135" s="33">
        <v>134</v>
      </c>
      <c r="B135">
        <v>2.722461874168879E-3</v>
      </c>
    </row>
    <row r="136" spans="1:2" x14ac:dyDescent="0.25">
      <c r="A136" s="33">
        <v>135</v>
      </c>
      <c r="B136">
        <v>2.9020334405381806E-3</v>
      </c>
    </row>
    <row r="137" spans="1:2" x14ac:dyDescent="0.25">
      <c r="A137" s="33">
        <v>136</v>
      </c>
      <c r="B137">
        <v>2.9133062252042373E-3</v>
      </c>
    </row>
    <row r="138" spans="1:2" x14ac:dyDescent="0.25">
      <c r="A138" s="33">
        <v>137</v>
      </c>
      <c r="B138">
        <v>2.9717974454348383E-3</v>
      </c>
    </row>
    <row r="139" spans="1:2" x14ac:dyDescent="0.25">
      <c r="A139" s="33">
        <v>138</v>
      </c>
      <c r="B139">
        <v>3.1239002110431554E-3</v>
      </c>
    </row>
    <row r="140" spans="1:2" x14ac:dyDescent="0.25">
      <c r="A140" s="33">
        <v>139</v>
      </c>
      <c r="B140">
        <v>3.1851306704164771E-3</v>
      </c>
    </row>
    <row r="141" spans="1:2" x14ac:dyDescent="0.25">
      <c r="A141" s="33">
        <v>140</v>
      </c>
      <c r="B141">
        <v>3.1921696450788631E-3</v>
      </c>
    </row>
    <row r="142" spans="1:2" x14ac:dyDescent="0.25">
      <c r="A142" s="33">
        <v>141</v>
      </c>
      <c r="B142">
        <v>3.2984912162937322E-3</v>
      </c>
    </row>
    <row r="143" spans="1:2" x14ac:dyDescent="0.25">
      <c r="A143" s="33">
        <v>142</v>
      </c>
      <c r="B143">
        <v>3.3309334865213899E-3</v>
      </c>
    </row>
    <row r="144" spans="1:2" x14ac:dyDescent="0.25">
      <c r="A144" s="33">
        <v>143</v>
      </c>
      <c r="B144">
        <v>3.3920712260657937E-3</v>
      </c>
    </row>
    <row r="145" spans="1:2" x14ac:dyDescent="0.25">
      <c r="A145" s="33">
        <v>144</v>
      </c>
      <c r="B145">
        <v>3.4139151708144542E-3</v>
      </c>
    </row>
    <row r="146" spans="1:2" x14ac:dyDescent="0.25">
      <c r="A146" s="33">
        <v>145</v>
      </c>
      <c r="B146">
        <v>3.62069740174759E-3</v>
      </c>
    </row>
    <row r="147" spans="1:2" x14ac:dyDescent="0.25">
      <c r="A147" s="33">
        <v>146</v>
      </c>
      <c r="B147">
        <v>3.9612773700430162E-3</v>
      </c>
    </row>
    <row r="148" spans="1:2" x14ac:dyDescent="0.25">
      <c r="A148" s="33">
        <v>147</v>
      </c>
      <c r="B148">
        <v>4.0436233569742935E-3</v>
      </c>
    </row>
    <row r="149" spans="1:2" x14ac:dyDescent="0.25">
      <c r="A149" s="33">
        <v>148</v>
      </c>
      <c r="B149">
        <v>4.1167753988895824E-3</v>
      </c>
    </row>
    <row r="150" spans="1:2" x14ac:dyDescent="0.25">
      <c r="A150" s="33">
        <v>149</v>
      </c>
      <c r="B150">
        <v>4.2212529264134217E-3</v>
      </c>
    </row>
    <row r="151" spans="1:2" x14ac:dyDescent="0.25">
      <c r="A151" s="33">
        <v>150</v>
      </c>
      <c r="B151">
        <v>4.2680673089316541E-3</v>
      </c>
    </row>
    <row r="152" spans="1:2" x14ac:dyDescent="0.25">
      <c r="A152" s="33">
        <v>151</v>
      </c>
      <c r="B152">
        <v>4.4092407059149671E-3</v>
      </c>
    </row>
    <row r="153" spans="1:2" x14ac:dyDescent="0.25">
      <c r="A153" s="33">
        <v>152</v>
      </c>
      <c r="B153">
        <v>4.4235626459864057E-3</v>
      </c>
    </row>
    <row r="154" spans="1:2" x14ac:dyDescent="0.25">
      <c r="A154" s="33">
        <v>153</v>
      </c>
      <c r="B154">
        <v>4.6471649654742245E-3</v>
      </c>
    </row>
    <row r="155" spans="1:2" x14ac:dyDescent="0.25">
      <c r="A155" s="33">
        <v>154</v>
      </c>
      <c r="B155">
        <v>4.8913142327580523E-3</v>
      </c>
    </row>
    <row r="156" spans="1:2" x14ac:dyDescent="0.25">
      <c r="A156" s="33">
        <v>155</v>
      </c>
      <c r="B156">
        <v>4.9655274440496208E-3</v>
      </c>
    </row>
    <row r="157" spans="1:2" x14ac:dyDescent="0.25">
      <c r="A157" s="33">
        <v>156</v>
      </c>
      <c r="B157">
        <v>5.1263141051785472E-3</v>
      </c>
    </row>
    <row r="158" spans="1:2" x14ac:dyDescent="0.25">
      <c r="A158" s="33">
        <v>157</v>
      </c>
      <c r="B158">
        <v>5.2008495560295432E-3</v>
      </c>
    </row>
    <row r="159" spans="1:2" x14ac:dyDescent="0.25">
      <c r="A159" s="33">
        <v>158</v>
      </c>
      <c r="B159">
        <v>5.7045218994749526E-3</v>
      </c>
    </row>
    <row r="160" spans="1:2" x14ac:dyDescent="0.25">
      <c r="A160" s="33">
        <v>159</v>
      </c>
      <c r="B160">
        <v>6.0336053456877337E-3</v>
      </c>
    </row>
    <row r="161" spans="1:2" x14ac:dyDescent="0.25">
      <c r="A161" s="33">
        <v>160</v>
      </c>
      <c r="B161">
        <v>6.0623496205993574E-3</v>
      </c>
    </row>
    <row r="162" spans="1:2" x14ac:dyDescent="0.25">
      <c r="A162" s="33">
        <v>161</v>
      </c>
      <c r="B162">
        <v>6.0728171694354712E-3</v>
      </c>
    </row>
    <row r="163" spans="1:2" x14ac:dyDescent="0.25">
      <c r="A163" s="33">
        <v>162</v>
      </c>
      <c r="B163">
        <v>6.1177234181731726E-3</v>
      </c>
    </row>
    <row r="164" spans="1:2" x14ac:dyDescent="0.25">
      <c r="A164" s="33">
        <v>163</v>
      </c>
      <c r="B164">
        <v>6.3239697938901893E-3</v>
      </c>
    </row>
    <row r="165" spans="1:2" x14ac:dyDescent="0.25">
      <c r="A165" s="33">
        <v>164</v>
      </c>
      <c r="B165">
        <v>6.4611385780488405E-3</v>
      </c>
    </row>
    <row r="166" spans="1:2" x14ac:dyDescent="0.25">
      <c r="A166" s="33">
        <v>165</v>
      </c>
      <c r="B166">
        <v>6.4743084204344839E-3</v>
      </c>
    </row>
    <row r="167" spans="1:2" x14ac:dyDescent="0.25">
      <c r="A167" s="33">
        <v>166</v>
      </c>
      <c r="B167">
        <v>6.6494762930247014E-3</v>
      </c>
    </row>
    <row r="168" spans="1:2" x14ac:dyDescent="0.25">
      <c r="A168" s="33">
        <v>167</v>
      </c>
      <c r="B168">
        <v>6.7033767089577524E-3</v>
      </c>
    </row>
    <row r="169" spans="1:2" x14ac:dyDescent="0.25">
      <c r="A169" s="33">
        <v>168</v>
      </c>
      <c r="B169">
        <v>6.7190064285218868E-3</v>
      </c>
    </row>
    <row r="170" spans="1:2" x14ac:dyDescent="0.25">
      <c r="A170" s="33">
        <v>169</v>
      </c>
      <c r="B170">
        <v>7.0289016069876734E-3</v>
      </c>
    </row>
    <row r="171" spans="1:2" x14ac:dyDescent="0.25">
      <c r="A171" s="33">
        <v>170</v>
      </c>
      <c r="B171">
        <v>7.0469036618534125E-3</v>
      </c>
    </row>
    <row r="172" spans="1:2" x14ac:dyDescent="0.25">
      <c r="A172" s="33">
        <v>171</v>
      </c>
      <c r="B172">
        <v>7.0968887693582091E-3</v>
      </c>
    </row>
    <row r="173" spans="1:2" x14ac:dyDescent="0.25">
      <c r="A173" s="33">
        <v>172</v>
      </c>
      <c r="B173">
        <v>7.2806036235701036E-3</v>
      </c>
    </row>
    <row r="174" spans="1:2" x14ac:dyDescent="0.25">
      <c r="A174" s="33">
        <v>173</v>
      </c>
      <c r="B174">
        <v>7.3571922124307677E-3</v>
      </c>
    </row>
    <row r="175" spans="1:2" x14ac:dyDescent="0.25">
      <c r="A175" s="33">
        <v>174</v>
      </c>
      <c r="B175">
        <v>7.4924338413019593E-3</v>
      </c>
    </row>
    <row r="176" spans="1:2" x14ac:dyDescent="0.25">
      <c r="A176" s="33">
        <v>175</v>
      </c>
      <c r="B176">
        <v>7.7491203354565765E-3</v>
      </c>
    </row>
    <row r="177" spans="1:2" x14ac:dyDescent="0.25">
      <c r="A177" s="33">
        <v>176</v>
      </c>
      <c r="B177">
        <v>7.8289283985183058E-3</v>
      </c>
    </row>
    <row r="178" spans="1:2" x14ac:dyDescent="0.25">
      <c r="A178" s="33">
        <v>177</v>
      </c>
      <c r="B178">
        <v>7.9870565693983177E-3</v>
      </c>
    </row>
    <row r="179" spans="1:2" x14ac:dyDescent="0.25">
      <c r="A179" s="33">
        <v>178</v>
      </c>
      <c r="B179">
        <v>8.1091978961535301E-3</v>
      </c>
    </row>
    <row r="180" spans="1:2" x14ac:dyDescent="0.25">
      <c r="A180" s="33">
        <v>179</v>
      </c>
      <c r="B180">
        <v>8.1770537393886095E-3</v>
      </c>
    </row>
    <row r="181" spans="1:2" x14ac:dyDescent="0.25">
      <c r="A181" s="33">
        <v>180</v>
      </c>
      <c r="B181">
        <v>8.2988030172554579E-3</v>
      </c>
    </row>
    <row r="182" spans="1:2" x14ac:dyDescent="0.25">
      <c r="A182" s="33">
        <v>181</v>
      </c>
      <c r="B182">
        <v>8.4451569982638731E-3</v>
      </c>
    </row>
    <row r="183" spans="1:2" x14ac:dyDescent="0.25">
      <c r="A183" s="33">
        <v>182</v>
      </c>
      <c r="B183">
        <v>9.1001888462157281E-3</v>
      </c>
    </row>
    <row r="184" spans="1:2" x14ac:dyDescent="0.25">
      <c r="A184" s="33">
        <v>183</v>
      </c>
      <c r="B184">
        <v>9.3721936356982415E-3</v>
      </c>
    </row>
    <row r="185" spans="1:2" x14ac:dyDescent="0.25">
      <c r="A185" s="33">
        <v>184</v>
      </c>
      <c r="B185">
        <v>9.5912142420065179E-3</v>
      </c>
    </row>
    <row r="186" spans="1:2" x14ac:dyDescent="0.25">
      <c r="A186" s="33">
        <v>185</v>
      </c>
      <c r="B186">
        <v>9.7197026879832886E-3</v>
      </c>
    </row>
    <row r="187" spans="1:2" x14ac:dyDescent="0.25">
      <c r="A187" s="33">
        <v>186</v>
      </c>
      <c r="B187">
        <v>9.8066710685364537E-3</v>
      </c>
    </row>
    <row r="188" spans="1:2" x14ac:dyDescent="0.25">
      <c r="A188" s="33">
        <v>187</v>
      </c>
      <c r="B188">
        <v>9.819262461806923E-3</v>
      </c>
    </row>
    <row r="189" spans="1:2" x14ac:dyDescent="0.25">
      <c r="A189" s="33">
        <v>188</v>
      </c>
      <c r="B189">
        <v>9.9988641844591334E-3</v>
      </c>
    </row>
    <row r="190" spans="1:2" x14ac:dyDescent="0.25">
      <c r="A190" s="33">
        <v>189</v>
      </c>
      <c r="B190">
        <v>1.0164608328914403E-2</v>
      </c>
    </row>
    <row r="191" spans="1:2" x14ac:dyDescent="0.25">
      <c r="A191" s="33">
        <v>190</v>
      </c>
      <c r="B191">
        <v>1.0355446860955778E-2</v>
      </c>
    </row>
    <row r="192" spans="1:2" x14ac:dyDescent="0.25">
      <c r="A192" s="33">
        <v>191</v>
      </c>
      <c r="B192">
        <v>1.0607076092356473E-2</v>
      </c>
    </row>
    <row r="193" spans="1:2" x14ac:dyDescent="0.25">
      <c r="A193" s="33">
        <v>192</v>
      </c>
      <c r="B193">
        <v>1.0608405427054334E-2</v>
      </c>
    </row>
    <row r="194" spans="1:2" x14ac:dyDescent="0.25">
      <c r="A194" s="33">
        <v>193</v>
      </c>
      <c r="B194">
        <v>1.0680082403401948E-2</v>
      </c>
    </row>
    <row r="195" spans="1:2" x14ac:dyDescent="0.25">
      <c r="A195" s="33">
        <v>194</v>
      </c>
      <c r="B195">
        <v>1.0702920578211006E-2</v>
      </c>
    </row>
    <row r="196" spans="1:2" x14ac:dyDescent="0.25">
      <c r="A196" s="33">
        <v>195</v>
      </c>
      <c r="B196">
        <v>1.0814163391908022E-2</v>
      </c>
    </row>
    <row r="197" spans="1:2" x14ac:dyDescent="0.25">
      <c r="A197" s="33">
        <v>196</v>
      </c>
      <c r="B197">
        <v>1.0865101857899767E-2</v>
      </c>
    </row>
    <row r="198" spans="1:2" x14ac:dyDescent="0.25">
      <c r="A198" s="33">
        <v>197</v>
      </c>
      <c r="B198">
        <v>1.1123641147075399E-2</v>
      </c>
    </row>
    <row r="199" spans="1:2" x14ac:dyDescent="0.25">
      <c r="A199" s="33">
        <v>198</v>
      </c>
      <c r="B199">
        <v>1.1221010068317064E-2</v>
      </c>
    </row>
    <row r="200" spans="1:2" x14ac:dyDescent="0.25">
      <c r="A200" s="33">
        <v>199</v>
      </c>
      <c r="B200">
        <v>1.145993442197042E-2</v>
      </c>
    </row>
    <row r="201" spans="1:2" x14ac:dyDescent="0.25">
      <c r="A201" s="33">
        <v>200</v>
      </c>
      <c r="B201">
        <v>1.1600796662727069E-2</v>
      </c>
    </row>
    <row r="202" spans="1:2" x14ac:dyDescent="0.25">
      <c r="A202" s="33">
        <v>201</v>
      </c>
      <c r="B202">
        <v>1.2147865616168641E-2</v>
      </c>
    </row>
    <row r="203" spans="1:2" x14ac:dyDescent="0.25">
      <c r="A203" s="33">
        <v>202</v>
      </c>
      <c r="B203">
        <v>1.2456839134777005E-2</v>
      </c>
    </row>
    <row r="204" spans="1:2" x14ac:dyDescent="0.25">
      <c r="A204" s="33">
        <v>203</v>
      </c>
      <c r="B204">
        <v>1.2464693607445907E-2</v>
      </c>
    </row>
    <row r="205" spans="1:2" x14ac:dyDescent="0.25">
      <c r="A205" s="33">
        <v>204</v>
      </c>
      <c r="B205">
        <v>1.2544697469253501E-2</v>
      </c>
    </row>
    <row r="206" spans="1:2" x14ac:dyDescent="0.25">
      <c r="A206" s="33">
        <v>205</v>
      </c>
      <c r="B206">
        <v>1.2560575915258436E-2</v>
      </c>
    </row>
    <row r="207" spans="1:2" x14ac:dyDescent="0.25">
      <c r="A207" s="33">
        <v>206</v>
      </c>
      <c r="B207">
        <v>1.2575103565603108E-2</v>
      </c>
    </row>
    <row r="208" spans="1:2" x14ac:dyDescent="0.25">
      <c r="A208" s="33">
        <v>207</v>
      </c>
      <c r="B208">
        <v>1.2642370573696091E-2</v>
      </c>
    </row>
    <row r="209" spans="1:2" x14ac:dyDescent="0.25">
      <c r="A209" s="33">
        <v>208</v>
      </c>
      <c r="B209">
        <v>1.304683900498271E-2</v>
      </c>
    </row>
    <row r="210" spans="1:2" x14ac:dyDescent="0.25">
      <c r="A210" s="33">
        <v>209</v>
      </c>
      <c r="B210">
        <v>1.3092164925012891E-2</v>
      </c>
    </row>
    <row r="211" spans="1:2" x14ac:dyDescent="0.25">
      <c r="A211" s="33">
        <v>210</v>
      </c>
      <c r="B211">
        <v>1.346077531512594E-2</v>
      </c>
    </row>
    <row r="212" spans="1:2" x14ac:dyDescent="0.25">
      <c r="A212" s="33">
        <v>211</v>
      </c>
      <c r="B212">
        <v>1.3585463247062599E-2</v>
      </c>
    </row>
    <row r="213" spans="1:2" x14ac:dyDescent="0.25">
      <c r="A213" s="33">
        <v>212</v>
      </c>
      <c r="B213">
        <v>1.3786649282632166E-2</v>
      </c>
    </row>
    <row r="214" spans="1:2" x14ac:dyDescent="0.25">
      <c r="A214" s="33">
        <v>213</v>
      </c>
      <c r="B214">
        <v>1.3982526210269325E-2</v>
      </c>
    </row>
    <row r="215" spans="1:2" x14ac:dyDescent="0.25">
      <c r="A215" s="33">
        <v>214</v>
      </c>
      <c r="B215">
        <v>1.4104605783655648E-2</v>
      </c>
    </row>
    <row r="216" spans="1:2" x14ac:dyDescent="0.25">
      <c r="A216" s="33">
        <v>215</v>
      </c>
      <c r="B216">
        <v>1.4536178745872737E-2</v>
      </c>
    </row>
    <row r="217" spans="1:2" x14ac:dyDescent="0.25">
      <c r="A217" s="33">
        <v>216</v>
      </c>
      <c r="B217">
        <v>1.4996844870061362E-2</v>
      </c>
    </row>
    <row r="218" spans="1:2" x14ac:dyDescent="0.25">
      <c r="A218" s="33">
        <v>217</v>
      </c>
      <c r="B218">
        <v>1.5058463874201317E-2</v>
      </c>
    </row>
    <row r="219" spans="1:2" x14ac:dyDescent="0.25">
      <c r="A219" s="33">
        <v>218</v>
      </c>
      <c r="B219">
        <v>1.5400080141754117E-2</v>
      </c>
    </row>
    <row r="220" spans="1:2" x14ac:dyDescent="0.25">
      <c r="A220" s="33">
        <v>219</v>
      </c>
      <c r="B220">
        <v>1.5755654933101576E-2</v>
      </c>
    </row>
    <row r="221" spans="1:2" x14ac:dyDescent="0.25">
      <c r="A221" s="33">
        <v>220</v>
      </c>
      <c r="B221">
        <v>1.6142905520075895E-2</v>
      </c>
    </row>
    <row r="222" spans="1:2" x14ac:dyDescent="0.25">
      <c r="A222" s="33">
        <v>221</v>
      </c>
      <c r="B222">
        <v>1.6359832583113985E-2</v>
      </c>
    </row>
    <row r="223" spans="1:2" x14ac:dyDescent="0.25">
      <c r="A223" s="33">
        <v>222</v>
      </c>
      <c r="B223">
        <v>1.6380547954203378E-2</v>
      </c>
    </row>
    <row r="224" spans="1:2" x14ac:dyDescent="0.25">
      <c r="A224" s="33">
        <v>223</v>
      </c>
      <c r="B224">
        <v>1.6441780445047665E-2</v>
      </c>
    </row>
    <row r="225" spans="1:2" x14ac:dyDescent="0.25">
      <c r="A225" s="33">
        <v>224</v>
      </c>
      <c r="B225">
        <v>1.6455824077020089E-2</v>
      </c>
    </row>
    <row r="226" spans="1:2" x14ac:dyDescent="0.25">
      <c r="A226" s="33">
        <v>225</v>
      </c>
      <c r="B226">
        <v>1.6711903838170308E-2</v>
      </c>
    </row>
    <row r="227" spans="1:2" x14ac:dyDescent="0.25">
      <c r="A227" s="33">
        <v>226</v>
      </c>
      <c r="B227">
        <v>1.7326633006722891E-2</v>
      </c>
    </row>
    <row r="228" spans="1:2" x14ac:dyDescent="0.25">
      <c r="A228" s="33">
        <v>227</v>
      </c>
      <c r="B228">
        <v>1.8154453998769117E-2</v>
      </c>
    </row>
    <row r="229" spans="1:2" x14ac:dyDescent="0.25">
      <c r="A229" s="33">
        <v>228</v>
      </c>
      <c r="B229">
        <v>1.8750621241717915E-2</v>
      </c>
    </row>
    <row r="230" spans="1:2" x14ac:dyDescent="0.25">
      <c r="A230" s="33">
        <v>229</v>
      </c>
      <c r="B230">
        <v>1.934822629642325E-2</v>
      </c>
    </row>
    <row r="231" spans="1:2" x14ac:dyDescent="0.25">
      <c r="A231" s="33">
        <v>230</v>
      </c>
      <c r="B231">
        <v>1.9444693619490062E-2</v>
      </c>
    </row>
    <row r="232" spans="1:2" x14ac:dyDescent="0.25">
      <c r="A232" s="33">
        <v>231</v>
      </c>
      <c r="B232">
        <v>1.9477883600908411E-2</v>
      </c>
    </row>
    <row r="233" spans="1:2" x14ac:dyDescent="0.25">
      <c r="A233" s="33">
        <v>232</v>
      </c>
      <c r="B233">
        <v>1.961714146613603E-2</v>
      </c>
    </row>
    <row r="234" spans="1:2" x14ac:dyDescent="0.25">
      <c r="A234" s="33">
        <v>233</v>
      </c>
      <c r="B234">
        <v>2.014445097287566E-2</v>
      </c>
    </row>
    <row r="235" spans="1:2" x14ac:dyDescent="0.25">
      <c r="A235" s="33">
        <v>234</v>
      </c>
      <c r="B235">
        <v>2.0151071811598267E-2</v>
      </c>
    </row>
    <row r="236" spans="1:2" x14ac:dyDescent="0.25">
      <c r="A236" s="33">
        <v>235</v>
      </c>
      <c r="B236">
        <v>2.0173984295841614E-2</v>
      </c>
    </row>
    <row r="237" spans="1:2" x14ac:dyDescent="0.25">
      <c r="A237" s="33">
        <v>236</v>
      </c>
      <c r="B237">
        <v>2.0550626033359543E-2</v>
      </c>
    </row>
    <row r="238" spans="1:2" x14ac:dyDescent="0.25">
      <c r="A238" s="33">
        <v>237</v>
      </c>
      <c r="B238">
        <v>2.1042602928625507E-2</v>
      </c>
    </row>
    <row r="239" spans="1:2" x14ac:dyDescent="0.25">
      <c r="A239" s="33">
        <v>238</v>
      </c>
      <c r="B239">
        <v>2.2195135853873751E-2</v>
      </c>
    </row>
    <row r="240" spans="1:2" x14ac:dyDescent="0.25">
      <c r="A240" s="33">
        <v>239</v>
      </c>
      <c r="B240">
        <v>2.2311819063670611E-2</v>
      </c>
    </row>
    <row r="241" spans="1:2" x14ac:dyDescent="0.25">
      <c r="A241" s="33">
        <v>240</v>
      </c>
      <c r="B241">
        <v>2.5299482413742271E-2</v>
      </c>
    </row>
    <row r="242" spans="1:2" x14ac:dyDescent="0.25">
      <c r="A242" s="33">
        <v>241</v>
      </c>
      <c r="B242">
        <v>2.6097514510552686E-2</v>
      </c>
    </row>
    <row r="243" spans="1:2" x14ac:dyDescent="0.25">
      <c r="A243" s="33">
        <v>242</v>
      </c>
      <c r="B243">
        <v>2.6723655405033506E-2</v>
      </c>
    </row>
    <row r="244" spans="1:2" x14ac:dyDescent="0.25">
      <c r="A244" s="33">
        <v>243</v>
      </c>
      <c r="B244">
        <v>2.7081862554696506E-2</v>
      </c>
    </row>
    <row r="245" spans="1:2" x14ac:dyDescent="0.25">
      <c r="A245" s="33">
        <v>244</v>
      </c>
      <c r="B245">
        <v>2.8116762656964434E-2</v>
      </c>
    </row>
    <row r="246" spans="1:2" x14ac:dyDescent="0.25">
      <c r="A246" s="33">
        <v>245</v>
      </c>
      <c r="B246">
        <v>2.9455097414053964E-2</v>
      </c>
    </row>
    <row r="247" spans="1:2" x14ac:dyDescent="0.25">
      <c r="A247" s="33">
        <v>246</v>
      </c>
      <c r="B247">
        <v>3.0049873470955064E-2</v>
      </c>
    </row>
    <row r="248" spans="1:2" x14ac:dyDescent="0.25">
      <c r="A248" s="33">
        <v>247</v>
      </c>
      <c r="B248">
        <v>3.0058052635882938E-2</v>
      </c>
    </row>
    <row r="249" spans="1:2" x14ac:dyDescent="0.25">
      <c r="A249" s="33">
        <v>248</v>
      </c>
      <c r="B249">
        <v>3.337857358564237E-2</v>
      </c>
    </row>
    <row r="250" spans="1:2" x14ac:dyDescent="0.25">
      <c r="A250" s="33">
        <v>249</v>
      </c>
      <c r="B250">
        <v>3.4069257013353643E-2</v>
      </c>
    </row>
    <row r="251" spans="1:2" x14ac:dyDescent="0.25">
      <c r="A251" s="33">
        <v>250</v>
      </c>
      <c r="B251">
        <v>3.4298111740691264E-2</v>
      </c>
    </row>
    <row r="252" spans="1:2" x14ac:dyDescent="0.25">
      <c r="A252" s="33">
        <v>251</v>
      </c>
      <c r="B252">
        <v>4.5359931314694395E-2</v>
      </c>
    </row>
    <row r="253" spans="1:2" x14ac:dyDescent="0.25">
      <c r="A253" s="33">
        <v>252</v>
      </c>
      <c r="B253">
        <v>4.8855943468400505E-2</v>
      </c>
    </row>
  </sheetData>
  <sortState ref="A2:B253">
    <sortCondition ref="B1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54"/>
  <sheetViews>
    <sheetView workbookViewId="0">
      <selection activeCell="C36" sqref="C36"/>
    </sheetView>
  </sheetViews>
  <sheetFormatPr defaultRowHeight="15" x14ac:dyDescent="0.25"/>
  <cols>
    <col min="1" max="1" width="10.7109375" bestFit="1" customWidth="1"/>
  </cols>
  <sheetData>
    <row r="1" spans="1:7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25">
      <c r="A2" s="3">
        <v>42724</v>
      </c>
      <c r="B2">
        <v>2266.5</v>
      </c>
      <c r="C2">
        <v>2272.5600589999999</v>
      </c>
      <c r="D2">
        <v>2266.139893</v>
      </c>
      <c r="E2">
        <v>2270.76001</v>
      </c>
      <c r="F2">
        <v>2270.76001</v>
      </c>
      <c r="G2">
        <v>3298780000</v>
      </c>
    </row>
    <row r="3" spans="1:7" x14ac:dyDescent="0.25">
      <c r="A3" s="3">
        <v>42725</v>
      </c>
      <c r="B3">
        <v>2270.540039</v>
      </c>
      <c r="C3">
        <v>2271.2299800000001</v>
      </c>
      <c r="D3">
        <v>2265.1499020000001</v>
      </c>
      <c r="E3">
        <v>2265.179932</v>
      </c>
      <c r="F3">
        <v>2265.179932</v>
      </c>
      <c r="G3">
        <v>2852230000</v>
      </c>
    </row>
    <row r="4" spans="1:7" x14ac:dyDescent="0.25">
      <c r="A4" s="3">
        <v>42726</v>
      </c>
      <c r="B4">
        <v>2262.929932</v>
      </c>
      <c r="C4">
        <v>2263.179932</v>
      </c>
      <c r="D4">
        <v>2256.080078</v>
      </c>
      <c r="E4">
        <v>2260.959961</v>
      </c>
      <c r="F4">
        <v>2260.959961</v>
      </c>
      <c r="G4">
        <v>2876320000</v>
      </c>
    </row>
    <row r="5" spans="1:7" x14ac:dyDescent="0.25">
      <c r="A5" s="3">
        <v>42727</v>
      </c>
      <c r="B5">
        <v>2260.25</v>
      </c>
      <c r="C5">
        <v>2263.790039</v>
      </c>
      <c r="D5">
        <v>2258.8400879999999</v>
      </c>
      <c r="E5">
        <v>2263.790039</v>
      </c>
      <c r="F5">
        <v>2263.790039</v>
      </c>
      <c r="G5">
        <v>2020550000</v>
      </c>
    </row>
    <row r="6" spans="1:7" x14ac:dyDescent="0.25">
      <c r="A6" s="3">
        <v>42731</v>
      </c>
      <c r="B6">
        <v>2266.2299800000001</v>
      </c>
      <c r="C6">
        <v>2273.820068</v>
      </c>
      <c r="D6">
        <v>2266.1499020000001</v>
      </c>
      <c r="E6">
        <v>2268.8798830000001</v>
      </c>
      <c r="F6">
        <v>2268.8798830000001</v>
      </c>
      <c r="G6">
        <v>1987080000</v>
      </c>
    </row>
    <row r="7" spans="1:7" x14ac:dyDescent="0.25">
      <c r="A7" s="3">
        <v>42732</v>
      </c>
      <c r="B7">
        <v>2270.2299800000001</v>
      </c>
      <c r="C7">
        <v>2271.3100589999999</v>
      </c>
      <c r="D7">
        <v>2249.110107</v>
      </c>
      <c r="E7">
        <v>2249.919922</v>
      </c>
      <c r="F7">
        <v>2249.919922</v>
      </c>
      <c r="G7">
        <v>2392360000</v>
      </c>
    </row>
    <row r="8" spans="1:7" x14ac:dyDescent="0.25">
      <c r="A8" s="3">
        <v>42733</v>
      </c>
      <c r="B8">
        <v>2249.5</v>
      </c>
      <c r="C8">
        <v>2254.51001</v>
      </c>
      <c r="D8">
        <v>2244.5600589999999</v>
      </c>
      <c r="E8">
        <v>2249.26001</v>
      </c>
      <c r="F8">
        <v>2249.26001</v>
      </c>
      <c r="G8">
        <v>2336370000</v>
      </c>
    </row>
    <row r="9" spans="1:7" x14ac:dyDescent="0.25">
      <c r="A9" s="3">
        <v>42734</v>
      </c>
      <c r="B9">
        <v>2251.610107</v>
      </c>
      <c r="C9">
        <v>2253.580078</v>
      </c>
      <c r="D9">
        <v>2233.6201169999999</v>
      </c>
      <c r="E9">
        <v>2238.830078</v>
      </c>
      <c r="F9">
        <v>2238.830078</v>
      </c>
      <c r="G9">
        <v>2670900000</v>
      </c>
    </row>
    <row r="10" spans="1:7" x14ac:dyDescent="0.25">
      <c r="A10" s="3">
        <v>42738</v>
      </c>
      <c r="B10">
        <v>2251.570068</v>
      </c>
      <c r="C10">
        <v>2263.8798830000001</v>
      </c>
      <c r="D10">
        <v>2245.1298830000001</v>
      </c>
      <c r="E10">
        <v>2257.830078</v>
      </c>
      <c r="F10">
        <v>2257.830078</v>
      </c>
      <c r="G10">
        <v>3770530000</v>
      </c>
    </row>
    <row r="11" spans="1:7" x14ac:dyDescent="0.25">
      <c r="A11" s="3">
        <v>42739</v>
      </c>
      <c r="B11">
        <v>2261.6000979999999</v>
      </c>
      <c r="C11">
        <v>2272.820068</v>
      </c>
      <c r="D11">
        <v>2261.6000979999999</v>
      </c>
      <c r="E11">
        <v>2270.75</v>
      </c>
      <c r="F11">
        <v>2270.75</v>
      </c>
      <c r="G11">
        <v>3764890000</v>
      </c>
    </row>
    <row r="12" spans="1:7" x14ac:dyDescent="0.25">
      <c r="A12" s="3">
        <v>42740</v>
      </c>
      <c r="B12">
        <v>2268.179932</v>
      </c>
      <c r="C12">
        <v>2271.5</v>
      </c>
      <c r="D12">
        <v>2260.4499510000001</v>
      </c>
      <c r="E12">
        <v>2269</v>
      </c>
      <c r="F12">
        <v>2269</v>
      </c>
      <c r="G12">
        <v>3761820000</v>
      </c>
    </row>
    <row r="13" spans="1:7" x14ac:dyDescent="0.25">
      <c r="A13" s="3">
        <v>42741</v>
      </c>
      <c r="B13">
        <v>2271.139893</v>
      </c>
      <c r="C13">
        <v>2282.1000979999999</v>
      </c>
      <c r="D13">
        <v>2264.0600589999999</v>
      </c>
      <c r="E13">
        <v>2276.9799800000001</v>
      </c>
      <c r="F13">
        <v>2276.9799800000001</v>
      </c>
      <c r="G13">
        <v>3339890000</v>
      </c>
    </row>
    <row r="14" spans="1:7" x14ac:dyDescent="0.25">
      <c r="A14" s="3">
        <v>42744</v>
      </c>
      <c r="B14">
        <v>2273.5900879999999</v>
      </c>
      <c r="C14">
        <v>2275.48999</v>
      </c>
      <c r="D14">
        <v>2268.8999020000001</v>
      </c>
      <c r="E14">
        <v>2268.8999020000001</v>
      </c>
      <c r="F14">
        <v>2268.8999020000001</v>
      </c>
      <c r="G14">
        <v>3217610000</v>
      </c>
    </row>
    <row r="15" spans="1:7" x14ac:dyDescent="0.25">
      <c r="A15" s="3">
        <v>42745</v>
      </c>
      <c r="B15">
        <v>2269.719971</v>
      </c>
      <c r="C15">
        <v>2279.2700199999999</v>
      </c>
      <c r="D15">
        <v>2265.2700199999999</v>
      </c>
      <c r="E15">
        <v>2268.8999020000001</v>
      </c>
      <c r="F15">
        <v>2268.8999020000001</v>
      </c>
      <c r="G15">
        <v>3638790000</v>
      </c>
    </row>
    <row r="16" spans="1:7" x14ac:dyDescent="0.25">
      <c r="A16" s="3">
        <v>42746</v>
      </c>
      <c r="B16">
        <v>2268.6000979999999</v>
      </c>
      <c r="C16">
        <v>2275.320068</v>
      </c>
      <c r="D16">
        <v>2260.830078</v>
      </c>
      <c r="E16">
        <v>2275.320068</v>
      </c>
      <c r="F16">
        <v>2275.320068</v>
      </c>
      <c r="G16">
        <v>3620410000</v>
      </c>
    </row>
    <row r="17" spans="1:7" x14ac:dyDescent="0.25">
      <c r="A17" s="3">
        <v>42747</v>
      </c>
      <c r="B17">
        <v>2271.139893</v>
      </c>
      <c r="C17">
        <v>2271.780029</v>
      </c>
      <c r="D17">
        <v>2254.25</v>
      </c>
      <c r="E17">
        <v>2270.4399410000001</v>
      </c>
      <c r="F17">
        <v>2270.4399410000001</v>
      </c>
      <c r="G17">
        <v>3462130000</v>
      </c>
    </row>
    <row r="18" spans="1:7" x14ac:dyDescent="0.25">
      <c r="A18" s="3">
        <v>42748</v>
      </c>
      <c r="B18">
        <v>2272.73999</v>
      </c>
      <c r="C18">
        <v>2278.679932</v>
      </c>
      <c r="D18">
        <v>2271.51001</v>
      </c>
      <c r="E18">
        <v>2274.639893</v>
      </c>
      <c r="F18">
        <v>2274.639893</v>
      </c>
      <c r="G18">
        <v>3081270000</v>
      </c>
    </row>
    <row r="19" spans="1:7" x14ac:dyDescent="0.25">
      <c r="A19" s="3">
        <v>42752</v>
      </c>
      <c r="B19">
        <v>2269.139893</v>
      </c>
      <c r="C19">
        <v>2272.080078</v>
      </c>
      <c r="D19">
        <v>2262.8100589999999</v>
      </c>
      <c r="E19">
        <v>2267.889893</v>
      </c>
      <c r="F19">
        <v>2267.889893</v>
      </c>
      <c r="G19">
        <v>3584990000</v>
      </c>
    </row>
    <row r="20" spans="1:7" x14ac:dyDescent="0.25">
      <c r="A20" s="3">
        <v>42753</v>
      </c>
      <c r="B20">
        <v>2269.139893</v>
      </c>
      <c r="C20">
        <v>2272.01001</v>
      </c>
      <c r="D20">
        <v>2263.3500979999999</v>
      </c>
      <c r="E20">
        <v>2271.889893</v>
      </c>
      <c r="F20">
        <v>2271.889893</v>
      </c>
      <c r="G20">
        <v>3315250000</v>
      </c>
    </row>
    <row r="21" spans="1:7" x14ac:dyDescent="0.25">
      <c r="A21" s="3">
        <v>42754</v>
      </c>
      <c r="B21">
        <v>2271.8999020000001</v>
      </c>
      <c r="C21">
        <v>2274.330078</v>
      </c>
      <c r="D21">
        <v>2258.4099120000001</v>
      </c>
      <c r="E21">
        <v>2263.6899410000001</v>
      </c>
      <c r="F21">
        <v>2263.6899410000001</v>
      </c>
      <c r="G21">
        <v>3165970000</v>
      </c>
    </row>
    <row r="22" spans="1:7" x14ac:dyDescent="0.25">
      <c r="A22" s="3">
        <v>42755</v>
      </c>
      <c r="B22">
        <v>2269.959961</v>
      </c>
      <c r="C22">
        <v>2276.959961</v>
      </c>
      <c r="D22">
        <v>2265.01001</v>
      </c>
      <c r="E22">
        <v>2271.3100589999999</v>
      </c>
      <c r="F22">
        <v>2271.3100589999999</v>
      </c>
      <c r="G22">
        <v>3524970000</v>
      </c>
    </row>
    <row r="23" spans="1:7" x14ac:dyDescent="0.25">
      <c r="A23" s="3">
        <v>42758</v>
      </c>
      <c r="B23">
        <v>2267.780029</v>
      </c>
      <c r="C23">
        <v>2271.780029</v>
      </c>
      <c r="D23">
        <v>2257.0200199999999</v>
      </c>
      <c r="E23">
        <v>2265.1999510000001</v>
      </c>
      <c r="F23">
        <v>2265.1999510000001</v>
      </c>
      <c r="G23">
        <v>3152710000</v>
      </c>
    </row>
    <row r="24" spans="1:7" x14ac:dyDescent="0.25">
      <c r="A24" s="3">
        <v>42759</v>
      </c>
      <c r="B24">
        <v>2267.8798830000001</v>
      </c>
      <c r="C24">
        <v>2284.6298830000001</v>
      </c>
      <c r="D24">
        <v>2266.679932</v>
      </c>
      <c r="E24">
        <v>2280.070068</v>
      </c>
      <c r="F24">
        <v>2280.070068</v>
      </c>
      <c r="G24">
        <v>3810960000</v>
      </c>
    </row>
    <row r="25" spans="1:7" x14ac:dyDescent="0.25">
      <c r="A25" s="3">
        <v>42760</v>
      </c>
      <c r="B25">
        <v>2288.8798830000001</v>
      </c>
      <c r="C25">
        <v>2299.5500489999999</v>
      </c>
      <c r="D25">
        <v>2288.8798830000001</v>
      </c>
      <c r="E25">
        <v>2298.3701169999999</v>
      </c>
      <c r="F25">
        <v>2298.3701169999999</v>
      </c>
      <c r="G25">
        <v>3846020000</v>
      </c>
    </row>
    <row r="26" spans="1:7" x14ac:dyDescent="0.25">
      <c r="A26" s="3">
        <v>42761</v>
      </c>
      <c r="B26">
        <v>2298.6298830000001</v>
      </c>
      <c r="C26">
        <v>2300.98999</v>
      </c>
      <c r="D26">
        <v>2294.080078</v>
      </c>
      <c r="E26">
        <v>2296.679932</v>
      </c>
      <c r="F26">
        <v>2296.679932</v>
      </c>
      <c r="G26">
        <v>3610360000</v>
      </c>
    </row>
    <row r="27" spans="1:7" x14ac:dyDescent="0.25">
      <c r="A27" s="3">
        <v>42762</v>
      </c>
      <c r="B27">
        <v>2299.0200199999999</v>
      </c>
      <c r="C27">
        <v>2299.0200199999999</v>
      </c>
      <c r="D27">
        <v>2291.6201169999999</v>
      </c>
      <c r="E27">
        <v>2294.6899410000001</v>
      </c>
      <c r="F27">
        <v>2294.6899410000001</v>
      </c>
      <c r="G27">
        <v>3135890000</v>
      </c>
    </row>
    <row r="28" spans="1:7" x14ac:dyDescent="0.25">
      <c r="A28" s="3">
        <v>42765</v>
      </c>
      <c r="B28">
        <v>2286.01001</v>
      </c>
      <c r="C28">
        <v>2286.01001</v>
      </c>
      <c r="D28">
        <v>2268.040039</v>
      </c>
      <c r="E28">
        <v>2280.8999020000001</v>
      </c>
      <c r="F28">
        <v>2280.8999020000001</v>
      </c>
      <c r="G28">
        <v>3591270000</v>
      </c>
    </row>
    <row r="29" spans="1:7" x14ac:dyDescent="0.25">
      <c r="A29" s="3">
        <v>42766</v>
      </c>
      <c r="B29">
        <v>2274.0200199999999</v>
      </c>
      <c r="C29">
        <v>2279.0900879999999</v>
      </c>
      <c r="D29">
        <v>2267.209961</v>
      </c>
      <c r="E29">
        <v>2278.8701169999999</v>
      </c>
      <c r="F29">
        <v>2278.8701169999999</v>
      </c>
      <c r="G29">
        <v>4087450000</v>
      </c>
    </row>
    <row r="30" spans="1:7" x14ac:dyDescent="0.25">
      <c r="A30" s="3">
        <v>42767</v>
      </c>
      <c r="B30">
        <v>2285.5900879999999</v>
      </c>
      <c r="C30">
        <v>2289.139893</v>
      </c>
      <c r="D30">
        <v>2272.4399410000001</v>
      </c>
      <c r="E30">
        <v>2279.5500489999999</v>
      </c>
      <c r="F30">
        <v>2279.5500489999999</v>
      </c>
      <c r="G30">
        <v>3916610000</v>
      </c>
    </row>
    <row r="31" spans="1:7" x14ac:dyDescent="0.25">
      <c r="A31" s="3">
        <v>42768</v>
      </c>
      <c r="B31">
        <v>2276.6899410000001</v>
      </c>
      <c r="C31">
        <v>2283.969971</v>
      </c>
      <c r="D31">
        <v>2271.6499020000001</v>
      </c>
      <c r="E31">
        <v>2280.8500979999999</v>
      </c>
      <c r="F31">
        <v>2280.8500979999999</v>
      </c>
      <c r="G31">
        <v>3807710000</v>
      </c>
    </row>
    <row r="32" spans="1:7" x14ac:dyDescent="0.25">
      <c r="A32" s="3">
        <v>42769</v>
      </c>
      <c r="B32">
        <v>2288.540039</v>
      </c>
      <c r="C32">
        <v>2298.3100589999999</v>
      </c>
      <c r="D32">
        <v>2287.8798830000001</v>
      </c>
      <c r="E32">
        <v>2297.419922</v>
      </c>
      <c r="F32">
        <v>2297.419922</v>
      </c>
      <c r="G32">
        <v>3597970000</v>
      </c>
    </row>
    <row r="33" spans="1:7" x14ac:dyDescent="0.25">
      <c r="A33" s="3">
        <v>42772</v>
      </c>
      <c r="B33">
        <v>2294.280029</v>
      </c>
      <c r="C33">
        <v>2296.179932</v>
      </c>
      <c r="D33">
        <v>2288.570068</v>
      </c>
      <c r="E33">
        <v>2292.5600589999999</v>
      </c>
      <c r="F33">
        <v>2292.5600589999999</v>
      </c>
      <c r="G33">
        <v>3109050000</v>
      </c>
    </row>
    <row r="34" spans="1:7" x14ac:dyDescent="0.25">
      <c r="A34" s="3">
        <v>42773</v>
      </c>
      <c r="B34">
        <v>2295.8701169999999</v>
      </c>
      <c r="C34">
        <v>2299.3999020000001</v>
      </c>
      <c r="D34">
        <v>2290.1599120000001</v>
      </c>
      <c r="E34">
        <v>2293.080078</v>
      </c>
      <c r="F34">
        <v>2293.080078</v>
      </c>
      <c r="G34">
        <v>3448690000</v>
      </c>
    </row>
    <row r="35" spans="1:7" x14ac:dyDescent="0.25">
      <c r="A35" s="3">
        <v>42774</v>
      </c>
      <c r="B35">
        <v>2289.5500489999999</v>
      </c>
      <c r="C35">
        <v>2295.9099120000001</v>
      </c>
      <c r="D35">
        <v>2285.3798830000001</v>
      </c>
      <c r="E35">
        <v>2294.669922</v>
      </c>
      <c r="F35">
        <v>2294.669922</v>
      </c>
      <c r="G35">
        <v>3609740000</v>
      </c>
    </row>
    <row r="36" spans="1:7" x14ac:dyDescent="0.25">
      <c r="A36" s="3">
        <v>42775</v>
      </c>
      <c r="B36">
        <v>2296.6999510000001</v>
      </c>
      <c r="C36">
        <v>2311.080078</v>
      </c>
      <c r="D36">
        <v>2296.610107</v>
      </c>
      <c r="E36">
        <v>2307.8701169999999</v>
      </c>
      <c r="F36">
        <v>2307.8701169999999</v>
      </c>
      <c r="G36">
        <v>3677940000</v>
      </c>
    </row>
    <row r="37" spans="1:7" x14ac:dyDescent="0.25">
      <c r="A37" s="3">
        <v>42776</v>
      </c>
      <c r="B37">
        <v>2312.2700199999999</v>
      </c>
      <c r="C37">
        <v>2319.2299800000001</v>
      </c>
      <c r="D37">
        <v>2311.1000979999999</v>
      </c>
      <c r="E37">
        <v>2316.1000979999999</v>
      </c>
      <c r="F37">
        <v>2316.1000979999999</v>
      </c>
      <c r="G37">
        <v>3475020000</v>
      </c>
    </row>
    <row r="38" spans="1:7" x14ac:dyDescent="0.25">
      <c r="A38" s="3">
        <v>42779</v>
      </c>
      <c r="B38">
        <v>2321.719971</v>
      </c>
      <c r="C38">
        <v>2331.580078</v>
      </c>
      <c r="D38">
        <v>2321.419922</v>
      </c>
      <c r="E38">
        <v>2328.25</v>
      </c>
      <c r="F38">
        <v>2328.25</v>
      </c>
      <c r="G38">
        <v>3349730000</v>
      </c>
    </row>
    <row r="39" spans="1:7" x14ac:dyDescent="0.25">
      <c r="A39" s="3">
        <v>42780</v>
      </c>
      <c r="B39">
        <v>2326.1201169999999</v>
      </c>
      <c r="C39">
        <v>2337.580078</v>
      </c>
      <c r="D39">
        <v>2322.169922</v>
      </c>
      <c r="E39">
        <v>2337.580078</v>
      </c>
      <c r="F39">
        <v>2337.580078</v>
      </c>
      <c r="G39">
        <v>3520910000</v>
      </c>
    </row>
    <row r="40" spans="1:7" x14ac:dyDescent="0.25">
      <c r="A40" s="3">
        <v>42781</v>
      </c>
      <c r="B40">
        <v>2335.580078</v>
      </c>
      <c r="C40">
        <v>2351.3000489999999</v>
      </c>
      <c r="D40">
        <v>2334.8100589999999</v>
      </c>
      <c r="E40">
        <v>2349.25</v>
      </c>
      <c r="F40">
        <v>2349.25</v>
      </c>
      <c r="G40">
        <v>3775590000</v>
      </c>
    </row>
    <row r="41" spans="1:7" x14ac:dyDescent="0.25">
      <c r="A41" s="3">
        <v>42782</v>
      </c>
      <c r="B41">
        <v>2349.639893</v>
      </c>
      <c r="C41">
        <v>2351.3100589999999</v>
      </c>
      <c r="D41">
        <v>2338.8701169999999</v>
      </c>
      <c r="E41">
        <v>2347.219971</v>
      </c>
      <c r="F41">
        <v>2347.219971</v>
      </c>
      <c r="G41">
        <v>3672370000</v>
      </c>
    </row>
    <row r="42" spans="1:7" x14ac:dyDescent="0.25">
      <c r="A42" s="3">
        <v>42783</v>
      </c>
      <c r="B42">
        <v>2343.01001</v>
      </c>
      <c r="C42">
        <v>2351.1599120000001</v>
      </c>
      <c r="D42">
        <v>2339.580078</v>
      </c>
      <c r="E42">
        <v>2351.1599120000001</v>
      </c>
      <c r="F42">
        <v>2351.1599120000001</v>
      </c>
      <c r="G42">
        <v>3513060000</v>
      </c>
    </row>
    <row r="43" spans="1:7" x14ac:dyDescent="0.25">
      <c r="A43" s="3">
        <v>42787</v>
      </c>
      <c r="B43">
        <v>2354.9099120000001</v>
      </c>
      <c r="C43">
        <v>2366.709961</v>
      </c>
      <c r="D43">
        <v>2354.9099120000001</v>
      </c>
      <c r="E43">
        <v>2365.3798830000001</v>
      </c>
      <c r="F43">
        <v>2365.3798830000001</v>
      </c>
      <c r="G43">
        <v>3579780000</v>
      </c>
    </row>
    <row r="44" spans="1:7" x14ac:dyDescent="0.25">
      <c r="A44" s="3">
        <v>42788</v>
      </c>
      <c r="B44">
        <v>2361.110107</v>
      </c>
      <c r="C44">
        <v>2365.1298830000001</v>
      </c>
      <c r="D44">
        <v>2358.3400879999999</v>
      </c>
      <c r="E44">
        <v>2362.820068</v>
      </c>
      <c r="F44">
        <v>2362.820068</v>
      </c>
      <c r="G44">
        <v>3468670000</v>
      </c>
    </row>
    <row r="45" spans="1:7" x14ac:dyDescent="0.25">
      <c r="A45" s="3">
        <v>42789</v>
      </c>
      <c r="B45">
        <v>2367.5</v>
      </c>
      <c r="C45">
        <v>2368.26001</v>
      </c>
      <c r="D45">
        <v>2355.0900879999999</v>
      </c>
      <c r="E45">
        <v>2363.8100589999999</v>
      </c>
      <c r="F45">
        <v>2363.8100589999999</v>
      </c>
      <c r="G45">
        <v>4015260000</v>
      </c>
    </row>
    <row r="46" spans="1:7" x14ac:dyDescent="0.25">
      <c r="A46" s="3">
        <v>42790</v>
      </c>
      <c r="B46">
        <v>2355.7299800000001</v>
      </c>
      <c r="C46">
        <v>2367.3400879999999</v>
      </c>
      <c r="D46">
        <v>2352.8701169999999</v>
      </c>
      <c r="E46">
        <v>2367.3400879999999</v>
      </c>
      <c r="F46">
        <v>2367.3400879999999</v>
      </c>
      <c r="G46">
        <v>3831570000</v>
      </c>
    </row>
    <row r="47" spans="1:7" x14ac:dyDescent="0.25">
      <c r="A47" s="3">
        <v>42793</v>
      </c>
      <c r="B47">
        <v>2365.2299800000001</v>
      </c>
      <c r="C47">
        <v>2371.540039</v>
      </c>
      <c r="D47">
        <v>2361.8701169999999</v>
      </c>
      <c r="E47">
        <v>2369.75</v>
      </c>
      <c r="F47">
        <v>2369.75</v>
      </c>
      <c r="G47">
        <v>3582610000</v>
      </c>
    </row>
    <row r="48" spans="1:7" x14ac:dyDescent="0.25">
      <c r="A48" s="3">
        <v>42794</v>
      </c>
      <c r="B48">
        <v>2366.080078</v>
      </c>
      <c r="C48">
        <v>2367.790039</v>
      </c>
      <c r="D48">
        <v>2358.959961</v>
      </c>
      <c r="E48">
        <v>2363.639893</v>
      </c>
      <c r="F48">
        <v>2363.639893</v>
      </c>
      <c r="G48">
        <v>4210140000</v>
      </c>
    </row>
    <row r="49" spans="1:7" x14ac:dyDescent="0.25">
      <c r="A49" s="3">
        <v>42795</v>
      </c>
      <c r="B49">
        <v>2380.1298830000001</v>
      </c>
      <c r="C49">
        <v>2400.9799800000001</v>
      </c>
      <c r="D49">
        <v>2380.1298830000001</v>
      </c>
      <c r="E49">
        <v>2395.959961</v>
      </c>
      <c r="F49">
        <v>2395.959961</v>
      </c>
      <c r="G49">
        <v>4345180000</v>
      </c>
    </row>
    <row r="50" spans="1:7" x14ac:dyDescent="0.25">
      <c r="A50" s="3">
        <v>42796</v>
      </c>
      <c r="B50">
        <v>2394.75</v>
      </c>
      <c r="C50">
        <v>2394.75</v>
      </c>
      <c r="D50">
        <v>2380.169922</v>
      </c>
      <c r="E50">
        <v>2381.919922</v>
      </c>
      <c r="F50">
        <v>2381.919922</v>
      </c>
      <c r="G50">
        <v>3821320000</v>
      </c>
    </row>
    <row r="51" spans="1:7" x14ac:dyDescent="0.25">
      <c r="A51" s="3">
        <v>42797</v>
      </c>
      <c r="B51">
        <v>2380.919922</v>
      </c>
      <c r="C51">
        <v>2383.889893</v>
      </c>
      <c r="D51">
        <v>2375.389893</v>
      </c>
      <c r="E51">
        <v>2383.1201169999999</v>
      </c>
      <c r="F51">
        <v>2383.1201169999999</v>
      </c>
      <c r="G51">
        <v>3555260000</v>
      </c>
    </row>
    <row r="52" spans="1:7" x14ac:dyDescent="0.25">
      <c r="A52" s="3">
        <v>42800</v>
      </c>
      <c r="B52">
        <v>2375.2299800000001</v>
      </c>
      <c r="C52">
        <v>2378.8000489999999</v>
      </c>
      <c r="D52">
        <v>2367.9799800000001</v>
      </c>
      <c r="E52">
        <v>2375.3100589999999</v>
      </c>
      <c r="F52">
        <v>2375.3100589999999</v>
      </c>
      <c r="G52">
        <v>3232700000</v>
      </c>
    </row>
    <row r="53" spans="1:7" x14ac:dyDescent="0.25">
      <c r="A53" s="3">
        <v>42801</v>
      </c>
      <c r="B53">
        <v>2370.73999</v>
      </c>
      <c r="C53">
        <v>2375.1201169999999</v>
      </c>
      <c r="D53">
        <v>2365.51001</v>
      </c>
      <c r="E53">
        <v>2368.389893</v>
      </c>
      <c r="F53">
        <v>2368.389893</v>
      </c>
      <c r="G53">
        <v>3518390000</v>
      </c>
    </row>
    <row r="54" spans="1:7" x14ac:dyDescent="0.25">
      <c r="A54" s="3">
        <v>42802</v>
      </c>
      <c r="B54">
        <v>2369.8100589999999</v>
      </c>
      <c r="C54">
        <v>2373.0900879999999</v>
      </c>
      <c r="D54">
        <v>2361.01001</v>
      </c>
      <c r="E54">
        <v>2362.9799800000001</v>
      </c>
      <c r="F54">
        <v>2362.9799800000001</v>
      </c>
      <c r="G54">
        <v>3812100000</v>
      </c>
    </row>
    <row r="55" spans="1:7" x14ac:dyDescent="0.25">
      <c r="A55" s="3">
        <v>42803</v>
      </c>
      <c r="B55">
        <v>2363.48999</v>
      </c>
      <c r="C55">
        <v>2369.080078</v>
      </c>
      <c r="D55">
        <v>2354.540039</v>
      </c>
      <c r="E55">
        <v>2364.8701169999999</v>
      </c>
      <c r="F55">
        <v>2364.8701169999999</v>
      </c>
      <c r="G55">
        <v>3716340000</v>
      </c>
    </row>
    <row r="56" spans="1:7" x14ac:dyDescent="0.25">
      <c r="A56" s="3">
        <v>42804</v>
      </c>
      <c r="B56">
        <v>2372.5200199999999</v>
      </c>
      <c r="C56">
        <v>2376.860107</v>
      </c>
      <c r="D56">
        <v>2363.040039</v>
      </c>
      <c r="E56">
        <v>2372.6000979999999</v>
      </c>
      <c r="F56">
        <v>2372.6000979999999</v>
      </c>
      <c r="G56">
        <v>3432950000</v>
      </c>
    </row>
    <row r="57" spans="1:7" x14ac:dyDescent="0.25">
      <c r="A57" s="3">
        <v>42807</v>
      </c>
      <c r="B57">
        <v>2371.5600589999999</v>
      </c>
      <c r="C57">
        <v>2374.419922</v>
      </c>
      <c r="D57">
        <v>2368.5200199999999</v>
      </c>
      <c r="E57">
        <v>2373.469971</v>
      </c>
      <c r="F57">
        <v>2373.469971</v>
      </c>
      <c r="G57">
        <v>3133900000</v>
      </c>
    </row>
    <row r="58" spans="1:7" x14ac:dyDescent="0.25">
      <c r="A58" s="3">
        <v>42808</v>
      </c>
      <c r="B58">
        <v>2368.5500489999999</v>
      </c>
      <c r="C58">
        <v>2368.5500489999999</v>
      </c>
      <c r="D58">
        <v>2358.179932</v>
      </c>
      <c r="E58">
        <v>2365.4499510000001</v>
      </c>
      <c r="F58">
        <v>2365.4499510000001</v>
      </c>
      <c r="G58">
        <v>3172630000</v>
      </c>
    </row>
    <row r="59" spans="1:7" x14ac:dyDescent="0.25">
      <c r="A59" s="3">
        <v>42809</v>
      </c>
      <c r="B59">
        <v>2370.3400879999999</v>
      </c>
      <c r="C59">
        <v>2390.01001</v>
      </c>
      <c r="D59">
        <v>2368.9399410000001</v>
      </c>
      <c r="E59">
        <v>2385.26001</v>
      </c>
      <c r="F59">
        <v>2385.26001</v>
      </c>
      <c r="G59">
        <v>3906840000</v>
      </c>
    </row>
    <row r="60" spans="1:7" x14ac:dyDescent="0.25">
      <c r="A60" s="3">
        <v>42810</v>
      </c>
      <c r="B60">
        <v>2387.709961</v>
      </c>
      <c r="C60">
        <v>2388.1000979999999</v>
      </c>
      <c r="D60">
        <v>2377.179932</v>
      </c>
      <c r="E60">
        <v>2381.3798830000001</v>
      </c>
      <c r="F60">
        <v>2381.3798830000001</v>
      </c>
      <c r="G60">
        <v>3365660000</v>
      </c>
    </row>
    <row r="61" spans="1:7" x14ac:dyDescent="0.25">
      <c r="A61" s="3">
        <v>42811</v>
      </c>
      <c r="B61">
        <v>2383.709961</v>
      </c>
      <c r="C61">
        <v>2385.709961</v>
      </c>
      <c r="D61">
        <v>2377.639893</v>
      </c>
      <c r="E61">
        <v>2378.25</v>
      </c>
      <c r="F61">
        <v>2378.25</v>
      </c>
      <c r="G61">
        <v>5178040000</v>
      </c>
    </row>
    <row r="62" spans="1:7" x14ac:dyDescent="0.25">
      <c r="A62" s="3">
        <v>42814</v>
      </c>
      <c r="B62">
        <v>2378.23999</v>
      </c>
      <c r="C62">
        <v>2379.5500489999999</v>
      </c>
      <c r="D62">
        <v>2369.6599120000001</v>
      </c>
      <c r="E62">
        <v>2373.469971</v>
      </c>
      <c r="F62">
        <v>2373.469971</v>
      </c>
      <c r="G62">
        <v>3054930000</v>
      </c>
    </row>
    <row r="63" spans="1:7" x14ac:dyDescent="0.25">
      <c r="A63" s="3">
        <v>42815</v>
      </c>
      <c r="B63">
        <v>2379.320068</v>
      </c>
      <c r="C63">
        <v>2381.929932</v>
      </c>
      <c r="D63">
        <v>2341.8999020000001</v>
      </c>
      <c r="E63">
        <v>2344.0200199999999</v>
      </c>
      <c r="F63">
        <v>2344.0200199999999</v>
      </c>
      <c r="G63">
        <v>4265590000</v>
      </c>
    </row>
    <row r="64" spans="1:7" x14ac:dyDescent="0.25">
      <c r="A64" s="3">
        <v>42816</v>
      </c>
      <c r="B64">
        <v>2343</v>
      </c>
      <c r="C64">
        <v>2351.8100589999999</v>
      </c>
      <c r="D64">
        <v>2336.4499510000001</v>
      </c>
      <c r="E64">
        <v>2348.4499510000001</v>
      </c>
      <c r="F64">
        <v>2348.4499510000001</v>
      </c>
      <c r="G64">
        <v>3572730000</v>
      </c>
    </row>
    <row r="65" spans="1:7" x14ac:dyDescent="0.25">
      <c r="A65" s="3">
        <v>42817</v>
      </c>
      <c r="B65">
        <v>2345.969971</v>
      </c>
      <c r="C65">
        <v>2358.919922</v>
      </c>
      <c r="D65">
        <v>2342.1298830000001</v>
      </c>
      <c r="E65">
        <v>2345.959961</v>
      </c>
      <c r="F65">
        <v>2345.959961</v>
      </c>
      <c r="G65">
        <v>3260600000</v>
      </c>
    </row>
    <row r="66" spans="1:7" x14ac:dyDescent="0.25">
      <c r="A66" s="3">
        <v>42818</v>
      </c>
      <c r="B66">
        <v>2350.419922</v>
      </c>
      <c r="C66">
        <v>2356.219971</v>
      </c>
      <c r="D66">
        <v>2335.73999</v>
      </c>
      <c r="E66">
        <v>2343.9799800000001</v>
      </c>
      <c r="F66">
        <v>2343.9799800000001</v>
      </c>
      <c r="G66">
        <v>2975130000</v>
      </c>
    </row>
    <row r="67" spans="1:7" x14ac:dyDescent="0.25">
      <c r="A67" s="3">
        <v>42821</v>
      </c>
      <c r="B67">
        <v>2329.110107</v>
      </c>
      <c r="C67">
        <v>2344.8999020000001</v>
      </c>
      <c r="D67">
        <v>2322.25</v>
      </c>
      <c r="E67">
        <v>2341.5900879999999</v>
      </c>
      <c r="F67">
        <v>2341.5900879999999</v>
      </c>
      <c r="G67">
        <v>3240230000</v>
      </c>
    </row>
    <row r="68" spans="1:7" x14ac:dyDescent="0.25">
      <c r="A68" s="3">
        <v>42822</v>
      </c>
      <c r="B68">
        <v>2339.790039</v>
      </c>
      <c r="C68">
        <v>2363.780029</v>
      </c>
      <c r="D68">
        <v>2337.6298830000001</v>
      </c>
      <c r="E68">
        <v>2358.570068</v>
      </c>
      <c r="F68">
        <v>2358.570068</v>
      </c>
      <c r="G68">
        <v>3367780000</v>
      </c>
    </row>
    <row r="69" spans="1:7" x14ac:dyDescent="0.25">
      <c r="A69" s="3">
        <v>42823</v>
      </c>
      <c r="B69">
        <v>2356.540039</v>
      </c>
      <c r="C69">
        <v>2363.360107</v>
      </c>
      <c r="D69">
        <v>2352.9399410000001</v>
      </c>
      <c r="E69">
        <v>2361.1298830000001</v>
      </c>
      <c r="F69">
        <v>2361.1298830000001</v>
      </c>
      <c r="G69">
        <v>3106940000</v>
      </c>
    </row>
    <row r="70" spans="1:7" x14ac:dyDescent="0.25">
      <c r="A70" s="3">
        <v>42824</v>
      </c>
      <c r="B70">
        <v>2361.3100589999999</v>
      </c>
      <c r="C70">
        <v>2370.419922</v>
      </c>
      <c r="D70">
        <v>2358.580078</v>
      </c>
      <c r="E70">
        <v>2368.0600589999999</v>
      </c>
      <c r="F70">
        <v>2368.0600589999999</v>
      </c>
      <c r="G70">
        <v>3158420000</v>
      </c>
    </row>
    <row r="71" spans="1:7" x14ac:dyDescent="0.25">
      <c r="A71" s="3">
        <v>42825</v>
      </c>
      <c r="B71">
        <v>2364.820068</v>
      </c>
      <c r="C71">
        <v>2370.3500979999999</v>
      </c>
      <c r="D71">
        <v>2362.6000979999999</v>
      </c>
      <c r="E71">
        <v>2362.719971</v>
      </c>
      <c r="F71">
        <v>2362.719971</v>
      </c>
      <c r="G71">
        <v>3354110000</v>
      </c>
    </row>
    <row r="72" spans="1:7" x14ac:dyDescent="0.25">
      <c r="A72" s="3">
        <v>42828</v>
      </c>
      <c r="B72">
        <v>2362.3400879999999</v>
      </c>
      <c r="C72">
        <v>2365.8701169999999</v>
      </c>
      <c r="D72">
        <v>2344.7299800000001</v>
      </c>
      <c r="E72">
        <v>2358.8400879999999</v>
      </c>
      <c r="F72">
        <v>2358.8400879999999</v>
      </c>
      <c r="G72">
        <v>3416400000</v>
      </c>
    </row>
    <row r="73" spans="1:7" x14ac:dyDescent="0.25">
      <c r="A73" s="3">
        <v>42829</v>
      </c>
      <c r="B73">
        <v>2354.76001</v>
      </c>
      <c r="C73">
        <v>2360.530029</v>
      </c>
      <c r="D73">
        <v>2350.719971</v>
      </c>
      <c r="E73">
        <v>2360.1599120000001</v>
      </c>
      <c r="F73">
        <v>2360.1599120000001</v>
      </c>
      <c r="G73">
        <v>3206240000</v>
      </c>
    </row>
    <row r="74" spans="1:7" x14ac:dyDescent="0.25">
      <c r="A74" s="3">
        <v>42830</v>
      </c>
      <c r="B74">
        <v>2366.5900879999999</v>
      </c>
      <c r="C74">
        <v>2378.360107</v>
      </c>
      <c r="D74">
        <v>2350.5200199999999</v>
      </c>
      <c r="E74">
        <v>2352.9499510000001</v>
      </c>
      <c r="F74">
        <v>2352.9499510000001</v>
      </c>
      <c r="G74">
        <v>3770520000</v>
      </c>
    </row>
    <row r="75" spans="1:7" x14ac:dyDescent="0.25">
      <c r="A75" s="3">
        <v>42831</v>
      </c>
      <c r="B75">
        <v>2353.790039</v>
      </c>
      <c r="C75">
        <v>2364.1599120000001</v>
      </c>
      <c r="D75">
        <v>2348.8999020000001</v>
      </c>
      <c r="E75">
        <v>2357.48999</v>
      </c>
      <c r="F75">
        <v>2357.48999</v>
      </c>
      <c r="G75">
        <v>3201920000</v>
      </c>
    </row>
    <row r="76" spans="1:7" x14ac:dyDescent="0.25">
      <c r="A76" s="3">
        <v>42832</v>
      </c>
      <c r="B76">
        <v>2356.5900879999999</v>
      </c>
      <c r="C76">
        <v>2363.76001</v>
      </c>
      <c r="D76">
        <v>2350.73999</v>
      </c>
      <c r="E76">
        <v>2355.540039</v>
      </c>
      <c r="F76">
        <v>2355.540039</v>
      </c>
      <c r="G76">
        <v>3053150000</v>
      </c>
    </row>
    <row r="77" spans="1:7" x14ac:dyDescent="0.25">
      <c r="A77" s="3">
        <v>42835</v>
      </c>
      <c r="B77">
        <v>2357.1599120000001</v>
      </c>
      <c r="C77">
        <v>2366.3701169999999</v>
      </c>
      <c r="D77">
        <v>2351.5</v>
      </c>
      <c r="E77">
        <v>2357.1599120000001</v>
      </c>
      <c r="F77">
        <v>2357.1599120000001</v>
      </c>
      <c r="G77">
        <v>2785410000</v>
      </c>
    </row>
    <row r="78" spans="1:7" x14ac:dyDescent="0.25">
      <c r="A78" s="3">
        <v>42836</v>
      </c>
      <c r="B78">
        <v>2353.919922</v>
      </c>
      <c r="C78">
        <v>2355.219971</v>
      </c>
      <c r="D78">
        <v>2337.25</v>
      </c>
      <c r="E78">
        <v>2353.780029</v>
      </c>
      <c r="F78">
        <v>2353.780029</v>
      </c>
      <c r="G78">
        <v>3117420000</v>
      </c>
    </row>
    <row r="79" spans="1:7" x14ac:dyDescent="0.25">
      <c r="A79" s="3">
        <v>42837</v>
      </c>
      <c r="B79">
        <v>2352.1499020000001</v>
      </c>
      <c r="C79">
        <v>2352.719971</v>
      </c>
      <c r="D79">
        <v>2341.179932</v>
      </c>
      <c r="E79">
        <v>2344.929932</v>
      </c>
      <c r="F79">
        <v>2344.929932</v>
      </c>
      <c r="G79">
        <v>3196950000</v>
      </c>
    </row>
    <row r="80" spans="1:7" x14ac:dyDescent="0.25">
      <c r="A80" s="3">
        <v>42838</v>
      </c>
      <c r="B80">
        <v>2341.9799800000001</v>
      </c>
      <c r="C80">
        <v>2348.26001</v>
      </c>
      <c r="D80">
        <v>2328.9499510000001</v>
      </c>
      <c r="E80">
        <v>2328.9499510000001</v>
      </c>
      <c r="F80">
        <v>2328.9499510000001</v>
      </c>
      <c r="G80">
        <v>3143890000</v>
      </c>
    </row>
    <row r="81" spans="1:7" x14ac:dyDescent="0.25">
      <c r="A81" s="3">
        <v>42842</v>
      </c>
      <c r="B81">
        <v>2332.6201169999999</v>
      </c>
      <c r="C81">
        <v>2349.139893</v>
      </c>
      <c r="D81">
        <v>2332.51001</v>
      </c>
      <c r="E81">
        <v>2349.01001</v>
      </c>
      <c r="F81">
        <v>2349.01001</v>
      </c>
      <c r="G81">
        <v>2824710000</v>
      </c>
    </row>
    <row r="82" spans="1:7" x14ac:dyDescent="0.25">
      <c r="A82" s="3">
        <v>42843</v>
      </c>
      <c r="B82">
        <v>2342.530029</v>
      </c>
      <c r="C82">
        <v>2348.3500979999999</v>
      </c>
      <c r="D82">
        <v>2334.540039</v>
      </c>
      <c r="E82">
        <v>2342.1899410000001</v>
      </c>
      <c r="F82">
        <v>2342.1899410000001</v>
      </c>
      <c r="G82">
        <v>3269840000</v>
      </c>
    </row>
    <row r="83" spans="1:7" x14ac:dyDescent="0.25">
      <c r="A83" s="3">
        <v>42844</v>
      </c>
      <c r="B83">
        <v>2346.790039</v>
      </c>
      <c r="C83">
        <v>2352.6298830000001</v>
      </c>
      <c r="D83">
        <v>2335.0500489999999</v>
      </c>
      <c r="E83">
        <v>2338.169922</v>
      </c>
      <c r="F83">
        <v>2338.169922</v>
      </c>
      <c r="G83">
        <v>3519900000</v>
      </c>
    </row>
    <row r="84" spans="1:7" x14ac:dyDescent="0.25">
      <c r="A84" s="3">
        <v>42845</v>
      </c>
      <c r="B84">
        <v>2342.6899410000001</v>
      </c>
      <c r="C84">
        <v>2361.3701169999999</v>
      </c>
      <c r="D84">
        <v>2340.9099120000001</v>
      </c>
      <c r="E84">
        <v>2355.8400879999999</v>
      </c>
      <c r="F84">
        <v>2355.8400879999999</v>
      </c>
      <c r="G84">
        <v>3647420000</v>
      </c>
    </row>
    <row r="85" spans="1:7" x14ac:dyDescent="0.25">
      <c r="A85" s="3">
        <v>42846</v>
      </c>
      <c r="B85">
        <v>2354.73999</v>
      </c>
      <c r="C85">
        <v>2356.179932</v>
      </c>
      <c r="D85">
        <v>2344.51001</v>
      </c>
      <c r="E85">
        <v>2348.6899410000001</v>
      </c>
      <c r="F85">
        <v>2348.6899410000001</v>
      </c>
      <c r="G85">
        <v>3503360000</v>
      </c>
    </row>
    <row r="86" spans="1:7" x14ac:dyDescent="0.25">
      <c r="A86" s="3">
        <v>42849</v>
      </c>
      <c r="B86">
        <v>2370.330078</v>
      </c>
      <c r="C86">
        <v>2376.9799800000001</v>
      </c>
      <c r="D86">
        <v>2369.1899410000001</v>
      </c>
      <c r="E86">
        <v>2374.1499020000001</v>
      </c>
      <c r="F86">
        <v>2374.1499020000001</v>
      </c>
      <c r="G86">
        <v>3690650000</v>
      </c>
    </row>
    <row r="87" spans="1:7" x14ac:dyDescent="0.25">
      <c r="A87" s="3">
        <v>42850</v>
      </c>
      <c r="B87">
        <v>2381.51001</v>
      </c>
      <c r="C87">
        <v>2392.4799800000001</v>
      </c>
      <c r="D87">
        <v>2381.1499020000001</v>
      </c>
      <c r="E87">
        <v>2388.610107</v>
      </c>
      <c r="F87">
        <v>2388.610107</v>
      </c>
      <c r="G87">
        <v>3995240000</v>
      </c>
    </row>
    <row r="88" spans="1:7" x14ac:dyDescent="0.25">
      <c r="A88" s="3">
        <v>42851</v>
      </c>
      <c r="B88">
        <v>2388.9799800000001</v>
      </c>
      <c r="C88">
        <v>2398.1599120000001</v>
      </c>
      <c r="D88">
        <v>2386.780029</v>
      </c>
      <c r="E88">
        <v>2387.4499510000001</v>
      </c>
      <c r="F88">
        <v>2387.4499510000001</v>
      </c>
      <c r="G88">
        <v>4105920000</v>
      </c>
    </row>
    <row r="89" spans="1:7" x14ac:dyDescent="0.25">
      <c r="A89" s="3">
        <v>42852</v>
      </c>
      <c r="B89">
        <v>2389.6999510000001</v>
      </c>
      <c r="C89">
        <v>2392.1000979999999</v>
      </c>
      <c r="D89">
        <v>2382.679932</v>
      </c>
      <c r="E89">
        <v>2388.7700199999999</v>
      </c>
      <c r="F89">
        <v>2388.7700199999999</v>
      </c>
      <c r="G89">
        <v>4098460000</v>
      </c>
    </row>
    <row r="90" spans="1:7" x14ac:dyDescent="0.25">
      <c r="A90" s="3">
        <v>42853</v>
      </c>
      <c r="B90">
        <v>2393.679932</v>
      </c>
      <c r="C90">
        <v>2393.679932</v>
      </c>
      <c r="D90">
        <v>2382.360107</v>
      </c>
      <c r="E90">
        <v>2384.1999510000001</v>
      </c>
      <c r="F90">
        <v>2384.1999510000001</v>
      </c>
      <c r="G90">
        <v>3718270000</v>
      </c>
    </row>
    <row r="91" spans="1:7" x14ac:dyDescent="0.25">
      <c r="A91" s="3">
        <v>42856</v>
      </c>
      <c r="B91">
        <v>2388.5</v>
      </c>
      <c r="C91">
        <v>2394.48999</v>
      </c>
      <c r="D91">
        <v>2384.830078</v>
      </c>
      <c r="E91">
        <v>2388.330078</v>
      </c>
      <c r="F91">
        <v>2388.330078</v>
      </c>
      <c r="G91">
        <v>3199240000</v>
      </c>
    </row>
    <row r="92" spans="1:7" x14ac:dyDescent="0.25">
      <c r="A92" s="3">
        <v>42857</v>
      </c>
      <c r="B92">
        <v>2391.0500489999999</v>
      </c>
      <c r="C92">
        <v>2392.929932</v>
      </c>
      <c r="D92">
        <v>2385.820068</v>
      </c>
      <c r="E92">
        <v>2391.169922</v>
      </c>
      <c r="F92">
        <v>2391.169922</v>
      </c>
      <c r="G92">
        <v>3813680000</v>
      </c>
    </row>
    <row r="93" spans="1:7" x14ac:dyDescent="0.25">
      <c r="A93" s="3">
        <v>42858</v>
      </c>
      <c r="B93">
        <v>2386.5</v>
      </c>
      <c r="C93">
        <v>2389.820068</v>
      </c>
      <c r="D93">
        <v>2379.75</v>
      </c>
      <c r="E93">
        <v>2388.1298830000001</v>
      </c>
      <c r="F93">
        <v>2388.1298830000001</v>
      </c>
      <c r="G93">
        <v>3893990000</v>
      </c>
    </row>
    <row r="94" spans="1:7" x14ac:dyDescent="0.25">
      <c r="A94" s="3">
        <v>42859</v>
      </c>
      <c r="B94">
        <v>2389.790039</v>
      </c>
      <c r="C94">
        <v>2391.429932</v>
      </c>
      <c r="D94">
        <v>2380.3500979999999</v>
      </c>
      <c r="E94">
        <v>2389.5200199999999</v>
      </c>
      <c r="F94">
        <v>2389.5200199999999</v>
      </c>
      <c r="G94">
        <v>4362540000</v>
      </c>
    </row>
    <row r="95" spans="1:7" x14ac:dyDescent="0.25">
      <c r="A95" s="3">
        <v>42860</v>
      </c>
      <c r="B95">
        <v>2392.3701169999999</v>
      </c>
      <c r="C95">
        <v>2399.290039</v>
      </c>
      <c r="D95">
        <v>2389.3798830000001</v>
      </c>
      <c r="E95">
        <v>2399.290039</v>
      </c>
      <c r="F95">
        <v>2399.290039</v>
      </c>
      <c r="G95">
        <v>3540140000</v>
      </c>
    </row>
    <row r="96" spans="1:7" x14ac:dyDescent="0.25">
      <c r="A96" s="3">
        <v>42863</v>
      </c>
      <c r="B96">
        <v>2399.9399410000001</v>
      </c>
      <c r="C96">
        <v>2401.360107</v>
      </c>
      <c r="D96">
        <v>2393.919922</v>
      </c>
      <c r="E96">
        <v>2399.3798830000001</v>
      </c>
      <c r="F96">
        <v>2399.3798830000001</v>
      </c>
      <c r="G96">
        <v>3429440000</v>
      </c>
    </row>
    <row r="97" spans="1:7" x14ac:dyDescent="0.25">
      <c r="A97" s="3">
        <v>42864</v>
      </c>
      <c r="B97">
        <v>2401.580078</v>
      </c>
      <c r="C97">
        <v>2403.8701169999999</v>
      </c>
      <c r="D97">
        <v>2392.4399410000001</v>
      </c>
      <c r="E97">
        <v>2396.919922</v>
      </c>
      <c r="F97">
        <v>2396.919922</v>
      </c>
      <c r="G97">
        <v>3653590000</v>
      </c>
    </row>
    <row r="98" spans="1:7" x14ac:dyDescent="0.25">
      <c r="A98" s="3">
        <v>42865</v>
      </c>
      <c r="B98">
        <v>2396.790039</v>
      </c>
      <c r="C98">
        <v>2399.73999</v>
      </c>
      <c r="D98">
        <v>2392.790039</v>
      </c>
      <c r="E98">
        <v>2399.6298830000001</v>
      </c>
      <c r="F98">
        <v>2399.6298830000001</v>
      </c>
      <c r="G98">
        <v>3643530000</v>
      </c>
    </row>
    <row r="99" spans="1:7" x14ac:dyDescent="0.25">
      <c r="A99" s="3">
        <v>42866</v>
      </c>
      <c r="B99">
        <v>2394.8400879999999</v>
      </c>
      <c r="C99">
        <v>2395.719971</v>
      </c>
      <c r="D99">
        <v>2381.73999</v>
      </c>
      <c r="E99">
        <v>2394.4399410000001</v>
      </c>
      <c r="F99">
        <v>2394.4399410000001</v>
      </c>
      <c r="G99">
        <v>3727420000</v>
      </c>
    </row>
    <row r="100" spans="1:7" x14ac:dyDescent="0.25">
      <c r="A100" s="3">
        <v>42867</v>
      </c>
      <c r="B100">
        <v>2392.4399410000001</v>
      </c>
      <c r="C100">
        <v>2392.4399410000001</v>
      </c>
      <c r="D100">
        <v>2387.1899410000001</v>
      </c>
      <c r="E100">
        <v>2390.8999020000001</v>
      </c>
      <c r="F100">
        <v>2390.8999020000001</v>
      </c>
      <c r="G100">
        <v>3305630000</v>
      </c>
    </row>
    <row r="101" spans="1:7" x14ac:dyDescent="0.25">
      <c r="A101" s="3">
        <v>42870</v>
      </c>
      <c r="B101">
        <v>2393.9799800000001</v>
      </c>
      <c r="C101">
        <v>2404.0500489999999</v>
      </c>
      <c r="D101">
        <v>2393.9399410000001</v>
      </c>
      <c r="E101">
        <v>2402.320068</v>
      </c>
      <c r="F101">
        <v>2402.320068</v>
      </c>
      <c r="G101">
        <v>3473600000</v>
      </c>
    </row>
    <row r="102" spans="1:7" x14ac:dyDescent="0.25">
      <c r="A102" s="3">
        <v>42871</v>
      </c>
      <c r="B102">
        <v>2404.5500489999999</v>
      </c>
      <c r="C102">
        <v>2405.7700199999999</v>
      </c>
      <c r="D102">
        <v>2396.0500489999999</v>
      </c>
      <c r="E102">
        <v>2400.669922</v>
      </c>
      <c r="F102">
        <v>2400.669922</v>
      </c>
      <c r="G102">
        <v>3420790000</v>
      </c>
    </row>
    <row r="103" spans="1:7" x14ac:dyDescent="0.25">
      <c r="A103" s="3">
        <v>42872</v>
      </c>
      <c r="B103">
        <v>2382.9499510000001</v>
      </c>
      <c r="C103">
        <v>2384.8701169999999</v>
      </c>
      <c r="D103">
        <v>2356.209961</v>
      </c>
      <c r="E103">
        <v>2357.030029</v>
      </c>
      <c r="F103">
        <v>2357.030029</v>
      </c>
      <c r="G103">
        <v>4163000000</v>
      </c>
    </row>
    <row r="104" spans="1:7" x14ac:dyDescent="0.25">
      <c r="A104" s="3">
        <v>42873</v>
      </c>
      <c r="B104">
        <v>2354.6899410000001</v>
      </c>
      <c r="C104">
        <v>2375.73999</v>
      </c>
      <c r="D104">
        <v>2352.719971</v>
      </c>
      <c r="E104">
        <v>2365.719971</v>
      </c>
      <c r="F104">
        <v>2365.719971</v>
      </c>
      <c r="G104">
        <v>4319420000</v>
      </c>
    </row>
    <row r="105" spans="1:7" x14ac:dyDescent="0.25">
      <c r="A105" s="3">
        <v>42874</v>
      </c>
      <c r="B105">
        <v>2371.3701169999999</v>
      </c>
      <c r="C105">
        <v>2389.0600589999999</v>
      </c>
      <c r="D105">
        <v>2370.429932</v>
      </c>
      <c r="E105">
        <v>2381.7299800000001</v>
      </c>
      <c r="F105">
        <v>2381.7299800000001</v>
      </c>
      <c r="G105">
        <v>3825160000</v>
      </c>
    </row>
    <row r="106" spans="1:7" x14ac:dyDescent="0.25">
      <c r="A106" s="3">
        <v>42877</v>
      </c>
      <c r="B106">
        <v>2387.209961</v>
      </c>
      <c r="C106">
        <v>2395.459961</v>
      </c>
      <c r="D106">
        <v>2386.919922</v>
      </c>
      <c r="E106">
        <v>2394.0200199999999</v>
      </c>
      <c r="F106">
        <v>2394.0200199999999</v>
      </c>
      <c r="G106">
        <v>3172830000</v>
      </c>
    </row>
    <row r="107" spans="1:7" x14ac:dyDescent="0.25">
      <c r="A107" s="3">
        <v>42878</v>
      </c>
      <c r="B107">
        <v>2397.040039</v>
      </c>
      <c r="C107">
        <v>2400.8500979999999</v>
      </c>
      <c r="D107">
        <v>2393.8798830000001</v>
      </c>
      <c r="E107">
        <v>2398.419922</v>
      </c>
      <c r="F107">
        <v>2398.419922</v>
      </c>
      <c r="G107">
        <v>3213570000</v>
      </c>
    </row>
    <row r="108" spans="1:7" x14ac:dyDescent="0.25">
      <c r="A108" s="3">
        <v>42879</v>
      </c>
      <c r="B108">
        <v>2401.4099120000001</v>
      </c>
      <c r="C108">
        <v>2405.580078</v>
      </c>
      <c r="D108">
        <v>2397.98999</v>
      </c>
      <c r="E108">
        <v>2404.389893</v>
      </c>
      <c r="F108">
        <v>2404.389893</v>
      </c>
      <c r="G108">
        <v>3389900000</v>
      </c>
    </row>
    <row r="109" spans="1:7" x14ac:dyDescent="0.25">
      <c r="A109" s="3">
        <v>42880</v>
      </c>
      <c r="B109">
        <v>2409.540039</v>
      </c>
      <c r="C109">
        <v>2418.709961</v>
      </c>
      <c r="D109">
        <v>2408.01001</v>
      </c>
      <c r="E109">
        <v>2415.070068</v>
      </c>
      <c r="F109">
        <v>2415.070068</v>
      </c>
      <c r="G109">
        <v>3535390000</v>
      </c>
    </row>
    <row r="110" spans="1:7" x14ac:dyDescent="0.25">
      <c r="A110" s="3">
        <v>42881</v>
      </c>
      <c r="B110">
        <v>2414.5</v>
      </c>
      <c r="C110">
        <v>2416.679932</v>
      </c>
      <c r="D110">
        <v>2412.1999510000001</v>
      </c>
      <c r="E110">
        <v>2415.820068</v>
      </c>
      <c r="F110">
        <v>2415.820068</v>
      </c>
      <c r="G110">
        <v>2805040000</v>
      </c>
    </row>
    <row r="111" spans="1:7" x14ac:dyDescent="0.25">
      <c r="A111" s="3">
        <v>42885</v>
      </c>
      <c r="B111">
        <v>2411.669922</v>
      </c>
      <c r="C111">
        <v>2415.26001</v>
      </c>
      <c r="D111">
        <v>2409.429932</v>
      </c>
      <c r="E111">
        <v>2412.9099120000001</v>
      </c>
      <c r="F111">
        <v>2412.9099120000001</v>
      </c>
      <c r="G111">
        <v>3203160000</v>
      </c>
    </row>
    <row r="112" spans="1:7" x14ac:dyDescent="0.25">
      <c r="A112" s="3">
        <v>42886</v>
      </c>
      <c r="B112">
        <v>2415.6298830000001</v>
      </c>
      <c r="C112">
        <v>2415.98999</v>
      </c>
      <c r="D112">
        <v>2403.5900879999999</v>
      </c>
      <c r="E112">
        <v>2411.8000489999999</v>
      </c>
      <c r="F112">
        <v>2411.8000489999999</v>
      </c>
      <c r="G112">
        <v>4516110000</v>
      </c>
    </row>
    <row r="113" spans="1:7" x14ac:dyDescent="0.25">
      <c r="A113" s="3">
        <v>42887</v>
      </c>
      <c r="B113">
        <v>2415.6499020000001</v>
      </c>
      <c r="C113">
        <v>2430.0600589999999</v>
      </c>
      <c r="D113">
        <v>2413.540039</v>
      </c>
      <c r="E113">
        <v>2430.0600589999999</v>
      </c>
      <c r="F113">
        <v>2430.0600589999999</v>
      </c>
      <c r="G113">
        <v>3857140000</v>
      </c>
    </row>
    <row r="114" spans="1:7" x14ac:dyDescent="0.25">
      <c r="A114" s="3">
        <v>42888</v>
      </c>
      <c r="B114">
        <v>2431.280029</v>
      </c>
      <c r="C114">
        <v>2440.2299800000001</v>
      </c>
      <c r="D114">
        <v>2427.709961</v>
      </c>
      <c r="E114">
        <v>2439.070068</v>
      </c>
      <c r="F114">
        <v>2439.070068</v>
      </c>
      <c r="G114">
        <v>3461680000</v>
      </c>
    </row>
    <row r="115" spans="1:7" x14ac:dyDescent="0.25">
      <c r="A115" s="3">
        <v>42891</v>
      </c>
      <c r="B115">
        <v>2437.830078</v>
      </c>
      <c r="C115">
        <v>2439.5500489999999</v>
      </c>
      <c r="D115">
        <v>2434.320068</v>
      </c>
      <c r="E115">
        <v>2436.1000979999999</v>
      </c>
      <c r="F115">
        <v>2436.1000979999999</v>
      </c>
      <c r="G115">
        <v>2912600000</v>
      </c>
    </row>
    <row r="116" spans="1:7" x14ac:dyDescent="0.25">
      <c r="A116" s="3">
        <v>42892</v>
      </c>
      <c r="B116">
        <v>2431.919922</v>
      </c>
      <c r="C116">
        <v>2436.209961</v>
      </c>
      <c r="D116">
        <v>2428.1201169999999</v>
      </c>
      <c r="E116">
        <v>2429.330078</v>
      </c>
      <c r="F116">
        <v>2429.330078</v>
      </c>
      <c r="G116">
        <v>3357840000</v>
      </c>
    </row>
    <row r="117" spans="1:7" x14ac:dyDescent="0.25">
      <c r="A117" s="3">
        <v>42893</v>
      </c>
      <c r="B117">
        <v>2432.030029</v>
      </c>
      <c r="C117">
        <v>2435.280029</v>
      </c>
      <c r="D117">
        <v>2424.75</v>
      </c>
      <c r="E117">
        <v>2433.139893</v>
      </c>
      <c r="F117">
        <v>2433.139893</v>
      </c>
      <c r="G117">
        <v>3572300000</v>
      </c>
    </row>
    <row r="118" spans="1:7" x14ac:dyDescent="0.25">
      <c r="A118" s="3">
        <v>42894</v>
      </c>
      <c r="B118">
        <v>2434.2700199999999</v>
      </c>
      <c r="C118">
        <v>2439.2700199999999</v>
      </c>
      <c r="D118">
        <v>2427.9399410000001</v>
      </c>
      <c r="E118">
        <v>2433.790039</v>
      </c>
      <c r="F118">
        <v>2433.790039</v>
      </c>
      <c r="G118">
        <v>3728860000</v>
      </c>
    </row>
    <row r="119" spans="1:7" x14ac:dyDescent="0.25">
      <c r="A119" s="3">
        <v>42895</v>
      </c>
      <c r="B119">
        <v>2436.389893</v>
      </c>
      <c r="C119">
        <v>2446.1999510000001</v>
      </c>
      <c r="D119">
        <v>2415.6999510000001</v>
      </c>
      <c r="E119">
        <v>2431.7700199999999</v>
      </c>
      <c r="F119">
        <v>2431.7700199999999</v>
      </c>
      <c r="G119">
        <v>4027340000</v>
      </c>
    </row>
    <row r="120" spans="1:7" x14ac:dyDescent="0.25">
      <c r="A120" s="3">
        <v>42898</v>
      </c>
      <c r="B120">
        <v>2425.8798830000001</v>
      </c>
      <c r="C120">
        <v>2430.3798830000001</v>
      </c>
      <c r="D120">
        <v>2419.969971</v>
      </c>
      <c r="E120">
        <v>2429.389893</v>
      </c>
      <c r="F120">
        <v>2429.389893</v>
      </c>
      <c r="G120">
        <v>4027750000</v>
      </c>
    </row>
    <row r="121" spans="1:7" x14ac:dyDescent="0.25">
      <c r="A121" s="3">
        <v>42899</v>
      </c>
      <c r="B121">
        <v>2434.1499020000001</v>
      </c>
      <c r="C121">
        <v>2441.48999</v>
      </c>
      <c r="D121">
        <v>2431.280029</v>
      </c>
      <c r="E121">
        <v>2440.3500979999999</v>
      </c>
      <c r="F121">
        <v>2440.3500979999999</v>
      </c>
      <c r="G121">
        <v>3275500000</v>
      </c>
    </row>
    <row r="122" spans="1:7" x14ac:dyDescent="0.25">
      <c r="A122" s="3">
        <v>42900</v>
      </c>
      <c r="B122">
        <v>2443.75</v>
      </c>
      <c r="C122">
        <v>2443.75</v>
      </c>
      <c r="D122">
        <v>2428.3400879999999</v>
      </c>
      <c r="E122">
        <v>2437.919922</v>
      </c>
      <c r="F122">
        <v>2437.919922</v>
      </c>
      <c r="G122">
        <v>3555590000</v>
      </c>
    </row>
    <row r="123" spans="1:7" x14ac:dyDescent="0.25">
      <c r="A123" s="3">
        <v>42901</v>
      </c>
      <c r="B123">
        <v>2424.139893</v>
      </c>
      <c r="C123">
        <v>2433.9499510000001</v>
      </c>
      <c r="D123">
        <v>2418.530029</v>
      </c>
      <c r="E123">
        <v>2432.459961</v>
      </c>
      <c r="F123">
        <v>2432.459961</v>
      </c>
      <c r="G123">
        <v>3353050000</v>
      </c>
    </row>
    <row r="124" spans="1:7" x14ac:dyDescent="0.25">
      <c r="A124" s="3">
        <v>42902</v>
      </c>
      <c r="B124">
        <v>2431.23999</v>
      </c>
      <c r="C124">
        <v>2433.1499020000001</v>
      </c>
      <c r="D124">
        <v>2422.8798830000001</v>
      </c>
      <c r="E124">
        <v>2433.1499020000001</v>
      </c>
      <c r="F124">
        <v>2433.1499020000001</v>
      </c>
      <c r="G124">
        <v>5284720000</v>
      </c>
    </row>
    <row r="125" spans="1:7" x14ac:dyDescent="0.25">
      <c r="A125" s="3">
        <v>42905</v>
      </c>
      <c r="B125">
        <v>2442.5500489999999</v>
      </c>
      <c r="C125">
        <v>2453.820068</v>
      </c>
      <c r="D125">
        <v>2441.790039</v>
      </c>
      <c r="E125">
        <v>2453.459961</v>
      </c>
      <c r="F125">
        <v>2453.459961</v>
      </c>
      <c r="G125">
        <v>3264700000</v>
      </c>
    </row>
    <row r="126" spans="1:7" x14ac:dyDescent="0.25">
      <c r="A126" s="3">
        <v>42906</v>
      </c>
      <c r="B126">
        <v>2450.6599120000001</v>
      </c>
      <c r="C126">
        <v>2450.6599120000001</v>
      </c>
      <c r="D126">
        <v>2436.6000979999999</v>
      </c>
      <c r="E126">
        <v>2437.030029</v>
      </c>
      <c r="F126">
        <v>2437.030029</v>
      </c>
      <c r="G126">
        <v>3416510000</v>
      </c>
    </row>
    <row r="127" spans="1:7" x14ac:dyDescent="0.25">
      <c r="A127" s="3">
        <v>42907</v>
      </c>
      <c r="B127">
        <v>2439.3100589999999</v>
      </c>
      <c r="C127">
        <v>2442.2299800000001</v>
      </c>
      <c r="D127">
        <v>2430.73999</v>
      </c>
      <c r="E127">
        <v>2435.610107</v>
      </c>
      <c r="F127">
        <v>2435.610107</v>
      </c>
      <c r="G127">
        <v>3594820000</v>
      </c>
    </row>
    <row r="128" spans="1:7" x14ac:dyDescent="0.25">
      <c r="A128" s="3">
        <v>42908</v>
      </c>
      <c r="B128">
        <v>2437.3999020000001</v>
      </c>
      <c r="C128">
        <v>2441.6201169999999</v>
      </c>
      <c r="D128">
        <v>2433.2700199999999</v>
      </c>
      <c r="E128">
        <v>2434.5</v>
      </c>
      <c r="F128">
        <v>2434.5</v>
      </c>
      <c r="G128">
        <v>3468210000</v>
      </c>
    </row>
    <row r="129" spans="1:7" x14ac:dyDescent="0.25">
      <c r="A129" s="3">
        <v>42909</v>
      </c>
      <c r="B129">
        <v>2434.6499020000001</v>
      </c>
      <c r="C129">
        <v>2441.3999020000001</v>
      </c>
      <c r="D129">
        <v>2431.110107</v>
      </c>
      <c r="E129">
        <v>2438.3000489999999</v>
      </c>
      <c r="F129">
        <v>2438.3000489999999</v>
      </c>
      <c r="G129">
        <v>5278330000</v>
      </c>
    </row>
    <row r="130" spans="1:7" x14ac:dyDescent="0.25">
      <c r="A130" s="3">
        <v>42912</v>
      </c>
      <c r="B130">
        <v>2443.320068</v>
      </c>
      <c r="C130">
        <v>2450.419922</v>
      </c>
      <c r="D130">
        <v>2437.030029</v>
      </c>
      <c r="E130">
        <v>2439.070068</v>
      </c>
      <c r="F130">
        <v>2439.070068</v>
      </c>
      <c r="G130">
        <v>3238970000</v>
      </c>
    </row>
    <row r="131" spans="1:7" x14ac:dyDescent="0.25">
      <c r="A131" s="3">
        <v>42913</v>
      </c>
      <c r="B131">
        <v>2436.3400879999999</v>
      </c>
      <c r="C131">
        <v>2440.1499020000001</v>
      </c>
      <c r="D131">
        <v>2419.3798830000001</v>
      </c>
      <c r="E131">
        <v>2419.3798830000001</v>
      </c>
      <c r="F131">
        <v>2419.3798830000001</v>
      </c>
      <c r="G131">
        <v>3563910000</v>
      </c>
    </row>
    <row r="132" spans="1:7" x14ac:dyDescent="0.25">
      <c r="A132" s="3">
        <v>42914</v>
      </c>
      <c r="B132">
        <v>2428.6999510000001</v>
      </c>
      <c r="C132">
        <v>2442.969971</v>
      </c>
      <c r="D132">
        <v>2428.0200199999999</v>
      </c>
      <c r="E132">
        <v>2440.6899410000001</v>
      </c>
      <c r="F132">
        <v>2440.6899410000001</v>
      </c>
      <c r="G132">
        <v>3500800000</v>
      </c>
    </row>
    <row r="133" spans="1:7" x14ac:dyDescent="0.25">
      <c r="A133" s="3">
        <v>42915</v>
      </c>
      <c r="B133">
        <v>2442.3798830000001</v>
      </c>
      <c r="C133">
        <v>2442.7299800000001</v>
      </c>
      <c r="D133">
        <v>2405.6999510000001</v>
      </c>
      <c r="E133">
        <v>2419.6999510000001</v>
      </c>
      <c r="F133">
        <v>2419.6999510000001</v>
      </c>
      <c r="G133">
        <v>3900280000</v>
      </c>
    </row>
    <row r="134" spans="1:7" x14ac:dyDescent="0.25">
      <c r="A134" s="3">
        <v>42916</v>
      </c>
      <c r="B134">
        <v>2429.1999510000001</v>
      </c>
      <c r="C134">
        <v>2432.709961</v>
      </c>
      <c r="D134">
        <v>2421.6499020000001</v>
      </c>
      <c r="E134">
        <v>2423.4099120000001</v>
      </c>
      <c r="F134">
        <v>2423.4099120000001</v>
      </c>
      <c r="G134">
        <v>3361590000</v>
      </c>
    </row>
    <row r="135" spans="1:7" x14ac:dyDescent="0.25">
      <c r="A135" s="3">
        <v>42919</v>
      </c>
      <c r="B135">
        <v>2431.389893</v>
      </c>
      <c r="C135">
        <v>2439.169922</v>
      </c>
      <c r="D135">
        <v>2428.6899410000001</v>
      </c>
      <c r="E135">
        <v>2429.01001</v>
      </c>
      <c r="F135">
        <v>2429.01001</v>
      </c>
      <c r="G135">
        <v>1962290000</v>
      </c>
    </row>
    <row r="136" spans="1:7" x14ac:dyDescent="0.25">
      <c r="A136" s="3">
        <v>42921</v>
      </c>
      <c r="B136">
        <v>2430.780029</v>
      </c>
      <c r="C136">
        <v>2434.8999020000001</v>
      </c>
      <c r="D136">
        <v>2422.0500489999999</v>
      </c>
      <c r="E136">
        <v>2432.540039</v>
      </c>
      <c r="F136">
        <v>2432.540039</v>
      </c>
      <c r="G136">
        <v>3367220000</v>
      </c>
    </row>
    <row r="137" spans="1:7" x14ac:dyDescent="0.25">
      <c r="A137" s="3">
        <v>42922</v>
      </c>
      <c r="B137">
        <v>2423.4399410000001</v>
      </c>
      <c r="C137">
        <v>2424.280029</v>
      </c>
      <c r="D137">
        <v>2407.6999510000001</v>
      </c>
      <c r="E137">
        <v>2409.75</v>
      </c>
      <c r="F137">
        <v>2409.75</v>
      </c>
      <c r="G137">
        <v>3364520000</v>
      </c>
    </row>
    <row r="138" spans="1:7" x14ac:dyDescent="0.25">
      <c r="A138" s="3">
        <v>42923</v>
      </c>
      <c r="B138">
        <v>2413.5200199999999</v>
      </c>
      <c r="C138">
        <v>2426.919922</v>
      </c>
      <c r="D138">
        <v>2413.5200199999999</v>
      </c>
      <c r="E138">
        <v>2425.179932</v>
      </c>
      <c r="F138">
        <v>2425.179932</v>
      </c>
      <c r="G138">
        <v>2901330000</v>
      </c>
    </row>
    <row r="139" spans="1:7" x14ac:dyDescent="0.25">
      <c r="A139" s="3">
        <v>42926</v>
      </c>
      <c r="B139">
        <v>2424.51001</v>
      </c>
      <c r="C139">
        <v>2432</v>
      </c>
      <c r="D139">
        <v>2422.2700199999999</v>
      </c>
      <c r="E139">
        <v>2427.429932</v>
      </c>
      <c r="F139">
        <v>2427.429932</v>
      </c>
      <c r="G139">
        <v>2999130000</v>
      </c>
    </row>
    <row r="140" spans="1:7" x14ac:dyDescent="0.25">
      <c r="A140" s="3">
        <v>42927</v>
      </c>
      <c r="B140">
        <v>2427.3500979999999</v>
      </c>
      <c r="C140">
        <v>2429.3000489999999</v>
      </c>
      <c r="D140">
        <v>2412.790039</v>
      </c>
      <c r="E140">
        <v>2425.530029</v>
      </c>
      <c r="F140">
        <v>2425.530029</v>
      </c>
      <c r="G140">
        <v>3106750000</v>
      </c>
    </row>
    <row r="141" spans="1:7" x14ac:dyDescent="0.25">
      <c r="A141" s="3">
        <v>42928</v>
      </c>
      <c r="B141">
        <v>2435.75</v>
      </c>
      <c r="C141">
        <v>2445.76001</v>
      </c>
      <c r="D141">
        <v>2435.75</v>
      </c>
      <c r="E141">
        <v>2443.25</v>
      </c>
      <c r="F141">
        <v>2443.25</v>
      </c>
      <c r="G141">
        <v>3171620000</v>
      </c>
    </row>
    <row r="142" spans="1:7" x14ac:dyDescent="0.25">
      <c r="A142" s="3">
        <v>42929</v>
      </c>
      <c r="B142">
        <v>2444.98999</v>
      </c>
      <c r="C142">
        <v>2449.320068</v>
      </c>
      <c r="D142">
        <v>2441.6899410000001</v>
      </c>
      <c r="E142">
        <v>2447.830078</v>
      </c>
      <c r="F142">
        <v>2447.830078</v>
      </c>
      <c r="G142">
        <v>3067670000</v>
      </c>
    </row>
    <row r="143" spans="1:7" x14ac:dyDescent="0.25">
      <c r="A143" s="3">
        <v>42930</v>
      </c>
      <c r="B143">
        <v>2449.1599120000001</v>
      </c>
      <c r="C143">
        <v>2463.540039</v>
      </c>
      <c r="D143">
        <v>2446.6899410000001</v>
      </c>
      <c r="E143">
        <v>2459.2700199999999</v>
      </c>
      <c r="F143">
        <v>2459.2700199999999</v>
      </c>
      <c r="G143">
        <v>2736640000</v>
      </c>
    </row>
    <row r="144" spans="1:7" x14ac:dyDescent="0.25">
      <c r="A144" s="3">
        <v>42933</v>
      </c>
      <c r="B144">
        <v>2459.5</v>
      </c>
      <c r="C144">
        <v>2462.820068</v>
      </c>
      <c r="D144">
        <v>2457.1599120000001</v>
      </c>
      <c r="E144">
        <v>2459.139893</v>
      </c>
      <c r="F144">
        <v>2459.139893</v>
      </c>
      <c r="G144">
        <v>2793170000</v>
      </c>
    </row>
    <row r="145" spans="1:7" x14ac:dyDescent="0.25">
      <c r="A145" s="3">
        <v>42934</v>
      </c>
      <c r="B145">
        <v>2455.8798830000001</v>
      </c>
      <c r="C145">
        <v>2460.919922</v>
      </c>
      <c r="D145">
        <v>2450.3400879999999</v>
      </c>
      <c r="E145">
        <v>2460.610107</v>
      </c>
      <c r="F145">
        <v>2460.610107</v>
      </c>
      <c r="G145">
        <v>2962130000</v>
      </c>
    </row>
    <row r="146" spans="1:7" x14ac:dyDescent="0.25">
      <c r="A146" s="3">
        <v>42935</v>
      </c>
      <c r="B146">
        <v>2463.8500979999999</v>
      </c>
      <c r="C146">
        <v>2473.830078</v>
      </c>
      <c r="D146">
        <v>2463.8500979999999</v>
      </c>
      <c r="E146">
        <v>2473.830078</v>
      </c>
      <c r="F146">
        <v>2473.830078</v>
      </c>
      <c r="G146">
        <v>3059760000</v>
      </c>
    </row>
    <row r="147" spans="1:7" x14ac:dyDescent="0.25">
      <c r="A147" s="3">
        <v>42936</v>
      </c>
      <c r="B147">
        <v>2475.5600589999999</v>
      </c>
      <c r="C147">
        <v>2477.6201169999999</v>
      </c>
      <c r="D147">
        <v>2468.429932</v>
      </c>
      <c r="E147">
        <v>2473.4499510000001</v>
      </c>
      <c r="F147">
        <v>2473.4499510000001</v>
      </c>
      <c r="G147">
        <v>3182780000</v>
      </c>
    </row>
    <row r="148" spans="1:7" x14ac:dyDescent="0.25">
      <c r="A148" s="3">
        <v>42937</v>
      </c>
      <c r="B148">
        <v>2467.3999020000001</v>
      </c>
      <c r="C148">
        <v>2472.540039</v>
      </c>
      <c r="D148">
        <v>2465.0600589999999</v>
      </c>
      <c r="E148">
        <v>2472.540039</v>
      </c>
      <c r="F148">
        <v>2472.540039</v>
      </c>
      <c r="G148">
        <v>3059570000</v>
      </c>
    </row>
    <row r="149" spans="1:7" x14ac:dyDescent="0.25">
      <c r="A149" s="3">
        <v>42940</v>
      </c>
      <c r="B149">
        <v>2472.040039</v>
      </c>
      <c r="C149">
        <v>2473.1000979999999</v>
      </c>
      <c r="D149">
        <v>2466.320068</v>
      </c>
      <c r="E149">
        <v>2469.9099120000001</v>
      </c>
      <c r="F149">
        <v>2469.9099120000001</v>
      </c>
      <c r="G149">
        <v>3010240000</v>
      </c>
    </row>
    <row r="150" spans="1:7" x14ac:dyDescent="0.25">
      <c r="A150" s="3">
        <v>42941</v>
      </c>
      <c r="B150">
        <v>2477.8798830000001</v>
      </c>
      <c r="C150">
        <v>2481.23999</v>
      </c>
      <c r="D150">
        <v>2474.9099120000001</v>
      </c>
      <c r="E150">
        <v>2477.1298830000001</v>
      </c>
      <c r="F150">
        <v>2477.1298830000001</v>
      </c>
      <c r="G150">
        <v>4108060000</v>
      </c>
    </row>
    <row r="151" spans="1:7" x14ac:dyDescent="0.25">
      <c r="A151" s="3">
        <v>42942</v>
      </c>
      <c r="B151">
        <v>2479.969971</v>
      </c>
      <c r="C151">
        <v>2481.6899410000001</v>
      </c>
      <c r="D151">
        <v>2474.9399410000001</v>
      </c>
      <c r="E151">
        <v>2477.830078</v>
      </c>
      <c r="F151">
        <v>2477.830078</v>
      </c>
      <c r="G151">
        <v>3557020000</v>
      </c>
    </row>
    <row r="152" spans="1:7" x14ac:dyDescent="0.25">
      <c r="A152" s="3">
        <v>42943</v>
      </c>
      <c r="B152">
        <v>2482.76001</v>
      </c>
      <c r="C152">
        <v>2484.040039</v>
      </c>
      <c r="D152">
        <v>2459.929932</v>
      </c>
      <c r="E152">
        <v>2475.419922</v>
      </c>
      <c r="F152">
        <v>2475.419922</v>
      </c>
      <c r="G152">
        <v>3995520000</v>
      </c>
    </row>
    <row r="153" spans="1:7" x14ac:dyDescent="0.25">
      <c r="A153" s="3">
        <v>42944</v>
      </c>
      <c r="B153">
        <v>2469.1201169999999</v>
      </c>
      <c r="C153">
        <v>2473.530029</v>
      </c>
      <c r="D153">
        <v>2464.6599120000001</v>
      </c>
      <c r="E153">
        <v>2472.1000979999999</v>
      </c>
      <c r="F153">
        <v>2472.1000979999999</v>
      </c>
      <c r="G153">
        <v>3294770000</v>
      </c>
    </row>
    <row r="154" spans="1:7" x14ac:dyDescent="0.25">
      <c r="A154" s="3">
        <v>42947</v>
      </c>
      <c r="B154">
        <v>2475.9399410000001</v>
      </c>
      <c r="C154">
        <v>2477.959961</v>
      </c>
      <c r="D154">
        <v>2468.530029</v>
      </c>
      <c r="E154">
        <v>2470.3000489999999</v>
      </c>
      <c r="F154">
        <v>2470.3000489999999</v>
      </c>
      <c r="G154">
        <v>3469210000</v>
      </c>
    </row>
    <row r="155" spans="1:7" x14ac:dyDescent="0.25">
      <c r="A155" s="3">
        <v>42948</v>
      </c>
      <c r="B155">
        <v>2477.1000979999999</v>
      </c>
      <c r="C155">
        <v>2478.51001</v>
      </c>
      <c r="D155">
        <v>2471.139893</v>
      </c>
      <c r="E155">
        <v>2476.3500979999999</v>
      </c>
      <c r="F155">
        <v>2476.3500979999999</v>
      </c>
      <c r="G155">
        <v>3460860000</v>
      </c>
    </row>
    <row r="156" spans="1:7" x14ac:dyDescent="0.25">
      <c r="A156" s="3">
        <v>42949</v>
      </c>
      <c r="B156">
        <v>2480.3798830000001</v>
      </c>
      <c r="C156">
        <v>2480.3798830000001</v>
      </c>
      <c r="D156">
        <v>2466.4799800000001</v>
      </c>
      <c r="E156">
        <v>2477.570068</v>
      </c>
      <c r="F156">
        <v>2477.570068</v>
      </c>
      <c r="G156">
        <v>3478580000</v>
      </c>
    </row>
    <row r="157" spans="1:7" x14ac:dyDescent="0.25">
      <c r="A157" s="3">
        <v>42950</v>
      </c>
      <c r="B157">
        <v>2476.030029</v>
      </c>
      <c r="C157">
        <v>2476.030029</v>
      </c>
      <c r="D157">
        <v>2468.8500979999999</v>
      </c>
      <c r="E157">
        <v>2472.1599120000001</v>
      </c>
      <c r="F157">
        <v>2472.1599120000001</v>
      </c>
      <c r="G157">
        <v>3645020000</v>
      </c>
    </row>
    <row r="158" spans="1:7" x14ac:dyDescent="0.25">
      <c r="A158" s="3">
        <v>42951</v>
      </c>
      <c r="B158">
        <v>2476.8798830000001</v>
      </c>
      <c r="C158">
        <v>2480</v>
      </c>
      <c r="D158">
        <v>2472.080078</v>
      </c>
      <c r="E158">
        <v>2476.830078</v>
      </c>
      <c r="F158">
        <v>2476.830078</v>
      </c>
      <c r="G158">
        <v>3235140000</v>
      </c>
    </row>
    <row r="159" spans="1:7" x14ac:dyDescent="0.25">
      <c r="A159" s="3">
        <v>42954</v>
      </c>
      <c r="B159">
        <v>2477.139893</v>
      </c>
      <c r="C159">
        <v>2480.9499510000001</v>
      </c>
      <c r="D159">
        <v>2475.8798830000001</v>
      </c>
      <c r="E159">
        <v>2480.9099120000001</v>
      </c>
      <c r="F159">
        <v>2480.9099120000001</v>
      </c>
      <c r="G159">
        <v>2931780000</v>
      </c>
    </row>
    <row r="160" spans="1:7" x14ac:dyDescent="0.25">
      <c r="A160" s="3">
        <v>42955</v>
      </c>
      <c r="B160">
        <v>2478.3500979999999</v>
      </c>
      <c r="C160">
        <v>2490.8701169999999</v>
      </c>
      <c r="D160">
        <v>2470.320068</v>
      </c>
      <c r="E160">
        <v>2474.919922</v>
      </c>
      <c r="F160">
        <v>2474.919922</v>
      </c>
      <c r="G160">
        <v>3344640000</v>
      </c>
    </row>
    <row r="161" spans="1:7" x14ac:dyDescent="0.25">
      <c r="A161" s="3">
        <v>42956</v>
      </c>
      <c r="B161">
        <v>2465.3500979999999</v>
      </c>
      <c r="C161">
        <v>2474.4099120000001</v>
      </c>
      <c r="D161">
        <v>2462.080078</v>
      </c>
      <c r="E161">
        <v>2474.0200199999999</v>
      </c>
      <c r="F161">
        <v>2474.0200199999999</v>
      </c>
      <c r="G161">
        <v>3308060000</v>
      </c>
    </row>
    <row r="162" spans="1:7" x14ac:dyDescent="0.25">
      <c r="A162" s="3">
        <v>42957</v>
      </c>
      <c r="B162">
        <v>2465.3798830000001</v>
      </c>
      <c r="C162">
        <v>2465.3798830000001</v>
      </c>
      <c r="D162">
        <v>2437.75</v>
      </c>
      <c r="E162">
        <v>2438.209961</v>
      </c>
      <c r="F162">
        <v>2438.209961</v>
      </c>
      <c r="G162">
        <v>3621070000</v>
      </c>
    </row>
    <row r="163" spans="1:7" x14ac:dyDescent="0.25">
      <c r="A163" s="3">
        <v>42958</v>
      </c>
      <c r="B163">
        <v>2441.040039</v>
      </c>
      <c r="C163">
        <v>2448.0900879999999</v>
      </c>
      <c r="D163">
        <v>2437.8500979999999</v>
      </c>
      <c r="E163">
        <v>2441.320068</v>
      </c>
      <c r="F163">
        <v>2441.320068</v>
      </c>
      <c r="G163">
        <v>3159930000</v>
      </c>
    </row>
    <row r="164" spans="1:7" x14ac:dyDescent="0.25">
      <c r="A164" s="3">
        <v>42961</v>
      </c>
      <c r="B164">
        <v>2454.959961</v>
      </c>
      <c r="C164">
        <v>2468.219971</v>
      </c>
      <c r="D164">
        <v>2454.959961</v>
      </c>
      <c r="E164">
        <v>2465.8400879999999</v>
      </c>
      <c r="F164">
        <v>2465.8400879999999</v>
      </c>
      <c r="G164">
        <v>2822550000</v>
      </c>
    </row>
    <row r="165" spans="1:7" x14ac:dyDescent="0.25">
      <c r="A165" s="3">
        <v>42962</v>
      </c>
      <c r="B165">
        <v>2468.6599120000001</v>
      </c>
      <c r="C165">
        <v>2468.8999020000001</v>
      </c>
      <c r="D165">
        <v>2461.610107</v>
      </c>
      <c r="E165">
        <v>2464.610107</v>
      </c>
      <c r="F165">
        <v>2464.610107</v>
      </c>
      <c r="G165">
        <v>2913100000</v>
      </c>
    </row>
    <row r="166" spans="1:7" x14ac:dyDescent="0.25">
      <c r="A166" s="3">
        <v>42963</v>
      </c>
      <c r="B166">
        <v>2468.6298830000001</v>
      </c>
      <c r="C166">
        <v>2474.929932</v>
      </c>
      <c r="D166">
        <v>2463.860107</v>
      </c>
      <c r="E166">
        <v>2468.110107</v>
      </c>
      <c r="F166">
        <v>2468.110107</v>
      </c>
      <c r="G166">
        <v>2953650000</v>
      </c>
    </row>
    <row r="167" spans="1:7" x14ac:dyDescent="0.25">
      <c r="A167" s="3">
        <v>42964</v>
      </c>
      <c r="B167">
        <v>2462.9499510000001</v>
      </c>
      <c r="C167">
        <v>2465.0200199999999</v>
      </c>
      <c r="D167">
        <v>2430.01001</v>
      </c>
      <c r="E167">
        <v>2430.01001</v>
      </c>
      <c r="F167">
        <v>2430.01001</v>
      </c>
      <c r="G167">
        <v>3142620000</v>
      </c>
    </row>
    <row r="168" spans="1:7" x14ac:dyDescent="0.25">
      <c r="A168" s="3">
        <v>42965</v>
      </c>
      <c r="B168">
        <v>2427.639893</v>
      </c>
      <c r="C168">
        <v>2440.2700199999999</v>
      </c>
      <c r="D168">
        <v>2420.6899410000001</v>
      </c>
      <c r="E168">
        <v>2425.5500489999999</v>
      </c>
      <c r="F168">
        <v>2425.5500489999999</v>
      </c>
      <c r="G168">
        <v>3415680000</v>
      </c>
    </row>
    <row r="169" spans="1:7" x14ac:dyDescent="0.25">
      <c r="A169" s="3">
        <v>42968</v>
      </c>
      <c r="B169">
        <v>2425.5</v>
      </c>
      <c r="C169">
        <v>2430.580078</v>
      </c>
      <c r="D169">
        <v>2417.3500979999999</v>
      </c>
      <c r="E169">
        <v>2428.3701169999999</v>
      </c>
      <c r="F169">
        <v>2428.3701169999999</v>
      </c>
      <c r="G169">
        <v>2788150000</v>
      </c>
    </row>
    <row r="170" spans="1:7" x14ac:dyDescent="0.25">
      <c r="A170" s="3">
        <v>42969</v>
      </c>
      <c r="B170">
        <v>2433.75</v>
      </c>
      <c r="C170">
        <v>2454.7700199999999</v>
      </c>
      <c r="D170">
        <v>2433.669922</v>
      </c>
      <c r="E170">
        <v>2452.51001</v>
      </c>
      <c r="F170">
        <v>2452.51001</v>
      </c>
      <c r="G170">
        <v>2777490000</v>
      </c>
    </row>
    <row r="171" spans="1:7" x14ac:dyDescent="0.25">
      <c r="A171" s="3">
        <v>42970</v>
      </c>
      <c r="B171">
        <v>2444.8798830000001</v>
      </c>
      <c r="C171">
        <v>2448.9099120000001</v>
      </c>
      <c r="D171">
        <v>2441.419922</v>
      </c>
      <c r="E171">
        <v>2444.040039</v>
      </c>
      <c r="F171">
        <v>2444.040039</v>
      </c>
      <c r="G171">
        <v>2785290000</v>
      </c>
    </row>
    <row r="172" spans="1:7" x14ac:dyDescent="0.25">
      <c r="A172" s="3">
        <v>42971</v>
      </c>
      <c r="B172">
        <v>2447.9099120000001</v>
      </c>
      <c r="C172">
        <v>2450.389893</v>
      </c>
      <c r="D172">
        <v>2436.1899410000001</v>
      </c>
      <c r="E172">
        <v>2438.969971</v>
      </c>
      <c r="F172">
        <v>2438.969971</v>
      </c>
      <c r="G172">
        <v>2846590000</v>
      </c>
    </row>
    <row r="173" spans="1:7" x14ac:dyDescent="0.25">
      <c r="A173" s="3">
        <v>42972</v>
      </c>
      <c r="B173">
        <v>2444.719971</v>
      </c>
      <c r="C173">
        <v>2453.959961</v>
      </c>
      <c r="D173">
        <v>2442.219971</v>
      </c>
      <c r="E173">
        <v>2443.0500489999999</v>
      </c>
      <c r="F173">
        <v>2443.0500489999999</v>
      </c>
      <c r="G173">
        <v>2588780000</v>
      </c>
    </row>
    <row r="174" spans="1:7" x14ac:dyDescent="0.25">
      <c r="A174" s="3">
        <v>42975</v>
      </c>
      <c r="B174">
        <v>2447.3500979999999</v>
      </c>
      <c r="C174">
        <v>2449.1201169999999</v>
      </c>
      <c r="D174">
        <v>2439.030029</v>
      </c>
      <c r="E174">
        <v>2444.23999</v>
      </c>
      <c r="F174">
        <v>2444.23999</v>
      </c>
      <c r="G174">
        <v>2677700000</v>
      </c>
    </row>
    <row r="175" spans="1:7" x14ac:dyDescent="0.25">
      <c r="A175" s="3">
        <v>42976</v>
      </c>
      <c r="B175">
        <v>2431.9399410000001</v>
      </c>
      <c r="C175">
        <v>2449.1899410000001</v>
      </c>
      <c r="D175">
        <v>2428.1999510000001</v>
      </c>
      <c r="E175">
        <v>2446.3000489999999</v>
      </c>
      <c r="F175">
        <v>2446.3000489999999</v>
      </c>
      <c r="G175">
        <v>2737580000</v>
      </c>
    </row>
    <row r="176" spans="1:7" x14ac:dyDescent="0.25">
      <c r="A176" s="3">
        <v>42977</v>
      </c>
      <c r="B176">
        <v>2446.0600589999999</v>
      </c>
      <c r="C176">
        <v>2460.3100589999999</v>
      </c>
      <c r="D176">
        <v>2443.7700199999999</v>
      </c>
      <c r="E176">
        <v>2457.5900879999999</v>
      </c>
      <c r="F176">
        <v>2457.5900879999999</v>
      </c>
      <c r="G176">
        <v>2633660000</v>
      </c>
    </row>
    <row r="177" spans="1:7" x14ac:dyDescent="0.25">
      <c r="A177" s="3">
        <v>42978</v>
      </c>
      <c r="B177">
        <v>2462.6499020000001</v>
      </c>
      <c r="C177">
        <v>2475.01001</v>
      </c>
      <c r="D177">
        <v>2462.6499020000001</v>
      </c>
      <c r="E177">
        <v>2471.6499020000001</v>
      </c>
      <c r="F177">
        <v>2471.6499020000001</v>
      </c>
      <c r="G177">
        <v>3348110000</v>
      </c>
    </row>
    <row r="178" spans="1:7" x14ac:dyDescent="0.25">
      <c r="A178" s="3">
        <v>42979</v>
      </c>
      <c r="B178">
        <v>2474.419922</v>
      </c>
      <c r="C178">
        <v>2480.3798830000001</v>
      </c>
      <c r="D178">
        <v>2473.8500979999999</v>
      </c>
      <c r="E178">
        <v>2476.5500489999999</v>
      </c>
      <c r="F178">
        <v>2476.5500489999999</v>
      </c>
      <c r="G178">
        <v>2710730000</v>
      </c>
    </row>
    <row r="179" spans="1:7" x14ac:dyDescent="0.25">
      <c r="A179" s="3">
        <v>42983</v>
      </c>
      <c r="B179">
        <v>2470.3500979999999</v>
      </c>
      <c r="C179">
        <v>2471.969971</v>
      </c>
      <c r="D179">
        <v>2446.5500489999999</v>
      </c>
      <c r="E179">
        <v>2457.8500979999999</v>
      </c>
      <c r="F179">
        <v>2457.8500979999999</v>
      </c>
      <c r="G179">
        <v>3490260000</v>
      </c>
    </row>
    <row r="180" spans="1:7" x14ac:dyDescent="0.25">
      <c r="A180" s="3">
        <v>42984</v>
      </c>
      <c r="B180">
        <v>2463.830078</v>
      </c>
      <c r="C180">
        <v>2469.639893</v>
      </c>
      <c r="D180">
        <v>2459.1999510000001</v>
      </c>
      <c r="E180">
        <v>2465.540039</v>
      </c>
      <c r="F180">
        <v>2465.540039</v>
      </c>
      <c r="G180">
        <v>3374410000</v>
      </c>
    </row>
    <row r="181" spans="1:7" x14ac:dyDescent="0.25">
      <c r="A181" s="3">
        <v>42985</v>
      </c>
      <c r="B181">
        <v>2468.0600589999999</v>
      </c>
      <c r="C181">
        <v>2468.6201169999999</v>
      </c>
      <c r="D181">
        <v>2460.290039</v>
      </c>
      <c r="E181">
        <v>2465.1000979999999</v>
      </c>
      <c r="F181">
        <v>2465.1000979999999</v>
      </c>
      <c r="G181">
        <v>3353930000</v>
      </c>
    </row>
    <row r="182" spans="1:7" x14ac:dyDescent="0.25">
      <c r="A182" s="3">
        <v>42986</v>
      </c>
      <c r="B182">
        <v>2462.25</v>
      </c>
      <c r="C182">
        <v>2467.110107</v>
      </c>
      <c r="D182">
        <v>2459.3999020000001</v>
      </c>
      <c r="E182">
        <v>2461.429932</v>
      </c>
      <c r="F182">
        <v>2461.429932</v>
      </c>
      <c r="G182">
        <v>3302490000</v>
      </c>
    </row>
    <row r="183" spans="1:7" x14ac:dyDescent="0.25">
      <c r="A183" s="3">
        <v>42989</v>
      </c>
      <c r="B183">
        <v>2474.5200199999999</v>
      </c>
      <c r="C183">
        <v>2488.9499510000001</v>
      </c>
      <c r="D183">
        <v>2474.5200199999999</v>
      </c>
      <c r="E183">
        <v>2488.110107</v>
      </c>
      <c r="F183">
        <v>2488.110107</v>
      </c>
      <c r="G183">
        <v>3291760000</v>
      </c>
    </row>
    <row r="184" spans="1:7" x14ac:dyDescent="0.25">
      <c r="A184" s="3">
        <v>42990</v>
      </c>
      <c r="B184">
        <v>2491.9399410000001</v>
      </c>
      <c r="C184">
        <v>2496.7700199999999</v>
      </c>
      <c r="D184">
        <v>2490.3701169999999</v>
      </c>
      <c r="E184">
        <v>2496.4799800000001</v>
      </c>
      <c r="F184">
        <v>2496.4799800000001</v>
      </c>
      <c r="G184">
        <v>3230920000</v>
      </c>
    </row>
    <row r="185" spans="1:7" x14ac:dyDescent="0.25">
      <c r="A185" s="3">
        <v>42991</v>
      </c>
      <c r="B185">
        <v>2493.889893</v>
      </c>
      <c r="C185">
        <v>2498.3701169999999</v>
      </c>
      <c r="D185">
        <v>2492.139893</v>
      </c>
      <c r="E185">
        <v>2498.3701169999999</v>
      </c>
      <c r="F185">
        <v>2498.3701169999999</v>
      </c>
      <c r="G185">
        <v>3368050000</v>
      </c>
    </row>
    <row r="186" spans="1:7" x14ac:dyDescent="0.25">
      <c r="A186" s="3">
        <v>42992</v>
      </c>
      <c r="B186">
        <v>2494.5600589999999</v>
      </c>
      <c r="C186">
        <v>2498.429932</v>
      </c>
      <c r="D186">
        <v>2491.3500979999999</v>
      </c>
      <c r="E186">
        <v>2495.6201169999999</v>
      </c>
      <c r="F186">
        <v>2495.6201169999999</v>
      </c>
      <c r="G186">
        <v>3414460000</v>
      </c>
    </row>
    <row r="187" spans="1:7" x14ac:dyDescent="0.25">
      <c r="A187" s="3">
        <v>42993</v>
      </c>
      <c r="B187">
        <v>2495.669922</v>
      </c>
      <c r="C187">
        <v>2500.2299800000001</v>
      </c>
      <c r="D187">
        <v>2493.1599120000001</v>
      </c>
      <c r="E187">
        <v>2500.2299800000001</v>
      </c>
      <c r="F187">
        <v>2500.2299800000001</v>
      </c>
      <c r="G187">
        <v>4853170000</v>
      </c>
    </row>
    <row r="188" spans="1:7" x14ac:dyDescent="0.25">
      <c r="A188" s="3">
        <v>42996</v>
      </c>
      <c r="B188">
        <v>2502.51001</v>
      </c>
      <c r="C188">
        <v>2508.320068</v>
      </c>
      <c r="D188">
        <v>2499.919922</v>
      </c>
      <c r="E188">
        <v>2503.8701169999999</v>
      </c>
      <c r="F188">
        <v>2503.8701169999999</v>
      </c>
      <c r="G188">
        <v>3194300000</v>
      </c>
    </row>
    <row r="189" spans="1:7" x14ac:dyDescent="0.25">
      <c r="A189" s="3">
        <v>42997</v>
      </c>
      <c r="B189">
        <v>2506.290039</v>
      </c>
      <c r="C189">
        <v>2507.8400879999999</v>
      </c>
      <c r="D189">
        <v>2503.1899410000001</v>
      </c>
      <c r="E189">
        <v>2506.6499020000001</v>
      </c>
      <c r="F189">
        <v>2506.6499020000001</v>
      </c>
      <c r="G189">
        <v>3249100000</v>
      </c>
    </row>
    <row r="190" spans="1:7" x14ac:dyDescent="0.25">
      <c r="A190" s="3">
        <v>42998</v>
      </c>
      <c r="B190">
        <v>2506.8400879999999</v>
      </c>
      <c r="C190">
        <v>2508.8500979999999</v>
      </c>
      <c r="D190">
        <v>2496.669922</v>
      </c>
      <c r="E190">
        <v>2508.23999</v>
      </c>
      <c r="F190">
        <v>2508.23999</v>
      </c>
      <c r="G190">
        <v>3530010000</v>
      </c>
    </row>
    <row r="191" spans="1:7" x14ac:dyDescent="0.25">
      <c r="A191" s="3">
        <v>42999</v>
      </c>
      <c r="B191">
        <v>2507.1599120000001</v>
      </c>
      <c r="C191">
        <v>2507.1599120000001</v>
      </c>
      <c r="D191">
        <v>2499</v>
      </c>
      <c r="E191">
        <v>2500.6000979999999</v>
      </c>
      <c r="F191">
        <v>2500.6000979999999</v>
      </c>
      <c r="G191">
        <v>2930860000</v>
      </c>
    </row>
    <row r="192" spans="1:7" x14ac:dyDescent="0.25">
      <c r="A192" s="3">
        <v>43000</v>
      </c>
      <c r="B192">
        <v>2497.26001</v>
      </c>
      <c r="C192">
        <v>2503.469971</v>
      </c>
      <c r="D192">
        <v>2496.540039</v>
      </c>
      <c r="E192">
        <v>2502.219971</v>
      </c>
      <c r="F192">
        <v>2502.219971</v>
      </c>
      <c r="G192">
        <v>2865960000</v>
      </c>
    </row>
    <row r="193" spans="1:7" x14ac:dyDescent="0.25">
      <c r="A193" s="3">
        <v>43003</v>
      </c>
      <c r="B193">
        <v>2499.389893</v>
      </c>
      <c r="C193">
        <v>2502.540039</v>
      </c>
      <c r="D193">
        <v>2488.030029</v>
      </c>
      <c r="E193">
        <v>2496.6599120000001</v>
      </c>
      <c r="F193">
        <v>2496.6599120000001</v>
      </c>
      <c r="G193">
        <v>3297890000</v>
      </c>
    </row>
    <row r="194" spans="1:7" x14ac:dyDescent="0.25">
      <c r="A194" s="3">
        <v>43004</v>
      </c>
      <c r="B194">
        <v>2501.040039</v>
      </c>
      <c r="C194">
        <v>2503.51001</v>
      </c>
      <c r="D194">
        <v>2495.1201169999999</v>
      </c>
      <c r="E194">
        <v>2496.8400879999999</v>
      </c>
      <c r="F194">
        <v>2496.8400879999999</v>
      </c>
      <c r="G194">
        <v>3043110000</v>
      </c>
    </row>
    <row r="195" spans="1:7" x14ac:dyDescent="0.25">
      <c r="A195" s="3">
        <v>43005</v>
      </c>
      <c r="B195">
        <v>2503.3000489999999</v>
      </c>
      <c r="C195">
        <v>2511.75</v>
      </c>
      <c r="D195">
        <v>2495.9099120000001</v>
      </c>
      <c r="E195">
        <v>2507.040039</v>
      </c>
      <c r="F195">
        <v>2507.040039</v>
      </c>
      <c r="G195">
        <v>3456030000</v>
      </c>
    </row>
    <row r="196" spans="1:7" x14ac:dyDescent="0.25">
      <c r="A196" s="3">
        <v>43006</v>
      </c>
      <c r="B196">
        <v>2503.4099120000001</v>
      </c>
      <c r="C196">
        <v>2510.8100589999999</v>
      </c>
      <c r="D196">
        <v>2502.929932</v>
      </c>
      <c r="E196">
        <v>2510.0600589999999</v>
      </c>
      <c r="F196">
        <v>2510.0600589999999</v>
      </c>
      <c r="G196">
        <v>3168620000</v>
      </c>
    </row>
    <row r="197" spans="1:7" x14ac:dyDescent="0.25">
      <c r="A197" s="3">
        <v>43007</v>
      </c>
      <c r="B197">
        <v>2509.959961</v>
      </c>
      <c r="C197">
        <v>2519.4399410000001</v>
      </c>
      <c r="D197">
        <v>2507.98999</v>
      </c>
      <c r="E197">
        <v>2519.360107</v>
      </c>
      <c r="F197">
        <v>2519.360107</v>
      </c>
      <c r="G197">
        <v>3211920000</v>
      </c>
    </row>
    <row r="198" spans="1:7" x14ac:dyDescent="0.25">
      <c r="A198" s="3">
        <v>43010</v>
      </c>
      <c r="B198">
        <v>2521.1999510000001</v>
      </c>
      <c r="C198">
        <v>2529.2299800000001</v>
      </c>
      <c r="D198">
        <v>2520.3999020000001</v>
      </c>
      <c r="E198">
        <v>2529.1201169999999</v>
      </c>
      <c r="F198">
        <v>2529.1201169999999</v>
      </c>
      <c r="G198">
        <v>3199730000</v>
      </c>
    </row>
    <row r="199" spans="1:7" x14ac:dyDescent="0.25">
      <c r="A199" s="3">
        <v>43011</v>
      </c>
      <c r="B199">
        <v>2530.3400879999999</v>
      </c>
      <c r="C199">
        <v>2535.1298830000001</v>
      </c>
      <c r="D199">
        <v>2528.8500979999999</v>
      </c>
      <c r="E199">
        <v>2534.580078</v>
      </c>
      <c r="F199">
        <v>2534.580078</v>
      </c>
      <c r="G199">
        <v>3068850000</v>
      </c>
    </row>
    <row r="200" spans="1:7" x14ac:dyDescent="0.25">
      <c r="A200" s="3">
        <v>43012</v>
      </c>
      <c r="B200">
        <v>2533.4799800000001</v>
      </c>
      <c r="C200">
        <v>2540.530029</v>
      </c>
      <c r="D200">
        <v>2531.8000489999999</v>
      </c>
      <c r="E200">
        <v>2537.73999</v>
      </c>
      <c r="F200">
        <v>2537.73999</v>
      </c>
      <c r="G200">
        <v>3017120000</v>
      </c>
    </row>
    <row r="201" spans="1:7" x14ac:dyDescent="0.25">
      <c r="A201" s="3">
        <v>43013</v>
      </c>
      <c r="B201">
        <v>2540.860107</v>
      </c>
      <c r="C201">
        <v>2552.51001</v>
      </c>
      <c r="D201">
        <v>2540.0200199999999</v>
      </c>
      <c r="E201">
        <v>2552.070068</v>
      </c>
      <c r="F201">
        <v>2552.070068</v>
      </c>
      <c r="G201">
        <v>3045120000</v>
      </c>
    </row>
    <row r="202" spans="1:7" x14ac:dyDescent="0.25">
      <c r="A202" s="3">
        <v>43014</v>
      </c>
      <c r="B202">
        <v>2547.4399410000001</v>
      </c>
      <c r="C202">
        <v>2549.4099120000001</v>
      </c>
      <c r="D202">
        <v>2543.790039</v>
      </c>
      <c r="E202">
        <v>2549.330078</v>
      </c>
      <c r="F202">
        <v>2549.330078</v>
      </c>
      <c r="G202">
        <v>2884570000</v>
      </c>
    </row>
    <row r="203" spans="1:7" x14ac:dyDescent="0.25">
      <c r="A203" s="3">
        <v>43017</v>
      </c>
      <c r="B203">
        <v>2551.389893</v>
      </c>
      <c r="C203">
        <v>2551.820068</v>
      </c>
      <c r="D203">
        <v>2541.6000979999999</v>
      </c>
      <c r="E203">
        <v>2544.7299800000001</v>
      </c>
      <c r="F203">
        <v>2544.7299800000001</v>
      </c>
      <c r="G203">
        <v>2483970000</v>
      </c>
    </row>
    <row r="204" spans="1:7" x14ac:dyDescent="0.25">
      <c r="A204" s="3">
        <v>43018</v>
      </c>
      <c r="B204">
        <v>2549.98999</v>
      </c>
      <c r="C204">
        <v>2555.2299800000001</v>
      </c>
      <c r="D204">
        <v>2544.860107</v>
      </c>
      <c r="E204">
        <v>2550.639893</v>
      </c>
      <c r="F204">
        <v>2550.639893</v>
      </c>
      <c r="G204">
        <v>2960500000</v>
      </c>
    </row>
    <row r="205" spans="1:7" x14ac:dyDescent="0.25">
      <c r="A205" s="3">
        <v>43019</v>
      </c>
      <c r="B205">
        <v>2550.6201169999999</v>
      </c>
      <c r="C205">
        <v>2555.23999</v>
      </c>
      <c r="D205">
        <v>2547.9499510000001</v>
      </c>
      <c r="E205">
        <v>2555.23999</v>
      </c>
      <c r="F205">
        <v>2555.23999</v>
      </c>
      <c r="G205">
        <v>2976090000</v>
      </c>
    </row>
    <row r="206" spans="1:7" x14ac:dyDescent="0.25">
      <c r="A206" s="3">
        <v>43020</v>
      </c>
      <c r="B206">
        <v>2552.8798830000001</v>
      </c>
      <c r="C206">
        <v>2555.330078</v>
      </c>
      <c r="D206">
        <v>2548.3100589999999</v>
      </c>
      <c r="E206">
        <v>2550.929932</v>
      </c>
      <c r="F206">
        <v>2550.929932</v>
      </c>
      <c r="G206">
        <v>3151510000</v>
      </c>
    </row>
    <row r="207" spans="1:7" x14ac:dyDescent="0.25">
      <c r="A207" s="3">
        <v>43021</v>
      </c>
      <c r="B207">
        <v>2555.6599120000001</v>
      </c>
      <c r="C207">
        <v>2557.6499020000001</v>
      </c>
      <c r="D207">
        <v>2552.0900879999999</v>
      </c>
      <c r="E207">
        <v>2553.169922</v>
      </c>
      <c r="F207">
        <v>2553.169922</v>
      </c>
      <c r="G207">
        <v>3149440000</v>
      </c>
    </row>
    <row r="208" spans="1:7" x14ac:dyDescent="0.25">
      <c r="A208" s="3">
        <v>43024</v>
      </c>
      <c r="B208">
        <v>2555.570068</v>
      </c>
      <c r="C208">
        <v>2559.469971</v>
      </c>
      <c r="D208">
        <v>2552.639893</v>
      </c>
      <c r="E208">
        <v>2557.639893</v>
      </c>
      <c r="F208">
        <v>2557.639893</v>
      </c>
      <c r="G208">
        <v>2916020000</v>
      </c>
    </row>
    <row r="209" spans="1:7" x14ac:dyDescent="0.25">
      <c r="A209" s="3">
        <v>43025</v>
      </c>
      <c r="B209">
        <v>2557.169922</v>
      </c>
      <c r="C209">
        <v>2559.709961</v>
      </c>
      <c r="D209">
        <v>2554.6899410000001</v>
      </c>
      <c r="E209">
        <v>2559.360107</v>
      </c>
      <c r="F209">
        <v>2559.360107</v>
      </c>
      <c r="G209">
        <v>2889390000</v>
      </c>
    </row>
    <row r="210" spans="1:7" x14ac:dyDescent="0.25">
      <c r="A210" s="3">
        <v>43026</v>
      </c>
      <c r="B210">
        <v>2562.8701169999999</v>
      </c>
      <c r="C210">
        <v>2564.110107</v>
      </c>
      <c r="D210">
        <v>2559.669922</v>
      </c>
      <c r="E210">
        <v>2561.26001</v>
      </c>
      <c r="F210">
        <v>2561.26001</v>
      </c>
      <c r="G210">
        <v>2998090000</v>
      </c>
    </row>
    <row r="211" spans="1:7" x14ac:dyDescent="0.25">
      <c r="A211" s="3">
        <v>43027</v>
      </c>
      <c r="B211">
        <v>2553.389893</v>
      </c>
      <c r="C211">
        <v>2562.360107</v>
      </c>
      <c r="D211">
        <v>2547.919922</v>
      </c>
      <c r="E211">
        <v>2562.1000979999999</v>
      </c>
      <c r="F211">
        <v>2562.1000979999999</v>
      </c>
      <c r="G211">
        <v>2990710000</v>
      </c>
    </row>
    <row r="212" spans="1:7" x14ac:dyDescent="0.25">
      <c r="A212" s="3">
        <v>43028</v>
      </c>
      <c r="B212">
        <v>2567.5600589999999</v>
      </c>
      <c r="C212">
        <v>2575.4399410000001</v>
      </c>
      <c r="D212">
        <v>2567.5600589999999</v>
      </c>
      <c r="E212">
        <v>2575.209961</v>
      </c>
      <c r="F212">
        <v>2575.209961</v>
      </c>
      <c r="G212">
        <v>3384650000</v>
      </c>
    </row>
    <row r="213" spans="1:7" x14ac:dyDescent="0.25">
      <c r="A213" s="3">
        <v>43031</v>
      </c>
      <c r="B213">
        <v>2578.080078</v>
      </c>
      <c r="C213">
        <v>2578.290039</v>
      </c>
      <c r="D213">
        <v>2564.330078</v>
      </c>
      <c r="E213">
        <v>2564.9799800000001</v>
      </c>
      <c r="F213">
        <v>2564.9799800000001</v>
      </c>
      <c r="G213">
        <v>3211710000</v>
      </c>
    </row>
    <row r="214" spans="1:7" x14ac:dyDescent="0.25">
      <c r="A214" s="3">
        <v>43032</v>
      </c>
      <c r="B214">
        <v>2568.6599120000001</v>
      </c>
      <c r="C214">
        <v>2572.179932</v>
      </c>
      <c r="D214">
        <v>2565.580078</v>
      </c>
      <c r="E214">
        <v>2569.1298830000001</v>
      </c>
      <c r="F214">
        <v>2569.1298830000001</v>
      </c>
      <c r="G214">
        <v>3427330000</v>
      </c>
    </row>
    <row r="215" spans="1:7" x14ac:dyDescent="0.25">
      <c r="A215" s="3">
        <v>43033</v>
      </c>
      <c r="B215">
        <v>2566.5200199999999</v>
      </c>
      <c r="C215">
        <v>2567.3999020000001</v>
      </c>
      <c r="D215">
        <v>2544</v>
      </c>
      <c r="E215">
        <v>2557.1499020000001</v>
      </c>
      <c r="F215">
        <v>2557.1499020000001</v>
      </c>
      <c r="G215">
        <v>3874510000</v>
      </c>
    </row>
    <row r="216" spans="1:7" x14ac:dyDescent="0.25">
      <c r="A216" s="3">
        <v>43034</v>
      </c>
      <c r="B216">
        <v>2560.080078</v>
      </c>
      <c r="C216">
        <v>2567.070068</v>
      </c>
      <c r="D216">
        <v>2559.8000489999999</v>
      </c>
      <c r="E216">
        <v>2560.3999020000001</v>
      </c>
      <c r="F216">
        <v>2560.3999020000001</v>
      </c>
      <c r="G216">
        <v>3869050000</v>
      </c>
    </row>
    <row r="217" spans="1:7" x14ac:dyDescent="0.25">
      <c r="A217" s="3">
        <v>43035</v>
      </c>
      <c r="B217">
        <v>2570.26001</v>
      </c>
      <c r="C217">
        <v>2582.9799800000001</v>
      </c>
      <c r="D217">
        <v>2565.9399410000001</v>
      </c>
      <c r="E217">
        <v>2581.070068</v>
      </c>
      <c r="F217">
        <v>2581.070068</v>
      </c>
      <c r="G217">
        <v>3887110000</v>
      </c>
    </row>
    <row r="218" spans="1:7" x14ac:dyDescent="0.25">
      <c r="A218" s="3">
        <v>43038</v>
      </c>
      <c r="B218">
        <v>2577.75</v>
      </c>
      <c r="C218">
        <v>2580.030029</v>
      </c>
      <c r="D218">
        <v>2568.25</v>
      </c>
      <c r="E218">
        <v>2572.830078</v>
      </c>
      <c r="F218">
        <v>2572.830078</v>
      </c>
      <c r="G218">
        <v>3658870000</v>
      </c>
    </row>
    <row r="219" spans="1:7" x14ac:dyDescent="0.25">
      <c r="A219" s="3">
        <v>43039</v>
      </c>
      <c r="B219">
        <v>2575.98999</v>
      </c>
      <c r="C219">
        <v>2578.290039</v>
      </c>
      <c r="D219">
        <v>2572.1499020000001</v>
      </c>
      <c r="E219">
        <v>2575.26001</v>
      </c>
      <c r="F219">
        <v>2575.26001</v>
      </c>
      <c r="G219">
        <v>3827230000</v>
      </c>
    </row>
    <row r="220" spans="1:7" x14ac:dyDescent="0.25">
      <c r="A220" s="3">
        <v>43040</v>
      </c>
      <c r="B220">
        <v>2583.209961</v>
      </c>
      <c r="C220">
        <v>2588.3999020000001</v>
      </c>
      <c r="D220">
        <v>2574.919922</v>
      </c>
      <c r="E220">
        <v>2579.360107</v>
      </c>
      <c r="F220">
        <v>2579.360107</v>
      </c>
      <c r="G220">
        <v>3813180000</v>
      </c>
    </row>
    <row r="221" spans="1:7" x14ac:dyDescent="0.25">
      <c r="A221" s="3">
        <v>43041</v>
      </c>
      <c r="B221">
        <v>2579.459961</v>
      </c>
      <c r="C221">
        <v>2581.110107</v>
      </c>
      <c r="D221">
        <v>2566.169922</v>
      </c>
      <c r="E221">
        <v>2579.8500979999999</v>
      </c>
      <c r="F221">
        <v>2579.8500979999999</v>
      </c>
      <c r="G221">
        <v>4048270000</v>
      </c>
    </row>
    <row r="222" spans="1:7" x14ac:dyDescent="0.25">
      <c r="A222" s="3">
        <v>43042</v>
      </c>
      <c r="B222">
        <v>2581.929932</v>
      </c>
      <c r="C222">
        <v>2588.419922</v>
      </c>
      <c r="D222">
        <v>2576.7700199999999</v>
      </c>
      <c r="E222">
        <v>2587.8400879999999</v>
      </c>
      <c r="F222">
        <v>2587.8400879999999</v>
      </c>
      <c r="G222">
        <v>3567710000</v>
      </c>
    </row>
    <row r="223" spans="1:7" x14ac:dyDescent="0.25">
      <c r="A223" s="3">
        <v>43045</v>
      </c>
      <c r="B223">
        <v>2587.469971</v>
      </c>
      <c r="C223">
        <v>2593.3798830000001</v>
      </c>
      <c r="D223">
        <v>2585.6599120000001</v>
      </c>
      <c r="E223">
        <v>2591.1298830000001</v>
      </c>
      <c r="F223">
        <v>2591.1298830000001</v>
      </c>
      <c r="G223">
        <v>3539080000</v>
      </c>
    </row>
    <row r="224" spans="1:7" x14ac:dyDescent="0.25">
      <c r="A224" s="3">
        <v>43046</v>
      </c>
      <c r="B224">
        <v>2592.110107</v>
      </c>
      <c r="C224">
        <v>2597.0200199999999</v>
      </c>
      <c r="D224">
        <v>2584.3500979999999</v>
      </c>
      <c r="E224">
        <v>2590.639893</v>
      </c>
      <c r="F224">
        <v>2590.639893</v>
      </c>
      <c r="G224">
        <v>3809650000</v>
      </c>
    </row>
    <row r="225" spans="1:7" x14ac:dyDescent="0.25">
      <c r="A225" s="3">
        <v>43047</v>
      </c>
      <c r="B225">
        <v>2588.709961</v>
      </c>
      <c r="C225">
        <v>2595.469971</v>
      </c>
      <c r="D225">
        <v>2585.0200199999999</v>
      </c>
      <c r="E225">
        <v>2594.3798830000001</v>
      </c>
      <c r="F225">
        <v>2594.3798830000001</v>
      </c>
      <c r="G225">
        <v>3899360000</v>
      </c>
    </row>
    <row r="226" spans="1:7" x14ac:dyDescent="0.25">
      <c r="A226" s="3">
        <v>43048</v>
      </c>
      <c r="B226">
        <v>2584</v>
      </c>
      <c r="C226">
        <v>2586.5</v>
      </c>
      <c r="D226">
        <v>2566.330078</v>
      </c>
      <c r="E226">
        <v>2584.6201169999999</v>
      </c>
      <c r="F226">
        <v>2584.6201169999999</v>
      </c>
      <c r="G226">
        <v>3831610000</v>
      </c>
    </row>
    <row r="227" spans="1:7" x14ac:dyDescent="0.25">
      <c r="A227" s="3">
        <v>43049</v>
      </c>
      <c r="B227">
        <v>2580.179932</v>
      </c>
      <c r="C227">
        <v>2583.8100589999999</v>
      </c>
      <c r="D227">
        <v>2575.570068</v>
      </c>
      <c r="E227">
        <v>2582.3000489999999</v>
      </c>
      <c r="F227">
        <v>2582.3000489999999</v>
      </c>
      <c r="G227">
        <v>3486910000</v>
      </c>
    </row>
    <row r="228" spans="1:7" x14ac:dyDescent="0.25">
      <c r="A228" s="3">
        <v>43052</v>
      </c>
      <c r="B228">
        <v>2576.530029</v>
      </c>
      <c r="C228">
        <v>2587.6599120000001</v>
      </c>
      <c r="D228">
        <v>2574.4799800000001</v>
      </c>
      <c r="E228">
        <v>2584.8400879999999</v>
      </c>
      <c r="F228">
        <v>2584.8400879999999</v>
      </c>
      <c r="G228">
        <v>3402930000</v>
      </c>
    </row>
    <row r="229" spans="1:7" x14ac:dyDescent="0.25">
      <c r="A229" s="3">
        <v>43053</v>
      </c>
      <c r="B229">
        <v>2577.75</v>
      </c>
      <c r="C229">
        <v>2579.6599120000001</v>
      </c>
      <c r="D229">
        <v>2566.5600589999999</v>
      </c>
      <c r="E229">
        <v>2578.8701169999999</v>
      </c>
      <c r="F229">
        <v>2578.8701169999999</v>
      </c>
      <c r="G229">
        <v>3641760000</v>
      </c>
    </row>
    <row r="230" spans="1:7" x14ac:dyDescent="0.25">
      <c r="A230" s="3">
        <v>43054</v>
      </c>
      <c r="B230">
        <v>2569.4499510000001</v>
      </c>
      <c r="C230">
        <v>2572.8400879999999</v>
      </c>
      <c r="D230">
        <v>2557.4499510000001</v>
      </c>
      <c r="E230">
        <v>2564.6201169999999</v>
      </c>
      <c r="F230">
        <v>2564.6201169999999</v>
      </c>
      <c r="G230">
        <v>3558890000</v>
      </c>
    </row>
    <row r="231" spans="1:7" x14ac:dyDescent="0.25">
      <c r="A231" s="3">
        <v>43055</v>
      </c>
      <c r="B231">
        <v>2572.9499510000001</v>
      </c>
      <c r="C231">
        <v>2590.0900879999999</v>
      </c>
      <c r="D231">
        <v>2572.9499510000001</v>
      </c>
      <c r="E231">
        <v>2585.639893</v>
      </c>
      <c r="F231">
        <v>2585.639893</v>
      </c>
      <c r="G231">
        <v>3312710000</v>
      </c>
    </row>
    <row r="232" spans="1:7" x14ac:dyDescent="0.25">
      <c r="A232" s="3">
        <v>43056</v>
      </c>
      <c r="B232">
        <v>2582.9399410000001</v>
      </c>
      <c r="C232">
        <v>2583.959961</v>
      </c>
      <c r="D232">
        <v>2577.6201169999999</v>
      </c>
      <c r="E232">
        <v>2578.8500979999999</v>
      </c>
      <c r="F232">
        <v>2578.8500979999999</v>
      </c>
      <c r="G232">
        <v>3300160000</v>
      </c>
    </row>
    <row r="233" spans="1:7" x14ac:dyDescent="0.25">
      <c r="A233" s="3">
        <v>43059</v>
      </c>
      <c r="B233">
        <v>2579.48999</v>
      </c>
      <c r="C233">
        <v>2584.639893</v>
      </c>
      <c r="D233">
        <v>2578.23999</v>
      </c>
      <c r="E233">
        <v>2582.139893</v>
      </c>
      <c r="F233">
        <v>2582.139893</v>
      </c>
      <c r="G233">
        <v>3003540000</v>
      </c>
    </row>
    <row r="234" spans="1:7" x14ac:dyDescent="0.25">
      <c r="A234" s="3">
        <v>43060</v>
      </c>
      <c r="B234">
        <v>2589.169922</v>
      </c>
      <c r="C234">
        <v>2601.1899410000001</v>
      </c>
      <c r="D234">
        <v>2589.169922</v>
      </c>
      <c r="E234">
        <v>2599.030029</v>
      </c>
      <c r="F234">
        <v>2599.030029</v>
      </c>
      <c r="G234">
        <v>3332720000</v>
      </c>
    </row>
    <row r="235" spans="1:7" x14ac:dyDescent="0.25">
      <c r="A235" s="3">
        <v>43061</v>
      </c>
      <c r="B235">
        <v>2600.3100589999999</v>
      </c>
      <c r="C235">
        <v>2600.9399410000001</v>
      </c>
      <c r="D235">
        <v>2595.2299800000001</v>
      </c>
      <c r="E235">
        <v>2597.080078</v>
      </c>
      <c r="F235">
        <v>2597.080078</v>
      </c>
      <c r="G235">
        <v>2762950000</v>
      </c>
    </row>
    <row r="236" spans="1:7" x14ac:dyDescent="0.25">
      <c r="A236" s="3">
        <v>43063</v>
      </c>
      <c r="B236">
        <v>2600.419922</v>
      </c>
      <c r="C236">
        <v>2604.209961</v>
      </c>
      <c r="D236">
        <v>2600.419922</v>
      </c>
      <c r="E236">
        <v>2602.419922</v>
      </c>
      <c r="F236">
        <v>2602.419922</v>
      </c>
      <c r="G236">
        <v>1349780000</v>
      </c>
    </row>
    <row r="237" spans="1:7" x14ac:dyDescent="0.25">
      <c r="A237" s="3">
        <v>43066</v>
      </c>
      <c r="B237">
        <v>2602.6599120000001</v>
      </c>
      <c r="C237">
        <v>2606.4099120000001</v>
      </c>
      <c r="D237">
        <v>2598.8701169999999</v>
      </c>
      <c r="E237">
        <v>2601.419922</v>
      </c>
      <c r="F237">
        <v>2601.419922</v>
      </c>
      <c r="G237">
        <v>3006860000</v>
      </c>
    </row>
    <row r="238" spans="1:7" x14ac:dyDescent="0.25">
      <c r="A238" s="3">
        <v>43067</v>
      </c>
      <c r="B238">
        <v>2605.9399410000001</v>
      </c>
      <c r="C238">
        <v>2627.6899410000001</v>
      </c>
      <c r="D238">
        <v>2605.4399410000001</v>
      </c>
      <c r="E238">
        <v>2627.040039</v>
      </c>
      <c r="F238">
        <v>2627.040039</v>
      </c>
      <c r="G238">
        <v>3488420000</v>
      </c>
    </row>
    <row r="239" spans="1:7" x14ac:dyDescent="0.25">
      <c r="A239" s="3">
        <v>43068</v>
      </c>
      <c r="B239">
        <v>2627.820068</v>
      </c>
      <c r="C239">
        <v>2634.889893</v>
      </c>
      <c r="D239">
        <v>2620.320068</v>
      </c>
      <c r="E239">
        <v>2626.070068</v>
      </c>
      <c r="F239">
        <v>2626.070068</v>
      </c>
      <c r="G239">
        <v>4078280000</v>
      </c>
    </row>
    <row r="240" spans="1:7" x14ac:dyDescent="0.25">
      <c r="A240" s="3">
        <v>43069</v>
      </c>
      <c r="B240">
        <v>2633.929932</v>
      </c>
      <c r="C240">
        <v>2657.73999</v>
      </c>
      <c r="D240">
        <v>2633.929932</v>
      </c>
      <c r="E240">
        <v>2647.580078</v>
      </c>
      <c r="F240">
        <v>2647.580078</v>
      </c>
      <c r="G240">
        <v>4938490000</v>
      </c>
    </row>
    <row r="241" spans="1:7" x14ac:dyDescent="0.25">
      <c r="A241" s="3">
        <v>43070</v>
      </c>
      <c r="B241">
        <v>2645.1000979999999</v>
      </c>
      <c r="C241">
        <v>2650.6201169999999</v>
      </c>
      <c r="D241">
        <v>2605.5200199999999</v>
      </c>
      <c r="E241">
        <v>2642.219971</v>
      </c>
      <c r="F241">
        <v>2642.219971</v>
      </c>
      <c r="G241">
        <v>3942320000</v>
      </c>
    </row>
    <row r="242" spans="1:7" x14ac:dyDescent="0.25">
      <c r="A242" s="3">
        <v>43073</v>
      </c>
      <c r="B242">
        <v>2657.1899410000001</v>
      </c>
      <c r="C242">
        <v>2665.1899410000001</v>
      </c>
      <c r="D242">
        <v>2639.030029</v>
      </c>
      <c r="E242">
        <v>2639.4399410000001</v>
      </c>
      <c r="F242">
        <v>2639.4399410000001</v>
      </c>
      <c r="G242">
        <v>4023150000</v>
      </c>
    </row>
    <row r="243" spans="1:7" x14ac:dyDescent="0.25">
      <c r="A243" s="3">
        <v>43074</v>
      </c>
      <c r="B243">
        <v>2639.780029</v>
      </c>
      <c r="C243">
        <v>2648.719971</v>
      </c>
      <c r="D243">
        <v>2627.7299800000001</v>
      </c>
      <c r="E243">
        <v>2629.570068</v>
      </c>
      <c r="F243">
        <v>2629.570068</v>
      </c>
      <c r="G243">
        <v>3539040000</v>
      </c>
    </row>
    <row r="244" spans="1:7" x14ac:dyDescent="0.25">
      <c r="A244" s="3">
        <v>43075</v>
      </c>
      <c r="B244">
        <v>2626.23999</v>
      </c>
      <c r="C244">
        <v>2634.4099120000001</v>
      </c>
      <c r="D244">
        <v>2624.75</v>
      </c>
      <c r="E244">
        <v>2629.2700199999999</v>
      </c>
      <c r="F244">
        <v>2629.2700199999999</v>
      </c>
      <c r="G244">
        <v>3229000000</v>
      </c>
    </row>
    <row r="245" spans="1:7" x14ac:dyDescent="0.25">
      <c r="A245" s="3">
        <v>43076</v>
      </c>
      <c r="B245">
        <v>2628.3798830000001</v>
      </c>
      <c r="C245">
        <v>2640.98999</v>
      </c>
      <c r="D245">
        <v>2626.530029</v>
      </c>
      <c r="E245">
        <v>2636.9799800000001</v>
      </c>
      <c r="F245">
        <v>2636.9799800000001</v>
      </c>
      <c r="G245">
        <v>3292400000</v>
      </c>
    </row>
    <row r="246" spans="1:7" x14ac:dyDescent="0.25">
      <c r="A246" s="3">
        <v>43077</v>
      </c>
      <c r="B246">
        <v>2646.209961</v>
      </c>
      <c r="C246">
        <v>2651.6499020000001</v>
      </c>
      <c r="D246">
        <v>2644.1000979999999</v>
      </c>
      <c r="E246">
        <v>2651.5</v>
      </c>
      <c r="F246">
        <v>2651.5</v>
      </c>
      <c r="G246">
        <v>3106150000</v>
      </c>
    </row>
    <row r="247" spans="1:7" x14ac:dyDescent="0.25">
      <c r="A247" s="3">
        <v>43080</v>
      </c>
      <c r="B247">
        <v>2652.1899410000001</v>
      </c>
      <c r="C247">
        <v>2660.330078</v>
      </c>
      <c r="D247">
        <v>2651.469971</v>
      </c>
      <c r="E247">
        <v>2659.98999</v>
      </c>
      <c r="F247">
        <v>2659.98999</v>
      </c>
      <c r="G247">
        <v>3091950000</v>
      </c>
    </row>
    <row r="248" spans="1:7" x14ac:dyDescent="0.25">
      <c r="A248" s="3">
        <v>43081</v>
      </c>
      <c r="B248">
        <v>2661.7299800000001</v>
      </c>
      <c r="C248">
        <v>2669.719971</v>
      </c>
      <c r="D248">
        <v>2659.780029</v>
      </c>
      <c r="E248">
        <v>2664.110107</v>
      </c>
      <c r="F248">
        <v>2664.110107</v>
      </c>
      <c r="G248">
        <v>3555680000</v>
      </c>
    </row>
    <row r="249" spans="1:7" x14ac:dyDescent="0.25">
      <c r="A249" s="3">
        <v>43082</v>
      </c>
      <c r="B249">
        <v>2667.5900879999999</v>
      </c>
      <c r="C249">
        <v>2671.8798830000001</v>
      </c>
      <c r="D249">
        <v>2662.8500979999999</v>
      </c>
      <c r="E249">
        <v>2662.8500979999999</v>
      </c>
      <c r="F249">
        <v>2662.8500979999999</v>
      </c>
      <c r="G249">
        <v>3542370000</v>
      </c>
    </row>
    <row r="250" spans="1:7" x14ac:dyDescent="0.25">
      <c r="A250" s="3">
        <v>43083</v>
      </c>
      <c r="B250">
        <v>2665.8701169999999</v>
      </c>
      <c r="C250">
        <v>2668.0900879999999</v>
      </c>
      <c r="D250">
        <v>2652.01001</v>
      </c>
      <c r="E250">
        <v>2652.01001</v>
      </c>
      <c r="F250">
        <v>2652.01001</v>
      </c>
      <c r="G250">
        <v>3430030000</v>
      </c>
    </row>
    <row r="251" spans="1:7" x14ac:dyDescent="0.25">
      <c r="A251" s="3">
        <v>43084</v>
      </c>
      <c r="B251">
        <v>2660.6298830000001</v>
      </c>
      <c r="C251">
        <v>2679.6298830000001</v>
      </c>
      <c r="D251">
        <v>2659.139893</v>
      </c>
      <c r="E251">
        <v>2675.8100589999999</v>
      </c>
      <c r="F251">
        <v>2675.8100589999999</v>
      </c>
      <c r="G251">
        <v>5723920000</v>
      </c>
    </row>
    <row r="252" spans="1:7" x14ac:dyDescent="0.25">
      <c r="A252" s="3">
        <v>43087</v>
      </c>
      <c r="B252">
        <v>2685.919922</v>
      </c>
      <c r="C252">
        <v>2694.969971</v>
      </c>
      <c r="D252">
        <v>2685.919922</v>
      </c>
      <c r="E252">
        <v>2690.1599120000001</v>
      </c>
      <c r="F252">
        <v>2690.1599120000001</v>
      </c>
      <c r="G252">
        <v>3724660000</v>
      </c>
    </row>
    <row r="253" spans="1:7" x14ac:dyDescent="0.25">
      <c r="A253" s="3">
        <v>43088</v>
      </c>
      <c r="B253">
        <v>2692.709961</v>
      </c>
      <c r="C253">
        <v>2694.4399410000001</v>
      </c>
      <c r="D253">
        <v>2680.73999</v>
      </c>
      <c r="E253">
        <v>2681.469971</v>
      </c>
      <c r="F253">
        <v>2681.469971</v>
      </c>
      <c r="G253">
        <v>3368590000</v>
      </c>
    </row>
    <row r="254" spans="1:7" x14ac:dyDescent="0.25">
      <c r="A254" s="3">
        <v>43089</v>
      </c>
      <c r="B254">
        <v>2688.179932</v>
      </c>
      <c r="C254">
        <v>2691.01001</v>
      </c>
      <c r="D254">
        <v>2676.110107</v>
      </c>
      <c r="E254">
        <v>2679.25</v>
      </c>
      <c r="F254">
        <v>2679.25</v>
      </c>
      <c r="G254">
        <v>3241030000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8"/>
  <sheetViews>
    <sheetView workbookViewId="0">
      <selection activeCell="J24" sqref="J24"/>
    </sheetView>
  </sheetViews>
  <sheetFormatPr defaultRowHeight="15" x14ac:dyDescent="0.25"/>
  <cols>
    <col min="2" max="2" width="12" bestFit="1" customWidth="1"/>
    <col min="4" max="4" width="12.28515625" customWidth="1"/>
    <col min="5" max="5" width="16.140625" customWidth="1"/>
    <col min="12" max="12" width="13.140625" customWidth="1"/>
  </cols>
  <sheetData>
    <row r="1" spans="1:15" ht="18.75" x14ac:dyDescent="0.3">
      <c r="A1" s="13" t="s">
        <v>14</v>
      </c>
      <c r="B1" s="57">
        <v>1E-4</v>
      </c>
      <c r="F1" s="65"/>
      <c r="H1" s="66" t="s">
        <v>113</v>
      </c>
      <c r="O1" s="66" t="s">
        <v>133</v>
      </c>
    </row>
    <row r="2" spans="1:15" x14ac:dyDescent="0.25">
      <c r="A2" s="13" t="s">
        <v>63</v>
      </c>
      <c r="B2" s="91">
        <f>'Beta+Alpha'!M3</f>
        <v>6.5643778962435001E-4</v>
      </c>
    </row>
    <row r="3" spans="1:15" ht="19.5" x14ac:dyDescent="0.35">
      <c r="A3" s="13"/>
      <c r="B3" s="56" t="s">
        <v>118</v>
      </c>
      <c r="C3" s="66" t="s">
        <v>62</v>
      </c>
      <c r="D3" t="s">
        <v>11</v>
      </c>
      <c r="I3" s="61" t="s">
        <v>119</v>
      </c>
      <c r="J3" s="66" t="s">
        <v>62</v>
      </c>
      <c r="K3" t="s">
        <v>11</v>
      </c>
    </row>
    <row r="4" spans="1:15" x14ac:dyDescent="0.25">
      <c r="A4" s="2" t="s">
        <v>2</v>
      </c>
      <c r="B4" s="23">
        <f t="array" ref="B4:B9">TRANSPOSE('Beta+Alpha'!B3:G3)</f>
        <v>1.4326779377349772</v>
      </c>
      <c r="C4" s="59">
        <f>$B$1+B4*($B$2-$B$1)</f>
        <v>8.9719614491682285E-4</v>
      </c>
      <c r="D4" s="58">
        <f>AVERAGE('Beta+Alpha'!B5:B256)</f>
        <v>7.5092287595623518E-4</v>
      </c>
      <c r="E4" s="7" t="str">
        <f>IF(C4&gt;D4,"overvalued","undervalued")</f>
        <v>overvalued</v>
      </c>
      <c r="H4" s="5" t="s">
        <v>7</v>
      </c>
      <c r="I4" s="73">
        <v>1.3169315742856518</v>
      </c>
      <c r="J4" s="58">
        <f>$B$1+I4*($B$2-$B$1)</f>
        <v>8.3279049428202354E-4</v>
      </c>
      <c r="K4" s="21">
        <f>'Beta+Alpha'!I3</f>
        <v>1.4939213634862544E-3</v>
      </c>
      <c r="L4" s="7" t="str">
        <f>IF(J4&gt;K4,"overvalued","undervalued")</f>
        <v>undervalued</v>
      </c>
      <c r="M4" s="22"/>
    </row>
    <row r="5" spans="1:15" x14ac:dyDescent="0.25">
      <c r="A5" s="6" t="s">
        <v>50</v>
      </c>
      <c r="B5" s="23">
        <v>1.2879949834233202</v>
      </c>
      <c r="C5" s="59">
        <f t="shared" ref="C5:C8" si="0">$B$1+B5*($B$2-$B$1)</f>
        <v>8.1668908162332366E-4</v>
      </c>
      <c r="D5" s="58">
        <f>AVERAGE('Beta+Alpha'!C5:C256)</f>
        <v>1.6796709853687578E-3</v>
      </c>
      <c r="E5" s="7" t="str">
        <f t="shared" ref="E5:E9" si="1">IF(C5&gt;D5,"overvalued","undervalued")</f>
        <v>undervalued</v>
      </c>
      <c r="H5" s="5" t="s">
        <v>8</v>
      </c>
      <c r="I5" s="73">
        <v>0.98686606242793262</v>
      </c>
      <c r="J5" s="58">
        <f t="shared" ref="J5:J7" si="2">$B$1+I5*($B$2-$B$1)</f>
        <v>6.4912957043268462E-4</v>
      </c>
      <c r="K5" s="21">
        <f>'Beta+Alpha'!J3</f>
        <v>1.5966042419240077E-3</v>
      </c>
      <c r="L5" s="7" t="str">
        <f t="shared" ref="L5:L7" si="3">IF(J5&gt;K5,"overvalued","undervalued")</f>
        <v>undervalued</v>
      </c>
    </row>
    <row r="6" spans="1:15" x14ac:dyDescent="0.25">
      <c r="A6" s="6" t="s">
        <v>51</v>
      </c>
      <c r="B6" s="23">
        <v>0.87541309360117137</v>
      </c>
      <c r="C6" s="59">
        <f t="shared" si="0"/>
        <v>5.8711292681164998E-4</v>
      </c>
      <c r="D6" s="58">
        <f>AVERAGE('Beta+Alpha'!D5:D256)</f>
        <v>1.8080245834159498E-3</v>
      </c>
      <c r="E6" s="7" t="str">
        <f t="shared" si="1"/>
        <v>undervalued</v>
      </c>
      <c r="H6" s="5" t="s">
        <v>9</v>
      </c>
      <c r="I6" s="73">
        <v>1.3039608184789206</v>
      </c>
      <c r="J6" s="58">
        <f t="shared" si="2"/>
        <v>8.2557307559116887E-4</v>
      </c>
      <c r="K6" s="21">
        <f>'Beta+Alpha'!K3</f>
        <v>6.2527377845048937E-4</v>
      </c>
      <c r="L6" s="7" t="str">
        <f t="shared" si="3"/>
        <v>overvalued</v>
      </c>
    </row>
    <row r="7" spans="1:15" x14ac:dyDescent="0.25">
      <c r="A7" s="6" t="s">
        <v>52</v>
      </c>
      <c r="B7" s="23">
        <v>1.2717815386649063</v>
      </c>
      <c r="C7" s="59">
        <f t="shared" si="0"/>
        <v>8.0766730825975526E-4</v>
      </c>
      <c r="D7" s="58">
        <f>AVERAGE('Beta+Alpha'!E5:E256)</f>
        <v>5.9386150407405279E-4</v>
      </c>
      <c r="E7" s="7" t="str">
        <f t="shared" si="1"/>
        <v>overvalued</v>
      </c>
      <c r="H7" s="5" t="s">
        <v>10</v>
      </c>
      <c r="I7" s="73">
        <v>2.0518657272640444</v>
      </c>
      <c r="J7" s="58">
        <f t="shared" si="2"/>
        <v>1.2417356298847642E-3</v>
      </c>
      <c r="K7" s="21">
        <f>'Beta+Alpha'!L3</f>
        <v>2.1394224493085424E-3</v>
      </c>
      <c r="L7" s="7" t="str">
        <f t="shared" si="3"/>
        <v>undervalued</v>
      </c>
    </row>
    <row r="8" spans="1:15" x14ac:dyDescent="0.25">
      <c r="A8" s="6" t="s">
        <v>53</v>
      </c>
      <c r="B8" s="23">
        <v>2.2066626746463109</v>
      </c>
      <c r="C8" s="59">
        <f t="shared" si="0"/>
        <v>1.3278705011267493E-3</v>
      </c>
      <c r="D8" s="58">
        <f>AVERAGE('Beta+Alpha'!F5:F256)</f>
        <v>2.486547342646619E-3</v>
      </c>
      <c r="E8" s="7" t="str">
        <f t="shared" si="1"/>
        <v>undervalued</v>
      </c>
      <c r="J8" s="23"/>
      <c r="K8" s="21"/>
      <c r="L8" s="58"/>
    </row>
    <row r="9" spans="1:15" x14ac:dyDescent="0.25">
      <c r="A9" s="17" t="s">
        <v>3</v>
      </c>
      <c r="B9" s="23">
        <v>0.99603174603174505</v>
      </c>
      <c r="C9" s="59">
        <f>$B$1+B9*($B$2-$B$1)</f>
        <v>6.5422970315758618E-4</v>
      </c>
      <c r="D9" s="58">
        <f>AVERAGE('Beta+Alpha'!G5:G256)</f>
        <v>6.5643778962435001E-4</v>
      </c>
      <c r="E9" s="7" t="str">
        <f t="shared" si="1"/>
        <v>undervalued</v>
      </c>
    </row>
    <row r="10" spans="1:15" x14ac:dyDescent="0.25">
      <c r="C10" s="72" t="s">
        <v>64</v>
      </c>
    </row>
    <row r="11" spans="1:15" x14ac:dyDescent="0.25">
      <c r="C11" s="72" t="s">
        <v>85</v>
      </c>
      <c r="F11" s="68" t="s">
        <v>51</v>
      </c>
    </row>
    <row r="13" spans="1:15" x14ac:dyDescent="0.25">
      <c r="B13">
        <f>CORREL('FF3F,CAPM'!C6:C257,'Beta+Alpha'!G5:G256)</f>
        <v>5.4974229940970218E-2</v>
      </c>
    </row>
    <row r="14" spans="1:15" x14ac:dyDescent="0.25">
      <c r="J14" s="61"/>
    </row>
    <row r="15" spans="1:15" ht="21" x14ac:dyDescent="0.35">
      <c r="A15" s="67" t="s">
        <v>71</v>
      </c>
    </row>
    <row r="16" spans="1:15" x14ac:dyDescent="0.25">
      <c r="A16" t="s">
        <v>65</v>
      </c>
    </row>
    <row r="19" spans="1:7" ht="18" x14ac:dyDescent="0.35">
      <c r="B19" t="s">
        <v>27</v>
      </c>
      <c r="C19" t="s">
        <v>6</v>
      </c>
      <c r="D19" s="62" t="s">
        <v>70</v>
      </c>
      <c r="E19" t="s">
        <v>145</v>
      </c>
      <c r="F19" t="s">
        <v>146</v>
      </c>
      <c r="G19" t="s">
        <v>147</v>
      </c>
    </row>
    <row r="20" spans="1:7" x14ac:dyDescent="0.25">
      <c r="A20" s="61" t="s">
        <v>66</v>
      </c>
      <c r="B20" s="61">
        <v>0.1</v>
      </c>
      <c r="C20" s="61">
        <v>1.625</v>
      </c>
      <c r="D20" s="24">
        <v>0.24999999999999994</v>
      </c>
      <c r="E20" s="93">
        <v>0.27704935081967214</v>
      </c>
      <c r="F20" s="92">
        <v>0.28752274468014283</v>
      </c>
      <c r="G20" s="92">
        <v>0.34039900249376559</v>
      </c>
    </row>
    <row r="21" spans="1:7" x14ac:dyDescent="0.25">
      <c r="A21" s="61" t="s">
        <v>67</v>
      </c>
      <c r="B21" s="61">
        <v>0.14000000000000001</v>
      </c>
      <c r="C21" s="61">
        <v>2.625</v>
      </c>
      <c r="D21" s="24">
        <v>0.75</v>
      </c>
      <c r="E21" s="93">
        <v>0.44754125901639341</v>
      </c>
      <c r="F21" s="92">
        <v>0.48748507495176963</v>
      </c>
      <c r="G21" s="92">
        <v>0.30798004987531175</v>
      </c>
    </row>
    <row r="22" spans="1:7" x14ac:dyDescent="0.25">
      <c r="A22" s="61" t="s">
        <v>68</v>
      </c>
      <c r="B22" s="61">
        <v>0.11</v>
      </c>
      <c r="C22" s="61">
        <v>2.375</v>
      </c>
      <c r="D22">
        <f>SUM(D20:D21)</f>
        <v>1</v>
      </c>
      <c r="E22">
        <f>SUM(E20:E21)</f>
        <v>0.72459060983606549</v>
      </c>
      <c r="F22">
        <f>SUM(F20:F21)</f>
        <v>0.77500781963191245</v>
      </c>
      <c r="G22">
        <f>SUM(G20:G21)</f>
        <v>0.64837905236907734</v>
      </c>
    </row>
    <row r="24" spans="1:7" ht="18" x14ac:dyDescent="0.35">
      <c r="A24" s="60" t="s">
        <v>69</v>
      </c>
      <c r="G24" t="s">
        <v>144</v>
      </c>
    </row>
    <row r="25" spans="1:7" ht="18" x14ac:dyDescent="0.35">
      <c r="A25" s="63" t="s">
        <v>74</v>
      </c>
      <c r="B25" s="64">
        <f>D20*C20+D21*C21</f>
        <v>2.375</v>
      </c>
      <c r="E25" s="64">
        <f>C20*E20+C21*E21</f>
        <v>1.6250009999999999</v>
      </c>
      <c r="F25" s="64">
        <f>C20*F20+C22*F21</f>
        <v>1.6250015131156847</v>
      </c>
      <c r="G25" s="64">
        <f>C21*G20+C22*G21</f>
        <v>1.625</v>
      </c>
    </row>
    <row r="26" spans="1:7" ht="18" x14ac:dyDescent="0.35">
      <c r="A26" s="63" t="s">
        <v>75</v>
      </c>
      <c r="B26" s="64">
        <f>D20*B20+D21*B21</f>
        <v>0.13</v>
      </c>
      <c r="E26" s="94">
        <f>E20*B20+E21*B21</f>
        <v>9.0360711344262296E-2</v>
      </c>
      <c r="F26" s="94">
        <f>F20*B20+F21*B22</f>
        <v>8.2375632712708938E-2</v>
      </c>
      <c r="G26" s="94">
        <f>G20*B21+G21*B22</f>
        <v>8.1533665835411481E-2</v>
      </c>
    </row>
    <row r="27" spans="1:7" x14ac:dyDescent="0.25">
      <c r="A27" s="72" t="s">
        <v>72</v>
      </c>
    </row>
    <row r="28" spans="1:7" x14ac:dyDescent="0.25">
      <c r="A28" s="72" t="s">
        <v>73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257"/>
  <sheetViews>
    <sheetView zoomScale="90" zoomScaleNormal="90" workbookViewId="0">
      <selection activeCell="B6" sqref="B6"/>
    </sheetView>
  </sheetViews>
  <sheetFormatPr defaultRowHeight="15" x14ac:dyDescent="0.25"/>
  <cols>
    <col min="1" max="1" width="13.5703125" customWidth="1"/>
    <col min="2" max="2" width="13.140625" customWidth="1"/>
    <col min="9" max="9" width="17.85546875" customWidth="1"/>
  </cols>
  <sheetData>
    <row r="1" spans="1:26" x14ac:dyDescent="0.25">
      <c r="A1" s="13" t="s">
        <v>14</v>
      </c>
      <c r="B1" s="57">
        <v>1E-4</v>
      </c>
    </row>
    <row r="2" spans="1:26" ht="18" x14ac:dyDescent="0.35">
      <c r="A2" s="13" t="s">
        <v>63</v>
      </c>
      <c r="B2" s="57">
        <f>'Beta+Alpha'!M3</f>
        <v>6.5643778962435001E-4</v>
      </c>
      <c r="H2" s="7" t="s">
        <v>117</v>
      </c>
      <c r="L2" s="71" t="s">
        <v>114</v>
      </c>
      <c r="M2" s="71">
        <f>J21</f>
        <v>8.6250137437999955E-6</v>
      </c>
      <c r="N2" s="71">
        <f>J22</f>
        <v>1.4344394857858036</v>
      </c>
      <c r="O2" s="71" t="s">
        <v>115</v>
      </c>
      <c r="P2" s="71">
        <f>J23</f>
        <v>-0.30295482242271715</v>
      </c>
      <c r="Q2" s="71" t="s">
        <v>116</v>
      </c>
      <c r="R2" s="71">
        <f>J24</f>
        <v>-0.77176841118659845</v>
      </c>
      <c r="S2" s="71" t="s">
        <v>77</v>
      </c>
    </row>
    <row r="3" spans="1:26" x14ac:dyDescent="0.25">
      <c r="D3" s="6" t="s">
        <v>83</v>
      </c>
    </row>
    <row r="4" spans="1:26" ht="17.25" x14ac:dyDescent="0.25">
      <c r="B4" s="6" t="s">
        <v>81</v>
      </c>
      <c r="C4" s="6"/>
      <c r="D4" s="6" t="s">
        <v>82</v>
      </c>
      <c r="E4" s="6"/>
      <c r="F4" s="6"/>
      <c r="G4" s="6"/>
      <c r="I4" s="72" t="s">
        <v>140</v>
      </c>
    </row>
    <row r="5" spans="1:26" x14ac:dyDescent="0.25">
      <c r="A5" s="36" t="s">
        <v>7</v>
      </c>
      <c r="B5" s="6" t="s">
        <v>78</v>
      </c>
      <c r="C5" s="6" t="s">
        <v>14</v>
      </c>
      <c r="D5" s="6" t="s">
        <v>79</v>
      </c>
      <c r="E5" s="6" t="s">
        <v>80</v>
      </c>
      <c r="F5" s="6" t="s">
        <v>76</v>
      </c>
      <c r="G5" s="6" t="s">
        <v>77</v>
      </c>
      <c r="I5" t="s">
        <v>86</v>
      </c>
      <c r="U5" t="s">
        <v>86</v>
      </c>
    </row>
    <row r="6" spans="1:26" ht="15.75" thickBot="1" x14ac:dyDescent="0.3">
      <c r="A6" s="3">
        <v>42725</v>
      </c>
      <c r="B6">
        <v>-2.5135910335605176E-3</v>
      </c>
      <c r="C6">
        <v>1.0000000000000001E-5</v>
      </c>
      <c r="D6">
        <f>B6-C6</f>
        <v>-2.5235910335605176E-3</v>
      </c>
      <c r="E6">
        <v>-2.3999999999999998E-3</v>
      </c>
      <c r="F6">
        <v>-3.8E-3</v>
      </c>
      <c r="G6">
        <v>2.3E-3</v>
      </c>
    </row>
    <row r="7" spans="1:26" x14ac:dyDescent="0.25">
      <c r="A7" s="3">
        <v>42726</v>
      </c>
      <c r="B7">
        <v>-7.4975913385502821E-3</v>
      </c>
      <c r="C7">
        <v>1.0000000000000001E-5</v>
      </c>
      <c r="D7">
        <f t="shared" ref="D7:D70" si="0">B7-C7</f>
        <v>-7.5075913385502816E-3</v>
      </c>
      <c r="E7">
        <v>-3.0000000000000001E-3</v>
      </c>
      <c r="F7">
        <v>-7.4999999999999997E-3</v>
      </c>
      <c r="G7">
        <v>2.3999999999999998E-3</v>
      </c>
      <c r="I7" s="69" t="s">
        <v>87</v>
      </c>
      <c r="J7" s="69"/>
      <c r="U7" s="69" t="s">
        <v>87</v>
      </c>
      <c r="V7" s="69"/>
    </row>
    <row r="8" spans="1:26" x14ac:dyDescent="0.25">
      <c r="B8">
        <v>-7.3200515503303813E-3</v>
      </c>
      <c r="C8">
        <v>1.0000000000000001E-5</v>
      </c>
      <c r="D8">
        <f t="shared" si="0"/>
        <v>-7.3300515503303808E-3</v>
      </c>
      <c r="E8">
        <v>1.9E-3</v>
      </c>
      <c r="F8">
        <v>5.6000000000000008E-3</v>
      </c>
      <c r="G8">
        <v>-5.1000000000000004E-3</v>
      </c>
      <c r="I8" s="52" t="s">
        <v>88</v>
      </c>
      <c r="J8" s="52">
        <v>0.60056741363380706</v>
      </c>
      <c r="U8" s="52" t="s">
        <v>88</v>
      </c>
      <c r="V8" s="52">
        <v>0.48119689353276091</v>
      </c>
    </row>
    <row r="9" spans="1:26" x14ac:dyDescent="0.25">
      <c r="B9">
        <v>1.258493648010554E-2</v>
      </c>
      <c r="C9">
        <v>1.0000000000000001E-5</v>
      </c>
      <c r="D9">
        <f t="shared" si="0"/>
        <v>1.257493648010554E-2</v>
      </c>
      <c r="E9">
        <v>2.7000000000000001E-3</v>
      </c>
      <c r="F9">
        <v>2.0999999999999999E-3</v>
      </c>
      <c r="G9">
        <v>1.2999999999999999E-3</v>
      </c>
      <c r="I9" s="52" t="s">
        <v>89</v>
      </c>
      <c r="J9" s="52">
        <v>0.36068121831880023</v>
      </c>
      <c r="U9" s="52" t="s">
        <v>89</v>
      </c>
      <c r="V9" s="52">
        <v>0.23155045034557925</v>
      </c>
    </row>
    <row r="10" spans="1:26" x14ac:dyDescent="0.25">
      <c r="B10">
        <v>3.9852684797920734E-3</v>
      </c>
      <c r="C10">
        <v>1.0000000000000001E-5</v>
      </c>
      <c r="D10">
        <f t="shared" si="0"/>
        <v>3.9752684797920738E-3</v>
      </c>
      <c r="E10">
        <v>-8.6999999999999994E-3</v>
      </c>
      <c r="F10">
        <v>-2.7000000000000001E-3</v>
      </c>
      <c r="G10">
        <v>8.9999999999999998E-4</v>
      </c>
      <c r="I10" s="52" t="s">
        <v>90</v>
      </c>
      <c r="J10" s="52">
        <v>0.35294752337910829</v>
      </c>
      <c r="U10" s="52" t="s">
        <v>90</v>
      </c>
      <c r="V10" s="52">
        <v>0.22847665214696156</v>
      </c>
    </row>
    <row r="11" spans="1:26" x14ac:dyDescent="0.25">
      <c r="B11">
        <v>-6.9889147160367661E-3</v>
      </c>
      <c r="C11">
        <v>1.0000000000000001E-5</v>
      </c>
      <c r="D11">
        <f t="shared" si="0"/>
        <v>-6.9989147160367656E-3</v>
      </c>
      <c r="E11">
        <v>-4.0000000000000002E-4</v>
      </c>
      <c r="F11">
        <v>1.2999999999999999E-3</v>
      </c>
      <c r="G11">
        <v>-3.0999999999999999E-3</v>
      </c>
      <c r="I11" s="52" t="s">
        <v>91</v>
      </c>
      <c r="J11" s="52">
        <v>9.0835580134264512E-3</v>
      </c>
      <c r="U11" s="52" t="s">
        <v>91</v>
      </c>
      <c r="V11" s="52">
        <v>9.9188375829120778E-3</v>
      </c>
    </row>
    <row r="12" spans="1:26" ht="15.75" thickBot="1" x14ac:dyDescent="0.3">
      <c r="B12">
        <v>-1.8858038951123857E-2</v>
      </c>
      <c r="C12">
        <v>1.0000000000000001E-5</v>
      </c>
      <c r="D12">
        <f t="shared" si="0"/>
        <v>-1.8868038951123857E-2</v>
      </c>
      <c r="E12">
        <v>-5.1999999999999998E-3</v>
      </c>
      <c r="F12">
        <v>-1.1000000000000001E-3</v>
      </c>
      <c r="G12">
        <v>2E-3</v>
      </c>
      <c r="I12" s="53" t="s">
        <v>92</v>
      </c>
      <c r="J12" s="53">
        <v>252</v>
      </c>
      <c r="U12" s="53" t="s">
        <v>92</v>
      </c>
      <c r="V12" s="53">
        <v>252</v>
      </c>
    </row>
    <row r="13" spans="1:26" x14ac:dyDescent="0.25">
      <c r="B13">
        <v>1.0857637290915776E-2</v>
      </c>
      <c r="C13">
        <v>2.0000000000000002E-5</v>
      </c>
      <c r="D13">
        <f t="shared" si="0"/>
        <v>1.0837637290915777E-2</v>
      </c>
      <c r="E13">
        <v>8.3000000000000001E-3</v>
      </c>
      <c r="F13">
        <v>-1.1000000000000001E-3</v>
      </c>
      <c r="G13">
        <v>8.0000000000000004E-4</v>
      </c>
    </row>
    <row r="14" spans="1:26" ht="15.75" thickBot="1" x14ac:dyDescent="0.3">
      <c r="B14">
        <v>4.5258548914426898E-3</v>
      </c>
      <c r="C14">
        <v>2.0000000000000002E-5</v>
      </c>
      <c r="D14">
        <f t="shared" si="0"/>
        <v>4.5058548914426897E-3</v>
      </c>
      <c r="E14">
        <v>7.9000000000000008E-3</v>
      </c>
      <c r="F14">
        <v>9.4999999999999998E-3</v>
      </c>
      <c r="G14">
        <v>-1.5E-3</v>
      </c>
      <c r="I14" t="s">
        <v>93</v>
      </c>
      <c r="U14" t="s">
        <v>93</v>
      </c>
    </row>
    <row r="15" spans="1:26" x14ac:dyDescent="0.25">
      <c r="B15">
        <v>2.6090194838786766E-2</v>
      </c>
      <c r="C15">
        <v>2.0000000000000002E-5</v>
      </c>
      <c r="D15">
        <f t="shared" si="0"/>
        <v>2.6070194838786767E-2</v>
      </c>
      <c r="E15">
        <v>-2.0999999999999999E-3</v>
      </c>
      <c r="F15">
        <v>-8.6999999999999994E-3</v>
      </c>
      <c r="G15">
        <v>-8.0000000000000002E-3</v>
      </c>
      <c r="I15" s="54"/>
      <c r="J15" s="54" t="s">
        <v>98</v>
      </c>
      <c r="K15" s="54" t="s">
        <v>99</v>
      </c>
      <c r="L15" s="54" t="s">
        <v>100</v>
      </c>
      <c r="M15" s="54" t="s">
        <v>101</v>
      </c>
      <c r="N15" s="54" t="s">
        <v>102</v>
      </c>
      <c r="U15" s="54"/>
      <c r="V15" s="54" t="s">
        <v>98</v>
      </c>
      <c r="W15" s="54" t="s">
        <v>99</v>
      </c>
      <c r="X15" s="54" t="s">
        <v>100</v>
      </c>
      <c r="Y15" s="54" t="s">
        <v>101</v>
      </c>
      <c r="Z15" s="54" t="s">
        <v>102</v>
      </c>
    </row>
    <row r="16" spans="1:26" x14ac:dyDescent="0.25">
      <c r="B16">
        <v>1.2765154002445246E-2</v>
      </c>
      <c r="C16">
        <v>2.0000000000000002E-5</v>
      </c>
      <c r="D16">
        <f t="shared" si="0"/>
        <v>1.2745154002445247E-2</v>
      </c>
      <c r="E16">
        <v>2.8999999999999998E-3</v>
      </c>
      <c r="F16">
        <v>-6.1999999999999998E-3</v>
      </c>
      <c r="G16">
        <v>-3.0999999999999999E-3</v>
      </c>
      <c r="I16" s="52" t="s">
        <v>94</v>
      </c>
      <c r="J16" s="52">
        <v>3</v>
      </c>
      <c r="K16" s="52">
        <v>1.1544356616311043E-2</v>
      </c>
      <c r="L16" s="52">
        <v>3.8481188721036807E-3</v>
      </c>
      <c r="M16" s="52">
        <v>46.637631963948117</v>
      </c>
      <c r="N16" s="52">
        <v>6.1808789206615326E-24</v>
      </c>
      <c r="U16" s="52" t="s">
        <v>94</v>
      </c>
      <c r="V16" s="52">
        <v>1</v>
      </c>
      <c r="W16" s="52">
        <v>7.4112563607181756E-3</v>
      </c>
      <c r="X16" s="52">
        <v>7.4112563607181756E-3</v>
      </c>
      <c r="Y16" s="52">
        <v>75.330400821273741</v>
      </c>
      <c r="Z16" s="52">
        <v>5.2070189578215471E-16</v>
      </c>
    </row>
    <row r="17" spans="2:29" x14ac:dyDescent="0.25">
      <c r="B17">
        <v>3.3800142486343848E-4</v>
      </c>
      <c r="C17">
        <v>2.0000000000000002E-5</v>
      </c>
      <c r="D17">
        <f t="shared" si="0"/>
        <v>3.1800142486343848E-4</v>
      </c>
      <c r="E17">
        <v>-3.7000000000000002E-3</v>
      </c>
      <c r="F17">
        <v>-2.7000000000000001E-3</v>
      </c>
      <c r="G17">
        <v>-1.04E-2</v>
      </c>
      <c r="I17" s="52" t="s">
        <v>95</v>
      </c>
      <c r="J17" s="52">
        <v>248</v>
      </c>
      <c r="K17" s="52">
        <v>2.0462734493454406E-2</v>
      </c>
      <c r="L17" s="52">
        <v>8.251102618328389E-5</v>
      </c>
      <c r="M17" s="52"/>
      <c r="N17" s="52"/>
      <c r="U17" s="52" t="s">
        <v>95</v>
      </c>
      <c r="V17" s="52">
        <v>250</v>
      </c>
      <c r="W17" s="52">
        <v>2.4595834749047273E-2</v>
      </c>
      <c r="X17" s="52">
        <v>9.8383338996189094E-5</v>
      </c>
      <c r="Y17" s="52"/>
      <c r="Z17" s="52"/>
    </row>
    <row r="18" spans="2:29" ht="15.75" thickBot="1" x14ac:dyDescent="0.3">
      <c r="B18">
        <v>8.0474294292201109E-3</v>
      </c>
      <c r="C18">
        <v>2.0000000000000002E-5</v>
      </c>
      <c r="D18">
        <f t="shared" si="0"/>
        <v>8.0274294292201117E-3</v>
      </c>
      <c r="E18">
        <v>1.6000000000000001E-3</v>
      </c>
      <c r="F18">
        <v>9.7000000000000003E-3</v>
      </c>
      <c r="G18">
        <v>5.6000000000000008E-3</v>
      </c>
      <c r="I18" s="53" t="s">
        <v>96</v>
      </c>
      <c r="J18" s="53">
        <v>251</v>
      </c>
      <c r="K18" s="53">
        <v>3.2007091109765448E-2</v>
      </c>
      <c r="L18" s="53"/>
      <c r="M18" s="53"/>
      <c r="N18" s="53"/>
      <c r="U18" s="53" t="s">
        <v>96</v>
      </c>
      <c r="V18" s="53">
        <v>251</v>
      </c>
      <c r="W18" s="53">
        <v>3.2007091109765448E-2</v>
      </c>
      <c r="X18" s="53"/>
      <c r="Y18" s="53"/>
      <c r="Z18" s="53"/>
    </row>
    <row r="19" spans="2:29" ht="15.75" thickBot="1" x14ac:dyDescent="0.3">
      <c r="B19">
        <v>7.3384580308656581E-3</v>
      </c>
      <c r="C19">
        <v>2.0000000000000002E-5</v>
      </c>
      <c r="D19">
        <f t="shared" si="0"/>
        <v>7.318458030865658E-3</v>
      </c>
      <c r="E19">
        <v>3.0999999999999999E-3</v>
      </c>
      <c r="F19">
        <v>-3.2000000000000002E-3</v>
      </c>
      <c r="G19">
        <v>5.3E-3</v>
      </c>
    </row>
    <row r="20" spans="2:29" x14ac:dyDescent="0.25">
      <c r="B20">
        <v>1.632565728699276E-2</v>
      </c>
      <c r="C20">
        <v>2.0000000000000002E-5</v>
      </c>
      <c r="D20">
        <f t="shared" si="0"/>
        <v>1.6305657286992761E-2</v>
      </c>
      <c r="E20">
        <v>-3.0000000000000001E-3</v>
      </c>
      <c r="F20">
        <v>-5.6999999999999993E-3</v>
      </c>
      <c r="G20">
        <v>-8.8000000000000005E-3</v>
      </c>
      <c r="I20" s="54"/>
      <c r="J20" s="54" t="s">
        <v>103</v>
      </c>
      <c r="K20" s="54" t="s">
        <v>91</v>
      </c>
      <c r="L20" s="54" t="s">
        <v>104</v>
      </c>
      <c r="M20" s="54" t="s">
        <v>105</v>
      </c>
      <c r="N20" s="54" t="s">
        <v>106</v>
      </c>
      <c r="O20" s="54" t="s">
        <v>107</v>
      </c>
      <c r="P20" s="54" t="s">
        <v>108</v>
      </c>
      <c r="Q20" s="54" t="s">
        <v>109</v>
      </c>
      <c r="U20" s="54"/>
      <c r="V20" s="54" t="s">
        <v>103</v>
      </c>
      <c r="W20" s="54" t="s">
        <v>91</v>
      </c>
      <c r="X20" s="54" t="s">
        <v>104</v>
      </c>
      <c r="Y20" s="54" t="s">
        <v>105</v>
      </c>
      <c r="Z20" s="54" t="s">
        <v>106</v>
      </c>
      <c r="AA20" s="54" t="s">
        <v>107</v>
      </c>
      <c r="AB20" s="54" t="s">
        <v>108</v>
      </c>
      <c r="AC20" s="54" t="s">
        <v>109</v>
      </c>
    </row>
    <row r="21" spans="2:29" x14ac:dyDescent="0.25">
      <c r="B21">
        <v>3.93657384965658E-3</v>
      </c>
      <c r="C21">
        <v>2.0000000000000002E-5</v>
      </c>
      <c r="D21">
        <f t="shared" si="0"/>
        <v>3.9165738496565799E-3</v>
      </c>
      <c r="E21">
        <v>2.8999999999999998E-3</v>
      </c>
      <c r="F21">
        <v>6.3E-3</v>
      </c>
      <c r="G21">
        <v>-8.0000000000000004E-4</v>
      </c>
      <c r="I21" s="52" t="s">
        <v>97</v>
      </c>
      <c r="J21" s="52">
        <v>8.6250137437999955E-6</v>
      </c>
      <c r="K21" s="52">
        <v>5.8717988661444068E-4</v>
      </c>
      <c r="L21" s="52">
        <v>1.4688878043030498E-2</v>
      </c>
      <c r="M21" s="52">
        <v>0.98829220227202552</v>
      </c>
      <c r="N21" s="52">
        <v>-1.1478701952309374E-3</v>
      </c>
      <c r="O21" s="52">
        <v>1.1651202227185376E-3</v>
      </c>
      <c r="P21" s="52">
        <v>-1.1478701952309374E-3</v>
      </c>
      <c r="Q21" s="52">
        <v>1.1651202227185376E-3</v>
      </c>
      <c r="U21" s="52" t="s">
        <v>97</v>
      </c>
      <c r="V21" s="52">
        <v>5.9744942369999035E-4</v>
      </c>
      <c r="W21" s="52">
        <v>6.3272355096287956E-4</v>
      </c>
      <c r="X21" s="52">
        <v>0.94425033301003414</v>
      </c>
      <c r="Y21" s="52">
        <v>0.3459533950924647</v>
      </c>
      <c r="Z21" s="52">
        <v>-6.4869859340112453E-4</v>
      </c>
      <c r="AA21" s="52">
        <v>1.8435974408011052E-3</v>
      </c>
      <c r="AB21" s="52">
        <v>-6.4869859340112453E-4</v>
      </c>
      <c r="AC21" s="52">
        <v>1.8435974408011052E-3</v>
      </c>
    </row>
    <row r="22" spans="2:29" ht="15.75" thickBot="1" x14ac:dyDescent="0.3">
      <c r="B22">
        <v>-7.2474028033577241E-3</v>
      </c>
      <c r="C22">
        <v>2.0000000000000002E-5</v>
      </c>
      <c r="D22">
        <f t="shared" si="0"/>
        <v>-7.2674028033577242E-3</v>
      </c>
      <c r="E22">
        <v>-4.8999999999999998E-3</v>
      </c>
      <c r="F22">
        <v>-8.6E-3</v>
      </c>
      <c r="G22">
        <v>-5.8999999999999999E-3</v>
      </c>
      <c r="I22" s="52" t="s">
        <v>110</v>
      </c>
      <c r="J22" s="52">
        <v>1.4344394857858036</v>
      </c>
      <c r="K22" s="52">
        <v>0.14246159554777993</v>
      </c>
      <c r="L22" s="52">
        <v>10.068955638677441</v>
      </c>
      <c r="M22" s="52">
        <v>3.2452462865352615E-20</v>
      </c>
      <c r="N22" s="52">
        <v>1.1538505956181675</v>
      </c>
      <c r="O22" s="52">
        <v>1.7150283759534397</v>
      </c>
      <c r="P22" s="52">
        <v>1.1538505956181675</v>
      </c>
      <c r="Q22" s="52">
        <v>1.7150283759534397</v>
      </c>
      <c r="U22" s="53" t="s">
        <v>110</v>
      </c>
      <c r="V22" s="53">
        <v>1.1799725437257076</v>
      </c>
      <c r="W22" s="53">
        <v>0.13595236374701358</v>
      </c>
      <c r="X22" s="53">
        <v>8.6793087755462253</v>
      </c>
      <c r="Y22" s="53">
        <v>5.2070189578216586E-16</v>
      </c>
      <c r="Z22" s="53">
        <v>0.91221458174415693</v>
      </c>
      <c r="AA22" s="53">
        <v>1.4477305057072583</v>
      </c>
      <c r="AB22" s="53">
        <v>0.91221458174415693</v>
      </c>
      <c r="AC22" s="53">
        <v>1.4477305057072583</v>
      </c>
    </row>
    <row r="23" spans="2:29" x14ac:dyDescent="0.25">
      <c r="B23">
        <v>-6.6634461988075645E-4</v>
      </c>
      <c r="C23">
        <v>2.0000000000000002E-5</v>
      </c>
      <c r="D23">
        <f t="shared" si="0"/>
        <v>-6.8634461988075651E-4</v>
      </c>
      <c r="E23">
        <v>2.3999999999999998E-3</v>
      </c>
      <c r="F23">
        <v>1.8E-3</v>
      </c>
      <c r="G23">
        <v>2.3999999999999998E-3</v>
      </c>
      <c r="I23" s="52" t="s">
        <v>111</v>
      </c>
      <c r="J23" s="52">
        <v>-0.30295482242271715</v>
      </c>
      <c r="K23" s="52">
        <v>0.14148263684989476</v>
      </c>
      <c r="L23" s="52">
        <v>-2.1412862324875626</v>
      </c>
      <c r="M23" s="52">
        <v>3.322592375542989E-2</v>
      </c>
      <c r="N23" s="52">
        <v>-0.58161557937309305</v>
      </c>
      <c r="O23" s="52">
        <v>-2.4294065472341198E-2</v>
      </c>
      <c r="P23" s="52">
        <v>-0.58161557937309305</v>
      </c>
      <c r="Q23" s="52">
        <v>-2.4294065472341198E-2</v>
      </c>
    </row>
    <row r="24" spans="2:29" ht="15.75" thickBot="1" x14ac:dyDescent="0.3">
      <c r="B24">
        <v>9.9549077752588387E-4</v>
      </c>
      <c r="C24">
        <v>2.0000000000000002E-5</v>
      </c>
      <c r="D24">
        <f t="shared" si="0"/>
        <v>9.7549077752588382E-4</v>
      </c>
      <c r="E24">
        <v>-3.8E-3</v>
      </c>
      <c r="F24">
        <v>-5.0000000000000001E-3</v>
      </c>
      <c r="G24">
        <v>-4.0000000000000002E-4</v>
      </c>
      <c r="I24" s="53" t="s">
        <v>112</v>
      </c>
      <c r="J24" s="53">
        <v>-0.77176841118659845</v>
      </c>
      <c r="K24" s="53">
        <v>0.11759451792360058</v>
      </c>
      <c r="L24" s="53">
        <v>-6.5629624987110793</v>
      </c>
      <c r="M24" s="53">
        <v>3.0588418403135058E-10</v>
      </c>
      <c r="N24" s="53">
        <v>-1.0033797106888205</v>
      </c>
      <c r="O24" s="53">
        <v>-0.54015711168437641</v>
      </c>
      <c r="P24" s="53">
        <v>-1.0033797106888205</v>
      </c>
      <c r="Q24" s="53">
        <v>-0.54015711168437641</v>
      </c>
      <c r="U24" s="7" t="s">
        <v>150</v>
      </c>
    </row>
    <row r="25" spans="2:29" x14ac:dyDescent="0.25">
      <c r="B25">
        <v>-1.3024818033272761E-3</v>
      </c>
      <c r="C25">
        <v>2.0000000000000002E-5</v>
      </c>
      <c r="D25">
        <f t="shared" si="0"/>
        <v>-1.3224818033272761E-3</v>
      </c>
      <c r="E25">
        <v>3.3E-3</v>
      </c>
      <c r="F25">
        <v>7.000000000000001E-4</v>
      </c>
      <c r="G25">
        <v>1.9E-3</v>
      </c>
      <c r="U25" s="7" t="s">
        <v>151</v>
      </c>
    </row>
    <row r="26" spans="2:29" x14ac:dyDescent="0.25">
      <c r="B26">
        <v>1.1340117076456031E-2</v>
      </c>
      <c r="C26">
        <v>2.0000000000000002E-5</v>
      </c>
      <c r="D26">
        <f t="shared" si="0"/>
        <v>1.1320117076456032E-2</v>
      </c>
      <c r="E26">
        <v>-2.8999999999999998E-3</v>
      </c>
      <c r="F26">
        <v>-2.0000000000000001E-4</v>
      </c>
      <c r="G26">
        <v>-3.0999999999999999E-3</v>
      </c>
    </row>
    <row r="27" spans="2:29" x14ac:dyDescent="0.25">
      <c r="B27">
        <v>1.0457895809366539E-2</v>
      </c>
      <c r="C27">
        <v>2.0000000000000002E-5</v>
      </c>
      <c r="D27">
        <f t="shared" si="0"/>
        <v>1.043789580936654E-2</v>
      </c>
      <c r="E27">
        <v>8.3000000000000001E-3</v>
      </c>
      <c r="F27">
        <v>6.8000000000000005E-3</v>
      </c>
      <c r="G27">
        <v>8.1000000000000013E-3</v>
      </c>
    </row>
    <row r="28" spans="2:29" x14ac:dyDescent="0.25">
      <c r="B28">
        <v>1.4204715332362148E-2</v>
      </c>
      <c r="C28">
        <v>2.0000000000000002E-5</v>
      </c>
      <c r="D28">
        <f t="shared" si="0"/>
        <v>1.4184715332362149E-2</v>
      </c>
      <c r="E28">
        <v>8.3999999999999995E-3</v>
      </c>
      <c r="F28">
        <v>1.6000000000000001E-3</v>
      </c>
      <c r="G28">
        <v>3.5999999999999999E-3</v>
      </c>
    </row>
    <row r="29" spans="2:29" ht="18.75" x14ac:dyDescent="0.3">
      <c r="B29">
        <v>-9.6867377767828784E-5</v>
      </c>
      <c r="C29">
        <v>2.0000000000000002E-5</v>
      </c>
      <c r="D29">
        <f t="shared" si="0"/>
        <v>-1.1686737776782878E-4</v>
      </c>
      <c r="E29">
        <v>-1E-3</v>
      </c>
      <c r="F29">
        <v>-6.1999999999999998E-3</v>
      </c>
      <c r="G29">
        <v>3.8E-3</v>
      </c>
      <c r="I29" s="66" t="s">
        <v>133</v>
      </c>
    </row>
    <row r="30" spans="2:29" x14ac:dyDescent="0.25">
      <c r="B30">
        <v>-2.7432495019583149E-3</v>
      </c>
      <c r="C30">
        <v>2.0000000000000002E-5</v>
      </c>
      <c r="D30">
        <f t="shared" si="0"/>
        <v>-2.7632495019583149E-3</v>
      </c>
      <c r="E30">
        <v>-1.1999999999999999E-3</v>
      </c>
      <c r="F30">
        <v>2.9999999999999997E-4</v>
      </c>
      <c r="G30">
        <v>-6.6E-3</v>
      </c>
      <c r="I30" s="95" t="s">
        <v>152</v>
      </c>
    </row>
    <row r="31" spans="2:29" x14ac:dyDescent="0.25">
      <c r="B31">
        <v>-8.2056721668356345E-3</v>
      </c>
      <c r="C31">
        <v>2.0000000000000002E-5</v>
      </c>
      <c r="D31">
        <f t="shared" si="0"/>
        <v>-8.2256721668356337E-3</v>
      </c>
      <c r="E31">
        <v>-6.8000000000000005E-3</v>
      </c>
      <c r="F31">
        <v>-7.1999999999999998E-3</v>
      </c>
      <c r="G31">
        <v>-4.1999999999999997E-3</v>
      </c>
    </row>
    <row r="32" spans="2:29" x14ac:dyDescent="0.25">
      <c r="B32">
        <v>-3.4033894118292427E-3</v>
      </c>
      <c r="C32">
        <v>2.0000000000000002E-5</v>
      </c>
      <c r="D32">
        <f t="shared" si="0"/>
        <v>-3.4233894118292428E-3</v>
      </c>
      <c r="E32">
        <v>0</v>
      </c>
      <c r="F32">
        <v>8.8000000000000005E-3</v>
      </c>
      <c r="G32">
        <v>-5.5000000000000005E-3</v>
      </c>
    </row>
    <row r="33" spans="2:7" x14ac:dyDescent="0.25">
      <c r="B33">
        <v>9.1514132097554064E-3</v>
      </c>
      <c r="C33">
        <v>2.0000000000000002E-5</v>
      </c>
      <c r="D33">
        <f t="shared" si="0"/>
        <v>9.1314132097554072E-3</v>
      </c>
      <c r="E33">
        <v>4.0000000000000002E-4</v>
      </c>
      <c r="F33">
        <v>-4.0000000000000002E-4</v>
      </c>
      <c r="G33">
        <v>2.9999999999999997E-4</v>
      </c>
    </row>
    <row r="34" spans="2:7" x14ac:dyDescent="0.25">
      <c r="B34">
        <v>4.939685738801226E-3</v>
      </c>
      <c r="C34">
        <v>2.0000000000000002E-5</v>
      </c>
      <c r="D34">
        <f t="shared" si="0"/>
        <v>4.919685738801226E-3</v>
      </c>
      <c r="E34">
        <v>-2.0000000000000001E-4</v>
      </c>
      <c r="F34">
        <v>-2.5999999999999999E-3</v>
      </c>
      <c r="G34">
        <v>-3.0999999999999999E-3</v>
      </c>
    </row>
    <row r="35" spans="2:7" x14ac:dyDescent="0.25">
      <c r="B35">
        <v>-3.6519255752162263E-2</v>
      </c>
      <c r="C35">
        <v>2.0000000000000002E-5</v>
      </c>
      <c r="D35">
        <f t="shared" si="0"/>
        <v>-3.6539255752162263E-2</v>
      </c>
      <c r="E35">
        <v>8.199999999999999E-3</v>
      </c>
      <c r="F35">
        <v>5.5000000000000005E-3</v>
      </c>
      <c r="G35">
        <v>6.4000000000000003E-3</v>
      </c>
    </row>
    <row r="36" spans="2:7" x14ac:dyDescent="0.25">
      <c r="B36">
        <v>-2.9892614931021268E-3</v>
      </c>
      <c r="C36">
        <v>2.0000000000000002E-5</v>
      </c>
      <c r="D36">
        <f t="shared" si="0"/>
        <v>-3.0092614931021269E-3</v>
      </c>
      <c r="E36">
        <v>-2.7000000000000001E-3</v>
      </c>
      <c r="F36">
        <v>-5.6999999999999993E-3</v>
      </c>
      <c r="G36">
        <v>-2E-3</v>
      </c>
    </row>
    <row r="37" spans="2:7" x14ac:dyDescent="0.25">
      <c r="B37">
        <v>4.1879685765647745E-3</v>
      </c>
      <c r="C37">
        <v>2.0000000000000002E-5</v>
      </c>
      <c r="D37">
        <f t="shared" si="0"/>
        <v>4.1679685765647744E-3</v>
      </c>
      <c r="E37">
        <v>-1E-4</v>
      </c>
      <c r="F37">
        <v>-3.0000000000000001E-3</v>
      </c>
      <c r="G37">
        <v>-5.1999999999999998E-3</v>
      </c>
    </row>
    <row r="38" spans="2:7" x14ac:dyDescent="0.25">
      <c r="B38">
        <v>4.6024281155483144E-3</v>
      </c>
      <c r="C38">
        <v>2.0000000000000002E-5</v>
      </c>
      <c r="D38">
        <f t="shared" si="0"/>
        <v>4.5824281155483143E-3</v>
      </c>
      <c r="E38">
        <v>5.9999999999999995E-4</v>
      </c>
      <c r="F38">
        <v>-2.3999999999999998E-3</v>
      </c>
      <c r="G38">
        <v>-5.3E-3</v>
      </c>
    </row>
    <row r="39" spans="2:7" x14ac:dyDescent="0.25">
      <c r="B39">
        <v>4.2271039608191814E-3</v>
      </c>
      <c r="C39">
        <v>2.0000000000000002E-5</v>
      </c>
      <c r="D39">
        <f t="shared" si="0"/>
        <v>4.2071039608191814E-3</v>
      </c>
      <c r="E39">
        <v>7.1999999999999998E-3</v>
      </c>
      <c r="F39">
        <v>6.9999999999999993E-3</v>
      </c>
      <c r="G39">
        <v>2.0000000000000001E-4</v>
      </c>
    </row>
    <row r="40" spans="2:7" x14ac:dyDescent="0.25">
      <c r="B40">
        <v>1.0358474829473708E-2</v>
      </c>
      <c r="C40">
        <v>2.0000000000000002E-5</v>
      </c>
      <c r="D40">
        <f t="shared" si="0"/>
        <v>1.0338474829473709E-2</v>
      </c>
      <c r="E40">
        <v>3.8E-3</v>
      </c>
      <c r="F40">
        <v>3.9000000000000003E-3</v>
      </c>
      <c r="G40">
        <v>1.1999999999999999E-3</v>
      </c>
    </row>
    <row r="41" spans="2:7" x14ac:dyDescent="0.25">
      <c r="B41">
        <v>1.041033049324548E-2</v>
      </c>
      <c r="C41">
        <v>2.0000000000000002E-5</v>
      </c>
      <c r="D41">
        <f t="shared" si="0"/>
        <v>1.0390330493245481E-2</v>
      </c>
      <c r="E41">
        <v>4.8999999999999998E-3</v>
      </c>
      <c r="F41">
        <v>-3.2000000000000002E-3</v>
      </c>
      <c r="G41">
        <v>3.2000000000000002E-3</v>
      </c>
    </row>
    <row r="42" spans="2:7" x14ac:dyDescent="0.25">
      <c r="B42">
        <v>6.3868986254673571E-5</v>
      </c>
      <c r="C42">
        <v>2.0000000000000002E-5</v>
      </c>
      <c r="D42">
        <f t="shared" si="0"/>
        <v>4.3868986254673572E-5</v>
      </c>
      <c r="E42">
        <v>4.5000000000000005E-3</v>
      </c>
      <c r="F42">
        <v>-2.3E-3</v>
      </c>
      <c r="G42">
        <v>3.3E-3</v>
      </c>
    </row>
    <row r="43" spans="2:7" x14ac:dyDescent="0.25">
      <c r="B43">
        <v>7.3427013409582192E-3</v>
      </c>
      <c r="C43">
        <v>2.0000000000000002E-5</v>
      </c>
      <c r="D43">
        <f t="shared" si="0"/>
        <v>7.3227013409582192E-3</v>
      </c>
      <c r="E43">
        <v>5.4000000000000003E-3</v>
      </c>
      <c r="F43">
        <v>1.9E-3</v>
      </c>
      <c r="G43">
        <v>-4.4000000000000003E-3</v>
      </c>
    </row>
    <row r="44" spans="2:7" x14ac:dyDescent="0.25">
      <c r="B44">
        <v>2.5894153784268787E-3</v>
      </c>
      <c r="C44">
        <v>2.0000000000000002E-5</v>
      </c>
      <c r="D44">
        <f t="shared" si="0"/>
        <v>2.5694153784268786E-3</v>
      </c>
      <c r="E44">
        <v>-1.6000000000000001E-3</v>
      </c>
      <c r="F44">
        <v>-2.0999999999999999E-3</v>
      </c>
      <c r="G44">
        <v>-2.9999999999999997E-4</v>
      </c>
    </row>
    <row r="45" spans="2:7" x14ac:dyDescent="0.25">
      <c r="B45">
        <v>-2.6137504093826569E-3</v>
      </c>
      <c r="C45">
        <v>2.0000000000000002E-5</v>
      </c>
      <c r="D45">
        <f t="shared" si="0"/>
        <v>-2.6337504093826569E-3</v>
      </c>
      <c r="E45">
        <v>2E-3</v>
      </c>
      <c r="F45">
        <v>-1E-4</v>
      </c>
      <c r="G45">
        <v>-5.6999999999999993E-3</v>
      </c>
    </row>
    <row r="46" spans="2:7" x14ac:dyDescent="0.25">
      <c r="B46">
        <v>1.301199346061724E-2</v>
      </c>
      <c r="C46">
        <v>2.0000000000000002E-5</v>
      </c>
      <c r="D46">
        <f t="shared" si="0"/>
        <v>1.2991993460617241E-2</v>
      </c>
      <c r="E46">
        <v>6.0000000000000001E-3</v>
      </c>
      <c r="F46">
        <v>-4.0000000000000002E-4</v>
      </c>
      <c r="G46">
        <v>1.2999999999999999E-3</v>
      </c>
    </row>
    <row r="47" spans="2:7" x14ac:dyDescent="0.25">
      <c r="B47">
        <v>-5.4432297455394175E-3</v>
      </c>
      <c r="C47">
        <v>2.0000000000000002E-5</v>
      </c>
      <c r="D47">
        <f t="shared" si="0"/>
        <v>-5.4632297455394175E-3</v>
      </c>
      <c r="E47">
        <v>-1.5E-3</v>
      </c>
      <c r="F47">
        <v>-3.7000000000000002E-3</v>
      </c>
      <c r="G47">
        <v>1.1000000000000001E-3</v>
      </c>
    </row>
    <row r="48" spans="2:7" x14ac:dyDescent="0.25">
      <c r="B48">
        <v>-6.7521002021924664E-3</v>
      </c>
      <c r="C48">
        <v>2.0000000000000002E-5</v>
      </c>
      <c r="D48">
        <f t="shared" si="0"/>
        <v>-6.7721002021924664E-3</v>
      </c>
      <c r="E48">
        <v>-1.1000000000000001E-3</v>
      </c>
      <c r="F48">
        <v>-6.8000000000000005E-3</v>
      </c>
      <c r="G48">
        <v>2.5999999999999999E-3</v>
      </c>
    </row>
    <row r="49" spans="2:7" x14ac:dyDescent="0.25">
      <c r="B49">
        <v>-1.246749086435006E-2</v>
      </c>
      <c r="C49">
        <v>2.0000000000000002E-5</v>
      </c>
      <c r="D49">
        <f t="shared" si="0"/>
        <v>-1.2487490864350059E-2</v>
      </c>
      <c r="E49">
        <v>1.5E-3</v>
      </c>
      <c r="F49">
        <v>4.0000000000000002E-4</v>
      </c>
      <c r="G49">
        <v>-9.1999999999999998E-3</v>
      </c>
    </row>
    <row r="50" spans="2:7" x14ac:dyDescent="0.25">
      <c r="B50">
        <v>6.502754355372225E-3</v>
      </c>
      <c r="C50">
        <v>2.0000000000000002E-5</v>
      </c>
      <c r="D50">
        <f t="shared" si="0"/>
        <v>6.482754355372225E-3</v>
      </c>
      <c r="E50">
        <v>2.2000000000000001E-3</v>
      </c>
      <c r="F50">
        <v>8.199999999999999E-3</v>
      </c>
      <c r="G50">
        <v>-3.4000000000000002E-3</v>
      </c>
    </row>
    <row r="51" spans="2:7" x14ac:dyDescent="0.25">
      <c r="B51">
        <v>-7.4837509350734258E-3</v>
      </c>
      <c r="C51">
        <v>2.0000000000000002E-5</v>
      </c>
      <c r="D51">
        <f t="shared" si="0"/>
        <v>-7.5037509350734258E-3</v>
      </c>
      <c r="E51">
        <v>-4.1999999999999997E-3</v>
      </c>
      <c r="F51">
        <v>-1.38E-2</v>
      </c>
      <c r="G51">
        <v>2E-3</v>
      </c>
    </row>
    <row r="52" spans="2:7" x14ac:dyDescent="0.25">
      <c r="B52">
        <v>1.2795032643348095E-2</v>
      </c>
      <c r="C52">
        <v>1.0000000000000001E-5</v>
      </c>
      <c r="D52">
        <f t="shared" si="0"/>
        <v>1.2785032643348095E-2</v>
      </c>
      <c r="E52">
        <v>1.47E-2</v>
      </c>
      <c r="F52">
        <v>4.3E-3</v>
      </c>
      <c r="G52">
        <v>7.1999999999999998E-3</v>
      </c>
    </row>
    <row r="53" spans="2:7" x14ac:dyDescent="0.25">
      <c r="B53">
        <v>-8.0322226892348587E-3</v>
      </c>
      <c r="C53">
        <v>1.0000000000000001E-5</v>
      </c>
      <c r="D53">
        <f t="shared" si="0"/>
        <v>-8.0422226892348583E-3</v>
      </c>
      <c r="E53">
        <v>-6.9999999999999993E-3</v>
      </c>
      <c r="F53">
        <v>-5.3E-3</v>
      </c>
      <c r="G53">
        <v>-8.8000000000000005E-3</v>
      </c>
    </row>
    <row r="54" spans="2:7" x14ac:dyDescent="0.25">
      <c r="B54">
        <v>6.2583527698469397E-3</v>
      </c>
      <c r="C54">
        <v>1.0000000000000001E-5</v>
      </c>
      <c r="D54">
        <f t="shared" si="0"/>
        <v>6.2483527698469401E-3</v>
      </c>
      <c r="E54">
        <v>8.9999999999999998E-4</v>
      </c>
      <c r="F54">
        <v>-2.0999999999999999E-3</v>
      </c>
      <c r="G54">
        <v>1.2999999999999999E-3</v>
      </c>
    </row>
    <row r="55" spans="2:7" x14ac:dyDescent="0.25">
      <c r="B55">
        <v>-6.8050800286008099E-3</v>
      </c>
      <c r="C55">
        <v>1.0000000000000001E-5</v>
      </c>
      <c r="D55">
        <f t="shared" si="0"/>
        <v>-6.8150800286008095E-3</v>
      </c>
      <c r="E55">
        <v>-3.8E-3</v>
      </c>
      <c r="F55">
        <v>-3.5999999999999999E-3</v>
      </c>
      <c r="G55">
        <v>-1E-3</v>
      </c>
    </row>
    <row r="56" spans="2:7" x14ac:dyDescent="0.25">
      <c r="B56">
        <v>-1.4988571068505372E-3</v>
      </c>
      <c r="C56">
        <v>1.0000000000000001E-5</v>
      </c>
      <c r="D56">
        <f t="shared" si="0"/>
        <v>-1.5088571068505373E-3</v>
      </c>
      <c r="E56">
        <v>-3.5999999999999999E-3</v>
      </c>
      <c r="F56">
        <v>-2.8999999999999998E-3</v>
      </c>
      <c r="G56">
        <v>-5.0000000000000001E-4</v>
      </c>
    </row>
    <row r="57" spans="2:7" x14ac:dyDescent="0.25">
      <c r="B57">
        <v>-4.9990497604695495E-3</v>
      </c>
      <c r="C57">
        <v>1.0000000000000001E-5</v>
      </c>
      <c r="D57">
        <f t="shared" si="0"/>
        <v>-5.0090497604695491E-3</v>
      </c>
      <c r="E57">
        <v>-1.9E-3</v>
      </c>
      <c r="F57">
        <v>-1E-3</v>
      </c>
      <c r="G57">
        <v>-8.199999999999999E-3</v>
      </c>
    </row>
    <row r="58" spans="2:7" x14ac:dyDescent="0.25">
      <c r="B58">
        <v>-1.9233118050127123E-3</v>
      </c>
      <c r="C58">
        <v>1.0000000000000001E-5</v>
      </c>
      <c r="D58">
        <f t="shared" si="0"/>
        <v>-1.9333118050127124E-3</v>
      </c>
      <c r="E58">
        <v>4.0000000000000002E-4</v>
      </c>
      <c r="F58">
        <v>-4.5999999999999999E-3</v>
      </c>
      <c r="G58">
        <v>-2.7000000000000001E-3</v>
      </c>
    </row>
    <row r="59" spans="2:7" x14ac:dyDescent="0.25">
      <c r="B59">
        <v>-6.7486131002558844E-4</v>
      </c>
      <c r="C59">
        <v>1.0000000000000001E-5</v>
      </c>
      <c r="D59">
        <f t="shared" si="0"/>
        <v>-6.8486131002558847E-4</v>
      </c>
      <c r="E59">
        <v>3.4000000000000002E-3</v>
      </c>
      <c r="F59">
        <v>1E-3</v>
      </c>
      <c r="G59">
        <v>-3.8E-3</v>
      </c>
    </row>
    <row r="60" spans="2:7" x14ac:dyDescent="0.25">
      <c r="B60">
        <v>6.1065574557868738E-3</v>
      </c>
      <c r="C60">
        <v>1.0000000000000001E-5</v>
      </c>
      <c r="D60">
        <f t="shared" si="0"/>
        <v>6.0965574557868742E-3</v>
      </c>
      <c r="E60">
        <v>1.2999999999999999E-3</v>
      </c>
      <c r="F60">
        <v>3.3E-3</v>
      </c>
      <c r="G60">
        <v>-2.9999999999999997E-4</v>
      </c>
    </row>
    <row r="61" spans="2:7" x14ac:dyDescent="0.25">
      <c r="B61">
        <v>-3.1991754768135243E-3</v>
      </c>
      <c r="C61">
        <v>1.0000000000000001E-5</v>
      </c>
      <c r="D61">
        <f t="shared" si="0"/>
        <v>-3.2091754768135243E-3</v>
      </c>
      <c r="E61">
        <v>-3.5999999999999999E-3</v>
      </c>
      <c r="F61">
        <v>-2.3E-3</v>
      </c>
      <c r="G61">
        <v>2.0000000000000001E-4</v>
      </c>
    </row>
    <row r="62" spans="2:7" x14ac:dyDescent="0.25">
      <c r="B62">
        <v>1.0183916465953773E-2</v>
      </c>
      <c r="C62">
        <v>1.0000000000000001E-5</v>
      </c>
      <c r="D62">
        <f t="shared" si="0"/>
        <v>1.0173916465953774E-2</v>
      </c>
      <c r="E62">
        <v>8.6E-3</v>
      </c>
      <c r="F62">
        <v>7.3000000000000001E-3</v>
      </c>
      <c r="G62">
        <v>-4.0999999999999995E-3</v>
      </c>
    </row>
    <row r="63" spans="2:7" x14ac:dyDescent="0.25">
      <c r="B63">
        <v>1.5835109996937592E-4</v>
      </c>
      <c r="C63">
        <v>1.0000000000000001E-5</v>
      </c>
      <c r="D63">
        <f t="shared" si="0"/>
        <v>1.4835109996937592E-4</v>
      </c>
      <c r="E63">
        <v>-5.9999999999999995E-4</v>
      </c>
      <c r="F63">
        <v>4.5000000000000005E-3</v>
      </c>
      <c r="G63">
        <v>2.3999999999999998E-3</v>
      </c>
    </row>
    <row r="64" spans="2:7" x14ac:dyDescent="0.25">
      <c r="B64">
        <v>3.7819522764052319E-4</v>
      </c>
      <c r="C64">
        <v>1.0000000000000001E-5</v>
      </c>
      <c r="D64">
        <f t="shared" si="0"/>
        <v>3.6819522764052317E-4</v>
      </c>
      <c r="E64">
        <v>-8.0000000000000004E-4</v>
      </c>
      <c r="F64">
        <v>6.1999999999999998E-3</v>
      </c>
      <c r="G64">
        <v>-2.5999999999999999E-3</v>
      </c>
    </row>
    <row r="65" spans="2:7" x14ac:dyDescent="0.25">
      <c r="B65">
        <v>5.7714369242597811E-3</v>
      </c>
      <c r="C65">
        <v>1.0000000000000001E-5</v>
      </c>
      <c r="D65">
        <f t="shared" si="0"/>
        <v>5.7614369242597815E-3</v>
      </c>
      <c r="E65">
        <v>-2.5000000000000001E-3</v>
      </c>
      <c r="F65">
        <v>-7.000000000000001E-4</v>
      </c>
      <c r="G65">
        <v>-7.4999999999999997E-3</v>
      </c>
    </row>
    <row r="66" spans="2:7" x14ac:dyDescent="0.25">
      <c r="B66">
        <v>-2.0863449482050073E-2</v>
      </c>
      <c r="C66">
        <v>1.0000000000000001E-5</v>
      </c>
      <c r="D66">
        <f t="shared" si="0"/>
        <v>-2.0873449482050072E-2</v>
      </c>
      <c r="E66">
        <v>-1.4800000000000001E-2</v>
      </c>
      <c r="F66">
        <v>-1.34E-2</v>
      </c>
      <c r="G66">
        <v>-6.8999999999999999E-3</v>
      </c>
    </row>
    <row r="67" spans="2:7" x14ac:dyDescent="0.25">
      <c r="B67">
        <v>5.1921143922603261E-3</v>
      </c>
      <c r="C67">
        <v>1.0000000000000001E-5</v>
      </c>
      <c r="D67">
        <f t="shared" si="0"/>
        <v>5.1821143922603265E-3</v>
      </c>
      <c r="E67">
        <v>1.6000000000000001E-3</v>
      </c>
      <c r="F67">
        <v>-3.0000000000000001E-3</v>
      </c>
      <c r="G67">
        <v>-5.4000000000000003E-3</v>
      </c>
    </row>
    <row r="68" spans="2:7" x14ac:dyDescent="0.25">
      <c r="B68">
        <v>-1.99508302193831E-3</v>
      </c>
      <c r="C68">
        <v>1.0000000000000001E-5</v>
      </c>
      <c r="D68">
        <f t="shared" si="0"/>
        <v>-2.0050830219383101E-3</v>
      </c>
      <c r="E68">
        <v>-2.9999999999999997E-4</v>
      </c>
      <c r="F68">
        <v>6.8999999999999999E-3</v>
      </c>
      <c r="G68">
        <v>4.5999999999999999E-3</v>
      </c>
    </row>
    <row r="69" spans="2:7" x14ac:dyDescent="0.25">
      <c r="B69">
        <v>-3.3638066151541893E-3</v>
      </c>
      <c r="C69">
        <v>1.0000000000000001E-5</v>
      </c>
      <c r="D69">
        <f t="shared" si="0"/>
        <v>-3.3738066151541893E-3</v>
      </c>
      <c r="E69">
        <v>-5.0000000000000001E-4</v>
      </c>
      <c r="F69">
        <v>1.2999999999999999E-3</v>
      </c>
      <c r="G69">
        <v>-2.3E-3</v>
      </c>
    </row>
    <row r="70" spans="2:7" x14ac:dyDescent="0.25">
      <c r="B70">
        <v>-2.6161724256101174E-3</v>
      </c>
      <c r="C70">
        <v>1.0000000000000001E-5</v>
      </c>
      <c r="D70">
        <f t="shared" si="0"/>
        <v>-2.6261724256101174E-3</v>
      </c>
      <c r="E70">
        <v>-5.0000000000000001E-4</v>
      </c>
      <c r="F70">
        <v>5.6000000000000008E-3</v>
      </c>
      <c r="G70">
        <v>-5.1999999999999998E-3</v>
      </c>
    </row>
    <row r="71" spans="2:7" x14ac:dyDescent="0.25">
      <c r="B71">
        <v>1.2495413712003444E-2</v>
      </c>
      <c r="C71">
        <v>1.0000000000000001E-5</v>
      </c>
      <c r="D71">
        <f t="shared" ref="D71:D134" si="1">B71-C71</f>
        <v>1.2485413712003445E-2</v>
      </c>
      <c r="E71">
        <v>7.1999999999999998E-3</v>
      </c>
      <c r="F71">
        <v>-1.5E-3</v>
      </c>
      <c r="G71">
        <v>7.0999999999999995E-3</v>
      </c>
    </row>
    <row r="72" spans="2:7" x14ac:dyDescent="0.25">
      <c r="B72">
        <v>1.890219280002561E-2</v>
      </c>
      <c r="C72">
        <v>1.0000000000000001E-5</v>
      </c>
      <c r="D72">
        <f t="shared" si="1"/>
        <v>1.889219280002561E-2</v>
      </c>
      <c r="E72">
        <v>1.8E-3</v>
      </c>
      <c r="F72">
        <v>3.9000000000000003E-3</v>
      </c>
      <c r="G72">
        <v>-5.9999999999999995E-4</v>
      </c>
    </row>
    <row r="73" spans="2:7" x14ac:dyDescent="0.25">
      <c r="B73">
        <v>1.9004040879792995E-3</v>
      </c>
      <c r="C73">
        <v>1.0000000000000001E-5</v>
      </c>
      <c r="D73">
        <f t="shared" si="1"/>
        <v>1.8904040879792995E-3</v>
      </c>
      <c r="E73">
        <v>3.5999999999999999E-3</v>
      </c>
      <c r="F73">
        <v>3.3E-3</v>
      </c>
      <c r="G73">
        <v>9.1999999999999998E-3</v>
      </c>
    </row>
    <row r="74" spans="2:7" x14ac:dyDescent="0.25">
      <c r="B74">
        <v>6.0890270140531028E-3</v>
      </c>
      <c r="C74">
        <v>1.0000000000000001E-5</v>
      </c>
      <c r="D74">
        <f t="shared" si="1"/>
        <v>6.0790270140531032E-3</v>
      </c>
      <c r="E74">
        <v>-1.6000000000000001E-3</v>
      </c>
      <c r="F74">
        <v>5.6999999999999993E-3</v>
      </c>
      <c r="G74">
        <v>-3.0000000000000001E-3</v>
      </c>
    </row>
    <row r="75" spans="2:7" x14ac:dyDescent="0.25">
      <c r="B75">
        <v>5.1320538936390466E-3</v>
      </c>
      <c r="C75">
        <v>3.0000000000000001E-5</v>
      </c>
      <c r="D75">
        <f t="shared" si="1"/>
        <v>5.1020538936390469E-3</v>
      </c>
      <c r="E75">
        <v>-2.8000000000000004E-3</v>
      </c>
      <c r="F75">
        <v>-1.1000000000000001E-2</v>
      </c>
      <c r="G75">
        <v>-1.1000000000000001E-3</v>
      </c>
    </row>
    <row r="76" spans="2:7" x14ac:dyDescent="0.25">
      <c r="B76">
        <v>1.5922670640971918E-2</v>
      </c>
      <c r="C76">
        <v>3.0000000000000001E-5</v>
      </c>
      <c r="D76">
        <f t="shared" si="1"/>
        <v>1.5892670640971919E-2</v>
      </c>
      <c r="E76">
        <v>5.0000000000000001E-4</v>
      </c>
      <c r="F76">
        <v>-2.3E-3</v>
      </c>
      <c r="G76">
        <v>3.0999999999999999E-3</v>
      </c>
    </row>
    <row r="77" spans="2:7" x14ac:dyDescent="0.25">
      <c r="B77">
        <v>3.5642517128618312E-3</v>
      </c>
      <c r="C77">
        <v>3.0000000000000001E-5</v>
      </c>
      <c r="D77">
        <f t="shared" si="1"/>
        <v>3.5342517128618312E-3</v>
      </c>
      <c r="E77">
        <v>-4.4000000000000003E-3</v>
      </c>
      <c r="F77">
        <v>-7.9000000000000008E-3</v>
      </c>
      <c r="G77">
        <v>-3.0999999999999999E-3</v>
      </c>
    </row>
    <row r="78" spans="2:7" x14ac:dyDescent="0.25">
      <c r="B78">
        <v>-9.5215961648745934E-3</v>
      </c>
      <c r="C78">
        <v>3.0000000000000001E-5</v>
      </c>
      <c r="D78">
        <f t="shared" si="1"/>
        <v>-9.5515961648745939E-3</v>
      </c>
      <c r="E78">
        <v>3.2000000000000002E-3</v>
      </c>
      <c r="F78">
        <v>6.8999999999999999E-3</v>
      </c>
      <c r="G78">
        <v>5.0000000000000001E-3</v>
      </c>
    </row>
    <row r="79" spans="2:7" x14ac:dyDescent="0.25">
      <c r="B79">
        <v>-4.0589982565408271E-3</v>
      </c>
      <c r="C79">
        <v>3.0000000000000001E-5</v>
      </c>
      <c r="D79">
        <f t="shared" si="1"/>
        <v>-4.0889982565408267E-3</v>
      </c>
      <c r="E79">
        <v>-8.0000000000000004E-4</v>
      </c>
      <c r="F79">
        <v>1.4000000000000002E-3</v>
      </c>
      <c r="G79">
        <v>-2.5999999999999999E-3</v>
      </c>
    </row>
    <row r="80" spans="2:7" x14ac:dyDescent="0.25">
      <c r="B80">
        <v>1.7657134076662691E-2</v>
      </c>
      <c r="C80">
        <v>3.0000000000000001E-5</v>
      </c>
      <c r="D80">
        <f t="shared" si="1"/>
        <v>1.7627134076662693E-2</v>
      </c>
      <c r="E80">
        <v>8.0000000000000004E-4</v>
      </c>
      <c r="F80">
        <v>1E-3</v>
      </c>
      <c r="G80">
        <v>1E-3</v>
      </c>
    </row>
    <row r="81" spans="2:7" x14ac:dyDescent="0.25">
      <c r="B81">
        <v>-3.459977294090187E-3</v>
      </c>
      <c r="C81">
        <v>3.0000000000000001E-5</v>
      </c>
      <c r="D81">
        <f t="shared" si="1"/>
        <v>-3.4899772940901871E-3</v>
      </c>
      <c r="E81">
        <v>-5.0000000000000001E-4</v>
      </c>
      <c r="F81">
        <v>8.1000000000000013E-3</v>
      </c>
      <c r="G81">
        <v>2.5000000000000001E-3</v>
      </c>
    </row>
    <row r="82" spans="2:7" x14ac:dyDescent="0.25">
      <c r="B82">
        <v>-1.5112243265558614E-2</v>
      </c>
      <c r="C82">
        <v>3.0000000000000001E-5</v>
      </c>
      <c r="D82">
        <f t="shared" si="1"/>
        <v>-1.5142243265558615E-2</v>
      </c>
      <c r="E82">
        <v>-4.8999999999999998E-3</v>
      </c>
      <c r="F82">
        <v>-8.5000000000000006E-3</v>
      </c>
      <c r="G82">
        <v>-5.4000000000000003E-3</v>
      </c>
    </row>
    <row r="83" spans="2:7" x14ac:dyDescent="0.25">
      <c r="B83">
        <v>-1.3083079195467305E-2</v>
      </c>
      <c r="C83">
        <v>3.0000000000000001E-5</v>
      </c>
      <c r="D83">
        <f t="shared" si="1"/>
        <v>-1.3113079195467305E-2</v>
      </c>
      <c r="E83">
        <v>-7.4999999999999997E-3</v>
      </c>
      <c r="F83">
        <v>-2.3E-3</v>
      </c>
      <c r="G83">
        <v>-7.9000000000000008E-3</v>
      </c>
    </row>
    <row r="84" spans="2:7" x14ac:dyDescent="0.25">
      <c r="B84">
        <v>1.6395710562650889E-2</v>
      </c>
      <c r="C84">
        <v>3.0000000000000001E-5</v>
      </c>
      <c r="D84">
        <f t="shared" si="1"/>
        <v>1.636571056265089E-2</v>
      </c>
      <c r="E84">
        <v>8.8999999999999999E-3</v>
      </c>
      <c r="F84">
        <v>2.3999999999999998E-3</v>
      </c>
      <c r="G84">
        <v>2.2000000000000001E-3</v>
      </c>
    </row>
    <row r="85" spans="2:7" x14ac:dyDescent="0.25">
      <c r="B85">
        <v>-2.2012969959332163E-3</v>
      </c>
      <c r="C85">
        <v>3.0000000000000001E-5</v>
      </c>
      <c r="D85">
        <f t="shared" si="1"/>
        <v>-2.2312969959332163E-3</v>
      </c>
      <c r="E85">
        <v>-2.5000000000000001E-3</v>
      </c>
      <c r="F85">
        <v>3.5999999999999999E-3</v>
      </c>
      <c r="G85">
        <v>-1.6000000000000001E-3</v>
      </c>
    </row>
    <row r="86" spans="2:7" x14ac:dyDescent="0.25">
      <c r="B86">
        <v>-4.7967037245264027E-3</v>
      </c>
      <c r="C86">
        <v>3.0000000000000001E-5</v>
      </c>
      <c r="D86">
        <f t="shared" si="1"/>
        <v>-4.8267037245264023E-3</v>
      </c>
      <c r="E86">
        <v>-8.0000000000000004E-4</v>
      </c>
      <c r="F86">
        <v>6.0000000000000001E-3</v>
      </c>
      <c r="G86">
        <v>-3.9000000000000003E-3</v>
      </c>
    </row>
    <row r="87" spans="2:7" x14ac:dyDescent="0.25">
      <c r="B87">
        <v>5.6204496248150049E-3</v>
      </c>
      <c r="C87">
        <v>3.0000000000000001E-5</v>
      </c>
      <c r="D87">
        <f t="shared" si="1"/>
        <v>5.5904496248150052E-3</v>
      </c>
      <c r="E87">
        <v>8.3000000000000001E-3</v>
      </c>
      <c r="F87">
        <v>5.1999999999999998E-3</v>
      </c>
      <c r="G87">
        <v>2.7000000000000001E-3</v>
      </c>
    </row>
    <row r="88" spans="2:7" x14ac:dyDescent="0.25">
      <c r="B88">
        <v>-4.4189827029376891E-3</v>
      </c>
      <c r="C88">
        <v>3.0000000000000001E-5</v>
      </c>
      <c r="D88">
        <f t="shared" si="1"/>
        <v>-4.4489827029376887E-3</v>
      </c>
      <c r="E88">
        <v>-2.8000000000000004E-3</v>
      </c>
      <c r="F88">
        <v>1E-3</v>
      </c>
      <c r="G88">
        <v>-1.4000000000000002E-3</v>
      </c>
    </row>
    <row r="89" spans="2:7" x14ac:dyDescent="0.25">
      <c r="B89">
        <v>1.0092113020982866E-2</v>
      </c>
      <c r="C89">
        <v>3.0000000000000001E-5</v>
      </c>
      <c r="D89">
        <f t="shared" si="1"/>
        <v>1.0062113020982866E-2</v>
      </c>
      <c r="E89">
        <v>1.18E-2</v>
      </c>
      <c r="F89">
        <v>1.7000000000000001E-3</v>
      </c>
      <c r="G89">
        <v>5.1000000000000004E-3</v>
      </c>
    </row>
    <row r="90" spans="2:7" x14ac:dyDescent="0.25">
      <c r="B90">
        <v>1.1782457936116669E-3</v>
      </c>
      <c r="C90">
        <v>3.0000000000000001E-5</v>
      </c>
      <c r="D90">
        <f t="shared" si="1"/>
        <v>1.1482457936116668E-3</v>
      </c>
      <c r="E90">
        <v>6.6E-3</v>
      </c>
      <c r="F90">
        <v>3.5999999999999999E-3</v>
      </c>
      <c r="G90">
        <v>-5.0000000000000001E-4</v>
      </c>
    </row>
    <row r="91" spans="2:7" x14ac:dyDescent="0.25">
      <c r="B91">
        <v>-1.3183122497445769E-4</v>
      </c>
      <c r="C91">
        <v>3.0000000000000001E-5</v>
      </c>
      <c r="D91">
        <f t="shared" si="1"/>
        <v>-1.6183122497445769E-4</v>
      </c>
      <c r="E91">
        <v>4.0000000000000002E-4</v>
      </c>
      <c r="F91">
        <v>6.9999999999999993E-3</v>
      </c>
      <c r="G91">
        <v>3.0999999999999999E-3</v>
      </c>
    </row>
    <row r="92" spans="2:7" x14ac:dyDescent="0.25">
      <c r="B92">
        <v>2.1031305800289805E-3</v>
      </c>
      <c r="C92">
        <v>3.0000000000000001E-5</v>
      </c>
      <c r="D92">
        <f t="shared" si="1"/>
        <v>2.0731305800289804E-3</v>
      </c>
      <c r="E92">
        <v>5.0000000000000001E-4</v>
      </c>
      <c r="F92">
        <v>-1.2999999999999999E-3</v>
      </c>
      <c r="G92">
        <v>-9.5999999999999992E-3</v>
      </c>
    </row>
    <row r="93" spans="2:7" x14ac:dyDescent="0.25">
      <c r="B93">
        <v>9.0797104181818359E-3</v>
      </c>
      <c r="C93">
        <v>3.0000000000000001E-5</v>
      </c>
      <c r="D93">
        <f t="shared" si="1"/>
        <v>9.0497104181818354E-3</v>
      </c>
      <c r="E93">
        <v>-3.0000000000000001E-3</v>
      </c>
      <c r="F93">
        <v>-6.7000000000000002E-3</v>
      </c>
      <c r="G93">
        <v>-6.0000000000000001E-3</v>
      </c>
    </row>
    <row r="94" spans="2:7" x14ac:dyDescent="0.25">
      <c r="B94">
        <v>2.1195122836174644E-2</v>
      </c>
      <c r="C94">
        <v>3.0000000000000001E-5</v>
      </c>
      <c r="D94">
        <f t="shared" si="1"/>
        <v>2.1165122836174645E-2</v>
      </c>
      <c r="E94">
        <v>2.0999999999999999E-3</v>
      </c>
      <c r="F94">
        <v>2.7000000000000001E-3</v>
      </c>
      <c r="G94">
        <v>-1.2999999999999999E-3</v>
      </c>
    </row>
    <row r="95" spans="2:7" x14ac:dyDescent="0.25">
      <c r="B95">
        <v>-3.6726401836578932E-3</v>
      </c>
      <c r="C95">
        <v>3.0000000000000001E-5</v>
      </c>
      <c r="D95">
        <f t="shared" si="1"/>
        <v>-3.7026401836578932E-3</v>
      </c>
      <c r="E95">
        <v>2.9999999999999997E-4</v>
      </c>
      <c r="F95">
        <v>-4.5999999999999999E-3</v>
      </c>
      <c r="G95">
        <v>-2.0999999999999999E-3</v>
      </c>
    </row>
    <row r="96" spans="2:7" x14ac:dyDescent="0.25">
      <c r="B96">
        <v>-1.1909755418732178E-2</v>
      </c>
      <c r="C96">
        <v>3.0000000000000001E-5</v>
      </c>
      <c r="D96">
        <f t="shared" si="1"/>
        <v>-1.1939755418732179E-2</v>
      </c>
      <c r="E96">
        <v>-1.9E-3</v>
      </c>
      <c r="F96">
        <v>-5.4000000000000003E-3</v>
      </c>
      <c r="G96">
        <v>2E-3</v>
      </c>
    </row>
    <row r="97" spans="2:7" x14ac:dyDescent="0.25">
      <c r="B97">
        <v>-5.0986769292029437E-3</v>
      </c>
      <c r="C97">
        <v>3.0000000000000001E-5</v>
      </c>
      <c r="D97">
        <f t="shared" si="1"/>
        <v>-5.1286769292029433E-3</v>
      </c>
      <c r="E97">
        <v>2.0000000000000001E-4</v>
      </c>
      <c r="F97">
        <v>-5.9999999999999995E-4</v>
      </c>
      <c r="G97">
        <v>-3.5999999999999999E-3</v>
      </c>
    </row>
    <row r="98" spans="2:7" x14ac:dyDescent="0.25">
      <c r="B98">
        <v>1.0340381594125762E-3</v>
      </c>
      <c r="C98">
        <v>3.0000000000000001E-5</v>
      </c>
      <c r="D98">
        <f t="shared" si="1"/>
        <v>1.0040381594125761E-3</v>
      </c>
      <c r="E98">
        <v>4.5999999999999999E-3</v>
      </c>
      <c r="F98">
        <v>5.9999999999999995E-4</v>
      </c>
      <c r="G98">
        <v>5.0000000000000001E-4</v>
      </c>
    </row>
    <row r="99" spans="2:7" x14ac:dyDescent="0.25">
      <c r="B99">
        <v>9.9656936971823772E-3</v>
      </c>
      <c r="C99">
        <v>3.0000000000000001E-5</v>
      </c>
      <c r="D99">
        <f t="shared" si="1"/>
        <v>9.9356936971823767E-3</v>
      </c>
      <c r="E99">
        <v>-4.0000000000000002E-4</v>
      </c>
      <c r="F99">
        <v>-2.7000000000000001E-3</v>
      </c>
      <c r="G99">
        <v>2.8000000000000004E-3</v>
      </c>
    </row>
    <row r="100" spans="2:7" x14ac:dyDescent="0.25">
      <c r="B100">
        <v>5.3429060863310826E-3</v>
      </c>
      <c r="C100">
        <v>3.0000000000000001E-5</v>
      </c>
      <c r="D100">
        <f t="shared" si="1"/>
        <v>5.312906086331083E-3</v>
      </c>
      <c r="E100">
        <v>-5.0000000000000001E-4</v>
      </c>
      <c r="F100">
        <v>5.1000000000000004E-3</v>
      </c>
      <c r="G100">
        <v>-7.8000000000000005E-3</v>
      </c>
    </row>
    <row r="101" spans="2:7" x14ac:dyDescent="0.25">
      <c r="B101">
        <v>7.7297571219099885E-4</v>
      </c>
      <c r="C101">
        <v>3.0000000000000001E-5</v>
      </c>
      <c r="D101">
        <f t="shared" si="1"/>
        <v>7.4297571219099888E-4</v>
      </c>
      <c r="E101">
        <v>2.0999999999999999E-3</v>
      </c>
      <c r="F101">
        <v>1.9E-3</v>
      </c>
      <c r="G101">
        <v>2.0000000000000001E-4</v>
      </c>
    </row>
    <row r="102" spans="2:7" x14ac:dyDescent="0.25">
      <c r="B102">
        <v>-6.6670690933344089E-4</v>
      </c>
      <c r="C102">
        <v>3.0000000000000001E-5</v>
      </c>
      <c r="D102">
        <f t="shared" si="1"/>
        <v>-6.9670690933344086E-4</v>
      </c>
      <c r="E102">
        <v>-2.5999999999999999E-3</v>
      </c>
      <c r="F102">
        <v>-3.5999999999999999E-3</v>
      </c>
      <c r="G102">
        <v>-1.5E-3</v>
      </c>
    </row>
    <row r="103" spans="2:7" x14ac:dyDescent="0.25">
      <c r="B103">
        <v>1.1621633473583762E-2</v>
      </c>
      <c r="C103">
        <v>3.0000000000000001E-5</v>
      </c>
      <c r="D103">
        <f t="shared" si="1"/>
        <v>1.1591633473583761E-2</v>
      </c>
      <c r="E103">
        <v>-1.8E-3</v>
      </c>
      <c r="F103">
        <v>-2.8999999999999998E-3</v>
      </c>
      <c r="G103">
        <v>-6.0999999999999995E-3</v>
      </c>
    </row>
    <row r="104" spans="2:7" x14ac:dyDescent="0.25">
      <c r="B104">
        <v>3.2494084474749343E-6</v>
      </c>
      <c r="C104">
        <v>3.0000000000000001E-5</v>
      </c>
      <c r="D104">
        <f t="shared" si="1"/>
        <v>-2.6750591552525066E-5</v>
      </c>
      <c r="E104">
        <v>5.3E-3</v>
      </c>
      <c r="F104">
        <v>2.5000000000000001E-3</v>
      </c>
      <c r="G104">
        <v>2E-3</v>
      </c>
    </row>
    <row r="105" spans="2:7" x14ac:dyDescent="0.25">
      <c r="B105">
        <v>8.9089168779929433E-3</v>
      </c>
      <c r="C105">
        <v>3.0000000000000001E-5</v>
      </c>
      <c r="D105">
        <f t="shared" si="1"/>
        <v>8.8789168779929428E-3</v>
      </c>
      <c r="E105">
        <v>-2.9999999999999997E-4</v>
      </c>
      <c r="F105">
        <v>1.6000000000000001E-3</v>
      </c>
      <c r="G105">
        <v>-8.9999999999999998E-4</v>
      </c>
    </row>
    <row r="106" spans="2:7" x14ac:dyDescent="0.25">
      <c r="B106">
        <v>-2.1592140578688145E-2</v>
      </c>
      <c r="C106">
        <v>3.0000000000000001E-5</v>
      </c>
      <c r="D106">
        <f t="shared" si="1"/>
        <v>-2.1622140578688144E-2</v>
      </c>
      <c r="E106">
        <v>-1.9699999999999999E-2</v>
      </c>
      <c r="F106">
        <v>-8.8999999999999999E-3</v>
      </c>
      <c r="G106">
        <v>-5.4000000000000003E-3</v>
      </c>
    </row>
    <row r="107" spans="2:7" x14ac:dyDescent="0.25">
      <c r="B107">
        <v>1.4234700231780525E-2</v>
      </c>
      <c r="C107">
        <v>3.0000000000000001E-5</v>
      </c>
      <c r="D107">
        <f t="shared" si="1"/>
        <v>1.4204700231780524E-2</v>
      </c>
      <c r="E107">
        <v>4.0000000000000001E-3</v>
      </c>
      <c r="F107">
        <v>5.9999999999999995E-4</v>
      </c>
      <c r="G107">
        <v>-3.9000000000000003E-3</v>
      </c>
    </row>
    <row r="108" spans="2:7" x14ac:dyDescent="0.25">
      <c r="B108">
        <v>5.5883742162957141E-3</v>
      </c>
      <c r="C108">
        <v>3.0000000000000001E-5</v>
      </c>
      <c r="D108">
        <f t="shared" si="1"/>
        <v>5.5583742162957145E-3</v>
      </c>
      <c r="E108">
        <v>6.9999999999999993E-3</v>
      </c>
      <c r="F108">
        <v>-3.9000000000000003E-3</v>
      </c>
      <c r="G108">
        <v>4.0000000000000001E-3</v>
      </c>
    </row>
    <row r="109" spans="2:7" x14ac:dyDescent="0.25">
      <c r="B109">
        <v>9.9541869748375252E-3</v>
      </c>
      <c r="C109">
        <v>3.0000000000000001E-5</v>
      </c>
      <c r="D109">
        <f t="shared" si="1"/>
        <v>9.9241869748375247E-3</v>
      </c>
      <c r="E109">
        <v>5.6000000000000008E-3</v>
      </c>
      <c r="F109">
        <v>2.8000000000000004E-3</v>
      </c>
      <c r="G109">
        <v>-3.0000000000000001E-3</v>
      </c>
    </row>
    <row r="110" spans="2:7" x14ac:dyDescent="0.25">
      <c r="B110">
        <v>-5.3414315889676331E-4</v>
      </c>
      <c r="C110">
        <v>3.0000000000000001E-5</v>
      </c>
      <c r="D110">
        <f t="shared" si="1"/>
        <v>-5.6414315889676328E-4</v>
      </c>
      <c r="E110">
        <v>1.8E-3</v>
      </c>
      <c r="F110">
        <v>-7.000000000000001E-4</v>
      </c>
      <c r="G110">
        <v>6.0999999999999995E-3</v>
      </c>
    </row>
    <row r="111" spans="2:7" x14ac:dyDescent="0.25">
      <c r="B111">
        <v>6.2921785787212452E-3</v>
      </c>
      <c r="C111">
        <v>3.0000000000000001E-5</v>
      </c>
      <c r="D111">
        <f t="shared" si="1"/>
        <v>6.2621785787212456E-3</v>
      </c>
      <c r="E111">
        <v>2.3999999999999998E-3</v>
      </c>
      <c r="F111">
        <v>-1.5E-3</v>
      </c>
      <c r="G111">
        <v>-4.8999999999999998E-3</v>
      </c>
    </row>
    <row r="112" spans="2:7" x14ac:dyDescent="0.25">
      <c r="B112">
        <v>9.0223168578239532E-3</v>
      </c>
      <c r="C112">
        <v>3.0000000000000001E-5</v>
      </c>
      <c r="D112">
        <f t="shared" si="1"/>
        <v>8.9923168578239527E-3</v>
      </c>
      <c r="E112">
        <v>4.1999999999999997E-3</v>
      </c>
      <c r="F112">
        <v>-2.7000000000000001E-3</v>
      </c>
      <c r="G112">
        <v>-7.7000000000000002E-3</v>
      </c>
    </row>
    <row r="113" spans="2:7" x14ac:dyDescent="0.25">
      <c r="B113">
        <v>-1.236582923593247E-4</v>
      </c>
      <c r="C113">
        <v>3.0000000000000001E-5</v>
      </c>
      <c r="D113">
        <f t="shared" si="1"/>
        <v>-1.536582923593247E-4</v>
      </c>
      <c r="E113">
        <v>5.9999999999999995E-4</v>
      </c>
      <c r="F113">
        <v>-2.0000000000000001E-4</v>
      </c>
      <c r="G113">
        <v>8.9999999999999998E-4</v>
      </c>
    </row>
    <row r="114" spans="2:7" x14ac:dyDescent="0.25">
      <c r="B114">
        <v>1.4629036708633399E-3</v>
      </c>
      <c r="C114">
        <v>3.0000000000000001E-5</v>
      </c>
      <c r="D114">
        <f t="shared" si="1"/>
        <v>1.4329036708633398E-3</v>
      </c>
      <c r="E114">
        <v>-1.9E-3</v>
      </c>
      <c r="F114">
        <v>-5.0000000000000001E-3</v>
      </c>
      <c r="G114">
        <v>-3.2000000000000002E-3</v>
      </c>
    </row>
    <row r="115" spans="2:7" x14ac:dyDescent="0.25">
      <c r="B115">
        <v>-6.6250866829566908E-3</v>
      </c>
      <c r="C115">
        <v>3.0000000000000001E-5</v>
      </c>
      <c r="D115">
        <f t="shared" si="1"/>
        <v>-6.6550866829566905E-3</v>
      </c>
      <c r="E115">
        <v>-2.0000000000000001E-4</v>
      </c>
      <c r="F115">
        <v>2.9999999999999997E-4</v>
      </c>
      <c r="G115">
        <v>-5.6000000000000008E-3</v>
      </c>
    </row>
    <row r="116" spans="2:7" x14ac:dyDescent="0.25">
      <c r="B116">
        <v>1.7518373799999235E-3</v>
      </c>
      <c r="C116">
        <v>3.0000000000000001E-5</v>
      </c>
      <c r="D116">
        <f t="shared" si="1"/>
        <v>1.7218373799999234E-3</v>
      </c>
      <c r="E116">
        <v>9.4999999999999998E-3</v>
      </c>
      <c r="F116">
        <v>9.7000000000000003E-3</v>
      </c>
      <c r="G116">
        <v>2.9999999999999997E-4</v>
      </c>
    </row>
    <row r="117" spans="2:7" x14ac:dyDescent="0.25">
      <c r="B117">
        <v>1.0083955396656658E-2</v>
      </c>
      <c r="C117">
        <v>3.0000000000000001E-5</v>
      </c>
      <c r="D117">
        <f t="shared" si="1"/>
        <v>1.0053955396656657E-2</v>
      </c>
      <c r="E117">
        <v>3.4999999999999996E-3</v>
      </c>
      <c r="F117">
        <v>5.6000000000000008E-3</v>
      </c>
      <c r="G117">
        <v>-7.7000000000000002E-3</v>
      </c>
    </row>
    <row r="118" spans="2:7" x14ac:dyDescent="0.25">
      <c r="B118">
        <v>1.3867743234729627E-3</v>
      </c>
      <c r="C118">
        <v>3.0000000000000001E-5</v>
      </c>
      <c r="D118">
        <f t="shared" si="1"/>
        <v>1.3567743234729627E-3</v>
      </c>
      <c r="E118">
        <v>-1.7000000000000001E-3</v>
      </c>
      <c r="F118">
        <v>-4.5000000000000005E-3</v>
      </c>
      <c r="G118">
        <v>0</v>
      </c>
    </row>
    <row r="119" spans="2:7" x14ac:dyDescent="0.25">
      <c r="B119">
        <v>-5.7709480676294729E-3</v>
      </c>
      <c r="C119">
        <v>3.0000000000000001E-5</v>
      </c>
      <c r="D119">
        <f t="shared" si="1"/>
        <v>-5.8009480676294726E-3</v>
      </c>
      <c r="E119">
        <v>-2.8000000000000004E-3</v>
      </c>
      <c r="F119">
        <v>1E-3</v>
      </c>
      <c r="G119">
        <v>-5.9999999999999995E-4</v>
      </c>
    </row>
    <row r="120" spans="2:7" x14ac:dyDescent="0.25">
      <c r="B120">
        <v>3.6792059160258043E-3</v>
      </c>
      <c r="C120">
        <v>3.0000000000000001E-5</v>
      </c>
      <c r="D120">
        <f t="shared" si="1"/>
        <v>3.6492059160258042E-3</v>
      </c>
      <c r="E120">
        <v>1.5E-3</v>
      </c>
      <c r="F120">
        <v>-1.9E-3</v>
      </c>
      <c r="G120">
        <v>1E-4</v>
      </c>
    </row>
    <row r="121" spans="2:7" x14ac:dyDescent="0.25">
      <c r="B121">
        <v>4.1886138380360059E-3</v>
      </c>
      <c r="C121">
        <v>3.0000000000000001E-5</v>
      </c>
      <c r="D121">
        <f t="shared" si="1"/>
        <v>4.1586138380360063E-3</v>
      </c>
      <c r="E121">
        <v>1.8E-3</v>
      </c>
      <c r="F121">
        <v>1.1599999999999999E-2</v>
      </c>
      <c r="G121">
        <v>9.1999999999999998E-3</v>
      </c>
    </row>
    <row r="122" spans="2:7" x14ac:dyDescent="0.25">
      <c r="B122">
        <v>-2.6844150251534585E-2</v>
      </c>
      <c r="C122">
        <v>3.0000000000000001E-5</v>
      </c>
      <c r="D122">
        <f t="shared" si="1"/>
        <v>-2.6874150251534584E-2</v>
      </c>
      <c r="E122">
        <v>-1.1999999999999999E-3</v>
      </c>
      <c r="F122">
        <v>0</v>
      </c>
      <c r="G122">
        <v>2.3700000000000002E-2</v>
      </c>
    </row>
    <row r="123" spans="2:7" x14ac:dyDescent="0.25">
      <c r="B123">
        <v>-1.2793037453761699E-2</v>
      </c>
      <c r="C123">
        <v>3.0000000000000001E-5</v>
      </c>
      <c r="D123">
        <f t="shared" si="1"/>
        <v>-1.2823037453761699E-2</v>
      </c>
      <c r="E123">
        <v>-1.1000000000000001E-3</v>
      </c>
      <c r="F123">
        <v>-2.7000000000000001E-3</v>
      </c>
      <c r="G123">
        <v>3.5999999999999999E-3</v>
      </c>
    </row>
    <row r="124" spans="2:7" x14ac:dyDescent="0.25">
      <c r="B124">
        <v>1.5551772466682394E-2</v>
      </c>
      <c r="C124">
        <v>3.0000000000000001E-5</v>
      </c>
      <c r="D124">
        <f t="shared" si="1"/>
        <v>1.5521772466682394E-2</v>
      </c>
      <c r="E124">
        <v>5.5000000000000005E-3</v>
      </c>
      <c r="F124">
        <v>8.0000000000000004E-4</v>
      </c>
      <c r="G124">
        <v>-1.4000000000000002E-3</v>
      </c>
    </row>
    <row r="125" spans="2:7" x14ac:dyDescent="0.25">
      <c r="B125">
        <v>-6.1384810302478662E-3</v>
      </c>
      <c r="C125">
        <v>3.0000000000000001E-5</v>
      </c>
      <c r="D125">
        <f t="shared" si="1"/>
        <v>-6.1684810302478658E-3</v>
      </c>
      <c r="E125">
        <v>-1.7000000000000001E-3</v>
      </c>
      <c r="F125">
        <v>-4.6999999999999993E-3</v>
      </c>
      <c r="G125">
        <v>-5.5000000000000005E-3</v>
      </c>
    </row>
    <row r="126" spans="2:7" x14ac:dyDescent="0.25">
      <c r="B126">
        <v>-1.3245518920754241E-2</v>
      </c>
      <c r="C126">
        <v>3.0000000000000001E-5</v>
      </c>
      <c r="D126">
        <f t="shared" si="1"/>
        <v>-1.3275518920754242E-2</v>
      </c>
      <c r="E126">
        <v>-3.0000000000000001E-3</v>
      </c>
      <c r="F126">
        <v>-2.3999999999999998E-3</v>
      </c>
      <c r="G126">
        <v>-1.1999999999999999E-3</v>
      </c>
    </row>
    <row r="127" spans="2:7" x14ac:dyDescent="0.25">
      <c r="B127">
        <v>2.0337405662704196E-2</v>
      </c>
      <c r="C127">
        <v>3.0000000000000001E-5</v>
      </c>
      <c r="D127">
        <f t="shared" si="1"/>
        <v>2.0307405662704198E-2</v>
      </c>
      <c r="E127">
        <v>-2.9999999999999997E-4</v>
      </c>
      <c r="F127">
        <v>-2.3E-3</v>
      </c>
      <c r="G127">
        <v>-1.8E-3</v>
      </c>
    </row>
    <row r="128" spans="2:7" x14ac:dyDescent="0.25">
      <c r="B128">
        <v>7.2262451372965483E-3</v>
      </c>
      <c r="C128">
        <v>3.0000000000000001E-5</v>
      </c>
      <c r="D128">
        <f t="shared" si="1"/>
        <v>7.1962451372965487E-3</v>
      </c>
      <c r="E128">
        <v>8.6E-3</v>
      </c>
      <c r="F128">
        <v>1.1999999999999999E-3</v>
      </c>
      <c r="G128">
        <v>-7.4000000000000003E-3</v>
      </c>
    </row>
    <row r="129" spans="2:7" x14ac:dyDescent="0.25">
      <c r="B129">
        <v>-9.1911338770080866E-3</v>
      </c>
      <c r="C129">
        <v>3.0000000000000001E-5</v>
      </c>
      <c r="D129">
        <f t="shared" si="1"/>
        <v>-9.2211338770080871E-3</v>
      </c>
      <c r="E129">
        <v>-7.3000000000000001E-3</v>
      </c>
      <c r="F129">
        <v>-4.0000000000000001E-3</v>
      </c>
      <c r="G129">
        <v>-5.1000000000000004E-3</v>
      </c>
    </row>
    <row r="130" spans="2:7" x14ac:dyDescent="0.25">
      <c r="B130">
        <v>7.6132776189846664E-3</v>
      </c>
      <c r="C130">
        <v>3.0000000000000001E-5</v>
      </c>
      <c r="D130">
        <f t="shared" si="1"/>
        <v>7.5832776189846667E-3</v>
      </c>
      <c r="E130">
        <v>-7.000000000000001E-4</v>
      </c>
      <c r="F130">
        <v>-4.0000000000000002E-4</v>
      </c>
      <c r="G130">
        <v>-1.6799999999999999E-2</v>
      </c>
    </row>
    <row r="131" spans="2:7" x14ac:dyDescent="0.25">
      <c r="B131">
        <v>8.5472848375828269E-4</v>
      </c>
      <c r="C131">
        <v>3.0000000000000001E-5</v>
      </c>
      <c r="D131">
        <f t="shared" si="1"/>
        <v>8.2472848375828272E-4</v>
      </c>
      <c r="E131">
        <v>2.0000000000000001E-4</v>
      </c>
      <c r="F131">
        <v>5.1999999999999998E-3</v>
      </c>
      <c r="G131">
        <v>-4.1999999999999997E-3</v>
      </c>
    </row>
    <row r="132" spans="2:7" x14ac:dyDescent="0.25">
      <c r="B132">
        <v>3.2393236189443538E-3</v>
      </c>
      <c r="C132">
        <v>3.0000000000000001E-5</v>
      </c>
      <c r="D132">
        <f t="shared" si="1"/>
        <v>3.2093236189443537E-3</v>
      </c>
      <c r="E132">
        <v>2.3999999999999998E-3</v>
      </c>
      <c r="F132">
        <v>8.3000000000000001E-3</v>
      </c>
      <c r="G132">
        <v>-5.0000000000000001E-3</v>
      </c>
    </row>
    <row r="133" spans="2:7" x14ac:dyDescent="0.25">
      <c r="B133">
        <v>-8.8736321351814262E-3</v>
      </c>
      <c r="C133">
        <v>3.0000000000000001E-5</v>
      </c>
      <c r="D133">
        <f t="shared" si="1"/>
        <v>-8.9036321351814267E-3</v>
      </c>
      <c r="E133">
        <v>4.0000000000000002E-4</v>
      </c>
      <c r="F133">
        <v>-5.9999999999999995E-4</v>
      </c>
      <c r="G133">
        <v>6.8000000000000005E-3</v>
      </c>
    </row>
    <row r="134" spans="2:7" x14ac:dyDescent="0.25">
      <c r="B134">
        <v>-1.1449449969185819E-2</v>
      </c>
      <c r="C134">
        <v>3.0000000000000001E-5</v>
      </c>
      <c r="D134">
        <f t="shared" si="1"/>
        <v>-1.1479449969185819E-2</v>
      </c>
      <c r="E134">
        <v>-8.3999999999999995E-3</v>
      </c>
      <c r="F134">
        <v>-4.0000000000000001E-3</v>
      </c>
      <c r="G134">
        <v>1.32E-2</v>
      </c>
    </row>
    <row r="135" spans="2:7" x14ac:dyDescent="0.25">
      <c r="B135">
        <v>1.703301919034466E-2</v>
      </c>
      <c r="C135">
        <v>3.0000000000000001E-5</v>
      </c>
      <c r="D135">
        <f t="shared" ref="D135:D198" si="2">B135-C135</f>
        <v>1.7003019190344661E-2</v>
      </c>
      <c r="E135">
        <v>1.0200000000000001E-2</v>
      </c>
      <c r="F135">
        <v>7.4999999999999997E-3</v>
      </c>
      <c r="G135">
        <v>2.2000000000000001E-3</v>
      </c>
    </row>
    <row r="136" spans="2:7" x14ac:dyDescent="0.25">
      <c r="B136">
        <v>-1.0873655597017948E-2</v>
      </c>
      <c r="C136">
        <v>3.0000000000000001E-5</v>
      </c>
      <c r="D136">
        <f t="shared" si="2"/>
        <v>-1.0903655597017949E-2</v>
      </c>
      <c r="E136">
        <v>-8.3000000000000001E-3</v>
      </c>
      <c r="F136">
        <v>-1.1999999999999999E-3</v>
      </c>
      <c r="G136">
        <v>1.38E-2</v>
      </c>
    </row>
    <row r="137" spans="2:7" x14ac:dyDescent="0.25">
      <c r="B137">
        <v>-6.6393796341553393E-3</v>
      </c>
      <c r="C137">
        <v>3.0000000000000001E-5</v>
      </c>
      <c r="D137">
        <f t="shared" si="2"/>
        <v>-6.6693796341553389E-3</v>
      </c>
      <c r="E137">
        <v>1.4000000000000002E-3</v>
      </c>
      <c r="F137">
        <v>-8.9999999999999998E-4</v>
      </c>
      <c r="G137">
        <v>-2.5000000000000001E-3</v>
      </c>
    </row>
    <row r="138" spans="2:7" x14ac:dyDescent="0.25">
      <c r="B138">
        <v>-8.6515653459730644E-3</v>
      </c>
      <c r="C138">
        <v>4.0000000000000003E-5</v>
      </c>
      <c r="D138">
        <f t="shared" si="2"/>
        <v>-8.6915653459730645E-3</v>
      </c>
      <c r="E138">
        <v>2.3999999999999998E-3</v>
      </c>
      <c r="F138">
        <v>3.4000000000000002E-3</v>
      </c>
      <c r="G138">
        <v>1.2E-2</v>
      </c>
    </row>
    <row r="139" spans="2:7" x14ac:dyDescent="0.25">
      <c r="B139">
        <v>1.5957405232443447E-2</v>
      </c>
      <c r="C139">
        <v>4.0000000000000003E-5</v>
      </c>
      <c r="D139">
        <f t="shared" si="2"/>
        <v>1.5917405232443449E-2</v>
      </c>
      <c r="E139">
        <v>1.1999999999999999E-3</v>
      </c>
      <c r="F139">
        <v>-6.8999999999999999E-3</v>
      </c>
      <c r="G139">
        <v>-5.5000000000000005E-3</v>
      </c>
    </row>
    <row r="140" spans="2:7" x14ac:dyDescent="0.25">
      <c r="B140">
        <v>-2.1727674580103188E-3</v>
      </c>
      <c r="C140">
        <v>4.0000000000000003E-5</v>
      </c>
      <c r="D140">
        <f t="shared" si="2"/>
        <v>-2.2127674580103189E-3</v>
      </c>
      <c r="E140">
        <v>-9.4999999999999998E-3</v>
      </c>
      <c r="F140">
        <v>-5.0000000000000001E-3</v>
      </c>
      <c r="G140">
        <v>1.1999999999999999E-3</v>
      </c>
    </row>
    <row r="141" spans="2:7" x14ac:dyDescent="0.25">
      <c r="B141">
        <v>1.2666753128928459E-2</v>
      </c>
      <c r="C141">
        <v>4.0000000000000003E-5</v>
      </c>
      <c r="D141">
        <f t="shared" si="2"/>
        <v>1.2626753128928459E-2</v>
      </c>
      <c r="E141">
        <v>6.9999999999999993E-3</v>
      </c>
      <c r="F141">
        <v>4.1999999999999997E-3</v>
      </c>
      <c r="G141">
        <v>-4.0999999999999995E-3</v>
      </c>
    </row>
    <row r="142" spans="2:7" x14ac:dyDescent="0.25">
      <c r="B142">
        <v>1.659022612938886E-2</v>
      </c>
      <c r="C142">
        <v>4.0000000000000003E-5</v>
      </c>
      <c r="D142">
        <f t="shared" si="2"/>
        <v>1.6550226129388862E-2</v>
      </c>
      <c r="E142">
        <v>5.0000000000000001E-4</v>
      </c>
      <c r="F142">
        <v>-4.3E-3</v>
      </c>
      <c r="G142">
        <v>-8.9999999999999998E-4</v>
      </c>
    </row>
    <row r="143" spans="2:7" x14ac:dyDescent="0.25">
      <c r="B143">
        <v>9.1569173375195064E-4</v>
      </c>
      <c r="C143">
        <v>4.0000000000000003E-5</v>
      </c>
      <c r="D143">
        <f t="shared" si="2"/>
        <v>8.7569173375195064E-4</v>
      </c>
      <c r="E143">
        <v>0</v>
      </c>
      <c r="F143">
        <v>3.8E-3</v>
      </c>
      <c r="G143">
        <v>-5.3E-3</v>
      </c>
    </row>
    <row r="144" spans="2:7" x14ac:dyDescent="0.25">
      <c r="B144">
        <v>1.1466747713951878E-2</v>
      </c>
      <c r="C144">
        <v>4.0000000000000003E-5</v>
      </c>
      <c r="D144">
        <f t="shared" si="2"/>
        <v>1.1426747713951878E-2</v>
      </c>
      <c r="E144">
        <v>7.1999999999999998E-3</v>
      </c>
      <c r="F144">
        <v>1.2999999999999999E-3</v>
      </c>
      <c r="G144">
        <v>-5.3E-3</v>
      </c>
    </row>
    <row r="145" spans="2:7" x14ac:dyDescent="0.25">
      <c r="B145">
        <v>-3.8054356774442676E-3</v>
      </c>
      <c r="C145">
        <v>4.0000000000000003E-5</v>
      </c>
      <c r="D145">
        <f t="shared" si="2"/>
        <v>-3.8454356774442677E-3</v>
      </c>
      <c r="E145">
        <v>1.7000000000000001E-3</v>
      </c>
      <c r="F145">
        <v>-5.0000000000000001E-4</v>
      </c>
      <c r="G145">
        <v>3.7000000000000002E-3</v>
      </c>
    </row>
    <row r="146" spans="2:7" x14ac:dyDescent="0.25">
      <c r="B146">
        <v>4.8384209580638908E-3</v>
      </c>
      <c r="C146">
        <v>4.0000000000000003E-5</v>
      </c>
      <c r="D146">
        <f t="shared" si="2"/>
        <v>4.7984209580638907E-3</v>
      </c>
      <c r="E146">
        <v>4.1999999999999997E-3</v>
      </c>
      <c r="F146">
        <v>-1.2999999999999999E-3</v>
      </c>
      <c r="G146">
        <v>-5.0000000000000001E-3</v>
      </c>
    </row>
    <row r="147" spans="2:7" x14ac:dyDescent="0.25">
      <c r="B147">
        <v>7.7598036903012806E-3</v>
      </c>
      <c r="C147">
        <v>4.0000000000000003E-5</v>
      </c>
      <c r="D147">
        <f t="shared" si="2"/>
        <v>7.7198036903012805E-3</v>
      </c>
      <c r="E147">
        <v>0</v>
      </c>
      <c r="F147">
        <v>2.0999999999999999E-3</v>
      </c>
      <c r="G147">
        <v>1.2999999999999999E-3</v>
      </c>
    </row>
    <row r="148" spans="2:7" x14ac:dyDescent="0.25">
      <c r="B148">
        <v>1.0270391236954102E-2</v>
      </c>
      <c r="C148">
        <v>4.0000000000000003E-5</v>
      </c>
      <c r="D148">
        <f t="shared" si="2"/>
        <v>1.0230391236954102E-2</v>
      </c>
      <c r="E148">
        <v>4.0000000000000002E-4</v>
      </c>
      <c r="F148">
        <v>-3.0000000000000001E-3</v>
      </c>
      <c r="G148">
        <v>-3.3E-3</v>
      </c>
    </row>
    <row r="149" spans="2:7" x14ac:dyDescent="0.25">
      <c r="B149">
        <v>3.8058431732294409E-3</v>
      </c>
      <c r="C149">
        <v>4.0000000000000003E-5</v>
      </c>
      <c r="D149">
        <f t="shared" si="2"/>
        <v>3.7658431732294408E-3</v>
      </c>
      <c r="E149">
        <v>5.8999999999999999E-3</v>
      </c>
      <c r="F149">
        <v>5.3E-3</v>
      </c>
      <c r="G149">
        <v>4.0000000000000002E-4</v>
      </c>
    </row>
    <row r="150" spans="2:7" x14ac:dyDescent="0.25">
      <c r="B150">
        <v>-1.6128856779203419E-3</v>
      </c>
      <c r="C150">
        <v>4.0000000000000003E-5</v>
      </c>
      <c r="D150">
        <f t="shared" si="2"/>
        <v>-1.652885677920342E-3</v>
      </c>
      <c r="E150">
        <v>-1E-4</v>
      </c>
      <c r="F150">
        <v>5.0000000000000001E-4</v>
      </c>
      <c r="G150">
        <v>-1E-4</v>
      </c>
    </row>
    <row r="151" spans="2:7" x14ac:dyDescent="0.25">
      <c r="B151">
        <v>-4.5136335440517867E-3</v>
      </c>
      <c r="C151">
        <v>4.0000000000000003E-5</v>
      </c>
      <c r="D151">
        <f t="shared" si="2"/>
        <v>-4.5536335440517868E-3</v>
      </c>
      <c r="E151">
        <v>-8.0000000000000004E-4</v>
      </c>
      <c r="F151">
        <v>-4.0999999999999995E-3</v>
      </c>
      <c r="G151">
        <v>-2.8000000000000004E-3</v>
      </c>
    </row>
    <row r="152" spans="2:7" x14ac:dyDescent="0.25">
      <c r="B152">
        <v>1.0806475137835118E-2</v>
      </c>
      <c r="C152">
        <v>4.0000000000000003E-5</v>
      </c>
      <c r="D152">
        <f t="shared" si="2"/>
        <v>1.0766475137835118E-2</v>
      </c>
      <c r="E152">
        <v>-2.9999999999999997E-4</v>
      </c>
      <c r="F152">
        <v>1.1999999999999999E-3</v>
      </c>
      <c r="G152">
        <v>-2E-3</v>
      </c>
    </row>
    <row r="153" spans="2:7" x14ac:dyDescent="0.25">
      <c r="B153">
        <v>7.3838426619980396E-3</v>
      </c>
      <c r="C153">
        <v>4.0000000000000003E-5</v>
      </c>
      <c r="D153">
        <f t="shared" si="2"/>
        <v>7.3438426619980395E-3</v>
      </c>
      <c r="E153">
        <v>3.8E-3</v>
      </c>
      <c r="F153">
        <v>3.7000000000000002E-3</v>
      </c>
      <c r="G153">
        <v>9.1999999999999998E-3</v>
      </c>
    </row>
    <row r="154" spans="2:7" x14ac:dyDescent="0.25">
      <c r="B154">
        <v>1.260319472911718E-2</v>
      </c>
      <c r="C154">
        <v>4.0000000000000003E-5</v>
      </c>
      <c r="D154">
        <f t="shared" si="2"/>
        <v>1.256319472911718E-2</v>
      </c>
      <c r="E154">
        <v>-5.9999999999999995E-4</v>
      </c>
      <c r="F154">
        <v>-3.4999999999999996E-3</v>
      </c>
      <c r="G154">
        <v>-6.9999999999999993E-3</v>
      </c>
    </row>
    <row r="155" spans="2:7" x14ac:dyDescent="0.25">
      <c r="B155">
        <v>-4.9877904682888718E-3</v>
      </c>
      <c r="C155">
        <v>4.0000000000000003E-5</v>
      </c>
      <c r="D155">
        <f t="shared" si="2"/>
        <v>-5.027790468288872E-3</v>
      </c>
      <c r="E155">
        <v>-1.4000000000000002E-3</v>
      </c>
      <c r="F155">
        <v>-6.4000000000000003E-3</v>
      </c>
      <c r="G155">
        <v>4.3E-3</v>
      </c>
    </row>
    <row r="156" spans="2:7" x14ac:dyDescent="0.25">
      <c r="B156">
        <v>-1.8445475394127862E-2</v>
      </c>
      <c r="C156">
        <v>4.0000000000000003E-5</v>
      </c>
      <c r="D156">
        <f t="shared" si="2"/>
        <v>-1.848547539412786E-2</v>
      </c>
      <c r="E156">
        <v>-1.7000000000000001E-3</v>
      </c>
      <c r="F156">
        <v>-5.9999999999999995E-4</v>
      </c>
      <c r="G156">
        <v>2.3E-3</v>
      </c>
    </row>
    <row r="157" spans="2:7" x14ac:dyDescent="0.25">
      <c r="B157">
        <v>-2.319754032186461E-2</v>
      </c>
      <c r="C157">
        <v>4.0000000000000003E-5</v>
      </c>
      <c r="D157">
        <f t="shared" si="2"/>
        <v>-2.3237540321864609E-2</v>
      </c>
      <c r="E157">
        <v>-1.1000000000000001E-3</v>
      </c>
      <c r="F157">
        <v>-3.3E-3</v>
      </c>
      <c r="G157">
        <v>4.4000000000000003E-3</v>
      </c>
    </row>
    <row r="158" spans="2:7" x14ac:dyDescent="0.25">
      <c r="B158">
        <v>5.4819485172777627E-3</v>
      </c>
      <c r="C158">
        <v>4.0000000000000003E-5</v>
      </c>
      <c r="D158">
        <f t="shared" si="2"/>
        <v>5.4419485172777626E-3</v>
      </c>
      <c r="E158">
        <v>2.3999999999999998E-3</v>
      </c>
      <c r="F158">
        <v>-2.3999999999999998E-3</v>
      </c>
      <c r="G158">
        <v>1.8E-3</v>
      </c>
    </row>
    <row r="159" spans="2:7" x14ac:dyDescent="0.25">
      <c r="B159">
        <v>-1.3554178638378604E-3</v>
      </c>
      <c r="C159">
        <v>4.0000000000000003E-5</v>
      </c>
      <c r="D159">
        <f t="shared" si="2"/>
        <v>-1.3954178638378605E-3</v>
      </c>
      <c r="E159">
        <v>-8.0000000000000004E-4</v>
      </c>
      <c r="F159">
        <v>-1.1699999999999999E-2</v>
      </c>
      <c r="G159">
        <v>1.6000000000000001E-3</v>
      </c>
    </row>
    <row r="160" spans="2:7" x14ac:dyDescent="0.25">
      <c r="B160">
        <v>-8.9952584572851827E-3</v>
      </c>
      <c r="C160">
        <v>4.0000000000000003E-5</v>
      </c>
      <c r="D160">
        <f t="shared" si="2"/>
        <v>-9.0352584572851828E-3</v>
      </c>
      <c r="E160">
        <v>-2.0999999999999999E-3</v>
      </c>
      <c r="F160">
        <v>-3.4000000000000002E-3</v>
      </c>
      <c r="G160">
        <v>-2.8999999999999998E-3</v>
      </c>
    </row>
    <row r="161" spans="2:7" x14ac:dyDescent="0.25">
      <c r="B161">
        <v>2.5346193495964253E-3</v>
      </c>
      <c r="C161">
        <v>4.0000000000000003E-5</v>
      </c>
      <c r="D161">
        <f t="shared" si="2"/>
        <v>2.4946193495964252E-3</v>
      </c>
      <c r="E161">
        <v>2.5000000000000001E-3</v>
      </c>
      <c r="F161">
        <v>3.0000000000000001E-3</v>
      </c>
      <c r="G161">
        <v>3.5999999999999999E-3</v>
      </c>
    </row>
    <row r="162" spans="2:7" x14ac:dyDescent="0.25">
      <c r="B162">
        <v>7.540319816764232E-3</v>
      </c>
      <c r="C162">
        <v>4.0000000000000003E-5</v>
      </c>
      <c r="D162">
        <f t="shared" si="2"/>
        <v>7.5003198167642319E-3</v>
      </c>
      <c r="E162">
        <v>1.6000000000000001E-3</v>
      </c>
      <c r="F162">
        <v>-8.9999999999999998E-4</v>
      </c>
      <c r="G162">
        <v>-5.8999999999999999E-3</v>
      </c>
    </row>
    <row r="163" spans="2:7" x14ac:dyDescent="0.25">
      <c r="B163">
        <v>-4.4537901057740224E-3</v>
      </c>
      <c r="C163">
        <v>4.0000000000000003E-5</v>
      </c>
      <c r="D163">
        <f t="shared" si="2"/>
        <v>-4.4937901057740225E-3</v>
      </c>
      <c r="E163">
        <v>-2.3999999999999998E-3</v>
      </c>
      <c r="F163">
        <v>-1E-3</v>
      </c>
      <c r="G163">
        <v>2.0999999999999999E-3</v>
      </c>
    </row>
    <row r="164" spans="2:7" x14ac:dyDescent="0.25">
      <c r="B164">
        <v>-6.8846803169203864E-3</v>
      </c>
      <c r="C164">
        <v>4.0000000000000003E-5</v>
      </c>
      <c r="D164">
        <f t="shared" si="2"/>
        <v>-6.9246803169203865E-3</v>
      </c>
      <c r="E164">
        <v>-1.4000000000000002E-3</v>
      </c>
      <c r="F164">
        <v>-7.7000000000000002E-3</v>
      </c>
      <c r="G164">
        <v>-1.1999999999999999E-3</v>
      </c>
    </row>
    <row r="165" spans="2:7" x14ac:dyDescent="0.25">
      <c r="B165">
        <v>-2.4316125495380741E-2</v>
      </c>
      <c r="C165">
        <v>4.0000000000000003E-5</v>
      </c>
      <c r="D165">
        <f t="shared" si="2"/>
        <v>-2.4356125495380739E-2</v>
      </c>
      <c r="E165">
        <v>-1.49E-2</v>
      </c>
      <c r="F165">
        <v>-3.0999999999999999E-3</v>
      </c>
      <c r="G165">
        <v>2.3999999999999998E-3</v>
      </c>
    </row>
    <row r="166" spans="2:7" x14ac:dyDescent="0.25">
      <c r="B166">
        <v>7.8677392727424088E-3</v>
      </c>
      <c r="C166">
        <v>4.0000000000000003E-5</v>
      </c>
      <c r="D166">
        <f t="shared" si="2"/>
        <v>7.8277392727424087E-3</v>
      </c>
      <c r="E166">
        <v>2E-3</v>
      </c>
      <c r="F166">
        <v>2.3999999999999998E-3</v>
      </c>
      <c r="G166">
        <v>-8.6E-3</v>
      </c>
    </row>
    <row r="167" spans="2:7" x14ac:dyDescent="0.25">
      <c r="B167">
        <v>1.3098494989464459E-2</v>
      </c>
      <c r="C167">
        <v>4.0000000000000003E-5</v>
      </c>
      <c r="D167">
        <f t="shared" si="2"/>
        <v>1.3058494989464459E-2</v>
      </c>
      <c r="E167">
        <v>1.03E-2</v>
      </c>
      <c r="F167">
        <v>2.5999999999999999E-3</v>
      </c>
      <c r="G167">
        <v>5.0000000000000001E-4</v>
      </c>
    </row>
    <row r="168" spans="2:7" x14ac:dyDescent="0.25">
      <c r="B168">
        <v>-2.3929133036316424E-3</v>
      </c>
      <c r="C168">
        <v>4.0000000000000003E-5</v>
      </c>
      <c r="D168">
        <f t="shared" si="2"/>
        <v>-2.4329133036316425E-3</v>
      </c>
      <c r="E168">
        <v>-1.1000000000000001E-3</v>
      </c>
      <c r="F168">
        <v>-8.5000000000000006E-3</v>
      </c>
      <c r="G168">
        <v>-2.9999999999999997E-4</v>
      </c>
    </row>
    <row r="169" spans="2:7" x14ac:dyDescent="0.25">
      <c r="B169">
        <v>1.6956656923464695E-3</v>
      </c>
      <c r="C169">
        <v>4.0000000000000003E-5</v>
      </c>
      <c r="D169">
        <f t="shared" si="2"/>
        <v>1.6556656923464694E-3</v>
      </c>
      <c r="E169">
        <v>1.8E-3</v>
      </c>
      <c r="F169">
        <v>-1.1999999999999999E-3</v>
      </c>
      <c r="G169">
        <v>-4.5000000000000005E-3</v>
      </c>
    </row>
    <row r="170" spans="2:7" x14ac:dyDescent="0.25">
      <c r="B170">
        <v>-1.8012659615014168E-2</v>
      </c>
      <c r="C170">
        <v>4.0000000000000003E-5</v>
      </c>
      <c r="D170">
        <f t="shared" si="2"/>
        <v>-1.8052659615014167E-2</v>
      </c>
      <c r="E170">
        <v>-1.5900000000000001E-2</v>
      </c>
      <c r="F170">
        <v>-1.7000000000000001E-3</v>
      </c>
      <c r="G170">
        <v>-1.6000000000000001E-3</v>
      </c>
    </row>
    <row r="171" spans="2:7" x14ac:dyDescent="0.25">
      <c r="B171">
        <v>-2.0477006820737876E-3</v>
      </c>
      <c r="C171">
        <v>4.0000000000000003E-5</v>
      </c>
      <c r="D171">
        <f t="shared" si="2"/>
        <v>-2.0877006820737877E-3</v>
      </c>
      <c r="E171">
        <v>-1.5E-3</v>
      </c>
      <c r="F171">
        <v>1.5E-3</v>
      </c>
      <c r="G171">
        <v>2.0999999999999999E-3</v>
      </c>
    </row>
    <row r="172" spans="2:7" x14ac:dyDescent="0.25">
      <c r="B172">
        <v>-1.8263375825590231E-3</v>
      </c>
      <c r="C172">
        <v>4.0000000000000003E-5</v>
      </c>
      <c r="D172">
        <f t="shared" si="2"/>
        <v>-1.8663375825590232E-3</v>
      </c>
      <c r="E172">
        <v>5.9999999999999995E-4</v>
      </c>
      <c r="F172">
        <v>-2.5000000000000001E-3</v>
      </c>
      <c r="G172">
        <v>-2.2000000000000001E-3</v>
      </c>
    </row>
    <row r="173" spans="2:7" x14ac:dyDescent="0.25">
      <c r="B173">
        <v>1.3770345780692734E-2</v>
      </c>
      <c r="C173">
        <v>4.0000000000000003E-5</v>
      </c>
      <c r="D173">
        <f t="shared" si="2"/>
        <v>1.3730345780692734E-2</v>
      </c>
      <c r="E173">
        <v>1.0700000000000001E-2</v>
      </c>
      <c r="F173">
        <v>-1E-4</v>
      </c>
      <c r="G173">
        <v>-2.5000000000000001E-3</v>
      </c>
    </row>
    <row r="174" spans="2:7" x14ac:dyDescent="0.25">
      <c r="B174">
        <v>-5.7624487243109219E-3</v>
      </c>
      <c r="C174">
        <v>4.0000000000000003E-5</v>
      </c>
      <c r="D174">
        <f t="shared" si="2"/>
        <v>-5.802448724310922E-3</v>
      </c>
      <c r="E174">
        <v>-3.2000000000000002E-3</v>
      </c>
      <c r="F174">
        <v>1E-3</v>
      </c>
      <c r="G174">
        <v>4.0999999999999995E-3</v>
      </c>
    </row>
    <row r="175" spans="2:7" x14ac:dyDescent="0.25">
      <c r="B175">
        <v>-4.839835962268892E-3</v>
      </c>
      <c r="C175">
        <v>4.0000000000000003E-5</v>
      </c>
      <c r="D175">
        <f t="shared" si="2"/>
        <v>-4.8798359622688921E-3</v>
      </c>
      <c r="E175">
        <v>-1.4000000000000002E-3</v>
      </c>
      <c r="F175">
        <v>5.8999999999999999E-3</v>
      </c>
      <c r="G175">
        <v>1.8E-3</v>
      </c>
    </row>
    <row r="176" spans="2:7" x14ac:dyDescent="0.25">
      <c r="B176">
        <v>-2.0272769630414866E-3</v>
      </c>
      <c r="C176">
        <v>4.0000000000000003E-5</v>
      </c>
      <c r="D176">
        <f t="shared" si="2"/>
        <v>-2.0672769630414867E-3</v>
      </c>
      <c r="E176">
        <v>1.8E-3</v>
      </c>
      <c r="F176">
        <v>1.1999999999999999E-3</v>
      </c>
      <c r="G176">
        <v>5.6999999999999993E-3</v>
      </c>
    </row>
    <row r="177" spans="2:7" x14ac:dyDescent="0.25">
      <c r="B177">
        <v>1.9077532488707611E-3</v>
      </c>
      <c r="C177">
        <v>4.0000000000000003E-5</v>
      </c>
      <c r="D177">
        <f t="shared" si="2"/>
        <v>1.867753248870761E-3</v>
      </c>
      <c r="E177">
        <v>8.0000000000000004E-4</v>
      </c>
      <c r="F177">
        <v>3.4999999999999996E-3</v>
      </c>
      <c r="G177">
        <v>-7.4000000000000003E-3</v>
      </c>
    </row>
    <row r="178" spans="2:7" x14ac:dyDescent="0.25">
      <c r="B178">
        <v>7.5625185439358302E-3</v>
      </c>
      <c r="C178">
        <v>4.0000000000000003E-5</v>
      </c>
      <c r="D178">
        <f t="shared" si="2"/>
        <v>7.5225185439358301E-3</v>
      </c>
      <c r="E178">
        <v>1E-3</v>
      </c>
      <c r="F178">
        <v>1.2999999999999999E-3</v>
      </c>
      <c r="G178">
        <v>-3.9000000000000003E-3</v>
      </c>
    </row>
    <row r="179" spans="2:7" x14ac:dyDescent="0.25">
      <c r="B179">
        <v>1.0426562518939177E-2</v>
      </c>
      <c r="C179">
        <v>4.0000000000000003E-5</v>
      </c>
      <c r="D179">
        <f t="shared" si="2"/>
        <v>1.0386562518939177E-2</v>
      </c>
      <c r="E179">
        <v>5.3E-3</v>
      </c>
      <c r="F179">
        <v>2.0000000000000001E-4</v>
      </c>
      <c r="G179">
        <v>-3.0999999999999999E-3</v>
      </c>
    </row>
    <row r="180" spans="2:7" x14ac:dyDescent="0.25">
      <c r="B180">
        <v>1.3836037390288054E-2</v>
      </c>
      <c r="C180">
        <v>4.0000000000000003E-5</v>
      </c>
      <c r="D180">
        <f t="shared" si="2"/>
        <v>1.3796037390288054E-2</v>
      </c>
      <c r="E180">
        <v>6.1999999999999998E-3</v>
      </c>
      <c r="F180">
        <v>4.6999999999999993E-3</v>
      </c>
      <c r="G180">
        <v>-4.1999999999999997E-3</v>
      </c>
    </row>
    <row r="181" spans="2:7" x14ac:dyDescent="0.25">
      <c r="B181">
        <v>1.0922178534007953E-3</v>
      </c>
      <c r="C181">
        <v>5.0000000000000002E-5</v>
      </c>
      <c r="D181">
        <f t="shared" si="2"/>
        <v>1.0422178534007954E-3</v>
      </c>
      <c r="E181">
        <v>2.7000000000000001E-3</v>
      </c>
      <c r="F181">
        <v>4.0999999999999995E-3</v>
      </c>
      <c r="G181">
        <v>4.5000000000000005E-3</v>
      </c>
    </row>
    <row r="182" spans="2:7" x14ac:dyDescent="0.25">
      <c r="B182">
        <v>-1.1093932959406055E-2</v>
      </c>
      <c r="C182">
        <v>5.0000000000000002E-5</v>
      </c>
      <c r="D182">
        <f t="shared" si="2"/>
        <v>-1.1143932959406055E-2</v>
      </c>
      <c r="E182">
        <v>-8.1000000000000013E-3</v>
      </c>
      <c r="F182">
        <v>1E-3</v>
      </c>
      <c r="G182">
        <v>-9.5999999999999992E-3</v>
      </c>
    </row>
    <row r="183" spans="2:7" x14ac:dyDescent="0.25">
      <c r="B183">
        <v>4.2157341173802709E-3</v>
      </c>
      <c r="C183">
        <v>5.0000000000000002E-5</v>
      </c>
      <c r="D183">
        <f t="shared" si="2"/>
        <v>4.1657341173802712E-3</v>
      </c>
      <c r="E183">
        <v>2.8000000000000004E-3</v>
      </c>
      <c r="F183">
        <v>-2.0000000000000001E-4</v>
      </c>
      <c r="G183">
        <v>1.2999999999999999E-3</v>
      </c>
    </row>
    <row r="184" spans="2:7" x14ac:dyDescent="0.25">
      <c r="B184">
        <v>7.8299675949287644E-3</v>
      </c>
      <c r="C184">
        <v>5.0000000000000002E-5</v>
      </c>
      <c r="D184">
        <f t="shared" si="2"/>
        <v>7.7799675949287647E-3</v>
      </c>
      <c r="E184">
        <v>-7.000000000000001E-4</v>
      </c>
      <c r="F184">
        <v>1.5E-3</v>
      </c>
      <c r="G184">
        <v>-9.3999999999999986E-3</v>
      </c>
    </row>
    <row r="185" spans="2:7" x14ac:dyDescent="0.25">
      <c r="B185">
        <v>-1.6486075386927028E-2</v>
      </c>
      <c r="C185">
        <v>5.0000000000000002E-5</v>
      </c>
      <c r="D185">
        <f t="shared" si="2"/>
        <v>-1.6536075386927029E-2</v>
      </c>
      <c r="E185">
        <v>-1.6000000000000001E-3</v>
      </c>
      <c r="F185">
        <v>4.0000000000000002E-4</v>
      </c>
      <c r="G185">
        <v>3.5999999999999999E-3</v>
      </c>
    </row>
    <row r="186" spans="2:7" x14ac:dyDescent="0.25">
      <c r="B186">
        <v>1.320287588377002E-2</v>
      </c>
      <c r="C186">
        <v>5.0000000000000002E-5</v>
      </c>
      <c r="D186">
        <f t="shared" si="2"/>
        <v>1.315287588377002E-2</v>
      </c>
      <c r="E186">
        <v>1.0800000000000001E-2</v>
      </c>
      <c r="F186">
        <v>-1.1999999999999999E-3</v>
      </c>
      <c r="G186">
        <v>6.3E-3</v>
      </c>
    </row>
    <row r="187" spans="2:7" x14ac:dyDescent="0.25">
      <c r="B187">
        <v>4.9112969940219931E-3</v>
      </c>
      <c r="C187">
        <v>5.0000000000000002E-5</v>
      </c>
      <c r="D187">
        <f t="shared" si="2"/>
        <v>4.8612969940219934E-3</v>
      </c>
      <c r="E187">
        <v>4.3E-3</v>
      </c>
      <c r="F187">
        <v>2.3999999999999998E-3</v>
      </c>
      <c r="G187">
        <v>7.0999999999999995E-3</v>
      </c>
    </row>
    <row r="188" spans="2:7" x14ac:dyDescent="0.25">
      <c r="B188">
        <v>1.0573859309566733E-2</v>
      </c>
      <c r="C188">
        <v>5.0000000000000002E-5</v>
      </c>
      <c r="D188">
        <f t="shared" si="2"/>
        <v>1.0523859309566733E-2</v>
      </c>
      <c r="E188">
        <v>1.1000000000000001E-3</v>
      </c>
      <c r="F188">
        <v>3.0999999999999999E-3</v>
      </c>
      <c r="G188">
        <v>3.5999999999999999E-3</v>
      </c>
    </row>
    <row r="189" spans="2:7" x14ac:dyDescent="0.25">
      <c r="B189">
        <v>-9.1520183698534548E-3</v>
      </c>
      <c r="C189">
        <v>5.0000000000000002E-5</v>
      </c>
      <c r="D189">
        <f t="shared" si="2"/>
        <v>-9.2020183698534545E-3</v>
      </c>
      <c r="E189">
        <v>-1.1999999999999999E-3</v>
      </c>
      <c r="F189">
        <v>-4.0000000000000002E-4</v>
      </c>
      <c r="G189">
        <v>-5.9999999999999995E-4</v>
      </c>
    </row>
    <row r="190" spans="2:7" x14ac:dyDescent="0.25">
      <c r="B190">
        <v>-7.9370748146595557E-3</v>
      </c>
      <c r="C190">
        <v>5.0000000000000002E-5</v>
      </c>
      <c r="D190">
        <f t="shared" si="2"/>
        <v>-7.9870748146595553E-3</v>
      </c>
      <c r="E190">
        <v>1.9E-3</v>
      </c>
      <c r="F190">
        <v>2.8000000000000004E-3</v>
      </c>
      <c r="G190">
        <v>1.1999999999999999E-3</v>
      </c>
    </row>
    <row r="191" spans="2:7" x14ac:dyDescent="0.25">
      <c r="B191">
        <v>-8.1401118872167638E-3</v>
      </c>
      <c r="C191">
        <v>5.0000000000000002E-5</v>
      </c>
      <c r="D191">
        <f t="shared" si="2"/>
        <v>-8.1901118872167635E-3</v>
      </c>
      <c r="E191">
        <v>2.3999999999999998E-3</v>
      </c>
      <c r="F191">
        <v>3.7000000000000002E-3</v>
      </c>
      <c r="G191">
        <v>2.0999999999999999E-3</v>
      </c>
    </row>
    <row r="192" spans="2:7" x14ac:dyDescent="0.25">
      <c r="B192">
        <v>-3.7530633843720317E-3</v>
      </c>
      <c r="C192">
        <v>5.0000000000000002E-5</v>
      </c>
      <c r="D192">
        <f t="shared" si="2"/>
        <v>-3.8030633843720318E-3</v>
      </c>
      <c r="E192">
        <v>1.5E-3</v>
      </c>
      <c r="F192">
        <v>-2.8000000000000004E-3</v>
      </c>
      <c r="G192">
        <v>3.4999999999999996E-3</v>
      </c>
    </row>
    <row r="193" spans="2:7" x14ac:dyDescent="0.25">
      <c r="B193">
        <v>1.9042532380259352E-3</v>
      </c>
      <c r="C193">
        <v>5.0000000000000002E-5</v>
      </c>
      <c r="D193">
        <f t="shared" si="2"/>
        <v>1.8542532380259353E-3</v>
      </c>
      <c r="E193">
        <v>1.6000000000000001E-3</v>
      </c>
      <c r="F193">
        <v>2.2000000000000001E-3</v>
      </c>
      <c r="G193">
        <v>5.0000000000000001E-3</v>
      </c>
    </row>
    <row r="194" spans="2:7" x14ac:dyDescent="0.25">
      <c r="B194">
        <v>-8.7392761415526713E-3</v>
      </c>
      <c r="C194">
        <v>5.0000000000000002E-5</v>
      </c>
      <c r="D194">
        <f t="shared" si="2"/>
        <v>-8.789276141552671E-3</v>
      </c>
      <c r="E194">
        <v>-2.8000000000000004E-3</v>
      </c>
      <c r="F194">
        <v>1E-3</v>
      </c>
      <c r="G194">
        <v>3.7000000000000002E-3</v>
      </c>
    </row>
    <row r="195" spans="2:7" x14ac:dyDescent="0.25">
      <c r="B195">
        <v>-8.0554264409229224E-3</v>
      </c>
      <c r="C195">
        <v>5.0000000000000002E-5</v>
      </c>
      <c r="D195">
        <f t="shared" si="2"/>
        <v>-8.1054264409229221E-3</v>
      </c>
      <c r="E195">
        <v>1.1999999999999999E-3</v>
      </c>
      <c r="F195">
        <v>4.4000000000000003E-3</v>
      </c>
      <c r="G195">
        <v>1.2999999999999999E-3</v>
      </c>
    </row>
    <row r="196" spans="2:7" x14ac:dyDescent="0.25">
      <c r="B196">
        <v>-1.4904790153432688E-2</v>
      </c>
      <c r="C196">
        <v>5.0000000000000002E-5</v>
      </c>
      <c r="D196">
        <f t="shared" si="2"/>
        <v>-1.4954790153432687E-2</v>
      </c>
      <c r="E196">
        <v>-2.5000000000000001E-3</v>
      </c>
      <c r="F196">
        <v>3.0999999999999999E-3</v>
      </c>
      <c r="G196">
        <v>6.3E-3</v>
      </c>
    </row>
    <row r="197" spans="2:7" x14ac:dyDescent="0.25">
      <c r="B197">
        <v>-4.5829714951107848E-3</v>
      </c>
      <c r="C197">
        <v>5.0000000000000002E-5</v>
      </c>
      <c r="D197">
        <f t="shared" si="2"/>
        <v>-4.6329714951107845E-3</v>
      </c>
      <c r="E197">
        <v>5.0000000000000001E-4</v>
      </c>
      <c r="F197">
        <v>3.9000000000000003E-3</v>
      </c>
      <c r="G197">
        <v>1.2999999999999999E-3</v>
      </c>
    </row>
    <row r="198" spans="2:7" x14ac:dyDescent="0.25">
      <c r="B198">
        <v>1.0390377552215025E-2</v>
      </c>
      <c r="C198">
        <v>5.0000000000000002E-5</v>
      </c>
      <c r="D198">
        <f t="shared" si="2"/>
        <v>1.0340377552215025E-2</v>
      </c>
      <c r="E198">
        <v>6.3E-3</v>
      </c>
      <c r="F198">
        <v>1.3899999999999999E-2</v>
      </c>
      <c r="G198">
        <v>1.8E-3</v>
      </c>
    </row>
    <row r="199" spans="2:7" x14ac:dyDescent="0.25">
      <c r="B199">
        <v>4.3923115077738589E-3</v>
      </c>
      <c r="C199">
        <v>5.0000000000000002E-5</v>
      </c>
      <c r="D199">
        <f t="shared" ref="D199:D257" si="3">B199-C199</f>
        <v>4.3423115077738592E-3</v>
      </c>
      <c r="E199">
        <v>1.2999999999999999E-3</v>
      </c>
      <c r="F199">
        <v>1.6000000000000001E-3</v>
      </c>
      <c r="G199">
        <v>-7.000000000000001E-4</v>
      </c>
    </row>
    <row r="200" spans="2:7" x14ac:dyDescent="0.25">
      <c r="B200">
        <v>4.3272760857747819E-3</v>
      </c>
      <c r="C200">
        <v>5.0000000000000002E-5</v>
      </c>
      <c r="D200">
        <f t="shared" si="3"/>
        <v>4.2772760857747822E-3</v>
      </c>
      <c r="E200">
        <v>3.4999999999999996E-3</v>
      </c>
      <c r="F200">
        <v>-1.1999999999999999E-3</v>
      </c>
      <c r="G200">
        <v>-2.8000000000000004E-3</v>
      </c>
    </row>
    <row r="201" spans="2:7" x14ac:dyDescent="0.25">
      <c r="B201">
        <v>-1.7763343185837714E-4</v>
      </c>
      <c r="C201">
        <v>4.0000000000000003E-5</v>
      </c>
      <c r="D201">
        <f t="shared" si="3"/>
        <v>-2.1763343185837714E-4</v>
      </c>
      <c r="E201">
        <v>5.0000000000000001E-3</v>
      </c>
      <c r="F201">
        <v>8.3999999999999995E-3</v>
      </c>
      <c r="G201">
        <v>1.6000000000000001E-3</v>
      </c>
    </row>
    <row r="202" spans="2:7" x14ac:dyDescent="0.25">
      <c r="B202">
        <v>-7.197981897482217E-4</v>
      </c>
      <c r="C202">
        <v>4.0000000000000003E-5</v>
      </c>
      <c r="D202">
        <f t="shared" si="3"/>
        <v>-7.597981897482217E-4</v>
      </c>
      <c r="E202">
        <v>2.5999999999999999E-3</v>
      </c>
      <c r="F202">
        <v>-2.9999999999999997E-4</v>
      </c>
      <c r="G202">
        <v>-2.0000000000000001E-4</v>
      </c>
    </row>
    <row r="203" spans="2:7" x14ac:dyDescent="0.25">
      <c r="B203">
        <v>7.2411534709028525E-3</v>
      </c>
      <c r="C203">
        <v>4.0000000000000003E-5</v>
      </c>
      <c r="D203">
        <f t="shared" si="3"/>
        <v>7.2011534709028524E-3</v>
      </c>
      <c r="E203">
        <v>5.0000000000000001E-4</v>
      </c>
      <c r="F203">
        <v>-2.8000000000000004E-3</v>
      </c>
      <c r="G203">
        <v>-4.4000000000000003E-3</v>
      </c>
    </row>
    <row r="204" spans="2:7" x14ac:dyDescent="0.25">
      <c r="B204">
        <v>1.3242814756109911E-2</v>
      </c>
      <c r="C204">
        <v>4.0000000000000003E-5</v>
      </c>
      <c r="D204">
        <f t="shared" si="3"/>
        <v>1.3202814756109911E-2</v>
      </c>
      <c r="E204">
        <v>5.5000000000000005E-3</v>
      </c>
      <c r="F204">
        <v>-3.4000000000000002E-3</v>
      </c>
      <c r="G204">
        <v>3.4999999999999996E-3</v>
      </c>
    </row>
    <row r="205" spans="2:7" x14ac:dyDescent="0.25">
      <c r="B205">
        <v>7.5247760228263983E-3</v>
      </c>
      <c r="C205">
        <v>4.0000000000000003E-5</v>
      </c>
      <c r="D205">
        <f t="shared" si="3"/>
        <v>7.4847760228263982E-3</v>
      </c>
      <c r="E205">
        <v>-8.0000000000000004E-4</v>
      </c>
      <c r="F205">
        <v>-8.0000000000000004E-4</v>
      </c>
      <c r="G205">
        <v>-2.5000000000000001E-3</v>
      </c>
    </row>
    <row r="206" spans="2:7" x14ac:dyDescent="0.25">
      <c r="B206">
        <v>2.3218599172413271E-5</v>
      </c>
      <c r="C206">
        <v>4.0000000000000003E-5</v>
      </c>
      <c r="D206">
        <f t="shared" si="3"/>
        <v>-1.6781400827586733E-5</v>
      </c>
      <c r="E206">
        <v>-2.2000000000000001E-3</v>
      </c>
      <c r="F206">
        <v>-2.7000000000000001E-3</v>
      </c>
      <c r="G206">
        <v>-4.0000000000000002E-4</v>
      </c>
    </row>
    <row r="207" spans="2:7" x14ac:dyDescent="0.25">
      <c r="B207">
        <v>-1.032492785485185E-3</v>
      </c>
      <c r="C207">
        <v>4.0000000000000003E-5</v>
      </c>
      <c r="D207">
        <f t="shared" si="3"/>
        <v>-1.0724927854851851E-3</v>
      </c>
      <c r="E207">
        <v>2.3999999999999998E-3</v>
      </c>
      <c r="F207">
        <v>-1E-4</v>
      </c>
      <c r="G207">
        <v>4.1999999999999997E-3</v>
      </c>
    </row>
    <row r="208" spans="2:7" x14ac:dyDescent="0.25">
      <c r="B208">
        <v>3.3366292102795883E-3</v>
      </c>
      <c r="C208">
        <v>4.0000000000000003E-5</v>
      </c>
      <c r="D208">
        <f t="shared" si="3"/>
        <v>3.2966292102795882E-3</v>
      </c>
      <c r="E208">
        <v>1.6000000000000001E-3</v>
      </c>
      <c r="F208">
        <v>-2E-3</v>
      </c>
      <c r="G208">
        <v>-2.0999999999999999E-3</v>
      </c>
    </row>
    <row r="209" spans="2:7" x14ac:dyDescent="0.25">
      <c r="B209">
        <v>5.2906000932071264E-3</v>
      </c>
      <c r="C209">
        <v>4.0000000000000003E-5</v>
      </c>
      <c r="D209">
        <f t="shared" si="3"/>
        <v>5.2506000932071263E-3</v>
      </c>
      <c r="E209">
        <v>-1.8E-3</v>
      </c>
      <c r="F209">
        <v>4.0000000000000002E-4</v>
      </c>
      <c r="G209">
        <v>-5.1000000000000004E-3</v>
      </c>
    </row>
    <row r="210" spans="2:7" x14ac:dyDescent="0.25">
      <c r="B210">
        <v>7.2282547888289561E-3</v>
      </c>
      <c r="C210">
        <v>4.0000000000000003E-5</v>
      </c>
      <c r="D210">
        <f t="shared" si="3"/>
        <v>7.188254788828956E-3</v>
      </c>
      <c r="E210">
        <v>4.0000000000000002E-4</v>
      </c>
      <c r="F210">
        <v>-2.3E-3</v>
      </c>
      <c r="G210">
        <v>1E-3</v>
      </c>
    </row>
    <row r="211" spans="2:7" x14ac:dyDescent="0.25">
      <c r="B211">
        <v>4.8288751612589557E-3</v>
      </c>
      <c r="C211">
        <v>4.0000000000000003E-5</v>
      </c>
      <c r="D211">
        <f t="shared" si="3"/>
        <v>4.7888751612589556E-3</v>
      </c>
      <c r="E211">
        <v>1.7000000000000001E-3</v>
      </c>
      <c r="F211">
        <v>-2.8000000000000004E-3</v>
      </c>
      <c r="G211">
        <v>3.5999999999999999E-3</v>
      </c>
    </row>
    <row r="212" spans="2:7" x14ac:dyDescent="0.25">
      <c r="B212">
        <v>1.1333681422944241E-3</v>
      </c>
      <c r="C212">
        <v>4.0000000000000003E-5</v>
      </c>
      <c r="D212">
        <f t="shared" si="3"/>
        <v>1.093368142294424E-3</v>
      </c>
      <c r="E212">
        <v>1E-4</v>
      </c>
      <c r="F212">
        <v>-3.4999999999999996E-3</v>
      </c>
      <c r="G212">
        <v>-3.2000000000000002E-3</v>
      </c>
    </row>
    <row r="213" spans="2:7" x14ac:dyDescent="0.25">
      <c r="B213">
        <v>-1.4059764937176398E-2</v>
      </c>
      <c r="C213">
        <v>4.0000000000000003E-5</v>
      </c>
      <c r="D213">
        <f t="shared" si="3"/>
        <v>-1.4099764937176398E-2</v>
      </c>
      <c r="E213">
        <v>1.4000000000000002E-3</v>
      </c>
      <c r="F213">
        <v>3.0000000000000001E-3</v>
      </c>
      <c r="G213">
        <v>2.0999999999999999E-3</v>
      </c>
    </row>
    <row r="214" spans="2:7" x14ac:dyDescent="0.25">
      <c r="B214">
        <v>-8.0918158665302109E-3</v>
      </c>
      <c r="C214">
        <v>4.0000000000000003E-5</v>
      </c>
      <c r="D214">
        <f t="shared" si="3"/>
        <v>-8.131815866530211E-3</v>
      </c>
      <c r="E214">
        <v>2.0000000000000001E-4</v>
      </c>
      <c r="F214">
        <v>-3.9000000000000003E-3</v>
      </c>
      <c r="G214">
        <v>1.7000000000000001E-3</v>
      </c>
    </row>
    <row r="215" spans="2:7" x14ac:dyDescent="0.25">
      <c r="B215">
        <v>-4.4062911762945628E-3</v>
      </c>
      <c r="C215">
        <v>4.0000000000000003E-5</v>
      </c>
      <c r="D215">
        <f t="shared" si="3"/>
        <v>-4.4462911762945629E-3</v>
      </c>
      <c r="E215">
        <v>5.6999999999999993E-3</v>
      </c>
      <c r="F215">
        <v>-7.000000000000001E-4</v>
      </c>
      <c r="G215">
        <v>2.8000000000000004E-3</v>
      </c>
    </row>
    <row r="216" spans="2:7" x14ac:dyDescent="0.25">
      <c r="B216">
        <v>-1.3877008360092946E-2</v>
      </c>
      <c r="C216">
        <v>4.0000000000000003E-5</v>
      </c>
      <c r="D216">
        <f t="shared" si="3"/>
        <v>-1.3917008360092947E-2</v>
      </c>
      <c r="E216">
        <v>-4.5000000000000005E-3</v>
      </c>
      <c r="F216">
        <v>-4.1999999999999997E-3</v>
      </c>
      <c r="G216">
        <v>1.1999999999999999E-3</v>
      </c>
    </row>
    <row r="217" spans="2:7" x14ac:dyDescent="0.25">
      <c r="B217">
        <v>9.4071380909321774E-3</v>
      </c>
      <c r="C217">
        <v>4.0000000000000003E-5</v>
      </c>
      <c r="D217">
        <f t="shared" si="3"/>
        <v>9.3671380909321773E-3</v>
      </c>
      <c r="E217">
        <v>2E-3</v>
      </c>
      <c r="F217">
        <v>-1.8E-3</v>
      </c>
      <c r="G217">
        <v>4.6999999999999993E-3</v>
      </c>
    </row>
    <row r="218" spans="2:7" x14ac:dyDescent="0.25">
      <c r="B218">
        <v>-6.2469139870969404E-3</v>
      </c>
      <c r="C218">
        <v>4.0000000000000003E-5</v>
      </c>
      <c r="D218">
        <f t="shared" si="3"/>
        <v>-6.2869139870969405E-3</v>
      </c>
      <c r="E218">
        <v>-5.1000000000000004E-3</v>
      </c>
      <c r="F218">
        <v>-1E-4</v>
      </c>
      <c r="G218">
        <v>1.1000000000000001E-3</v>
      </c>
    </row>
    <row r="219" spans="2:7" x14ac:dyDescent="0.25">
      <c r="B219">
        <v>2.4225296897775641E-4</v>
      </c>
      <c r="C219">
        <v>4.0000000000000003E-5</v>
      </c>
      <c r="D219">
        <f t="shared" si="3"/>
        <v>2.0225296897775642E-4</v>
      </c>
      <c r="E219">
        <v>2E-3</v>
      </c>
      <c r="F219">
        <v>4.0000000000000002E-4</v>
      </c>
      <c r="G219">
        <v>2.2000000000000001E-3</v>
      </c>
    </row>
    <row r="220" spans="2:7" x14ac:dyDescent="0.25">
      <c r="B220">
        <v>9.8225240892365076E-2</v>
      </c>
      <c r="C220">
        <v>4.0000000000000003E-5</v>
      </c>
      <c r="D220">
        <f t="shared" si="3"/>
        <v>9.8185240892365078E-2</v>
      </c>
      <c r="E220">
        <v>8.199999999999999E-3</v>
      </c>
      <c r="F220">
        <v>-2.0000000000000001E-4</v>
      </c>
      <c r="G220">
        <v>-0.01</v>
      </c>
    </row>
    <row r="221" spans="2:7" x14ac:dyDescent="0.25">
      <c r="B221">
        <v>7.8000879244416524E-3</v>
      </c>
      <c r="C221">
        <v>4.0000000000000003E-5</v>
      </c>
      <c r="D221">
        <f t="shared" si="3"/>
        <v>7.7600879244416523E-3</v>
      </c>
      <c r="E221">
        <v>-4.5999999999999999E-3</v>
      </c>
      <c r="F221">
        <v>-7.8000000000000005E-3</v>
      </c>
      <c r="G221">
        <v>-5.0000000000000001E-4</v>
      </c>
    </row>
    <row r="222" spans="2:7" x14ac:dyDescent="0.25">
      <c r="B222">
        <v>-3.0919619365891108E-3</v>
      </c>
      <c r="C222">
        <v>4.0000000000000003E-5</v>
      </c>
      <c r="D222">
        <f t="shared" si="3"/>
        <v>-3.1319619365891109E-3</v>
      </c>
      <c r="E222">
        <v>2.3E-3</v>
      </c>
      <c r="F222">
        <v>8.1000000000000013E-3</v>
      </c>
      <c r="G222">
        <v>-2.2000000000000001E-3</v>
      </c>
    </row>
    <row r="223" spans="2:7" x14ac:dyDescent="0.25">
      <c r="B223">
        <v>3.9009980185452106E-3</v>
      </c>
      <c r="C223">
        <v>4.0000000000000003E-5</v>
      </c>
      <c r="D223">
        <f t="shared" si="3"/>
        <v>3.8609980185452105E-3</v>
      </c>
      <c r="E223">
        <v>5.0000000000000001E-4</v>
      </c>
      <c r="F223">
        <v>-8.1000000000000013E-3</v>
      </c>
      <c r="G223">
        <v>1.4000000000000002E-3</v>
      </c>
    </row>
    <row r="224" spans="2:7" x14ac:dyDescent="0.25">
      <c r="B224">
        <v>-3.2557856176875337E-3</v>
      </c>
      <c r="C224">
        <v>4.0000000000000003E-5</v>
      </c>
      <c r="D224">
        <f t="shared" si="3"/>
        <v>-3.2957856176875338E-3</v>
      </c>
      <c r="E224">
        <v>5.9999999999999995E-4</v>
      </c>
      <c r="F224">
        <v>-2.9999999999999997E-4</v>
      </c>
      <c r="G224">
        <v>5.0000000000000001E-3</v>
      </c>
    </row>
    <row r="225" spans="2:7" x14ac:dyDescent="0.25">
      <c r="B225">
        <v>9.546245033996514E-3</v>
      </c>
      <c r="C225">
        <v>4.0000000000000003E-5</v>
      </c>
      <c r="D225">
        <f t="shared" si="3"/>
        <v>9.5062450339965139E-3</v>
      </c>
      <c r="E225">
        <v>3.0999999999999999E-3</v>
      </c>
      <c r="F225">
        <v>-4.0999999999999995E-3</v>
      </c>
      <c r="G225">
        <v>-6.6E-3</v>
      </c>
    </row>
    <row r="226" spans="2:7" x14ac:dyDescent="0.25">
      <c r="B226">
        <v>1.2384963886167794E-2</v>
      </c>
      <c r="C226">
        <v>4.0000000000000003E-5</v>
      </c>
      <c r="D226">
        <f t="shared" si="3"/>
        <v>1.2344963886167794E-2</v>
      </c>
      <c r="E226">
        <v>5.9999999999999995E-4</v>
      </c>
      <c r="F226">
        <v>2E-3</v>
      </c>
      <c r="G226">
        <v>1.9E-3</v>
      </c>
    </row>
    <row r="227" spans="2:7" x14ac:dyDescent="0.25">
      <c r="B227">
        <v>9.587785983476559E-4</v>
      </c>
      <c r="C227">
        <v>4.0000000000000003E-5</v>
      </c>
      <c r="D227">
        <f t="shared" si="3"/>
        <v>9.1877859834765591E-4</v>
      </c>
      <c r="E227">
        <v>-2E-3</v>
      </c>
      <c r="F227">
        <v>-1.3600000000000001E-2</v>
      </c>
      <c r="G227">
        <v>-3.9000000000000003E-3</v>
      </c>
    </row>
    <row r="228" spans="2:7" x14ac:dyDescent="0.25">
      <c r="B228">
        <v>9.4148610270303832E-3</v>
      </c>
      <c r="C228">
        <v>4.0000000000000003E-5</v>
      </c>
      <c r="D228">
        <f t="shared" si="3"/>
        <v>9.3748610270303831E-3</v>
      </c>
      <c r="E228">
        <v>1.1999999999999999E-3</v>
      </c>
      <c r="F228">
        <v>5.9999999999999995E-4</v>
      </c>
      <c r="G228">
        <v>-6.1999999999999998E-3</v>
      </c>
    </row>
    <row r="229" spans="2:7" x14ac:dyDescent="0.25">
      <c r="B229">
        <v>-6.6669446357681275E-3</v>
      </c>
      <c r="C229">
        <v>4.0000000000000003E-5</v>
      </c>
      <c r="D229">
        <f t="shared" si="3"/>
        <v>-6.7069446357681277E-3</v>
      </c>
      <c r="E229">
        <v>-4.0999999999999995E-3</v>
      </c>
      <c r="F229">
        <v>-2.0000000000000001E-4</v>
      </c>
      <c r="G229">
        <v>2.2000000000000001E-3</v>
      </c>
    </row>
    <row r="230" spans="2:7" x14ac:dyDescent="0.25">
      <c r="B230">
        <v>-3.2895253914507708E-3</v>
      </c>
      <c r="C230">
        <v>4.0000000000000003E-5</v>
      </c>
      <c r="D230">
        <f t="shared" si="3"/>
        <v>-3.3295253914507709E-3</v>
      </c>
      <c r="E230">
        <v>1E-4</v>
      </c>
      <c r="F230">
        <v>5.0000000000000001E-4</v>
      </c>
      <c r="G230">
        <v>-3.8E-3</v>
      </c>
    </row>
    <row r="231" spans="2:7" x14ac:dyDescent="0.25">
      <c r="B231">
        <v>2.3367018540081342E-3</v>
      </c>
      <c r="C231">
        <v>4.0000000000000003E-5</v>
      </c>
      <c r="D231">
        <f t="shared" si="3"/>
        <v>2.2967018540081341E-3</v>
      </c>
      <c r="E231">
        <v>8.9999999999999998E-4</v>
      </c>
      <c r="F231">
        <v>-2.8999999999999998E-3</v>
      </c>
      <c r="G231">
        <v>2.0000000000000001E-4</v>
      </c>
    </row>
    <row r="232" spans="2:7" x14ac:dyDescent="0.25">
      <c r="B232">
        <v>6.2811703695308998E-4</v>
      </c>
      <c r="C232">
        <v>4.0000000000000003E-5</v>
      </c>
      <c r="D232">
        <f t="shared" si="3"/>
        <v>5.8811703695308998E-4</v>
      </c>
      <c r="E232">
        <v>-2.2000000000000001E-3</v>
      </c>
      <c r="F232">
        <v>-1.2999999999999999E-3</v>
      </c>
      <c r="G232">
        <v>0</v>
      </c>
    </row>
    <row r="233" spans="2:7" x14ac:dyDescent="0.25">
      <c r="B233">
        <v>-9.4907697297859847E-3</v>
      </c>
      <c r="C233">
        <v>4.0000000000000003E-5</v>
      </c>
      <c r="D233">
        <f t="shared" si="3"/>
        <v>-9.5307697297859848E-3</v>
      </c>
      <c r="E233">
        <v>-5.1999999999999998E-3</v>
      </c>
      <c r="F233">
        <v>-5.0000000000000001E-4</v>
      </c>
      <c r="G233">
        <v>2.3999999999999998E-3</v>
      </c>
    </row>
    <row r="234" spans="2:7" x14ac:dyDescent="0.25">
      <c r="B234">
        <v>8.3147114006750355E-3</v>
      </c>
      <c r="C234">
        <v>4.0000000000000003E-5</v>
      </c>
      <c r="D234">
        <f t="shared" si="3"/>
        <v>8.2747114006750354E-3</v>
      </c>
      <c r="E234">
        <v>1.01E-2</v>
      </c>
      <c r="F234">
        <v>8.5000000000000006E-3</v>
      </c>
      <c r="G234">
        <v>-5.1999999999999998E-3</v>
      </c>
    </row>
    <row r="235" spans="2:7" x14ac:dyDescent="0.25">
      <c r="B235">
        <v>-5.2294695093621684E-3</v>
      </c>
      <c r="C235">
        <v>4.0000000000000003E-5</v>
      </c>
      <c r="D235">
        <f t="shared" si="3"/>
        <v>-5.2694695093621685E-3</v>
      </c>
      <c r="E235">
        <v>-1.4000000000000002E-3</v>
      </c>
      <c r="F235">
        <v>7.4999999999999997E-3</v>
      </c>
      <c r="G235">
        <v>2.8999999999999998E-3</v>
      </c>
    </row>
    <row r="236" spans="2:7" x14ac:dyDescent="0.25">
      <c r="B236">
        <v>-3.7922853515579185E-3</v>
      </c>
      <c r="C236">
        <v>4.0000000000000003E-5</v>
      </c>
      <c r="D236">
        <f t="shared" si="3"/>
        <v>-3.8322853515579186E-3</v>
      </c>
      <c r="E236">
        <v>2.0999999999999999E-3</v>
      </c>
      <c r="F236">
        <v>5.6999999999999993E-3</v>
      </c>
      <c r="G236">
        <v>1E-4</v>
      </c>
    </row>
    <row r="237" spans="2:7" x14ac:dyDescent="0.25">
      <c r="B237">
        <v>1.191651185355995E-2</v>
      </c>
      <c r="C237">
        <v>4.0000000000000003E-5</v>
      </c>
      <c r="D237">
        <f t="shared" si="3"/>
        <v>1.1876511853559949E-2</v>
      </c>
      <c r="E237">
        <v>6.7000000000000002E-3</v>
      </c>
      <c r="F237">
        <v>4.0999999999999995E-3</v>
      </c>
      <c r="G237">
        <v>-3.5999999999999999E-3</v>
      </c>
    </row>
    <row r="238" spans="2:7" x14ac:dyDescent="0.25">
      <c r="B238">
        <v>1.4525966368729768E-2</v>
      </c>
      <c r="C238">
        <v>4.0000000000000003E-5</v>
      </c>
      <c r="D238">
        <f t="shared" si="3"/>
        <v>1.4485966368729768E-2</v>
      </c>
      <c r="E238">
        <v>-5.0000000000000001E-4</v>
      </c>
      <c r="F238">
        <v>1E-3</v>
      </c>
      <c r="G238">
        <v>-4.0000000000000002E-4</v>
      </c>
    </row>
    <row r="239" spans="2:7" x14ac:dyDescent="0.25">
      <c r="B239">
        <v>2.245677112475216E-2</v>
      </c>
      <c r="C239">
        <v>4.0000000000000003E-5</v>
      </c>
      <c r="D239">
        <f t="shared" si="3"/>
        <v>2.2416771124752162E-2</v>
      </c>
      <c r="E239">
        <v>2.0999999999999999E-3</v>
      </c>
      <c r="F239">
        <v>2.0000000000000001E-4</v>
      </c>
      <c r="G239">
        <v>-4.4000000000000003E-3</v>
      </c>
    </row>
    <row r="240" spans="2:7" x14ac:dyDescent="0.25">
      <c r="B240">
        <v>2.726143999238127E-3</v>
      </c>
      <c r="C240">
        <v>4.0000000000000003E-5</v>
      </c>
      <c r="D240">
        <f t="shared" si="3"/>
        <v>2.6861439992381269E-3</v>
      </c>
      <c r="E240">
        <v>-5.9999999999999995E-4</v>
      </c>
      <c r="F240">
        <v>-3.5999999999999999E-3</v>
      </c>
      <c r="G240">
        <v>2.9999999999999997E-4</v>
      </c>
    </row>
    <row r="241" spans="2:7" x14ac:dyDescent="0.25">
      <c r="B241">
        <v>-9.6872880282584917E-4</v>
      </c>
      <c r="C241">
        <v>4.0000000000000003E-5</v>
      </c>
      <c r="D241">
        <f t="shared" si="3"/>
        <v>-1.0087288028258492E-3</v>
      </c>
      <c r="E241">
        <v>1.06E-2</v>
      </c>
      <c r="F241">
        <v>3.8E-3</v>
      </c>
      <c r="G241">
        <v>8.3999999999999995E-3</v>
      </c>
    </row>
    <row r="242" spans="2:7" x14ac:dyDescent="0.25">
      <c r="B242">
        <v>-2.4652352348491134E-2</v>
      </c>
      <c r="C242">
        <v>4.0000000000000003E-5</v>
      </c>
      <c r="D242">
        <f t="shared" si="3"/>
        <v>-2.4692352348491133E-2</v>
      </c>
      <c r="E242">
        <v>2.0000000000000001E-4</v>
      </c>
      <c r="F242">
        <v>4.0000000000000002E-4</v>
      </c>
      <c r="G242">
        <v>1.4499999999999999E-2</v>
      </c>
    </row>
    <row r="243" spans="2:7" x14ac:dyDescent="0.25">
      <c r="B243">
        <v>1.1123904889826328E-2</v>
      </c>
      <c r="C243">
        <v>4.0000000000000003E-5</v>
      </c>
      <c r="D243">
        <f t="shared" si="3"/>
        <v>1.1083904889826328E-2</v>
      </c>
      <c r="E243">
        <v>8.199999999999999E-3</v>
      </c>
      <c r="F243">
        <v>-5.6000000000000008E-3</v>
      </c>
      <c r="G243">
        <v>-5.0000000000000001E-3</v>
      </c>
    </row>
    <row r="244" spans="2:7" x14ac:dyDescent="0.25">
      <c r="B244">
        <v>-7.8862307484454473E-3</v>
      </c>
      <c r="C244">
        <v>4.0000000000000003E-5</v>
      </c>
      <c r="D244">
        <f t="shared" si="3"/>
        <v>-7.9262307484454474E-3</v>
      </c>
      <c r="E244">
        <v>-2.2000000000000001E-3</v>
      </c>
      <c r="F244">
        <v>-3.7000000000000002E-3</v>
      </c>
      <c r="G244">
        <v>3.5999999999999999E-3</v>
      </c>
    </row>
    <row r="245" spans="2:7" x14ac:dyDescent="0.25">
      <c r="B245">
        <v>-1.9123195572419607E-2</v>
      </c>
      <c r="C245">
        <v>4.0000000000000003E-5</v>
      </c>
      <c r="D245">
        <f t="shared" si="3"/>
        <v>-1.9163195572419606E-2</v>
      </c>
      <c r="E245">
        <v>-1E-3</v>
      </c>
      <c r="F245">
        <v>-3.4999999999999996E-3</v>
      </c>
      <c r="G245">
        <v>1.2199999999999999E-2</v>
      </c>
    </row>
    <row r="246" spans="2:7" x14ac:dyDescent="0.25">
      <c r="B246">
        <v>2.0528538463504063E-3</v>
      </c>
      <c r="C246">
        <v>4.0000000000000003E-5</v>
      </c>
      <c r="D246">
        <f t="shared" si="3"/>
        <v>2.0128538463504062E-3</v>
      </c>
      <c r="E246">
        <v>-4.3E-3</v>
      </c>
      <c r="F246">
        <v>-4.4000000000000003E-3</v>
      </c>
      <c r="G246">
        <v>-2.3999999999999998E-3</v>
      </c>
    </row>
    <row r="247" spans="2:7" x14ac:dyDescent="0.25">
      <c r="B247">
        <v>6.0648888332483462E-3</v>
      </c>
      <c r="C247">
        <v>4.0000000000000003E-5</v>
      </c>
      <c r="D247">
        <f t="shared" si="3"/>
        <v>6.0248888332483461E-3</v>
      </c>
      <c r="E247">
        <v>-8.9999999999999998E-4</v>
      </c>
      <c r="F247">
        <v>-4.5000000000000005E-3</v>
      </c>
      <c r="G247">
        <v>-5.1000000000000004E-3</v>
      </c>
    </row>
    <row r="248" spans="2:7" x14ac:dyDescent="0.25">
      <c r="B248">
        <v>4.8076984998152161E-3</v>
      </c>
      <c r="C248">
        <v>4.0000000000000003E-5</v>
      </c>
      <c r="D248">
        <f t="shared" si="3"/>
        <v>4.767698499815216E-3</v>
      </c>
      <c r="E248">
        <v>4.1999999999999997E-3</v>
      </c>
      <c r="F248">
        <v>2.5000000000000001E-3</v>
      </c>
      <c r="G248">
        <v>-1.7000000000000001E-3</v>
      </c>
    </row>
    <row r="249" spans="2:7" x14ac:dyDescent="0.25">
      <c r="B249">
        <v>1.6203785881994831E-3</v>
      </c>
      <c r="C249">
        <v>4.0000000000000003E-5</v>
      </c>
      <c r="D249">
        <f t="shared" si="3"/>
        <v>1.5803785881994829E-3</v>
      </c>
      <c r="E249">
        <v>5.1000000000000004E-3</v>
      </c>
      <c r="F249">
        <v>-4.4000000000000003E-3</v>
      </c>
      <c r="G249">
        <v>-1.4000000000000002E-3</v>
      </c>
    </row>
    <row r="250" spans="2:7" x14ac:dyDescent="0.25">
      <c r="B250">
        <v>7.507429696999194E-3</v>
      </c>
      <c r="C250">
        <v>4.0000000000000003E-5</v>
      </c>
      <c r="D250">
        <f t="shared" si="3"/>
        <v>7.4674296969991939E-3</v>
      </c>
      <c r="E250">
        <v>2.5999999999999999E-3</v>
      </c>
      <c r="F250">
        <v>-4.0999999999999995E-3</v>
      </c>
      <c r="G250">
        <v>-1.5E-3</v>
      </c>
    </row>
    <row r="251" spans="2:7" x14ac:dyDescent="0.25">
      <c r="B251">
        <v>-1.2917781046415655E-3</v>
      </c>
      <c r="C251">
        <v>4.0000000000000003E-5</v>
      </c>
      <c r="D251">
        <f t="shared" si="3"/>
        <v>-1.3317781046415656E-3</v>
      </c>
      <c r="E251">
        <v>7.000000000000001E-4</v>
      </c>
      <c r="F251">
        <v>-5.1999999999999998E-3</v>
      </c>
      <c r="G251">
        <v>5.1999999999999998E-3</v>
      </c>
    </row>
    <row r="252" spans="2:7" x14ac:dyDescent="0.25">
      <c r="B252">
        <v>1.4834683164007584E-3</v>
      </c>
      <c r="C252">
        <v>4.0000000000000003E-5</v>
      </c>
      <c r="D252">
        <f t="shared" si="3"/>
        <v>1.4434683164007583E-3</v>
      </c>
      <c r="E252">
        <v>2.0000000000000001E-4</v>
      </c>
      <c r="F252">
        <v>7.1999999999999998E-3</v>
      </c>
      <c r="G252">
        <v>-8.8000000000000005E-3</v>
      </c>
    </row>
    <row r="253" spans="2:7" x14ac:dyDescent="0.25">
      <c r="B253">
        <v>6.8368556827695598E-3</v>
      </c>
      <c r="C253">
        <v>4.0000000000000003E-5</v>
      </c>
      <c r="D253">
        <f t="shared" si="3"/>
        <v>6.7968556827695597E-3</v>
      </c>
      <c r="E253">
        <v>-4.6999999999999993E-3</v>
      </c>
      <c r="F253">
        <v>-6.8999999999999999E-3</v>
      </c>
      <c r="G253">
        <v>-2.2000000000000001E-3</v>
      </c>
    </row>
    <row r="254" spans="2:7" x14ac:dyDescent="0.25">
      <c r="B254">
        <v>6.7830877588453912E-3</v>
      </c>
      <c r="C254">
        <v>4.0000000000000003E-5</v>
      </c>
      <c r="D254">
        <f t="shared" si="3"/>
        <v>6.7430877588453911E-3</v>
      </c>
      <c r="E254">
        <v>9.1999999999999998E-3</v>
      </c>
      <c r="F254">
        <v>6.8000000000000005E-3</v>
      </c>
      <c r="G254">
        <v>2.9999999999999997E-4</v>
      </c>
    </row>
    <row r="255" spans="2:7" x14ac:dyDescent="0.25">
      <c r="B255">
        <v>1.021550739545744E-2</v>
      </c>
      <c r="C255">
        <v>4.0000000000000003E-5</v>
      </c>
      <c r="D255">
        <f t="shared" si="3"/>
        <v>1.017550739545744E-2</v>
      </c>
      <c r="E255">
        <v>6.7000000000000002E-3</v>
      </c>
      <c r="F255">
        <v>7.4999999999999997E-3</v>
      </c>
      <c r="G255">
        <v>2.5999999999999999E-3</v>
      </c>
    </row>
    <row r="256" spans="2:7" x14ac:dyDescent="0.25">
      <c r="B256">
        <v>-3.6718850480052774E-3</v>
      </c>
      <c r="C256">
        <v>4.0000000000000003E-5</v>
      </c>
      <c r="D256">
        <f t="shared" si="3"/>
        <v>-3.7118850480052775E-3</v>
      </c>
      <c r="E256">
        <v>-3.0000000000000001E-3</v>
      </c>
      <c r="F256">
        <v>-3.5999999999999999E-3</v>
      </c>
      <c r="G256">
        <v>-2.5999999999999999E-3</v>
      </c>
    </row>
    <row r="257" spans="2:7" x14ac:dyDescent="0.25">
      <c r="B257">
        <v>-2.714065357555715E-3</v>
      </c>
      <c r="C257">
        <v>4.0000000000000003E-5</v>
      </c>
      <c r="D257">
        <f t="shared" si="3"/>
        <v>-2.7540653575557151E-3</v>
      </c>
      <c r="E257">
        <v>1E-4</v>
      </c>
      <c r="F257">
        <v>3.5999999999999999E-3</v>
      </c>
      <c r="G257">
        <v>5.0000000000000001E-4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309"/>
  <sheetViews>
    <sheetView workbookViewId="0">
      <selection activeCell="L15" sqref="L15"/>
    </sheetView>
  </sheetViews>
  <sheetFormatPr defaultRowHeight="15" x14ac:dyDescent="0.25"/>
  <cols>
    <col min="1" max="1" width="10.7109375" bestFit="1" customWidth="1"/>
  </cols>
  <sheetData>
    <row r="1" spans="1:19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L1" t="s">
        <v>148</v>
      </c>
      <c r="Q1" t="s">
        <v>149</v>
      </c>
    </row>
    <row r="2" spans="1:19" x14ac:dyDescent="0.25">
      <c r="A2" s="3">
        <v>42724</v>
      </c>
      <c r="B2">
        <v>226.14999399999999</v>
      </c>
      <c r="C2">
        <v>226.570007</v>
      </c>
      <c r="D2">
        <v>225.88000500000001</v>
      </c>
      <c r="E2">
        <v>226.39999399999999</v>
      </c>
      <c r="F2">
        <v>222.08244300000001</v>
      </c>
      <c r="G2">
        <v>89838800</v>
      </c>
      <c r="I2" s="70" t="s">
        <v>4</v>
      </c>
      <c r="J2" s="96"/>
      <c r="K2" s="6" t="s">
        <v>14</v>
      </c>
      <c r="L2" s="6" t="s">
        <v>80</v>
      </c>
      <c r="M2" s="6" t="s">
        <v>76</v>
      </c>
      <c r="N2" s="6" t="s">
        <v>77</v>
      </c>
      <c r="P2" s="6" t="s">
        <v>14</v>
      </c>
      <c r="Q2" s="6" t="s">
        <v>80</v>
      </c>
      <c r="R2" s="6" t="s">
        <v>76</v>
      </c>
      <c r="S2" s="6" t="s">
        <v>77</v>
      </c>
    </row>
    <row r="3" spans="1:19" x14ac:dyDescent="0.25">
      <c r="A3" s="3">
        <v>42725</v>
      </c>
      <c r="B3">
        <v>226.25</v>
      </c>
      <c r="C3">
        <v>226.449997</v>
      </c>
      <c r="D3">
        <v>225.770004</v>
      </c>
      <c r="E3">
        <v>225.770004</v>
      </c>
      <c r="F3">
        <v>221.464462</v>
      </c>
      <c r="G3">
        <v>67909000</v>
      </c>
      <c r="I3">
        <f>LN(E3/E2)</f>
        <v>-2.7865201602338095E-3</v>
      </c>
      <c r="K3">
        <v>1E-3</v>
      </c>
      <c r="L3">
        <v>-0.24</v>
      </c>
      <c r="M3">
        <v>-0.38</v>
      </c>
      <c r="N3">
        <v>0.23</v>
      </c>
      <c r="P3">
        <f>K3/100</f>
        <v>1.0000000000000001E-5</v>
      </c>
      <c r="Q3">
        <f>L3/100</f>
        <v>-2.3999999999999998E-3</v>
      </c>
      <c r="R3">
        <f t="shared" ref="R3:S3" si="0">M3/100</f>
        <v>-3.8E-3</v>
      </c>
      <c r="S3">
        <f t="shared" si="0"/>
        <v>2.3E-3</v>
      </c>
    </row>
    <row r="4" spans="1:19" x14ac:dyDescent="0.25">
      <c r="A4" s="3">
        <v>42726</v>
      </c>
      <c r="B4">
        <v>225.60000600000001</v>
      </c>
      <c r="C4">
        <v>225.740005</v>
      </c>
      <c r="D4">
        <v>224.91999799999999</v>
      </c>
      <c r="E4">
        <v>225.38000500000001</v>
      </c>
      <c r="F4">
        <v>221.08189400000001</v>
      </c>
      <c r="G4">
        <v>56219100</v>
      </c>
      <c r="I4">
        <f t="shared" ref="I4:I67" si="1">LN(E4/E3)</f>
        <v>-1.728910958069183E-3</v>
      </c>
      <c r="K4">
        <v>1E-3</v>
      </c>
      <c r="L4">
        <v>-0.3</v>
      </c>
      <c r="M4">
        <v>-0.75</v>
      </c>
      <c r="N4">
        <v>0.24</v>
      </c>
      <c r="P4">
        <f t="shared" ref="P4:P67" si="2">K4/100</f>
        <v>1.0000000000000001E-5</v>
      </c>
      <c r="Q4">
        <f t="shared" ref="Q4:Q67" si="3">L4/100</f>
        <v>-3.0000000000000001E-3</v>
      </c>
      <c r="R4">
        <f t="shared" ref="R4:R67" si="4">M4/100</f>
        <v>-7.4999999999999997E-3</v>
      </c>
      <c r="S4">
        <f t="shared" ref="S4:S67" si="5">N4/100</f>
        <v>2.3999999999999998E-3</v>
      </c>
    </row>
    <row r="5" spans="1:19" x14ac:dyDescent="0.25">
      <c r="A5" s="3">
        <v>42727</v>
      </c>
      <c r="B5">
        <v>225.429993</v>
      </c>
      <c r="C5">
        <v>225.720001</v>
      </c>
      <c r="D5">
        <v>225.21000699999999</v>
      </c>
      <c r="E5">
        <v>225.71000699999999</v>
      </c>
      <c r="F5">
        <v>221.40559400000001</v>
      </c>
      <c r="G5">
        <v>36251400</v>
      </c>
      <c r="I5">
        <f t="shared" si="1"/>
        <v>1.4631317479539289E-3</v>
      </c>
      <c r="K5">
        <v>1E-3</v>
      </c>
      <c r="L5">
        <v>0.19</v>
      </c>
      <c r="M5">
        <v>0.56000000000000005</v>
      </c>
      <c r="N5">
        <v>-0.51</v>
      </c>
      <c r="P5">
        <f t="shared" si="2"/>
        <v>1.0000000000000001E-5</v>
      </c>
      <c r="Q5">
        <f t="shared" si="3"/>
        <v>1.9E-3</v>
      </c>
      <c r="R5">
        <f t="shared" si="4"/>
        <v>5.6000000000000008E-3</v>
      </c>
      <c r="S5">
        <f t="shared" si="5"/>
        <v>-5.1000000000000004E-3</v>
      </c>
    </row>
    <row r="6" spans="1:19" x14ac:dyDescent="0.25">
      <c r="A6" s="3">
        <v>42731</v>
      </c>
      <c r="B6">
        <v>226.020004</v>
      </c>
      <c r="C6">
        <v>226.729996</v>
      </c>
      <c r="D6">
        <v>226</v>
      </c>
      <c r="E6">
        <v>226.270004</v>
      </c>
      <c r="F6">
        <v>221.954926</v>
      </c>
      <c r="G6">
        <v>42672500</v>
      </c>
      <c r="I6">
        <f t="shared" si="1"/>
        <v>2.4779736843197142E-3</v>
      </c>
      <c r="K6">
        <v>1E-3</v>
      </c>
      <c r="L6">
        <v>0.27</v>
      </c>
      <c r="M6">
        <v>0.21</v>
      </c>
      <c r="N6">
        <v>0.13</v>
      </c>
      <c r="P6">
        <f t="shared" si="2"/>
        <v>1.0000000000000001E-5</v>
      </c>
      <c r="Q6">
        <f t="shared" si="3"/>
        <v>2.7000000000000001E-3</v>
      </c>
      <c r="R6">
        <f t="shared" si="4"/>
        <v>2.0999999999999999E-3</v>
      </c>
      <c r="S6">
        <f t="shared" si="5"/>
        <v>1.2999999999999999E-3</v>
      </c>
    </row>
    <row r="7" spans="1:19" x14ac:dyDescent="0.25">
      <c r="A7" s="3">
        <v>42732</v>
      </c>
      <c r="B7">
        <v>226.570007</v>
      </c>
      <c r="C7">
        <v>226.58999600000001</v>
      </c>
      <c r="D7">
        <v>224.270004</v>
      </c>
      <c r="E7">
        <v>224.39999399999999</v>
      </c>
      <c r="F7">
        <v>220.12056000000001</v>
      </c>
      <c r="G7">
        <v>64095000</v>
      </c>
      <c r="I7">
        <f t="shared" si="1"/>
        <v>-8.2988472306585476E-3</v>
      </c>
      <c r="K7">
        <v>1E-3</v>
      </c>
      <c r="L7">
        <v>-0.87</v>
      </c>
      <c r="M7">
        <v>-0.27</v>
      </c>
      <c r="N7">
        <v>0.09</v>
      </c>
      <c r="P7">
        <f t="shared" si="2"/>
        <v>1.0000000000000001E-5</v>
      </c>
      <c r="Q7">
        <f t="shared" si="3"/>
        <v>-8.6999999999999994E-3</v>
      </c>
      <c r="R7">
        <f t="shared" si="4"/>
        <v>-2.7000000000000001E-3</v>
      </c>
      <c r="S7">
        <f t="shared" si="5"/>
        <v>8.9999999999999998E-4</v>
      </c>
    </row>
    <row r="8" spans="1:19" x14ac:dyDescent="0.25">
      <c r="A8" s="3">
        <v>42733</v>
      </c>
      <c r="B8">
        <v>224.479996</v>
      </c>
      <c r="C8">
        <v>224.88999899999999</v>
      </c>
      <c r="D8">
        <v>223.83999600000001</v>
      </c>
      <c r="E8">
        <v>224.35000600000001</v>
      </c>
      <c r="F8">
        <v>220.07153299999999</v>
      </c>
      <c r="G8">
        <v>47719500</v>
      </c>
      <c r="I8">
        <f t="shared" si="1"/>
        <v>-2.2278774465403885E-4</v>
      </c>
      <c r="K8">
        <v>1E-3</v>
      </c>
      <c r="L8">
        <v>-0.04</v>
      </c>
      <c r="M8">
        <v>0.13</v>
      </c>
      <c r="N8">
        <v>-0.31</v>
      </c>
      <c r="P8">
        <f t="shared" si="2"/>
        <v>1.0000000000000001E-5</v>
      </c>
      <c r="Q8">
        <f t="shared" si="3"/>
        <v>-4.0000000000000002E-4</v>
      </c>
      <c r="R8">
        <f t="shared" si="4"/>
        <v>1.2999999999999999E-3</v>
      </c>
      <c r="S8">
        <f t="shared" si="5"/>
        <v>-3.0999999999999999E-3</v>
      </c>
    </row>
    <row r="9" spans="1:19" x14ac:dyDescent="0.25">
      <c r="A9" s="3">
        <v>42734</v>
      </c>
      <c r="B9">
        <v>224.729996</v>
      </c>
      <c r="C9">
        <v>224.83000200000001</v>
      </c>
      <c r="D9">
        <v>222.729996</v>
      </c>
      <c r="E9">
        <v>223.529999</v>
      </c>
      <c r="F9">
        <v>219.267166</v>
      </c>
      <c r="G9">
        <v>108998300</v>
      </c>
      <c r="I9">
        <f t="shared" si="1"/>
        <v>-3.6617304058455336E-3</v>
      </c>
      <c r="K9">
        <v>1E-3</v>
      </c>
      <c r="L9">
        <v>-0.52</v>
      </c>
      <c r="M9">
        <v>-0.11</v>
      </c>
      <c r="N9">
        <v>0.2</v>
      </c>
      <c r="P9">
        <f t="shared" si="2"/>
        <v>1.0000000000000001E-5</v>
      </c>
      <c r="Q9">
        <f t="shared" si="3"/>
        <v>-5.1999999999999998E-3</v>
      </c>
      <c r="R9">
        <f t="shared" si="4"/>
        <v>-1.1000000000000001E-3</v>
      </c>
      <c r="S9">
        <f t="shared" si="5"/>
        <v>2E-3</v>
      </c>
    </row>
    <row r="10" spans="1:19" x14ac:dyDescent="0.25">
      <c r="A10" s="3">
        <v>42738</v>
      </c>
      <c r="B10">
        <v>225.03999300000001</v>
      </c>
      <c r="C10">
        <v>225.83000200000001</v>
      </c>
      <c r="D10">
        <v>223.88000500000001</v>
      </c>
      <c r="E10">
        <v>225.240005</v>
      </c>
      <c r="F10">
        <v>220.94456500000001</v>
      </c>
      <c r="G10">
        <v>91366500</v>
      </c>
      <c r="I10">
        <f t="shared" si="1"/>
        <v>7.6208938248878925E-3</v>
      </c>
      <c r="K10">
        <v>2E-3</v>
      </c>
      <c r="L10">
        <v>0.83</v>
      </c>
      <c r="M10">
        <v>-0.11</v>
      </c>
      <c r="N10">
        <v>0.08</v>
      </c>
      <c r="P10">
        <f t="shared" si="2"/>
        <v>2.0000000000000002E-5</v>
      </c>
      <c r="Q10">
        <f t="shared" si="3"/>
        <v>8.3000000000000001E-3</v>
      </c>
      <c r="R10">
        <f t="shared" si="4"/>
        <v>-1.1000000000000001E-3</v>
      </c>
      <c r="S10">
        <f t="shared" si="5"/>
        <v>8.0000000000000004E-4</v>
      </c>
    </row>
    <row r="11" spans="1:19" x14ac:dyDescent="0.25">
      <c r="A11" s="3">
        <v>42739</v>
      </c>
      <c r="B11">
        <v>225.61999499999999</v>
      </c>
      <c r="C11">
        <v>226.75</v>
      </c>
      <c r="D11">
        <v>225.61000100000001</v>
      </c>
      <c r="E11">
        <v>226.58000200000001</v>
      </c>
      <c r="F11">
        <v>222.259018</v>
      </c>
      <c r="G11">
        <v>78744400</v>
      </c>
      <c r="I11">
        <f t="shared" si="1"/>
        <v>5.9315696872857026E-3</v>
      </c>
      <c r="K11">
        <v>2E-3</v>
      </c>
      <c r="L11">
        <v>0.79</v>
      </c>
      <c r="M11">
        <v>0.95</v>
      </c>
      <c r="N11">
        <v>-0.15</v>
      </c>
      <c r="P11">
        <f t="shared" si="2"/>
        <v>2.0000000000000002E-5</v>
      </c>
      <c r="Q11">
        <f t="shared" si="3"/>
        <v>7.9000000000000008E-3</v>
      </c>
      <c r="R11">
        <f t="shared" si="4"/>
        <v>9.4999999999999998E-3</v>
      </c>
      <c r="S11">
        <f t="shared" si="5"/>
        <v>-1.5E-3</v>
      </c>
    </row>
    <row r="12" spans="1:19" x14ac:dyDescent="0.25">
      <c r="A12" s="3">
        <v>42740</v>
      </c>
      <c r="B12">
        <v>226.270004</v>
      </c>
      <c r="C12">
        <v>226.58000200000001</v>
      </c>
      <c r="D12">
        <v>225.479996</v>
      </c>
      <c r="E12">
        <v>226.39999399999999</v>
      </c>
      <c r="F12">
        <v>222.08244300000001</v>
      </c>
      <c r="G12">
        <v>78379000</v>
      </c>
      <c r="I12">
        <f t="shared" si="1"/>
        <v>-7.9477244498623819E-4</v>
      </c>
      <c r="K12">
        <v>2E-3</v>
      </c>
      <c r="L12">
        <v>-0.21</v>
      </c>
      <c r="M12">
        <v>-0.87</v>
      </c>
      <c r="N12">
        <v>-0.8</v>
      </c>
      <c r="P12">
        <f t="shared" si="2"/>
        <v>2.0000000000000002E-5</v>
      </c>
      <c r="Q12">
        <f t="shared" si="3"/>
        <v>-2.0999999999999999E-3</v>
      </c>
      <c r="R12">
        <f t="shared" si="4"/>
        <v>-8.6999999999999994E-3</v>
      </c>
      <c r="S12">
        <f t="shared" si="5"/>
        <v>-8.0000000000000002E-3</v>
      </c>
    </row>
    <row r="13" spans="1:19" x14ac:dyDescent="0.25">
      <c r="A13" s="3">
        <v>42741</v>
      </c>
      <c r="B13">
        <v>226.529999</v>
      </c>
      <c r="C13">
        <v>227.75</v>
      </c>
      <c r="D13">
        <v>225.89999399999999</v>
      </c>
      <c r="E13">
        <v>227.21000699999999</v>
      </c>
      <c r="F13">
        <v>222.87699900000001</v>
      </c>
      <c r="G13">
        <v>71559900</v>
      </c>
      <c r="I13">
        <f t="shared" si="1"/>
        <v>3.5714109441539687E-3</v>
      </c>
      <c r="K13">
        <v>2E-3</v>
      </c>
      <c r="L13">
        <v>0.28999999999999998</v>
      </c>
      <c r="M13">
        <v>-0.62</v>
      </c>
      <c r="N13">
        <v>-0.31</v>
      </c>
      <c r="P13">
        <f t="shared" si="2"/>
        <v>2.0000000000000002E-5</v>
      </c>
      <c r="Q13">
        <f t="shared" si="3"/>
        <v>2.8999999999999998E-3</v>
      </c>
      <c r="R13">
        <f t="shared" si="4"/>
        <v>-6.1999999999999998E-3</v>
      </c>
      <c r="S13">
        <f t="shared" si="5"/>
        <v>-3.0999999999999999E-3</v>
      </c>
    </row>
    <row r="14" spans="1:19" x14ac:dyDescent="0.25">
      <c r="A14" s="3">
        <v>42744</v>
      </c>
      <c r="B14">
        <v>226.91000399999999</v>
      </c>
      <c r="C14">
        <v>227.070007</v>
      </c>
      <c r="D14">
        <v>226.41999799999999</v>
      </c>
      <c r="E14">
        <v>226.46000699999999</v>
      </c>
      <c r="F14">
        <v>222.141312</v>
      </c>
      <c r="G14">
        <v>46265300</v>
      </c>
      <c r="I14">
        <f t="shared" si="1"/>
        <v>-3.3063709749854985E-3</v>
      </c>
      <c r="K14">
        <v>2E-3</v>
      </c>
      <c r="L14">
        <v>-0.37</v>
      </c>
      <c r="M14">
        <v>-0.27</v>
      </c>
      <c r="N14">
        <v>-1.04</v>
      </c>
      <c r="P14">
        <f t="shared" si="2"/>
        <v>2.0000000000000002E-5</v>
      </c>
      <c r="Q14">
        <f t="shared" si="3"/>
        <v>-3.7000000000000002E-3</v>
      </c>
      <c r="R14">
        <f t="shared" si="4"/>
        <v>-2.7000000000000001E-3</v>
      </c>
      <c r="S14">
        <f t="shared" si="5"/>
        <v>-1.04E-2</v>
      </c>
    </row>
    <row r="15" spans="1:19" x14ac:dyDescent="0.25">
      <c r="A15" s="3">
        <v>42745</v>
      </c>
      <c r="B15">
        <v>226.479996</v>
      </c>
      <c r="C15">
        <v>227.449997</v>
      </c>
      <c r="D15">
        <v>226.009995</v>
      </c>
      <c r="E15">
        <v>226.46000699999999</v>
      </c>
      <c r="F15">
        <v>222.141312</v>
      </c>
      <c r="G15">
        <v>63771900</v>
      </c>
      <c r="I15">
        <f t="shared" si="1"/>
        <v>0</v>
      </c>
      <c r="K15">
        <v>2E-3</v>
      </c>
      <c r="L15">
        <v>0.16</v>
      </c>
      <c r="M15">
        <v>0.97</v>
      </c>
      <c r="N15">
        <v>0.56000000000000005</v>
      </c>
      <c r="P15">
        <f t="shared" si="2"/>
        <v>2.0000000000000002E-5</v>
      </c>
      <c r="Q15">
        <f t="shared" si="3"/>
        <v>1.6000000000000001E-3</v>
      </c>
      <c r="R15">
        <f t="shared" si="4"/>
        <v>9.7000000000000003E-3</v>
      </c>
      <c r="S15">
        <f t="shared" si="5"/>
        <v>5.6000000000000008E-3</v>
      </c>
    </row>
    <row r="16" spans="1:19" x14ac:dyDescent="0.25">
      <c r="A16" s="3">
        <v>42746</v>
      </c>
      <c r="B16">
        <v>226.36000100000001</v>
      </c>
      <c r="C16">
        <v>227.10000600000001</v>
      </c>
      <c r="D16">
        <v>225.58999600000001</v>
      </c>
      <c r="E16">
        <v>227.10000600000001</v>
      </c>
      <c r="F16">
        <v>222.76908900000001</v>
      </c>
      <c r="G16">
        <v>74650000</v>
      </c>
      <c r="I16">
        <f t="shared" si="1"/>
        <v>2.8221157351626665E-3</v>
      </c>
      <c r="K16">
        <v>2E-3</v>
      </c>
      <c r="L16">
        <v>0.31</v>
      </c>
      <c r="M16">
        <v>-0.32</v>
      </c>
      <c r="N16">
        <v>0.53</v>
      </c>
      <c r="P16">
        <f t="shared" si="2"/>
        <v>2.0000000000000002E-5</v>
      </c>
      <c r="Q16">
        <f t="shared" si="3"/>
        <v>3.0999999999999999E-3</v>
      </c>
      <c r="R16">
        <f t="shared" si="4"/>
        <v>-3.2000000000000002E-3</v>
      </c>
      <c r="S16">
        <f t="shared" si="5"/>
        <v>5.3E-3</v>
      </c>
    </row>
    <row r="17" spans="1:19" x14ac:dyDescent="0.25">
      <c r="A17" s="3">
        <v>42747</v>
      </c>
      <c r="B17">
        <v>226.5</v>
      </c>
      <c r="C17">
        <v>226.75</v>
      </c>
      <c r="D17">
        <v>224.96000699999999</v>
      </c>
      <c r="E17">
        <v>226.529999</v>
      </c>
      <c r="F17">
        <v>222.20996099999999</v>
      </c>
      <c r="G17">
        <v>72113200</v>
      </c>
      <c r="I17">
        <f t="shared" si="1"/>
        <v>-2.5130934625741982E-3</v>
      </c>
      <c r="K17">
        <v>2E-3</v>
      </c>
      <c r="L17">
        <v>-0.3</v>
      </c>
      <c r="M17">
        <v>-0.56999999999999995</v>
      </c>
      <c r="N17">
        <v>-0.88</v>
      </c>
      <c r="P17">
        <f t="shared" si="2"/>
        <v>2.0000000000000002E-5</v>
      </c>
      <c r="Q17">
        <f t="shared" si="3"/>
        <v>-3.0000000000000001E-3</v>
      </c>
      <c r="R17">
        <f t="shared" si="4"/>
        <v>-5.6999999999999993E-3</v>
      </c>
      <c r="S17">
        <f t="shared" si="5"/>
        <v>-8.8000000000000005E-3</v>
      </c>
    </row>
    <row r="18" spans="1:19" x14ac:dyDescent="0.25">
      <c r="A18" s="3">
        <v>42748</v>
      </c>
      <c r="B18">
        <v>226.729996</v>
      </c>
      <c r="C18">
        <v>227.39999399999999</v>
      </c>
      <c r="D18">
        <v>226.69000199999999</v>
      </c>
      <c r="E18">
        <v>227.050003</v>
      </c>
      <c r="F18">
        <v>222.72004699999999</v>
      </c>
      <c r="G18">
        <v>62717900</v>
      </c>
      <c r="I18">
        <f t="shared" si="1"/>
        <v>2.2928886878913106E-3</v>
      </c>
      <c r="K18">
        <v>2E-3</v>
      </c>
      <c r="L18">
        <v>0.28999999999999998</v>
      </c>
      <c r="M18">
        <v>0.63</v>
      </c>
      <c r="N18">
        <v>-0.08</v>
      </c>
      <c r="P18">
        <f t="shared" si="2"/>
        <v>2.0000000000000002E-5</v>
      </c>
      <c r="Q18">
        <f t="shared" si="3"/>
        <v>2.8999999999999998E-3</v>
      </c>
      <c r="R18">
        <f t="shared" si="4"/>
        <v>6.3E-3</v>
      </c>
      <c r="S18">
        <f t="shared" si="5"/>
        <v>-8.0000000000000004E-4</v>
      </c>
    </row>
    <row r="19" spans="1:19" x14ac:dyDescent="0.25">
      <c r="A19" s="3">
        <v>42752</v>
      </c>
      <c r="B19">
        <v>226.30999800000001</v>
      </c>
      <c r="C19">
        <v>226.779999</v>
      </c>
      <c r="D19">
        <v>225.800003</v>
      </c>
      <c r="E19">
        <v>226.25</v>
      </c>
      <c r="F19">
        <v>221.93528699999999</v>
      </c>
      <c r="G19">
        <v>59261200</v>
      </c>
      <c r="I19">
        <f t="shared" si="1"/>
        <v>-3.5296881768732977E-3</v>
      </c>
      <c r="K19">
        <v>2E-3</v>
      </c>
      <c r="L19">
        <v>-0.49</v>
      </c>
      <c r="M19">
        <v>-0.86</v>
      </c>
      <c r="N19">
        <v>-0.59</v>
      </c>
      <c r="P19">
        <f t="shared" si="2"/>
        <v>2.0000000000000002E-5</v>
      </c>
      <c r="Q19">
        <f t="shared" si="3"/>
        <v>-4.8999999999999998E-3</v>
      </c>
      <c r="R19">
        <f t="shared" si="4"/>
        <v>-8.6E-3</v>
      </c>
      <c r="S19">
        <f t="shared" si="5"/>
        <v>-5.8999999999999999E-3</v>
      </c>
    </row>
    <row r="20" spans="1:19" x14ac:dyDescent="0.25">
      <c r="A20" s="3">
        <v>42753</v>
      </c>
      <c r="B20">
        <v>226.53999300000001</v>
      </c>
      <c r="C20">
        <v>226.800003</v>
      </c>
      <c r="D20">
        <v>225.89999399999999</v>
      </c>
      <c r="E20">
        <v>226.75</v>
      </c>
      <c r="F20">
        <v>222.42576600000001</v>
      </c>
      <c r="G20">
        <v>54793300</v>
      </c>
      <c r="I20">
        <f t="shared" si="1"/>
        <v>2.2075064152105202E-3</v>
      </c>
      <c r="K20">
        <v>2E-3</v>
      </c>
      <c r="L20">
        <v>0.24</v>
      </c>
      <c r="M20">
        <v>0.18</v>
      </c>
      <c r="N20">
        <v>0.24</v>
      </c>
      <c r="P20">
        <f t="shared" si="2"/>
        <v>2.0000000000000002E-5</v>
      </c>
      <c r="Q20">
        <f t="shared" si="3"/>
        <v>2.3999999999999998E-3</v>
      </c>
      <c r="R20">
        <f t="shared" si="4"/>
        <v>1.8E-3</v>
      </c>
      <c r="S20">
        <f t="shared" si="5"/>
        <v>2.3999999999999998E-3</v>
      </c>
    </row>
    <row r="21" spans="1:19" x14ac:dyDescent="0.25">
      <c r="A21" s="3">
        <v>42754</v>
      </c>
      <c r="B21">
        <v>226.83999600000001</v>
      </c>
      <c r="C21">
        <v>227</v>
      </c>
      <c r="D21">
        <v>225.41000399999999</v>
      </c>
      <c r="E21">
        <v>225.91000399999999</v>
      </c>
      <c r="F21">
        <v>221.60179099999999</v>
      </c>
      <c r="G21">
        <v>66608800</v>
      </c>
      <c r="I21">
        <f t="shared" si="1"/>
        <v>-3.7113814199490648E-3</v>
      </c>
      <c r="K21">
        <v>2E-3</v>
      </c>
      <c r="L21">
        <v>-0.38</v>
      </c>
      <c r="M21">
        <v>-0.5</v>
      </c>
      <c r="N21">
        <v>-0.04</v>
      </c>
      <c r="P21">
        <f t="shared" si="2"/>
        <v>2.0000000000000002E-5</v>
      </c>
      <c r="Q21">
        <f t="shared" si="3"/>
        <v>-3.8E-3</v>
      </c>
      <c r="R21">
        <f t="shared" si="4"/>
        <v>-5.0000000000000001E-3</v>
      </c>
      <c r="S21">
        <f t="shared" si="5"/>
        <v>-4.0000000000000002E-4</v>
      </c>
    </row>
    <row r="22" spans="1:19" x14ac:dyDescent="0.25">
      <c r="A22" s="3">
        <v>42755</v>
      </c>
      <c r="B22">
        <v>226.699997</v>
      </c>
      <c r="C22">
        <v>227.30999800000001</v>
      </c>
      <c r="D22">
        <v>225.970001</v>
      </c>
      <c r="E22">
        <v>226.740005</v>
      </c>
      <c r="F22">
        <v>222.415955</v>
      </c>
      <c r="G22">
        <v>129168600</v>
      </c>
      <c r="I22">
        <f t="shared" si="1"/>
        <v>3.6673010658445867E-3</v>
      </c>
      <c r="K22">
        <v>2E-3</v>
      </c>
      <c r="L22">
        <v>0.33</v>
      </c>
      <c r="M22">
        <v>7.0000000000000007E-2</v>
      </c>
      <c r="N22">
        <v>0.19</v>
      </c>
      <c r="P22">
        <f t="shared" si="2"/>
        <v>2.0000000000000002E-5</v>
      </c>
      <c r="Q22">
        <f t="shared" si="3"/>
        <v>3.3E-3</v>
      </c>
      <c r="R22">
        <f t="shared" si="4"/>
        <v>7.000000000000001E-4</v>
      </c>
      <c r="S22">
        <f t="shared" si="5"/>
        <v>1.9E-3</v>
      </c>
    </row>
    <row r="23" spans="1:19" x14ac:dyDescent="0.25">
      <c r="A23" s="3">
        <v>42758</v>
      </c>
      <c r="B23">
        <v>226.740005</v>
      </c>
      <c r="C23">
        <v>226.80999800000001</v>
      </c>
      <c r="D23">
        <v>225.270004</v>
      </c>
      <c r="E23">
        <v>226.14999399999999</v>
      </c>
      <c r="F23">
        <v>221.83720400000001</v>
      </c>
      <c r="G23">
        <v>75061600</v>
      </c>
      <c r="I23">
        <f t="shared" si="1"/>
        <v>-2.6055392483531948E-3</v>
      </c>
      <c r="K23">
        <v>2E-3</v>
      </c>
      <c r="L23">
        <v>-0.28999999999999998</v>
      </c>
      <c r="M23">
        <v>-0.02</v>
      </c>
      <c r="N23">
        <v>-0.31</v>
      </c>
      <c r="P23">
        <f t="shared" si="2"/>
        <v>2.0000000000000002E-5</v>
      </c>
      <c r="Q23">
        <f t="shared" si="3"/>
        <v>-2.8999999999999998E-3</v>
      </c>
      <c r="R23">
        <f t="shared" si="4"/>
        <v>-2.0000000000000001E-4</v>
      </c>
      <c r="S23">
        <f t="shared" si="5"/>
        <v>-3.0999999999999999E-3</v>
      </c>
    </row>
    <row r="24" spans="1:19" x14ac:dyDescent="0.25">
      <c r="A24" s="3">
        <v>42759</v>
      </c>
      <c r="B24">
        <v>226.39999399999999</v>
      </c>
      <c r="C24">
        <v>228.08000200000001</v>
      </c>
      <c r="D24">
        <v>226.270004</v>
      </c>
      <c r="E24">
        <v>227.60000600000001</v>
      </c>
      <c r="F24">
        <v>223.25955200000001</v>
      </c>
      <c r="G24">
        <v>95555300</v>
      </c>
      <c r="I24">
        <f t="shared" si="1"/>
        <v>6.3912592214259096E-3</v>
      </c>
      <c r="K24">
        <v>2E-3</v>
      </c>
      <c r="L24">
        <v>0.83</v>
      </c>
      <c r="M24">
        <v>0.68</v>
      </c>
      <c r="N24">
        <v>0.81</v>
      </c>
      <c r="P24">
        <f t="shared" si="2"/>
        <v>2.0000000000000002E-5</v>
      </c>
      <c r="Q24">
        <f t="shared" si="3"/>
        <v>8.3000000000000001E-3</v>
      </c>
      <c r="R24">
        <f t="shared" si="4"/>
        <v>6.8000000000000005E-3</v>
      </c>
      <c r="S24">
        <f t="shared" si="5"/>
        <v>8.1000000000000013E-3</v>
      </c>
    </row>
    <row r="25" spans="1:19" x14ac:dyDescent="0.25">
      <c r="A25" s="3">
        <v>42760</v>
      </c>
      <c r="B25">
        <v>228.699997</v>
      </c>
      <c r="C25">
        <v>229.570007</v>
      </c>
      <c r="D25">
        <v>228.509995</v>
      </c>
      <c r="E25">
        <v>229.570007</v>
      </c>
      <c r="F25">
        <v>225.19198600000001</v>
      </c>
      <c r="G25">
        <v>84437700</v>
      </c>
      <c r="I25">
        <f t="shared" si="1"/>
        <v>8.6182957650541604E-3</v>
      </c>
      <c r="K25">
        <v>2E-3</v>
      </c>
      <c r="L25">
        <v>0.84</v>
      </c>
      <c r="M25">
        <v>0.16</v>
      </c>
      <c r="N25">
        <v>0.36</v>
      </c>
      <c r="P25">
        <f t="shared" si="2"/>
        <v>2.0000000000000002E-5</v>
      </c>
      <c r="Q25">
        <f t="shared" si="3"/>
        <v>8.3999999999999995E-3</v>
      </c>
      <c r="R25">
        <f t="shared" si="4"/>
        <v>1.6000000000000001E-3</v>
      </c>
      <c r="S25">
        <f t="shared" si="5"/>
        <v>3.5999999999999999E-3</v>
      </c>
    </row>
    <row r="26" spans="1:19" x14ac:dyDescent="0.25">
      <c r="A26" s="3">
        <v>42761</v>
      </c>
      <c r="B26">
        <v>229.39999399999999</v>
      </c>
      <c r="C26">
        <v>229.71000699999999</v>
      </c>
      <c r="D26">
        <v>229.009995</v>
      </c>
      <c r="E26">
        <v>229.33000200000001</v>
      </c>
      <c r="F26">
        <v>224.956558</v>
      </c>
      <c r="G26">
        <v>59970700</v>
      </c>
      <c r="I26">
        <f t="shared" si="1"/>
        <v>-1.04600138233088E-3</v>
      </c>
      <c r="K26">
        <v>2E-3</v>
      </c>
      <c r="L26">
        <v>-0.1</v>
      </c>
      <c r="M26">
        <v>-0.62</v>
      </c>
      <c r="N26">
        <v>0.38</v>
      </c>
      <c r="P26">
        <f t="shared" si="2"/>
        <v>2.0000000000000002E-5</v>
      </c>
      <c r="Q26">
        <f t="shared" si="3"/>
        <v>-1E-3</v>
      </c>
      <c r="R26">
        <f t="shared" si="4"/>
        <v>-6.1999999999999998E-3</v>
      </c>
      <c r="S26">
        <f t="shared" si="5"/>
        <v>3.8E-3</v>
      </c>
    </row>
    <row r="27" spans="1:19" x14ac:dyDescent="0.25">
      <c r="A27" s="3">
        <v>42762</v>
      </c>
      <c r="B27">
        <v>229.41999799999999</v>
      </c>
      <c r="C27">
        <v>229.58999600000001</v>
      </c>
      <c r="D27">
        <v>228.759995</v>
      </c>
      <c r="E27">
        <v>228.970001</v>
      </c>
      <c r="F27">
        <v>224.60342399999999</v>
      </c>
      <c r="G27">
        <v>59711100</v>
      </c>
      <c r="I27">
        <f t="shared" si="1"/>
        <v>-1.5710280239473872E-3</v>
      </c>
      <c r="K27">
        <v>2E-3</v>
      </c>
      <c r="L27">
        <v>-0.12</v>
      </c>
      <c r="M27">
        <v>0.03</v>
      </c>
      <c r="N27">
        <v>-0.66</v>
      </c>
      <c r="P27">
        <f t="shared" si="2"/>
        <v>2.0000000000000002E-5</v>
      </c>
      <c r="Q27">
        <f t="shared" si="3"/>
        <v>-1.1999999999999999E-3</v>
      </c>
      <c r="R27">
        <f t="shared" si="4"/>
        <v>2.9999999999999997E-4</v>
      </c>
      <c r="S27">
        <f t="shared" si="5"/>
        <v>-6.6E-3</v>
      </c>
    </row>
    <row r="28" spans="1:19" x14ac:dyDescent="0.25">
      <c r="A28" s="3">
        <v>42765</v>
      </c>
      <c r="B28">
        <v>228.16999799999999</v>
      </c>
      <c r="C28">
        <v>228.199997</v>
      </c>
      <c r="D28">
        <v>226.41000399999999</v>
      </c>
      <c r="E28">
        <v>227.550003</v>
      </c>
      <c r="F28">
        <v>223.21051</v>
      </c>
      <c r="G28">
        <v>79737300</v>
      </c>
      <c r="I28">
        <f t="shared" si="1"/>
        <v>-6.220987326423677E-3</v>
      </c>
      <c r="K28">
        <v>2E-3</v>
      </c>
      <c r="L28">
        <v>-0.68</v>
      </c>
      <c r="M28">
        <v>-0.72</v>
      </c>
      <c r="N28">
        <v>-0.42</v>
      </c>
      <c r="P28">
        <f t="shared" si="2"/>
        <v>2.0000000000000002E-5</v>
      </c>
      <c r="Q28">
        <f t="shared" si="3"/>
        <v>-6.8000000000000005E-3</v>
      </c>
      <c r="R28">
        <f t="shared" si="4"/>
        <v>-7.1999999999999998E-3</v>
      </c>
      <c r="S28">
        <f t="shared" si="5"/>
        <v>-4.1999999999999997E-3</v>
      </c>
    </row>
    <row r="29" spans="1:19" x14ac:dyDescent="0.25">
      <c r="A29" s="3">
        <v>42766</v>
      </c>
      <c r="B29">
        <v>226.979996</v>
      </c>
      <c r="C29">
        <v>227.60000600000001</v>
      </c>
      <c r="D29">
        <v>226.320007</v>
      </c>
      <c r="E29">
        <v>227.529999</v>
      </c>
      <c r="F29">
        <v>223.190887</v>
      </c>
      <c r="G29">
        <v>75880800</v>
      </c>
      <c r="I29">
        <f t="shared" si="1"/>
        <v>-8.7914212555899516E-5</v>
      </c>
      <c r="K29">
        <v>2E-3</v>
      </c>
      <c r="L29">
        <v>0</v>
      </c>
      <c r="M29">
        <v>0.88</v>
      </c>
      <c r="N29">
        <v>-0.55000000000000004</v>
      </c>
      <c r="P29">
        <f t="shared" si="2"/>
        <v>2.0000000000000002E-5</v>
      </c>
      <c r="Q29">
        <f t="shared" si="3"/>
        <v>0</v>
      </c>
      <c r="R29">
        <f t="shared" si="4"/>
        <v>8.8000000000000005E-3</v>
      </c>
      <c r="S29">
        <f t="shared" si="5"/>
        <v>-5.5000000000000005E-3</v>
      </c>
    </row>
    <row r="30" spans="1:19" x14ac:dyDescent="0.25">
      <c r="A30" s="3">
        <v>42767</v>
      </c>
      <c r="B30">
        <v>227.529999</v>
      </c>
      <c r="C30">
        <v>228.58999600000001</v>
      </c>
      <c r="D30">
        <v>226.94000199999999</v>
      </c>
      <c r="E30">
        <v>227.61999499999999</v>
      </c>
      <c r="F30">
        <v>223.27917500000001</v>
      </c>
      <c r="G30">
        <v>79117700</v>
      </c>
      <c r="I30">
        <f t="shared" si="1"/>
        <v>3.9545645329766847E-4</v>
      </c>
      <c r="K30">
        <v>2E-3</v>
      </c>
      <c r="L30">
        <v>0.04</v>
      </c>
      <c r="M30">
        <v>-0.04</v>
      </c>
      <c r="N30">
        <v>0.03</v>
      </c>
      <c r="P30">
        <f t="shared" si="2"/>
        <v>2.0000000000000002E-5</v>
      </c>
      <c r="Q30">
        <f t="shared" si="3"/>
        <v>4.0000000000000002E-4</v>
      </c>
      <c r="R30">
        <f t="shared" si="4"/>
        <v>-4.0000000000000002E-4</v>
      </c>
      <c r="S30">
        <f t="shared" si="5"/>
        <v>2.9999999999999997E-4</v>
      </c>
    </row>
    <row r="31" spans="1:19" x14ac:dyDescent="0.25">
      <c r="A31" s="3">
        <v>42768</v>
      </c>
      <c r="B31">
        <v>227.61999499999999</v>
      </c>
      <c r="C31">
        <v>228.10000600000001</v>
      </c>
      <c r="D31">
        <v>226.820007</v>
      </c>
      <c r="E31">
        <v>227.770004</v>
      </c>
      <c r="F31">
        <v>223.426331</v>
      </c>
      <c r="G31">
        <v>69657600</v>
      </c>
      <c r="I31">
        <f t="shared" si="1"/>
        <v>6.5881554603834235E-4</v>
      </c>
      <c r="K31">
        <v>2E-3</v>
      </c>
      <c r="L31">
        <v>-0.02</v>
      </c>
      <c r="M31">
        <v>-0.26</v>
      </c>
      <c r="N31">
        <v>-0.31</v>
      </c>
      <c r="P31">
        <f t="shared" si="2"/>
        <v>2.0000000000000002E-5</v>
      </c>
      <c r="Q31">
        <f t="shared" si="3"/>
        <v>-2.0000000000000001E-4</v>
      </c>
      <c r="R31">
        <f t="shared" si="4"/>
        <v>-2.5999999999999999E-3</v>
      </c>
      <c r="S31">
        <f t="shared" si="5"/>
        <v>-3.0999999999999999E-3</v>
      </c>
    </row>
    <row r="32" spans="1:19" x14ac:dyDescent="0.25">
      <c r="A32" s="3">
        <v>42769</v>
      </c>
      <c r="B32">
        <v>228.820007</v>
      </c>
      <c r="C32">
        <v>229.550003</v>
      </c>
      <c r="D32">
        <v>228.46000699999999</v>
      </c>
      <c r="E32">
        <v>229.33999600000001</v>
      </c>
      <c r="F32">
        <v>224.96637000000001</v>
      </c>
      <c r="G32">
        <v>80563200</v>
      </c>
      <c r="I32">
        <f t="shared" si="1"/>
        <v>6.8692357354580872E-3</v>
      </c>
      <c r="K32">
        <v>2E-3</v>
      </c>
      <c r="L32">
        <v>0.82</v>
      </c>
      <c r="M32">
        <v>0.55000000000000004</v>
      </c>
      <c r="N32">
        <v>0.64</v>
      </c>
      <c r="P32">
        <f t="shared" si="2"/>
        <v>2.0000000000000002E-5</v>
      </c>
      <c r="Q32">
        <f t="shared" si="3"/>
        <v>8.199999999999999E-3</v>
      </c>
      <c r="R32">
        <f t="shared" si="4"/>
        <v>5.5000000000000005E-3</v>
      </c>
      <c r="S32">
        <f t="shared" si="5"/>
        <v>6.4000000000000003E-3</v>
      </c>
    </row>
    <row r="33" spans="1:19" x14ac:dyDescent="0.25">
      <c r="A33" s="3">
        <v>42772</v>
      </c>
      <c r="B33">
        <v>228.86999499999999</v>
      </c>
      <c r="C33">
        <v>229.33000200000001</v>
      </c>
      <c r="D33">
        <v>228.53999300000001</v>
      </c>
      <c r="E33">
        <v>228.929993</v>
      </c>
      <c r="F33">
        <v>224.564178</v>
      </c>
      <c r="G33">
        <v>57790100</v>
      </c>
      <c r="I33">
        <f t="shared" si="1"/>
        <v>-1.7893517761860664E-3</v>
      </c>
      <c r="K33">
        <v>2E-3</v>
      </c>
      <c r="L33">
        <v>-0.27</v>
      </c>
      <c r="M33">
        <v>-0.56999999999999995</v>
      </c>
      <c r="N33">
        <v>-0.2</v>
      </c>
      <c r="P33">
        <f t="shared" si="2"/>
        <v>2.0000000000000002E-5</v>
      </c>
      <c r="Q33">
        <f t="shared" si="3"/>
        <v>-2.7000000000000001E-3</v>
      </c>
      <c r="R33">
        <f t="shared" si="4"/>
        <v>-5.6999999999999993E-3</v>
      </c>
      <c r="S33">
        <f t="shared" si="5"/>
        <v>-2E-3</v>
      </c>
    </row>
    <row r="34" spans="1:19" x14ac:dyDescent="0.25">
      <c r="A34" s="3">
        <v>42773</v>
      </c>
      <c r="B34">
        <v>229.38000500000001</v>
      </c>
      <c r="C34">
        <v>229.66000399999999</v>
      </c>
      <c r="D34">
        <v>228.720001</v>
      </c>
      <c r="E34">
        <v>228.94000199999999</v>
      </c>
      <c r="F34">
        <v>224.574005</v>
      </c>
      <c r="G34">
        <v>57931200</v>
      </c>
      <c r="I34">
        <f t="shared" si="1"/>
        <v>4.3719833624811161E-5</v>
      </c>
      <c r="K34">
        <v>2E-3</v>
      </c>
      <c r="L34">
        <v>-0.01</v>
      </c>
      <c r="M34">
        <v>-0.3</v>
      </c>
      <c r="N34">
        <v>-0.52</v>
      </c>
      <c r="P34">
        <f t="shared" si="2"/>
        <v>2.0000000000000002E-5</v>
      </c>
      <c r="Q34">
        <f t="shared" si="3"/>
        <v>-1E-4</v>
      </c>
      <c r="R34">
        <f t="shared" si="4"/>
        <v>-3.0000000000000001E-3</v>
      </c>
      <c r="S34">
        <f t="shared" si="5"/>
        <v>-5.1999999999999998E-3</v>
      </c>
    </row>
    <row r="35" spans="1:19" x14ac:dyDescent="0.25">
      <c r="A35" s="3">
        <v>42774</v>
      </c>
      <c r="B35">
        <v>228.94000199999999</v>
      </c>
      <c r="C35">
        <v>229.38999899999999</v>
      </c>
      <c r="D35">
        <v>228.30999800000001</v>
      </c>
      <c r="E35">
        <v>229.240005</v>
      </c>
      <c r="F35">
        <v>224.86828600000001</v>
      </c>
      <c r="G35">
        <v>51566200</v>
      </c>
      <c r="I35">
        <f t="shared" si="1"/>
        <v>1.3095422684951863E-3</v>
      </c>
      <c r="K35">
        <v>2E-3</v>
      </c>
      <c r="L35">
        <v>0.06</v>
      </c>
      <c r="M35">
        <v>-0.24</v>
      </c>
      <c r="N35">
        <v>-0.53</v>
      </c>
      <c r="P35">
        <f t="shared" si="2"/>
        <v>2.0000000000000002E-5</v>
      </c>
      <c r="Q35">
        <f t="shared" si="3"/>
        <v>5.9999999999999995E-4</v>
      </c>
      <c r="R35">
        <f t="shared" si="4"/>
        <v>-2.3999999999999998E-3</v>
      </c>
      <c r="S35">
        <f t="shared" si="5"/>
        <v>-5.3E-3</v>
      </c>
    </row>
    <row r="36" spans="1:19" x14ac:dyDescent="0.25">
      <c r="A36" s="3">
        <v>42775</v>
      </c>
      <c r="B36">
        <v>229.240005</v>
      </c>
      <c r="C36">
        <v>230.949997</v>
      </c>
      <c r="D36">
        <v>229.240005</v>
      </c>
      <c r="E36">
        <v>230.60000600000001</v>
      </c>
      <c r="F36">
        <v>226.202347</v>
      </c>
      <c r="G36">
        <v>65955200</v>
      </c>
      <c r="I36">
        <f t="shared" si="1"/>
        <v>5.9151223593002736E-3</v>
      </c>
      <c r="K36">
        <v>2E-3</v>
      </c>
      <c r="L36">
        <v>0.72</v>
      </c>
      <c r="M36">
        <v>0.7</v>
      </c>
      <c r="N36">
        <v>0.02</v>
      </c>
      <c r="P36">
        <f t="shared" si="2"/>
        <v>2.0000000000000002E-5</v>
      </c>
      <c r="Q36">
        <f t="shared" si="3"/>
        <v>7.1999999999999998E-3</v>
      </c>
      <c r="R36">
        <f t="shared" si="4"/>
        <v>6.9999999999999993E-3</v>
      </c>
      <c r="S36">
        <f t="shared" si="5"/>
        <v>2.0000000000000001E-4</v>
      </c>
    </row>
    <row r="37" spans="1:19" x14ac:dyDescent="0.25">
      <c r="A37" s="3">
        <v>42776</v>
      </c>
      <c r="B37">
        <v>231</v>
      </c>
      <c r="C37">
        <v>231.770004</v>
      </c>
      <c r="D37">
        <v>230.61999499999999</v>
      </c>
      <c r="E37">
        <v>231.509995</v>
      </c>
      <c r="F37">
        <v>227.09498600000001</v>
      </c>
      <c r="G37">
        <v>66015900</v>
      </c>
      <c r="I37">
        <f t="shared" si="1"/>
        <v>3.9384136862429375E-3</v>
      </c>
      <c r="K37">
        <v>2E-3</v>
      </c>
      <c r="L37">
        <v>0.38</v>
      </c>
      <c r="M37">
        <v>0.39</v>
      </c>
      <c r="N37">
        <v>0.12</v>
      </c>
      <c r="P37">
        <f t="shared" si="2"/>
        <v>2.0000000000000002E-5</v>
      </c>
      <c r="Q37">
        <f t="shared" si="3"/>
        <v>3.8E-3</v>
      </c>
      <c r="R37">
        <f t="shared" si="4"/>
        <v>3.9000000000000003E-3</v>
      </c>
      <c r="S37">
        <f t="shared" si="5"/>
        <v>1.1999999999999999E-3</v>
      </c>
    </row>
    <row r="38" spans="1:19" x14ac:dyDescent="0.25">
      <c r="A38" s="3">
        <v>42779</v>
      </c>
      <c r="B38">
        <v>232.08000200000001</v>
      </c>
      <c r="C38">
        <v>233.070007</v>
      </c>
      <c r="D38">
        <v>232.050003</v>
      </c>
      <c r="E38">
        <v>232.770004</v>
      </c>
      <c r="F38">
        <v>228.330963</v>
      </c>
      <c r="G38">
        <v>55182100</v>
      </c>
      <c r="I38">
        <f t="shared" si="1"/>
        <v>5.4278112180306164E-3</v>
      </c>
      <c r="K38">
        <v>2E-3</v>
      </c>
      <c r="L38">
        <v>0.49</v>
      </c>
      <c r="M38">
        <v>-0.32</v>
      </c>
      <c r="N38">
        <v>0.32</v>
      </c>
      <c r="P38">
        <f t="shared" si="2"/>
        <v>2.0000000000000002E-5</v>
      </c>
      <c r="Q38">
        <f t="shared" si="3"/>
        <v>4.8999999999999998E-3</v>
      </c>
      <c r="R38">
        <f t="shared" si="4"/>
        <v>-3.2000000000000002E-3</v>
      </c>
      <c r="S38">
        <f t="shared" si="5"/>
        <v>3.2000000000000002E-3</v>
      </c>
    </row>
    <row r="39" spans="1:19" x14ac:dyDescent="0.25">
      <c r="A39" s="3">
        <v>42780</v>
      </c>
      <c r="B39">
        <v>232.55999800000001</v>
      </c>
      <c r="C39">
        <v>233.71000699999999</v>
      </c>
      <c r="D39">
        <v>232.16000399999999</v>
      </c>
      <c r="E39">
        <v>233.699997</v>
      </c>
      <c r="F39">
        <v>229.24321</v>
      </c>
      <c r="G39">
        <v>67794500</v>
      </c>
      <c r="I39">
        <f t="shared" si="1"/>
        <v>3.9873699495292462E-3</v>
      </c>
      <c r="K39">
        <v>2E-3</v>
      </c>
      <c r="L39">
        <v>0.45</v>
      </c>
      <c r="M39">
        <v>-0.23</v>
      </c>
      <c r="N39">
        <v>0.33</v>
      </c>
      <c r="P39">
        <f t="shared" si="2"/>
        <v>2.0000000000000002E-5</v>
      </c>
      <c r="Q39">
        <f t="shared" si="3"/>
        <v>4.5000000000000005E-3</v>
      </c>
      <c r="R39">
        <f t="shared" si="4"/>
        <v>-2.3E-3</v>
      </c>
      <c r="S39">
        <f t="shared" si="5"/>
        <v>3.3E-3</v>
      </c>
    </row>
    <row r="40" spans="1:19" x14ac:dyDescent="0.25">
      <c r="A40" s="3">
        <v>42781</v>
      </c>
      <c r="B40">
        <v>233.449997</v>
      </c>
      <c r="C40">
        <v>235.13999899999999</v>
      </c>
      <c r="D40">
        <v>233.38999899999999</v>
      </c>
      <c r="E40">
        <v>234.91999799999999</v>
      </c>
      <c r="F40">
        <v>230.43995699999999</v>
      </c>
      <c r="G40">
        <v>86785800</v>
      </c>
      <c r="I40">
        <f t="shared" si="1"/>
        <v>5.2067934329404287E-3</v>
      </c>
      <c r="K40">
        <v>2E-3</v>
      </c>
      <c r="L40">
        <v>0.54</v>
      </c>
      <c r="M40">
        <v>0.19</v>
      </c>
      <c r="N40">
        <v>-0.44</v>
      </c>
      <c r="P40">
        <f t="shared" si="2"/>
        <v>2.0000000000000002E-5</v>
      </c>
      <c r="Q40">
        <f t="shared" si="3"/>
        <v>5.4000000000000003E-3</v>
      </c>
      <c r="R40">
        <f t="shared" si="4"/>
        <v>1.9E-3</v>
      </c>
      <c r="S40">
        <f t="shared" si="5"/>
        <v>-4.4000000000000003E-3</v>
      </c>
    </row>
    <row r="41" spans="1:19" x14ac:dyDescent="0.25">
      <c r="A41" s="3">
        <v>42782</v>
      </c>
      <c r="B41">
        <v>234.949997</v>
      </c>
      <c r="C41">
        <v>235.16000399999999</v>
      </c>
      <c r="D41">
        <v>233.85000600000001</v>
      </c>
      <c r="E41">
        <v>234.720001</v>
      </c>
      <c r="F41">
        <v>230.243774</v>
      </c>
      <c r="G41">
        <v>84722400</v>
      </c>
      <c r="I41">
        <f t="shared" si="1"/>
        <v>-8.5170348571524438E-4</v>
      </c>
      <c r="K41">
        <v>2E-3</v>
      </c>
      <c r="L41">
        <v>-0.16</v>
      </c>
      <c r="M41">
        <v>-0.21</v>
      </c>
      <c r="N41">
        <v>-0.03</v>
      </c>
      <c r="P41">
        <f t="shared" si="2"/>
        <v>2.0000000000000002E-5</v>
      </c>
      <c r="Q41">
        <f t="shared" si="3"/>
        <v>-1.6000000000000001E-3</v>
      </c>
      <c r="R41">
        <f t="shared" si="4"/>
        <v>-2.0999999999999999E-3</v>
      </c>
      <c r="S41">
        <f t="shared" si="5"/>
        <v>-2.9999999999999997E-4</v>
      </c>
    </row>
    <row r="42" spans="1:19" x14ac:dyDescent="0.25">
      <c r="A42" s="3">
        <v>42783</v>
      </c>
      <c r="B42">
        <v>233.949997</v>
      </c>
      <c r="C42">
        <v>235.08999600000001</v>
      </c>
      <c r="D42">
        <v>233.929993</v>
      </c>
      <c r="E42">
        <v>235.08999600000001</v>
      </c>
      <c r="F42">
        <v>230.60670500000001</v>
      </c>
      <c r="G42">
        <v>77204100</v>
      </c>
      <c r="I42">
        <f t="shared" si="1"/>
        <v>1.5750838801035089E-3</v>
      </c>
      <c r="K42">
        <v>2E-3</v>
      </c>
      <c r="L42">
        <v>0.2</v>
      </c>
      <c r="M42">
        <v>-0.01</v>
      </c>
      <c r="N42">
        <v>-0.56999999999999995</v>
      </c>
      <c r="P42">
        <f t="shared" si="2"/>
        <v>2.0000000000000002E-5</v>
      </c>
      <c r="Q42">
        <f t="shared" si="3"/>
        <v>2E-3</v>
      </c>
      <c r="R42">
        <f t="shared" si="4"/>
        <v>-1E-4</v>
      </c>
      <c r="S42">
        <f t="shared" si="5"/>
        <v>-5.6999999999999993E-3</v>
      </c>
    </row>
    <row r="43" spans="1:19" x14ac:dyDescent="0.25">
      <c r="A43" s="3">
        <v>42787</v>
      </c>
      <c r="B43">
        <v>235.520004</v>
      </c>
      <c r="C43">
        <v>236.69000199999999</v>
      </c>
      <c r="D43">
        <v>235.509995</v>
      </c>
      <c r="E43">
        <v>236.490005</v>
      </c>
      <c r="F43">
        <v>231.98001099999999</v>
      </c>
      <c r="G43">
        <v>88946100</v>
      </c>
      <c r="I43">
        <f t="shared" si="1"/>
        <v>5.9375423472989514E-3</v>
      </c>
      <c r="K43">
        <v>2E-3</v>
      </c>
      <c r="L43">
        <v>0.6</v>
      </c>
      <c r="M43">
        <v>-0.04</v>
      </c>
      <c r="N43">
        <v>0.13</v>
      </c>
      <c r="P43">
        <f t="shared" si="2"/>
        <v>2.0000000000000002E-5</v>
      </c>
      <c r="Q43">
        <f t="shared" si="3"/>
        <v>6.0000000000000001E-3</v>
      </c>
      <c r="R43">
        <f t="shared" si="4"/>
        <v>-4.0000000000000002E-4</v>
      </c>
      <c r="S43">
        <f t="shared" si="5"/>
        <v>1.2999999999999999E-3</v>
      </c>
    </row>
    <row r="44" spans="1:19" x14ac:dyDescent="0.25">
      <c r="A44" s="3">
        <v>42788</v>
      </c>
      <c r="B44">
        <v>236.020004</v>
      </c>
      <c r="C44">
        <v>236.53999300000001</v>
      </c>
      <c r="D44">
        <v>235.83000200000001</v>
      </c>
      <c r="E44">
        <v>236.279999</v>
      </c>
      <c r="F44">
        <v>231.77401699999999</v>
      </c>
      <c r="G44">
        <v>62115200</v>
      </c>
      <c r="I44">
        <f t="shared" si="1"/>
        <v>-8.8840667570161684E-4</v>
      </c>
      <c r="K44">
        <v>2E-3</v>
      </c>
      <c r="L44">
        <v>-0.15</v>
      </c>
      <c r="M44">
        <v>-0.37</v>
      </c>
      <c r="N44">
        <v>0.11</v>
      </c>
      <c r="P44">
        <f t="shared" si="2"/>
        <v>2.0000000000000002E-5</v>
      </c>
      <c r="Q44">
        <f t="shared" si="3"/>
        <v>-1.5E-3</v>
      </c>
      <c r="R44">
        <f t="shared" si="4"/>
        <v>-3.7000000000000002E-3</v>
      </c>
      <c r="S44">
        <f t="shared" si="5"/>
        <v>1.1000000000000001E-3</v>
      </c>
    </row>
    <row r="45" spans="1:19" x14ac:dyDescent="0.25">
      <c r="A45" s="3">
        <v>42789</v>
      </c>
      <c r="B45">
        <v>236.88000500000001</v>
      </c>
      <c r="C45">
        <v>236.89999399999999</v>
      </c>
      <c r="D45">
        <v>235.55999800000001</v>
      </c>
      <c r="E45">
        <v>236.44000199999999</v>
      </c>
      <c r="F45">
        <v>231.930984</v>
      </c>
      <c r="G45">
        <v>74615900</v>
      </c>
      <c r="I45">
        <f t="shared" si="1"/>
        <v>6.769462082065439E-4</v>
      </c>
      <c r="K45">
        <v>2E-3</v>
      </c>
      <c r="L45">
        <v>-0.11</v>
      </c>
      <c r="M45">
        <v>-0.68</v>
      </c>
      <c r="N45">
        <v>0.26</v>
      </c>
      <c r="P45">
        <f t="shared" si="2"/>
        <v>2.0000000000000002E-5</v>
      </c>
      <c r="Q45">
        <f t="shared" si="3"/>
        <v>-1.1000000000000001E-3</v>
      </c>
      <c r="R45">
        <f t="shared" si="4"/>
        <v>-6.8000000000000005E-3</v>
      </c>
      <c r="S45">
        <f t="shared" si="5"/>
        <v>2.5999999999999999E-3</v>
      </c>
    </row>
    <row r="46" spans="1:19" x14ac:dyDescent="0.25">
      <c r="A46" s="3">
        <v>42790</v>
      </c>
      <c r="B46">
        <v>235.46000699999999</v>
      </c>
      <c r="C46">
        <v>236.78999300000001</v>
      </c>
      <c r="D46">
        <v>235.41000399999999</v>
      </c>
      <c r="E46">
        <v>236.740005</v>
      </c>
      <c r="F46">
        <v>232.22524999999999</v>
      </c>
      <c r="G46">
        <v>82381600</v>
      </c>
      <c r="I46">
        <f t="shared" si="1"/>
        <v>1.2680292309892689E-3</v>
      </c>
      <c r="K46">
        <v>2E-3</v>
      </c>
      <c r="L46">
        <v>0.15</v>
      </c>
      <c r="M46">
        <v>0.04</v>
      </c>
      <c r="N46">
        <v>-0.92</v>
      </c>
      <c r="P46">
        <f t="shared" si="2"/>
        <v>2.0000000000000002E-5</v>
      </c>
      <c r="Q46">
        <f t="shared" si="3"/>
        <v>1.5E-3</v>
      </c>
      <c r="R46">
        <f t="shared" si="4"/>
        <v>4.0000000000000002E-4</v>
      </c>
      <c r="S46">
        <f t="shared" si="5"/>
        <v>-9.1999999999999998E-3</v>
      </c>
    </row>
    <row r="47" spans="1:19" x14ac:dyDescent="0.25">
      <c r="A47" s="3">
        <v>42793</v>
      </c>
      <c r="B47">
        <v>236.63999899999999</v>
      </c>
      <c r="C47">
        <v>237.30999800000001</v>
      </c>
      <c r="D47">
        <v>236.35000600000001</v>
      </c>
      <c r="E47">
        <v>237.11000100000001</v>
      </c>
      <c r="F47">
        <v>232.58818099999999</v>
      </c>
      <c r="G47">
        <v>56515400</v>
      </c>
      <c r="I47">
        <f t="shared" si="1"/>
        <v>1.5616590503742625E-3</v>
      </c>
      <c r="K47">
        <v>2E-3</v>
      </c>
      <c r="L47">
        <v>0.22</v>
      </c>
      <c r="M47">
        <v>0.82</v>
      </c>
      <c r="N47">
        <v>-0.34</v>
      </c>
      <c r="P47">
        <f t="shared" si="2"/>
        <v>2.0000000000000002E-5</v>
      </c>
      <c r="Q47">
        <f t="shared" si="3"/>
        <v>2.2000000000000001E-3</v>
      </c>
      <c r="R47">
        <f t="shared" si="4"/>
        <v>8.199999999999999E-3</v>
      </c>
      <c r="S47">
        <f t="shared" si="5"/>
        <v>-3.4000000000000002E-3</v>
      </c>
    </row>
    <row r="48" spans="1:19" x14ac:dyDescent="0.25">
      <c r="A48" s="3">
        <v>42794</v>
      </c>
      <c r="B48">
        <v>236.66999799999999</v>
      </c>
      <c r="C48">
        <v>236.949997</v>
      </c>
      <c r="D48">
        <v>236.020004</v>
      </c>
      <c r="E48">
        <v>236.470001</v>
      </c>
      <c r="F48">
        <v>231.96040300000001</v>
      </c>
      <c r="G48">
        <v>96961900</v>
      </c>
      <c r="I48">
        <f t="shared" si="1"/>
        <v>-2.7028184759039166E-3</v>
      </c>
      <c r="K48">
        <v>2E-3</v>
      </c>
      <c r="L48">
        <v>-0.42</v>
      </c>
      <c r="M48">
        <v>-1.38</v>
      </c>
      <c r="N48">
        <v>0.2</v>
      </c>
      <c r="P48">
        <f t="shared" si="2"/>
        <v>2.0000000000000002E-5</v>
      </c>
      <c r="Q48">
        <f t="shared" si="3"/>
        <v>-4.1999999999999997E-3</v>
      </c>
      <c r="R48">
        <f t="shared" si="4"/>
        <v>-1.38E-2</v>
      </c>
      <c r="S48">
        <f t="shared" si="5"/>
        <v>2E-3</v>
      </c>
    </row>
    <row r="49" spans="1:19" x14ac:dyDescent="0.25">
      <c r="A49" s="3">
        <v>42795</v>
      </c>
      <c r="B49">
        <v>238.38999899999999</v>
      </c>
      <c r="C49">
        <v>240.320007</v>
      </c>
      <c r="D49">
        <v>238.36999499999999</v>
      </c>
      <c r="E49">
        <v>239.779999</v>
      </c>
      <c r="F49">
        <v>235.20725999999999</v>
      </c>
      <c r="G49">
        <v>149158200</v>
      </c>
      <c r="I49">
        <f t="shared" si="1"/>
        <v>1.3900477888584162E-2</v>
      </c>
      <c r="K49">
        <v>1E-3</v>
      </c>
      <c r="L49">
        <v>1.47</v>
      </c>
      <c r="M49">
        <v>0.43</v>
      </c>
      <c r="N49">
        <v>0.72</v>
      </c>
      <c r="P49">
        <f t="shared" si="2"/>
        <v>1.0000000000000001E-5</v>
      </c>
      <c r="Q49">
        <f t="shared" si="3"/>
        <v>1.47E-2</v>
      </c>
      <c r="R49">
        <f t="shared" si="4"/>
        <v>4.3E-3</v>
      </c>
      <c r="S49">
        <f t="shared" si="5"/>
        <v>7.1999999999999998E-3</v>
      </c>
    </row>
    <row r="50" spans="1:19" x14ac:dyDescent="0.25">
      <c r="A50" s="3">
        <v>42796</v>
      </c>
      <c r="B50">
        <v>239.55999800000001</v>
      </c>
      <c r="C50">
        <v>239.570007</v>
      </c>
      <c r="D50">
        <v>238.21000699999999</v>
      </c>
      <c r="E50">
        <v>238.270004</v>
      </c>
      <c r="F50">
        <v>233.72607400000001</v>
      </c>
      <c r="G50">
        <v>70246000</v>
      </c>
      <c r="I50">
        <f t="shared" si="1"/>
        <v>-6.317330874782672E-3</v>
      </c>
      <c r="K50">
        <v>1E-3</v>
      </c>
      <c r="L50">
        <v>-0.7</v>
      </c>
      <c r="M50">
        <v>-0.53</v>
      </c>
      <c r="N50">
        <v>-0.88</v>
      </c>
      <c r="P50">
        <f t="shared" si="2"/>
        <v>1.0000000000000001E-5</v>
      </c>
      <c r="Q50">
        <f t="shared" si="3"/>
        <v>-6.9999999999999993E-3</v>
      </c>
      <c r="R50">
        <f t="shared" si="4"/>
        <v>-5.3E-3</v>
      </c>
      <c r="S50">
        <f t="shared" si="5"/>
        <v>-8.8000000000000005E-3</v>
      </c>
    </row>
    <row r="51" spans="1:19" x14ac:dyDescent="0.25">
      <c r="A51" s="3">
        <v>42797</v>
      </c>
      <c r="B51">
        <v>238.16999799999999</v>
      </c>
      <c r="C51">
        <v>238.61000100000001</v>
      </c>
      <c r="D51">
        <v>237.729996</v>
      </c>
      <c r="E51">
        <v>238.41999799999999</v>
      </c>
      <c r="F51">
        <v>233.87323000000001</v>
      </c>
      <c r="G51">
        <v>81974300</v>
      </c>
      <c r="I51">
        <f t="shared" si="1"/>
        <v>6.2931466706229013E-4</v>
      </c>
      <c r="K51">
        <v>1E-3</v>
      </c>
      <c r="L51">
        <v>0.09</v>
      </c>
      <c r="M51">
        <v>-0.21</v>
      </c>
      <c r="N51">
        <v>0.13</v>
      </c>
      <c r="P51">
        <f t="shared" si="2"/>
        <v>1.0000000000000001E-5</v>
      </c>
      <c r="Q51">
        <f t="shared" si="3"/>
        <v>8.9999999999999998E-4</v>
      </c>
      <c r="R51">
        <f t="shared" si="4"/>
        <v>-2.0999999999999999E-3</v>
      </c>
      <c r="S51">
        <f t="shared" si="5"/>
        <v>1.2999999999999999E-3</v>
      </c>
    </row>
    <row r="52" spans="1:19" x14ac:dyDescent="0.25">
      <c r="A52" s="3">
        <v>42800</v>
      </c>
      <c r="B52">
        <v>237.5</v>
      </c>
      <c r="C52">
        <v>238.11999499999999</v>
      </c>
      <c r="D52">
        <v>237.009995</v>
      </c>
      <c r="E52">
        <v>237.71000699999999</v>
      </c>
      <c r="F52">
        <v>233.17674299999999</v>
      </c>
      <c r="G52">
        <v>55391500</v>
      </c>
      <c r="I52">
        <f t="shared" si="1"/>
        <v>-2.9823431364865206E-3</v>
      </c>
      <c r="K52">
        <v>1E-3</v>
      </c>
      <c r="L52">
        <v>-0.38</v>
      </c>
      <c r="M52">
        <v>-0.36</v>
      </c>
      <c r="N52">
        <v>-0.1</v>
      </c>
      <c r="P52">
        <f t="shared" si="2"/>
        <v>1.0000000000000001E-5</v>
      </c>
      <c r="Q52">
        <f t="shared" si="3"/>
        <v>-3.8E-3</v>
      </c>
      <c r="R52">
        <f t="shared" si="4"/>
        <v>-3.5999999999999999E-3</v>
      </c>
      <c r="S52">
        <f t="shared" si="5"/>
        <v>-1E-3</v>
      </c>
    </row>
    <row r="53" spans="1:19" x14ac:dyDescent="0.25">
      <c r="A53" s="3">
        <v>42801</v>
      </c>
      <c r="B53">
        <v>237.36000100000001</v>
      </c>
      <c r="C53">
        <v>237.770004</v>
      </c>
      <c r="D53">
        <v>236.759995</v>
      </c>
      <c r="E53">
        <v>237</v>
      </c>
      <c r="F53">
        <v>232.480301</v>
      </c>
      <c r="G53">
        <v>65103700</v>
      </c>
      <c r="I53">
        <f t="shared" si="1"/>
        <v>-2.9913316296798042E-3</v>
      </c>
      <c r="K53">
        <v>1E-3</v>
      </c>
      <c r="L53">
        <v>-0.36</v>
      </c>
      <c r="M53">
        <v>-0.28999999999999998</v>
      </c>
      <c r="N53">
        <v>-0.05</v>
      </c>
      <c r="P53">
        <f t="shared" si="2"/>
        <v>1.0000000000000001E-5</v>
      </c>
      <c r="Q53">
        <f t="shared" si="3"/>
        <v>-3.5999999999999999E-3</v>
      </c>
      <c r="R53">
        <f t="shared" si="4"/>
        <v>-2.8999999999999998E-3</v>
      </c>
      <c r="S53">
        <f t="shared" si="5"/>
        <v>-5.0000000000000001E-4</v>
      </c>
    </row>
    <row r="54" spans="1:19" x14ac:dyDescent="0.25">
      <c r="A54" s="3">
        <v>42802</v>
      </c>
      <c r="B54">
        <v>237.33999600000001</v>
      </c>
      <c r="C54">
        <v>237.63999899999999</v>
      </c>
      <c r="D54">
        <v>236.39999399999999</v>
      </c>
      <c r="E54">
        <v>236.55999800000001</v>
      </c>
      <c r="F54">
        <v>232.04869099999999</v>
      </c>
      <c r="G54">
        <v>78168800</v>
      </c>
      <c r="I54">
        <f t="shared" si="1"/>
        <v>-1.858274045424117E-3</v>
      </c>
      <c r="K54">
        <v>1E-3</v>
      </c>
      <c r="L54">
        <v>-0.19</v>
      </c>
      <c r="M54">
        <v>-0.1</v>
      </c>
      <c r="N54">
        <v>-0.82</v>
      </c>
      <c r="P54">
        <f t="shared" si="2"/>
        <v>1.0000000000000001E-5</v>
      </c>
      <c r="Q54">
        <f t="shared" si="3"/>
        <v>-1.9E-3</v>
      </c>
      <c r="R54">
        <f t="shared" si="4"/>
        <v>-1E-3</v>
      </c>
      <c r="S54">
        <f t="shared" si="5"/>
        <v>-8.199999999999999E-3</v>
      </c>
    </row>
    <row r="55" spans="1:19" x14ac:dyDescent="0.25">
      <c r="A55" s="3">
        <v>42803</v>
      </c>
      <c r="B55">
        <v>236.699997</v>
      </c>
      <c r="C55">
        <v>237.240005</v>
      </c>
      <c r="D55">
        <v>235.740005</v>
      </c>
      <c r="E55">
        <v>236.86000100000001</v>
      </c>
      <c r="F55">
        <v>232.342972</v>
      </c>
      <c r="G55">
        <v>90683900</v>
      </c>
      <c r="I55">
        <f t="shared" si="1"/>
        <v>1.2673864255451084E-3</v>
      </c>
      <c r="K55">
        <v>1E-3</v>
      </c>
      <c r="L55">
        <v>0.04</v>
      </c>
      <c r="M55">
        <v>-0.46</v>
      </c>
      <c r="N55">
        <v>-0.27</v>
      </c>
      <c r="P55">
        <f t="shared" si="2"/>
        <v>1.0000000000000001E-5</v>
      </c>
      <c r="Q55">
        <f t="shared" si="3"/>
        <v>4.0000000000000002E-4</v>
      </c>
      <c r="R55">
        <f t="shared" si="4"/>
        <v>-4.5999999999999999E-3</v>
      </c>
      <c r="S55">
        <f t="shared" si="5"/>
        <v>-2.7000000000000001E-3</v>
      </c>
    </row>
    <row r="56" spans="1:19" x14ac:dyDescent="0.25">
      <c r="A56" s="3">
        <v>42804</v>
      </c>
      <c r="B56">
        <v>237.970001</v>
      </c>
      <c r="C56">
        <v>238.020004</v>
      </c>
      <c r="D56">
        <v>236.58999600000001</v>
      </c>
      <c r="E56">
        <v>237.69000199999999</v>
      </c>
      <c r="F56">
        <v>233.15715</v>
      </c>
      <c r="G56">
        <v>81991700</v>
      </c>
      <c r="I56">
        <f t="shared" si="1"/>
        <v>3.498058544329176E-3</v>
      </c>
      <c r="K56">
        <v>1E-3</v>
      </c>
      <c r="L56">
        <v>0.34</v>
      </c>
      <c r="M56">
        <v>0.1</v>
      </c>
      <c r="N56">
        <v>-0.38</v>
      </c>
      <c r="P56">
        <f t="shared" si="2"/>
        <v>1.0000000000000001E-5</v>
      </c>
      <c r="Q56">
        <f t="shared" si="3"/>
        <v>3.4000000000000002E-3</v>
      </c>
      <c r="R56">
        <f t="shared" si="4"/>
        <v>1E-3</v>
      </c>
      <c r="S56">
        <f t="shared" si="5"/>
        <v>-3.8E-3</v>
      </c>
    </row>
    <row r="57" spans="1:19" x14ac:dyDescent="0.25">
      <c r="A57" s="3">
        <v>42807</v>
      </c>
      <c r="B57">
        <v>237.61999499999999</v>
      </c>
      <c r="C57">
        <v>237.86000100000001</v>
      </c>
      <c r="D57">
        <v>237.240005</v>
      </c>
      <c r="E57">
        <v>237.80999800000001</v>
      </c>
      <c r="F57">
        <v>233.27484100000001</v>
      </c>
      <c r="G57">
        <v>57256800</v>
      </c>
      <c r="I57">
        <f t="shared" si="1"/>
        <v>5.047150475176042E-4</v>
      </c>
      <c r="K57">
        <v>1E-3</v>
      </c>
      <c r="L57">
        <v>0.13</v>
      </c>
      <c r="M57">
        <v>0.33</v>
      </c>
      <c r="N57">
        <v>-0.03</v>
      </c>
      <c r="P57">
        <f t="shared" si="2"/>
        <v>1.0000000000000001E-5</v>
      </c>
      <c r="Q57">
        <f t="shared" si="3"/>
        <v>1.2999999999999999E-3</v>
      </c>
      <c r="R57">
        <f t="shared" si="4"/>
        <v>3.3E-3</v>
      </c>
      <c r="S57">
        <f t="shared" si="5"/>
        <v>-2.9999999999999997E-4</v>
      </c>
    </row>
    <row r="58" spans="1:19" x14ac:dyDescent="0.25">
      <c r="A58" s="3">
        <v>42808</v>
      </c>
      <c r="B58">
        <v>237.179993</v>
      </c>
      <c r="C58">
        <v>237.240005</v>
      </c>
      <c r="D58">
        <v>236.19000199999999</v>
      </c>
      <c r="E58">
        <v>236.89999399999999</v>
      </c>
      <c r="F58">
        <v>232.38218699999999</v>
      </c>
      <c r="G58">
        <v>59880800</v>
      </c>
      <c r="I58">
        <f t="shared" si="1"/>
        <v>-3.8339412695017885E-3</v>
      </c>
      <c r="K58">
        <v>1E-3</v>
      </c>
      <c r="L58">
        <v>-0.36</v>
      </c>
      <c r="M58">
        <v>-0.23</v>
      </c>
      <c r="N58">
        <v>0.02</v>
      </c>
      <c r="P58">
        <f t="shared" si="2"/>
        <v>1.0000000000000001E-5</v>
      </c>
      <c r="Q58">
        <f t="shared" si="3"/>
        <v>-3.5999999999999999E-3</v>
      </c>
      <c r="R58">
        <f t="shared" si="4"/>
        <v>-2.3E-3</v>
      </c>
      <c r="S58">
        <f t="shared" si="5"/>
        <v>2.0000000000000001E-4</v>
      </c>
    </row>
    <row r="59" spans="1:19" x14ac:dyDescent="0.25">
      <c r="A59" s="3">
        <v>42809</v>
      </c>
      <c r="B59">
        <v>237.55999800000001</v>
      </c>
      <c r="C59">
        <v>239.44000199999999</v>
      </c>
      <c r="D59">
        <v>237.28999300000001</v>
      </c>
      <c r="E59">
        <v>238.949997</v>
      </c>
      <c r="F59">
        <v>234.393112</v>
      </c>
      <c r="G59">
        <v>96081800</v>
      </c>
      <c r="I59">
        <f t="shared" si="1"/>
        <v>8.616226631642146E-3</v>
      </c>
      <c r="K59">
        <v>1E-3</v>
      </c>
      <c r="L59">
        <v>0.86</v>
      </c>
      <c r="M59">
        <v>0.73</v>
      </c>
      <c r="N59">
        <v>-0.41</v>
      </c>
      <c r="P59">
        <f t="shared" si="2"/>
        <v>1.0000000000000001E-5</v>
      </c>
      <c r="Q59">
        <f t="shared" si="3"/>
        <v>8.6E-3</v>
      </c>
      <c r="R59">
        <f t="shared" si="4"/>
        <v>7.3000000000000001E-3</v>
      </c>
      <c r="S59">
        <f t="shared" si="5"/>
        <v>-4.0999999999999995E-3</v>
      </c>
    </row>
    <row r="60" spans="1:19" x14ac:dyDescent="0.25">
      <c r="A60" s="3">
        <v>42810</v>
      </c>
      <c r="B60">
        <v>239.11000100000001</v>
      </c>
      <c r="C60">
        <v>239.199997</v>
      </c>
      <c r="D60">
        <v>238.10000600000001</v>
      </c>
      <c r="E60">
        <v>238.479996</v>
      </c>
      <c r="F60">
        <v>233.932053</v>
      </c>
      <c r="G60">
        <v>78344000</v>
      </c>
      <c r="I60">
        <f t="shared" si="1"/>
        <v>-1.9688798723184612E-3</v>
      </c>
      <c r="K60">
        <v>1E-3</v>
      </c>
      <c r="L60">
        <v>-0.06</v>
      </c>
      <c r="M60">
        <v>0.45</v>
      </c>
      <c r="N60">
        <v>0.24</v>
      </c>
      <c r="P60">
        <f t="shared" si="2"/>
        <v>1.0000000000000001E-5</v>
      </c>
      <c r="Q60">
        <f t="shared" si="3"/>
        <v>-5.9999999999999995E-4</v>
      </c>
      <c r="R60">
        <f t="shared" si="4"/>
        <v>4.5000000000000005E-3</v>
      </c>
      <c r="S60">
        <f t="shared" si="5"/>
        <v>2.3999999999999998E-3</v>
      </c>
    </row>
    <row r="61" spans="1:19" x14ac:dyDescent="0.25">
      <c r="A61" s="3">
        <v>42811</v>
      </c>
      <c r="B61">
        <v>237.75</v>
      </c>
      <c r="C61">
        <v>237.970001</v>
      </c>
      <c r="D61">
        <v>237.029999</v>
      </c>
      <c r="E61">
        <v>237.029999</v>
      </c>
      <c r="F61">
        <v>233.52124000000001</v>
      </c>
      <c r="G61">
        <v>89002100</v>
      </c>
      <c r="I61">
        <f t="shared" si="1"/>
        <v>-6.0987214130445513E-3</v>
      </c>
      <c r="K61">
        <v>1E-3</v>
      </c>
      <c r="L61">
        <v>-0.08</v>
      </c>
      <c r="M61">
        <v>0.62</v>
      </c>
      <c r="N61">
        <v>-0.26</v>
      </c>
      <c r="P61">
        <f t="shared" si="2"/>
        <v>1.0000000000000001E-5</v>
      </c>
      <c r="Q61">
        <f t="shared" si="3"/>
        <v>-8.0000000000000004E-4</v>
      </c>
      <c r="R61">
        <f t="shared" si="4"/>
        <v>6.1999999999999998E-3</v>
      </c>
      <c r="S61">
        <f t="shared" si="5"/>
        <v>-2.5999999999999999E-3</v>
      </c>
    </row>
    <row r="62" spans="1:19" x14ac:dyDescent="0.25">
      <c r="A62" s="3">
        <v>42814</v>
      </c>
      <c r="B62">
        <v>237.029999</v>
      </c>
      <c r="C62">
        <v>237.36000100000001</v>
      </c>
      <c r="D62">
        <v>236.320007</v>
      </c>
      <c r="E62">
        <v>236.770004</v>
      </c>
      <c r="F62">
        <v>233.26509100000001</v>
      </c>
      <c r="G62">
        <v>52537000</v>
      </c>
      <c r="I62">
        <f t="shared" si="1"/>
        <v>-1.0974884949361021E-3</v>
      </c>
      <c r="K62">
        <v>1E-3</v>
      </c>
      <c r="L62">
        <v>-0.25</v>
      </c>
      <c r="M62">
        <v>-7.0000000000000007E-2</v>
      </c>
      <c r="N62">
        <v>-0.75</v>
      </c>
      <c r="P62">
        <f t="shared" si="2"/>
        <v>1.0000000000000001E-5</v>
      </c>
      <c r="Q62">
        <f t="shared" si="3"/>
        <v>-2.5000000000000001E-3</v>
      </c>
      <c r="R62">
        <f t="shared" si="4"/>
        <v>-7.000000000000001E-4</v>
      </c>
      <c r="S62">
        <f t="shared" si="5"/>
        <v>-7.4999999999999997E-3</v>
      </c>
    </row>
    <row r="63" spans="1:19" x14ac:dyDescent="0.25">
      <c r="A63" s="3">
        <v>42815</v>
      </c>
      <c r="B63">
        <v>237.470001</v>
      </c>
      <c r="C63">
        <v>237.61000100000001</v>
      </c>
      <c r="D63">
        <v>233.58000200000001</v>
      </c>
      <c r="E63">
        <v>233.729996</v>
      </c>
      <c r="F63">
        <v>230.270081</v>
      </c>
      <c r="G63">
        <v>131809300</v>
      </c>
      <c r="I63">
        <f t="shared" si="1"/>
        <v>-1.2922636791827686E-2</v>
      </c>
      <c r="K63">
        <v>1E-3</v>
      </c>
      <c r="L63">
        <v>-1.48</v>
      </c>
      <c r="M63">
        <v>-1.34</v>
      </c>
      <c r="N63">
        <v>-0.69</v>
      </c>
      <c r="P63">
        <f t="shared" si="2"/>
        <v>1.0000000000000001E-5</v>
      </c>
      <c r="Q63">
        <f t="shared" si="3"/>
        <v>-1.4800000000000001E-2</v>
      </c>
      <c r="R63">
        <f t="shared" si="4"/>
        <v>-1.34E-2</v>
      </c>
      <c r="S63">
        <f t="shared" si="5"/>
        <v>-6.8999999999999999E-3</v>
      </c>
    </row>
    <row r="64" spans="1:19" x14ac:dyDescent="0.25">
      <c r="A64" s="3">
        <v>42816</v>
      </c>
      <c r="B64">
        <v>233.770004</v>
      </c>
      <c r="C64">
        <v>234.61000100000001</v>
      </c>
      <c r="D64">
        <v>233.050003</v>
      </c>
      <c r="E64">
        <v>234.279999</v>
      </c>
      <c r="F64">
        <v>230.81195099999999</v>
      </c>
      <c r="G64">
        <v>97569200</v>
      </c>
      <c r="I64">
        <f t="shared" si="1"/>
        <v>2.3503910560720826E-3</v>
      </c>
      <c r="K64">
        <v>1E-3</v>
      </c>
      <c r="L64">
        <v>0.16</v>
      </c>
      <c r="M64">
        <v>-0.3</v>
      </c>
      <c r="N64">
        <v>-0.54</v>
      </c>
      <c r="P64">
        <f t="shared" si="2"/>
        <v>1.0000000000000001E-5</v>
      </c>
      <c r="Q64">
        <f t="shared" si="3"/>
        <v>1.6000000000000001E-3</v>
      </c>
      <c r="R64">
        <f t="shared" si="4"/>
        <v>-3.0000000000000001E-3</v>
      </c>
      <c r="S64">
        <f t="shared" si="5"/>
        <v>-5.4000000000000003E-3</v>
      </c>
    </row>
    <row r="65" spans="1:19" x14ac:dyDescent="0.25">
      <c r="A65" s="3">
        <v>42817</v>
      </c>
      <c r="B65">
        <v>234.279999</v>
      </c>
      <c r="C65">
        <v>235.33999600000001</v>
      </c>
      <c r="D65">
        <v>233.60000600000001</v>
      </c>
      <c r="E65">
        <v>234.029999</v>
      </c>
      <c r="F65">
        <v>230.56564299999999</v>
      </c>
      <c r="G65">
        <v>100410300</v>
      </c>
      <c r="I65">
        <f t="shared" si="1"/>
        <v>-1.0676689578097772E-3</v>
      </c>
      <c r="K65">
        <v>1E-3</v>
      </c>
      <c r="L65">
        <v>-0.03</v>
      </c>
      <c r="M65">
        <v>0.69</v>
      </c>
      <c r="N65">
        <v>0.46</v>
      </c>
      <c r="P65">
        <f t="shared" si="2"/>
        <v>1.0000000000000001E-5</v>
      </c>
      <c r="Q65">
        <f t="shared" si="3"/>
        <v>-2.9999999999999997E-4</v>
      </c>
      <c r="R65">
        <f t="shared" si="4"/>
        <v>6.8999999999999999E-3</v>
      </c>
      <c r="S65">
        <f t="shared" si="5"/>
        <v>4.5999999999999999E-3</v>
      </c>
    </row>
    <row r="66" spans="1:19" x14ac:dyDescent="0.25">
      <c r="A66" s="3">
        <v>42818</v>
      </c>
      <c r="B66">
        <v>234.38000500000001</v>
      </c>
      <c r="C66">
        <v>235.03999300000001</v>
      </c>
      <c r="D66">
        <v>232.96000699999999</v>
      </c>
      <c r="E66">
        <v>233.86000100000001</v>
      </c>
      <c r="F66">
        <v>230.39816300000001</v>
      </c>
      <c r="G66">
        <v>112504900</v>
      </c>
      <c r="I66">
        <f t="shared" si="1"/>
        <v>-7.2665800713992779E-4</v>
      </c>
      <c r="K66">
        <v>1E-3</v>
      </c>
      <c r="L66">
        <v>-0.05</v>
      </c>
      <c r="M66">
        <v>0.13</v>
      </c>
      <c r="N66">
        <v>-0.23</v>
      </c>
      <c r="P66">
        <f t="shared" si="2"/>
        <v>1.0000000000000001E-5</v>
      </c>
      <c r="Q66">
        <f t="shared" si="3"/>
        <v>-5.0000000000000001E-4</v>
      </c>
      <c r="R66">
        <f t="shared" si="4"/>
        <v>1.2999999999999999E-3</v>
      </c>
      <c r="S66">
        <f t="shared" si="5"/>
        <v>-2.3E-3</v>
      </c>
    </row>
    <row r="67" spans="1:19" x14ac:dyDescent="0.25">
      <c r="A67" s="3">
        <v>42821</v>
      </c>
      <c r="B67">
        <v>231.929993</v>
      </c>
      <c r="C67">
        <v>233.91999799999999</v>
      </c>
      <c r="D67">
        <v>231.61000100000001</v>
      </c>
      <c r="E67">
        <v>233.61999499999999</v>
      </c>
      <c r="F67">
        <v>230.16171299999999</v>
      </c>
      <c r="G67">
        <v>87454500</v>
      </c>
      <c r="I67">
        <f t="shared" si="1"/>
        <v>-1.0268076629624239E-3</v>
      </c>
      <c r="K67">
        <v>1E-3</v>
      </c>
      <c r="L67">
        <v>-0.05</v>
      </c>
      <c r="M67">
        <v>0.56000000000000005</v>
      </c>
      <c r="N67">
        <v>-0.52</v>
      </c>
      <c r="P67">
        <f t="shared" si="2"/>
        <v>1.0000000000000001E-5</v>
      </c>
      <c r="Q67">
        <f t="shared" si="3"/>
        <v>-5.0000000000000001E-4</v>
      </c>
      <c r="R67">
        <f t="shared" si="4"/>
        <v>5.6000000000000008E-3</v>
      </c>
      <c r="S67">
        <f t="shared" si="5"/>
        <v>-5.1999999999999998E-3</v>
      </c>
    </row>
    <row r="68" spans="1:19" x14ac:dyDescent="0.25">
      <c r="A68" s="3">
        <v>42822</v>
      </c>
      <c r="B68">
        <v>233.270004</v>
      </c>
      <c r="C68">
        <v>235.80999800000001</v>
      </c>
      <c r="D68">
        <v>233.13999899999999</v>
      </c>
      <c r="E68">
        <v>235.320007</v>
      </c>
      <c r="F68">
        <v>231.83654799999999</v>
      </c>
      <c r="G68">
        <v>93483900</v>
      </c>
      <c r="I68">
        <f t="shared" ref="I68:I131" si="6">LN(E68/E67)</f>
        <v>7.2504774177099985E-3</v>
      </c>
      <c r="K68">
        <v>1E-3</v>
      </c>
      <c r="L68">
        <v>0.72</v>
      </c>
      <c r="M68">
        <v>-0.15</v>
      </c>
      <c r="N68">
        <v>0.71</v>
      </c>
      <c r="P68">
        <f t="shared" ref="P68:P131" si="7">K68/100</f>
        <v>1.0000000000000001E-5</v>
      </c>
      <c r="Q68">
        <f t="shared" ref="Q68:Q131" si="8">L68/100</f>
        <v>7.1999999999999998E-3</v>
      </c>
      <c r="R68">
        <f t="shared" ref="R68:R131" si="9">M68/100</f>
        <v>-1.5E-3</v>
      </c>
      <c r="S68">
        <f t="shared" ref="S68:S131" si="10">N68/100</f>
        <v>7.0999999999999995E-3</v>
      </c>
    </row>
    <row r="69" spans="1:19" x14ac:dyDescent="0.25">
      <c r="A69" s="3">
        <v>42823</v>
      </c>
      <c r="B69">
        <v>234.990005</v>
      </c>
      <c r="C69">
        <v>235.80999800000001</v>
      </c>
      <c r="D69">
        <v>234.729996</v>
      </c>
      <c r="E69">
        <v>235.53999300000001</v>
      </c>
      <c r="F69">
        <v>232.05328399999999</v>
      </c>
      <c r="G69">
        <v>61950400</v>
      </c>
      <c r="I69">
        <f t="shared" si="6"/>
        <v>9.3440095147566253E-4</v>
      </c>
      <c r="K69">
        <v>1E-3</v>
      </c>
      <c r="L69">
        <v>0.18</v>
      </c>
      <c r="M69">
        <v>0.39</v>
      </c>
      <c r="N69">
        <v>-0.06</v>
      </c>
      <c r="P69">
        <f t="shared" si="7"/>
        <v>1.0000000000000001E-5</v>
      </c>
      <c r="Q69">
        <f t="shared" si="8"/>
        <v>1.8E-3</v>
      </c>
      <c r="R69">
        <f t="shared" si="9"/>
        <v>3.9000000000000003E-3</v>
      </c>
      <c r="S69">
        <f t="shared" si="10"/>
        <v>-5.9999999999999995E-4</v>
      </c>
    </row>
    <row r="70" spans="1:19" x14ac:dyDescent="0.25">
      <c r="A70" s="3">
        <v>42824</v>
      </c>
      <c r="B70">
        <v>235.470001</v>
      </c>
      <c r="C70">
        <v>236.520004</v>
      </c>
      <c r="D70">
        <v>235.270004</v>
      </c>
      <c r="E70">
        <v>236.28999300000001</v>
      </c>
      <c r="F70">
        <v>232.792191</v>
      </c>
      <c r="G70">
        <v>56737900</v>
      </c>
      <c r="I70">
        <f t="shared" si="6"/>
        <v>3.1791138924040737E-3</v>
      </c>
      <c r="K70">
        <v>1E-3</v>
      </c>
      <c r="L70">
        <v>0.36</v>
      </c>
      <c r="M70">
        <v>0.33</v>
      </c>
      <c r="N70">
        <v>0.92</v>
      </c>
      <c r="P70">
        <f t="shared" si="7"/>
        <v>1.0000000000000001E-5</v>
      </c>
      <c r="Q70">
        <f t="shared" si="8"/>
        <v>3.5999999999999999E-3</v>
      </c>
      <c r="R70">
        <f t="shared" si="9"/>
        <v>3.3E-3</v>
      </c>
      <c r="S70">
        <f t="shared" si="10"/>
        <v>9.1999999999999998E-3</v>
      </c>
    </row>
    <row r="71" spans="1:19" x14ac:dyDescent="0.25">
      <c r="A71" s="3">
        <v>42825</v>
      </c>
      <c r="B71">
        <v>235.89999399999999</v>
      </c>
      <c r="C71">
        <v>236.509995</v>
      </c>
      <c r="D71">
        <v>235.679993</v>
      </c>
      <c r="E71">
        <v>235.740005</v>
      </c>
      <c r="F71">
        <v>232.25035099999999</v>
      </c>
      <c r="G71">
        <v>73733100</v>
      </c>
      <c r="I71">
        <f t="shared" si="6"/>
        <v>-2.3303105786317952E-3</v>
      </c>
      <c r="K71">
        <v>1E-3</v>
      </c>
      <c r="L71">
        <v>-0.16</v>
      </c>
      <c r="M71">
        <v>0.56999999999999995</v>
      </c>
      <c r="N71">
        <v>-0.3</v>
      </c>
      <c r="P71">
        <f t="shared" si="7"/>
        <v>1.0000000000000001E-5</v>
      </c>
      <c r="Q71">
        <f t="shared" si="8"/>
        <v>-1.6000000000000001E-3</v>
      </c>
      <c r="R71">
        <f t="shared" si="9"/>
        <v>5.6999999999999993E-3</v>
      </c>
      <c r="S71">
        <f t="shared" si="10"/>
        <v>-3.0000000000000001E-3</v>
      </c>
    </row>
    <row r="72" spans="1:19" x14ac:dyDescent="0.25">
      <c r="A72" s="3">
        <v>42828</v>
      </c>
      <c r="B72">
        <v>235.800003</v>
      </c>
      <c r="C72">
        <v>236.029999</v>
      </c>
      <c r="D72">
        <v>233.91000399999999</v>
      </c>
      <c r="E72">
        <v>235.33000200000001</v>
      </c>
      <c r="F72">
        <v>231.846405</v>
      </c>
      <c r="G72">
        <v>85546500</v>
      </c>
      <c r="I72">
        <f t="shared" si="6"/>
        <v>-1.740731090657965E-3</v>
      </c>
      <c r="K72">
        <v>3.0000000000000001E-3</v>
      </c>
      <c r="L72">
        <v>-0.28000000000000003</v>
      </c>
      <c r="M72">
        <v>-1.1000000000000001</v>
      </c>
      <c r="N72">
        <v>-0.11</v>
      </c>
      <c r="P72">
        <f t="shared" si="7"/>
        <v>3.0000000000000001E-5</v>
      </c>
      <c r="Q72">
        <f t="shared" si="8"/>
        <v>-2.8000000000000004E-3</v>
      </c>
      <c r="R72">
        <f t="shared" si="9"/>
        <v>-1.1000000000000001E-2</v>
      </c>
      <c r="S72">
        <f t="shared" si="10"/>
        <v>-1.1000000000000001E-3</v>
      </c>
    </row>
    <row r="73" spans="1:19" x14ac:dyDescent="0.25">
      <c r="A73" s="3">
        <v>42829</v>
      </c>
      <c r="B73">
        <v>235</v>
      </c>
      <c r="C73">
        <v>235.58000200000001</v>
      </c>
      <c r="D73">
        <v>234.55999800000001</v>
      </c>
      <c r="E73">
        <v>235.479996</v>
      </c>
      <c r="F73">
        <v>231.99417099999999</v>
      </c>
      <c r="G73">
        <v>56466200</v>
      </c>
      <c r="I73">
        <f t="shared" si="6"/>
        <v>6.3717425590736855E-4</v>
      </c>
      <c r="K73">
        <v>3.0000000000000001E-3</v>
      </c>
      <c r="L73">
        <v>0.05</v>
      </c>
      <c r="M73">
        <v>-0.23</v>
      </c>
      <c r="N73">
        <v>0.31</v>
      </c>
      <c r="P73">
        <f t="shared" si="7"/>
        <v>3.0000000000000001E-5</v>
      </c>
      <c r="Q73">
        <f t="shared" si="8"/>
        <v>5.0000000000000001E-4</v>
      </c>
      <c r="R73">
        <f t="shared" si="9"/>
        <v>-2.3E-3</v>
      </c>
      <c r="S73">
        <f t="shared" si="10"/>
        <v>3.0999999999999999E-3</v>
      </c>
    </row>
    <row r="74" spans="1:19" x14ac:dyDescent="0.25">
      <c r="A74" s="3">
        <v>42830</v>
      </c>
      <c r="B74">
        <v>236.259995</v>
      </c>
      <c r="C74">
        <v>237.38999899999999</v>
      </c>
      <c r="D74">
        <v>234.53999300000001</v>
      </c>
      <c r="E74">
        <v>234.779999</v>
      </c>
      <c r="F74">
        <v>231.30453499999999</v>
      </c>
      <c r="G74">
        <v>108800600</v>
      </c>
      <c r="I74">
        <f t="shared" si="6"/>
        <v>-2.9770659824103337E-3</v>
      </c>
      <c r="K74">
        <v>3.0000000000000001E-3</v>
      </c>
      <c r="L74">
        <v>-0.44</v>
      </c>
      <c r="M74">
        <v>-0.79</v>
      </c>
      <c r="N74">
        <v>-0.31</v>
      </c>
      <c r="P74">
        <f t="shared" si="7"/>
        <v>3.0000000000000001E-5</v>
      </c>
      <c r="Q74">
        <f t="shared" si="8"/>
        <v>-4.4000000000000003E-3</v>
      </c>
      <c r="R74">
        <f t="shared" si="9"/>
        <v>-7.9000000000000008E-3</v>
      </c>
      <c r="S74">
        <f t="shared" si="10"/>
        <v>-3.0999999999999999E-3</v>
      </c>
    </row>
    <row r="75" spans="1:19" x14ac:dyDescent="0.25">
      <c r="A75" s="3">
        <v>42831</v>
      </c>
      <c r="B75">
        <v>234.94000199999999</v>
      </c>
      <c r="C75">
        <v>236.03999300000001</v>
      </c>
      <c r="D75">
        <v>234.429993</v>
      </c>
      <c r="E75">
        <v>235.44000199999999</v>
      </c>
      <c r="F75">
        <v>231.95478800000001</v>
      </c>
      <c r="G75">
        <v>69135800</v>
      </c>
      <c r="I75">
        <f t="shared" si="6"/>
        <v>2.8072112288810083E-3</v>
      </c>
      <c r="K75">
        <v>3.0000000000000001E-3</v>
      </c>
      <c r="L75">
        <v>0.32</v>
      </c>
      <c r="M75">
        <v>0.69</v>
      </c>
      <c r="N75">
        <v>0.5</v>
      </c>
      <c r="P75">
        <f t="shared" si="7"/>
        <v>3.0000000000000001E-5</v>
      </c>
      <c r="Q75">
        <f t="shared" si="8"/>
        <v>3.2000000000000002E-3</v>
      </c>
      <c r="R75">
        <f t="shared" si="9"/>
        <v>6.8999999999999999E-3</v>
      </c>
      <c r="S75">
        <f t="shared" si="10"/>
        <v>5.0000000000000001E-3</v>
      </c>
    </row>
    <row r="76" spans="1:19" x14ac:dyDescent="0.25">
      <c r="A76" s="3">
        <v>42832</v>
      </c>
      <c r="B76">
        <v>235.14999399999999</v>
      </c>
      <c r="C76">
        <v>236</v>
      </c>
      <c r="D76">
        <v>234.63999899999999</v>
      </c>
      <c r="E76">
        <v>235.199997</v>
      </c>
      <c r="F76">
        <v>231.718323</v>
      </c>
      <c r="G76">
        <v>74412300</v>
      </c>
      <c r="I76">
        <f t="shared" si="6"/>
        <v>-1.0199091505808137E-3</v>
      </c>
      <c r="K76">
        <v>3.0000000000000001E-3</v>
      </c>
      <c r="L76">
        <v>-0.08</v>
      </c>
      <c r="M76">
        <v>0.14000000000000001</v>
      </c>
      <c r="N76">
        <v>-0.26</v>
      </c>
      <c r="P76">
        <f t="shared" si="7"/>
        <v>3.0000000000000001E-5</v>
      </c>
      <c r="Q76">
        <f t="shared" si="8"/>
        <v>-8.0000000000000004E-4</v>
      </c>
      <c r="R76">
        <f t="shared" si="9"/>
        <v>1.4000000000000002E-3</v>
      </c>
      <c r="S76">
        <f t="shared" si="10"/>
        <v>-2.5999999999999999E-3</v>
      </c>
    </row>
    <row r="77" spans="1:19" x14ac:dyDescent="0.25">
      <c r="A77" s="3">
        <v>42835</v>
      </c>
      <c r="B77">
        <v>235.36000100000001</v>
      </c>
      <c r="C77">
        <v>236.259995</v>
      </c>
      <c r="D77">
        <v>234.729996</v>
      </c>
      <c r="E77">
        <v>235.33999600000001</v>
      </c>
      <c r="F77">
        <v>231.85626199999999</v>
      </c>
      <c r="G77">
        <v>67615300</v>
      </c>
      <c r="I77">
        <f t="shared" si="6"/>
        <v>5.9505676972734193E-4</v>
      </c>
      <c r="K77">
        <v>3.0000000000000001E-3</v>
      </c>
      <c r="L77">
        <v>0.08</v>
      </c>
      <c r="M77">
        <v>0.1</v>
      </c>
      <c r="N77">
        <v>0.1</v>
      </c>
      <c r="P77">
        <f t="shared" si="7"/>
        <v>3.0000000000000001E-5</v>
      </c>
      <c r="Q77">
        <f t="shared" si="8"/>
        <v>8.0000000000000004E-4</v>
      </c>
      <c r="R77">
        <f t="shared" si="9"/>
        <v>1E-3</v>
      </c>
      <c r="S77">
        <f t="shared" si="10"/>
        <v>1E-3</v>
      </c>
    </row>
    <row r="78" spans="1:19" x14ac:dyDescent="0.25">
      <c r="A78" s="3">
        <v>42836</v>
      </c>
      <c r="B78">
        <v>234.89999399999999</v>
      </c>
      <c r="C78">
        <v>235.179993</v>
      </c>
      <c r="D78">
        <v>233.33999600000001</v>
      </c>
      <c r="E78">
        <v>235.05999800000001</v>
      </c>
      <c r="F78">
        <v>231.580399</v>
      </c>
      <c r="G78">
        <v>88045300</v>
      </c>
      <c r="I78">
        <f t="shared" si="6"/>
        <v>-1.190467842854965E-3</v>
      </c>
      <c r="K78">
        <v>3.0000000000000001E-3</v>
      </c>
      <c r="L78">
        <v>-0.05</v>
      </c>
      <c r="M78">
        <v>0.81</v>
      </c>
      <c r="N78">
        <v>0.25</v>
      </c>
      <c r="P78">
        <f t="shared" si="7"/>
        <v>3.0000000000000001E-5</v>
      </c>
      <c r="Q78">
        <f t="shared" si="8"/>
        <v>-5.0000000000000001E-4</v>
      </c>
      <c r="R78">
        <f t="shared" si="9"/>
        <v>8.1000000000000013E-3</v>
      </c>
      <c r="S78">
        <f t="shared" si="10"/>
        <v>2.5000000000000001E-3</v>
      </c>
    </row>
    <row r="79" spans="1:19" x14ac:dyDescent="0.25">
      <c r="A79" s="3">
        <v>42837</v>
      </c>
      <c r="B79">
        <v>234.740005</v>
      </c>
      <c r="C79">
        <v>234.96000699999999</v>
      </c>
      <c r="D79">
        <v>233.770004</v>
      </c>
      <c r="E79">
        <v>234.029999</v>
      </c>
      <c r="F79">
        <v>230.56564299999999</v>
      </c>
      <c r="G79">
        <v>81864400</v>
      </c>
      <c r="I79">
        <f t="shared" si="6"/>
        <v>-4.3914842008671798E-3</v>
      </c>
      <c r="K79">
        <v>3.0000000000000001E-3</v>
      </c>
      <c r="L79">
        <v>-0.49</v>
      </c>
      <c r="M79">
        <v>-0.85</v>
      </c>
      <c r="N79">
        <v>-0.54</v>
      </c>
      <c r="P79">
        <f t="shared" si="7"/>
        <v>3.0000000000000001E-5</v>
      </c>
      <c r="Q79">
        <f t="shared" si="8"/>
        <v>-4.8999999999999998E-3</v>
      </c>
      <c r="R79">
        <f t="shared" si="9"/>
        <v>-8.5000000000000006E-3</v>
      </c>
      <c r="S79">
        <f t="shared" si="10"/>
        <v>-5.4000000000000003E-3</v>
      </c>
    </row>
    <row r="80" spans="1:19" x14ac:dyDescent="0.25">
      <c r="A80" s="3">
        <v>42838</v>
      </c>
      <c r="B80">
        <v>233.63999899999999</v>
      </c>
      <c r="C80">
        <v>234.490005</v>
      </c>
      <c r="D80">
        <v>232.509995</v>
      </c>
      <c r="E80">
        <v>232.509995</v>
      </c>
      <c r="F80">
        <v>229.06814600000001</v>
      </c>
      <c r="G80">
        <v>92880400</v>
      </c>
      <c r="I80">
        <f t="shared" si="6"/>
        <v>-6.5160946446634243E-3</v>
      </c>
      <c r="K80">
        <v>3.0000000000000001E-3</v>
      </c>
      <c r="L80">
        <v>-0.75</v>
      </c>
      <c r="M80">
        <v>-0.23</v>
      </c>
      <c r="N80">
        <v>-0.79</v>
      </c>
      <c r="P80">
        <f t="shared" si="7"/>
        <v>3.0000000000000001E-5</v>
      </c>
      <c r="Q80">
        <f t="shared" si="8"/>
        <v>-7.4999999999999997E-3</v>
      </c>
      <c r="R80">
        <f t="shared" si="9"/>
        <v>-2.3E-3</v>
      </c>
      <c r="S80">
        <f t="shared" si="10"/>
        <v>-7.9000000000000008E-3</v>
      </c>
    </row>
    <row r="81" spans="1:19" x14ac:dyDescent="0.25">
      <c r="A81" s="3">
        <v>42842</v>
      </c>
      <c r="B81">
        <v>233.11000100000001</v>
      </c>
      <c r="C81">
        <v>234.570007</v>
      </c>
      <c r="D81">
        <v>232.88000500000001</v>
      </c>
      <c r="E81">
        <v>234.570007</v>
      </c>
      <c r="F81">
        <v>231.09767199999999</v>
      </c>
      <c r="G81">
        <v>68405400</v>
      </c>
      <c r="I81">
        <f t="shared" si="6"/>
        <v>8.8208672956584869E-3</v>
      </c>
      <c r="K81">
        <v>3.0000000000000001E-3</v>
      </c>
      <c r="L81">
        <v>0.89</v>
      </c>
      <c r="M81">
        <v>0.24</v>
      </c>
      <c r="N81">
        <v>0.22</v>
      </c>
      <c r="P81">
        <f t="shared" si="7"/>
        <v>3.0000000000000001E-5</v>
      </c>
      <c r="Q81">
        <f t="shared" si="8"/>
        <v>8.8999999999999999E-3</v>
      </c>
      <c r="R81">
        <f t="shared" si="9"/>
        <v>2.3999999999999998E-3</v>
      </c>
      <c r="S81">
        <f t="shared" si="10"/>
        <v>2.2000000000000001E-3</v>
      </c>
    </row>
    <row r="82" spans="1:19" x14ac:dyDescent="0.25">
      <c r="A82" s="3">
        <v>42843</v>
      </c>
      <c r="B82">
        <v>233.720001</v>
      </c>
      <c r="C82">
        <v>234.490005</v>
      </c>
      <c r="D82">
        <v>233.08000200000001</v>
      </c>
      <c r="E82">
        <v>233.86999499999999</v>
      </c>
      <c r="F82">
        <v>230.408005</v>
      </c>
      <c r="G82">
        <v>83225800</v>
      </c>
      <c r="I82">
        <f t="shared" si="6"/>
        <v>-2.9886966017908041E-3</v>
      </c>
      <c r="K82">
        <v>3.0000000000000001E-3</v>
      </c>
      <c r="L82">
        <v>-0.25</v>
      </c>
      <c r="M82">
        <v>0.36</v>
      </c>
      <c r="N82">
        <v>-0.16</v>
      </c>
      <c r="P82">
        <f t="shared" si="7"/>
        <v>3.0000000000000001E-5</v>
      </c>
      <c r="Q82">
        <f t="shared" si="8"/>
        <v>-2.5000000000000001E-3</v>
      </c>
      <c r="R82">
        <f t="shared" si="9"/>
        <v>3.5999999999999999E-3</v>
      </c>
      <c r="S82">
        <f t="shared" si="10"/>
        <v>-1.6000000000000001E-3</v>
      </c>
    </row>
    <row r="83" spans="1:19" x14ac:dyDescent="0.25">
      <c r="A83" s="3">
        <v>42844</v>
      </c>
      <c r="B83">
        <v>234.520004</v>
      </c>
      <c r="C83">
        <v>234.949997</v>
      </c>
      <c r="D83">
        <v>233.179993</v>
      </c>
      <c r="E83">
        <v>233.44000199999999</v>
      </c>
      <c r="F83">
        <v>229.98438999999999</v>
      </c>
      <c r="G83">
        <v>68699900</v>
      </c>
      <c r="I83">
        <f t="shared" si="6"/>
        <v>-1.8402907025919415E-3</v>
      </c>
      <c r="K83">
        <v>3.0000000000000001E-3</v>
      </c>
      <c r="L83">
        <v>-0.08</v>
      </c>
      <c r="M83">
        <v>0.6</v>
      </c>
      <c r="N83">
        <v>-0.39</v>
      </c>
      <c r="P83">
        <f t="shared" si="7"/>
        <v>3.0000000000000001E-5</v>
      </c>
      <c r="Q83">
        <f t="shared" si="8"/>
        <v>-8.0000000000000004E-4</v>
      </c>
      <c r="R83">
        <f t="shared" si="9"/>
        <v>6.0000000000000001E-3</v>
      </c>
      <c r="S83">
        <f t="shared" si="10"/>
        <v>-3.9000000000000003E-3</v>
      </c>
    </row>
    <row r="84" spans="1:19" x14ac:dyDescent="0.25">
      <c r="A84" s="3">
        <v>42845</v>
      </c>
      <c r="B84">
        <v>234.14999399999999</v>
      </c>
      <c r="C84">
        <v>235.85000600000001</v>
      </c>
      <c r="D84">
        <v>233.779999</v>
      </c>
      <c r="E84">
        <v>235.33999600000001</v>
      </c>
      <c r="F84">
        <v>231.85626199999999</v>
      </c>
      <c r="G84">
        <v>92572200</v>
      </c>
      <c r="I84">
        <f t="shared" si="6"/>
        <v>8.1061666971095868E-3</v>
      </c>
      <c r="K84">
        <v>3.0000000000000001E-3</v>
      </c>
      <c r="L84">
        <v>0.83</v>
      </c>
      <c r="M84">
        <v>0.52</v>
      </c>
      <c r="N84">
        <v>0.27</v>
      </c>
      <c r="P84">
        <f t="shared" si="7"/>
        <v>3.0000000000000001E-5</v>
      </c>
      <c r="Q84">
        <f t="shared" si="8"/>
        <v>8.3000000000000001E-3</v>
      </c>
      <c r="R84">
        <f t="shared" si="9"/>
        <v>5.1999999999999998E-3</v>
      </c>
      <c r="S84">
        <f t="shared" si="10"/>
        <v>2.7000000000000001E-3</v>
      </c>
    </row>
    <row r="85" spans="1:19" x14ac:dyDescent="0.25">
      <c r="A85" s="3">
        <v>42846</v>
      </c>
      <c r="B85">
        <v>235.25</v>
      </c>
      <c r="C85">
        <v>235.30999800000001</v>
      </c>
      <c r="D85">
        <v>234.13000500000001</v>
      </c>
      <c r="E85">
        <v>234.58999600000001</v>
      </c>
      <c r="F85">
        <v>231.11734000000001</v>
      </c>
      <c r="G85">
        <v>110389800</v>
      </c>
      <c r="I85">
        <f t="shared" si="6"/>
        <v>-3.1919675252007509E-3</v>
      </c>
      <c r="K85">
        <v>3.0000000000000001E-3</v>
      </c>
      <c r="L85">
        <v>-0.28000000000000003</v>
      </c>
      <c r="M85">
        <v>0.1</v>
      </c>
      <c r="N85">
        <v>-0.14000000000000001</v>
      </c>
      <c r="P85">
        <f t="shared" si="7"/>
        <v>3.0000000000000001E-5</v>
      </c>
      <c r="Q85">
        <f t="shared" si="8"/>
        <v>-2.8000000000000004E-3</v>
      </c>
      <c r="R85">
        <f t="shared" si="9"/>
        <v>1E-3</v>
      </c>
      <c r="S85">
        <f t="shared" si="10"/>
        <v>-1.4000000000000002E-3</v>
      </c>
    </row>
    <row r="86" spans="1:19" x14ac:dyDescent="0.25">
      <c r="A86" s="3">
        <v>42849</v>
      </c>
      <c r="B86">
        <v>237.179993</v>
      </c>
      <c r="C86">
        <v>237.41000399999999</v>
      </c>
      <c r="D86">
        <v>234.55999800000001</v>
      </c>
      <c r="E86">
        <v>237.16999799999999</v>
      </c>
      <c r="F86">
        <v>233.659164</v>
      </c>
      <c r="G86">
        <v>119209900</v>
      </c>
      <c r="I86">
        <f t="shared" si="6"/>
        <v>1.0937882630136932E-2</v>
      </c>
      <c r="K86">
        <v>3.0000000000000001E-3</v>
      </c>
      <c r="L86">
        <v>1.18</v>
      </c>
      <c r="M86">
        <v>0.17</v>
      </c>
      <c r="N86">
        <v>0.51</v>
      </c>
      <c r="P86">
        <f t="shared" si="7"/>
        <v>3.0000000000000001E-5</v>
      </c>
      <c r="Q86">
        <f t="shared" si="8"/>
        <v>1.18E-2</v>
      </c>
      <c r="R86">
        <f t="shared" si="9"/>
        <v>1.7000000000000001E-3</v>
      </c>
      <c r="S86">
        <f t="shared" si="10"/>
        <v>5.1000000000000004E-3</v>
      </c>
    </row>
    <row r="87" spans="1:19" x14ac:dyDescent="0.25">
      <c r="A87" s="3">
        <v>42850</v>
      </c>
      <c r="B87">
        <v>237.91000399999999</v>
      </c>
      <c r="C87">
        <v>238.949997</v>
      </c>
      <c r="D87">
        <v>237.80999800000001</v>
      </c>
      <c r="E87">
        <v>238.550003</v>
      </c>
      <c r="F87">
        <v>235.01873800000001</v>
      </c>
      <c r="G87">
        <v>76698300</v>
      </c>
      <c r="I87">
        <f t="shared" si="6"/>
        <v>5.8017693940625994E-3</v>
      </c>
      <c r="K87">
        <v>3.0000000000000001E-3</v>
      </c>
      <c r="L87">
        <v>0.66</v>
      </c>
      <c r="M87">
        <v>0.36</v>
      </c>
      <c r="N87">
        <v>-0.05</v>
      </c>
      <c r="P87">
        <f t="shared" si="7"/>
        <v>3.0000000000000001E-5</v>
      </c>
      <c r="Q87">
        <f t="shared" si="8"/>
        <v>6.6E-3</v>
      </c>
      <c r="R87">
        <f t="shared" si="9"/>
        <v>3.5999999999999999E-3</v>
      </c>
      <c r="S87">
        <f t="shared" si="10"/>
        <v>-5.0000000000000001E-4</v>
      </c>
    </row>
    <row r="88" spans="1:19" x14ac:dyDescent="0.25">
      <c r="A88" s="3">
        <v>42851</v>
      </c>
      <c r="B88">
        <v>238.509995</v>
      </c>
      <c r="C88">
        <v>239.529999</v>
      </c>
      <c r="D88">
        <v>238.35000600000001</v>
      </c>
      <c r="E88">
        <v>238.39999399999999</v>
      </c>
      <c r="F88">
        <v>234.87095600000001</v>
      </c>
      <c r="G88">
        <v>84702500</v>
      </c>
      <c r="I88">
        <f t="shared" si="6"/>
        <v>-6.2903451468674829E-4</v>
      </c>
      <c r="K88">
        <v>3.0000000000000001E-3</v>
      </c>
      <c r="L88">
        <v>0.04</v>
      </c>
      <c r="M88">
        <v>0.7</v>
      </c>
      <c r="N88">
        <v>0.31</v>
      </c>
      <c r="P88">
        <f t="shared" si="7"/>
        <v>3.0000000000000001E-5</v>
      </c>
      <c r="Q88">
        <f t="shared" si="8"/>
        <v>4.0000000000000002E-4</v>
      </c>
      <c r="R88">
        <f t="shared" si="9"/>
        <v>6.9999999999999993E-3</v>
      </c>
      <c r="S88">
        <f t="shared" si="10"/>
        <v>3.0999999999999999E-3</v>
      </c>
    </row>
    <row r="89" spans="1:19" x14ac:dyDescent="0.25">
      <c r="A89" s="3">
        <v>42852</v>
      </c>
      <c r="B89">
        <v>238.770004</v>
      </c>
      <c r="C89">
        <v>238.949997</v>
      </c>
      <c r="D89">
        <v>237.979996</v>
      </c>
      <c r="E89">
        <v>238.60000600000001</v>
      </c>
      <c r="F89">
        <v>235.06800799999999</v>
      </c>
      <c r="G89">
        <v>57410300</v>
      </c>
      <c r="I89">
        <f t="shared" si="6"/>
        <v>8.3862478709525947E-4</v>
      </c>
      <c r="K89">
        <v>3.0000000000000001E-3</v>
      </c>
      <c r="L89">
        <v>0.05</v>
      </c>
      <c r="M89">
        <v>-0.13</v>
      </c>
      <c r="N89">
        <v>-0.96</v>
      </c>
      <c r="P89">
        <f t="shared" si="7"/>
        <v>3.0000000000000001E-5</v>
      </c>
      <c r="Q89">
        <f t="shared" si="8"/>
        <v>5.0000000000000001E-4</v>
      </c>
      <c r="R89">
        <f t="shared" si="9"/>
        <v>-1.2999999999999999E-3</v>
      </c>
      <c r="S89">
        <f t="shared" si="10"/>
        <v>-9.5999999999999992E-3</v>
      </c>
    </row>
    <row r="90" spans="1:19" x14ac:dyDescent="0.25">
      <c r="A90" s="3">
        <v>42853</v>
      </c>
      <c r="B90">
        <v>238.89999399999999</v>
      </c>
      <c r="C90">
        <v>238.929993</v>
      </c>
      <c r="D90">
        <v>237.929993</v>
      </c>
      <c r="E90">
        <v>238.08000200000001</v>
      </c>
      <c r="F90">
        <v>234.555679</v>
      </c>
      <c r="G90">
        <v>53247400</v>
      </c>
      <c r="I90">
        <f t="shared" si="6"/>
        <v>-2.1817747652397839E-3</v>
      </c>
      <c r="K90">
        <v>3.0000000000000001E-3</v>
      </c>
      <c r="L90">
        <v>-0.3</v>
      </c>
      <c r="M90">
        <v>-0.67</v>
      </c>
      <c r="N90">
        <v>-0.6</v>
      </c>
      <c r="P90">
        <f t="shared" si="7"/>
        <v>3.0000000000000001E-5</v>
      </c>
      <c r="Q90">
        <f t="shared" si="8"/>
        <v>-3.0000000000000001E-3</v>
      </c>
      <c r="R90">
        <f t="shared" si="9"/>
        <v>-6.7000000000000002E-3</v>
      </c>
      <c r="S90">
        <f t="shared" si="10"/>
        <v>-6.0000000000000001E-3</v>
      </c>
    </row>
    <row r="91" spans="1:19" x14ac:dyDescent="0.25">
      <c r="A91" s="3">
        <v>42856</v>
      </c>
      <c r="B91">
        <v>238.679993</v>
      </c>
      <c r="C91">
        <v>239.16999799999999</v>
      </c>
      <c r="D91">
        <v>238.199997</v>
      </c>
      <c r="E91">
        <v>238.679993</v>
      </c>
      <c r="F91">
        <v>235.146805</v>
      </c>
      <c r="G91">
        <v>66882500</v>
      </c>
      <c r="I91">
        <f t="shared" si="6"/>
        <v>2.5169532806454229E-3</v>
      </c>
      <c r="K91">
        <v>3.0000000000000001E-3</v>
      </c>
      <c r="L91">
        <v>0.21</v>
      </c>
      <c r="M91">
        <v>0.27</v>
      </c>
      <c r="N91">
        <v>-0.13</v>
      </c>
      <c r="P91">
        <f t="shared" si="7"/>
        <v>3.0000000000000001E-5</v>
      </c>
      <c r="Q91">
        <f t="shared" si="8"/>
        <v>2.0999999999999999E-3</v>
      </c>
      <c r="R91">
        <f t="shared" si="9"/>
        <v>2.7000000000000001E-3</v>
      </c>
      <c r="S91">
        <f t="shared" si="10"/>
        <v>-1.2999999999999999E-3</v>
      </c>
    </row>
    <row r="92" spans="1:19" x14ac:dyDescent="0.25">
      <c r="A92" s="3">
        <v>42857</v>
      </c>
      <c r="B92">
        <v>238.83999600000001</v>
      </c>
      <c r="C92">
        <v>238.979996</v>
      </c>
      <c r="D92">
        <v>238.300003</v>
      </c>
      <c r="E92">
        <v>238.770004</v>
      </c>
      <c r="F92">
        <v>235.235489</v>
      </c>
      <c r="G92">
        <v>57375700</v>
      </c>
      <c r="I92">
        <f t="shared" si="6"/>
        <v>3.7704891248078684E-4</v>
      </c>
      <c r="K92">
        <v>3.0000000000000001E-3</v>
      </c>
      <c r="L92">
        <v>0.03</v>
      </c>
      <c r="M92">
        <v>-0.46</v>
      </c>
      <c r="N92">
        <v>-0.21</v>
      </c>
      <c r="P92">
        <f t="shared" si="7"/>
        <v>3.0000000000000001E-5</v>
      </c>
      <c r="Q92">
        <f t="shared" si="8"/>
        <v>2.9999999999999997E-4</v>
      </c>
      <c r="R92">
        <f t="shared" si="9"/>
        <v>-4.5999999999999999E-3</v>
      </c>
      <c r="S92">
        <f t="shared" si="10"/>
        <v>-2.0999999999999999E-3</v>
      </c>
    </row>
    <row r="93" spans="1:19" x14ac:dyDescent="0.25">
      <c r="A93" s="3">
        <v>42858</v>
      </c>
      <c r="B93">
        <v>238.770004</v>
      </c>
      <c r="C93">
        <v>238.88000500000001</v>
      </c>
      <c r="D93">
        <v>237.699997</v>
      </c>
      <c r="E93">
        <v>238.479996</v>
      </c>
      <c r="F93">
        <v>234.94976800000001</v>
      </c>
      <c r="G93">
        <v>73137700</v>
      </c>
      <c r="I93">
        <f t="shared" si="6"/>
        <v>-1.2153296414700193E-3</v>
      </c>
      <c r="K93">
        <v>3.0000000000000001E-3</v>
      </c>
      <c r="L93">
        <v>-0.19</v>
      </c>
      <c r="M93">
        <v>-0.54</v>
      </c>
      <c r="N93">
        <v>0.2</v>
      </c>
      <c r="P93">
        <f t="shared" si="7"/>
        <v>3.0000000000000001E-5</v>
      </c>
      <c r="Q93">
        <f t="shared" si="8"/>
        <v>-1.9E-3</v>
      </c>
      <c r="R93">
        <f t="shared" si="9"/>
        <v>-5.4000000000000003E-3</v>
      </c>
      <c r="S93">
        <f t="shared" si="10"/>
        <v>2E-3</v>
      </c>
    </row>
    <row r="94" spans="1:19" x14ac:dyDescent="0.25">
      <c r="A94" s="3">
        <v>42859</v>
      </c>
      <c r="B94">
        <v>238.83000200000001</v>
      </c>
      <c r="C94">
        <v>238.91999799999999</v>
      </c>
      <c r="D94">
        <v>237.779999</v>
      </c>
      <c r="E94">
        <v>238.759995</v>
      </c>
      <c r="F94">
        <v>235.225616</v>
      </c>
      <c r="G94">
        <v>61462700</v>
      </c>
      <c r="I94">
        <f t="shared" si="6"/>
        <v>1.1734097619967656E-3</v>
      </c>
      <c r="K94">
        <v>3.0000000000000001E-3</v>
      </c>
      <c r="L94">
        <v>0.02</v>
      </c>
      <c r="M94">
        <v>-0.06</v>
      </c>
      <c r="N94">
        <v>-0.36</v>
      </c>
      <c r="P94">
        <f t="shared" si="7"/>
        <v>3.0000000000000001E-5</v>
      </c>
      <c r="Q94">
        <f t="shared" si="8"/>
        <v>2.0000000000000001E-4</v>
      </c>
      <c r="R94">
        <f t="shared" si="9"/>
        <v>-5.9999999999999995E-4</v>
      </c>
      <c r="S94">
        <f t="shared" si="10"/>
        <v>-3.5999999999999999E-3</v>
      </c>
    </row>
    <row r="95" spans="1:19" x14ac:dyDescent="0.25">
      <c r="A95" s="3">
        <v>42860</v>
      </c>
      <c r="B95">
        <v>239.19000199999999</v>
      </c>
      <c r="C95">
        <v>239.720001</v>
      </c>
      <c r="D95">
        <v>238.679993</v>
      </c>
      <c r="E95">
        <v>239.699997</v>
      </c>
      <c r="F95">
        <v>236.15171799999999</v>
      </c>
      <c r="G95">
        <v>62001300</v>
      </c>
      <c r="I95">
        <f t="shared" si="6"/>
        <v>3.9292865657764133E-3</v>
      </c>
      <c r="K95">
        <v>3.0000000000000001E-3</v>
      </c>
      <c r="L95">
        <v>0.46</v>
      </c>
      <c r="M95">
        <v>0.06</v>
      </c>
      <c r="N95">
        <v>0.05</v>
      </c>
      <c r="P95">
        <f t="shared" si="7"/>
        <v>3.0000000000000001E-5</v>
      </c>
      <c r="Q95">
        <f t="shared" si="8"/>
        <v>4.5999999999999999E-3</v>
      </c>
      <c r="R95">
        <f t="shared" si="9"/>
        <v>5.9999999999999995E-4</v>
      </c>
      <c r="S95">
        <f t="shared" si="10"/>
        <v>5.0000000000000001E-4</v>
      </c>
    </row>
    <row r="96" spans="1:19" x14ac:dyDescent="0.25">
      <c r="A96" s="3">
        <v>42863</v>
      </c>
      <c r="B96">
        <v>239.75</v>
      </c>
      <c r="C96">
        <v>239.91999799999999</v>
      </c>
      <c r="D96">
        <v>239.16999799999999</v>
      </c>
      <c r="E96">
        <v>239.66000399999999</v>
      </c>
      <c r="F96">
        <v>236.11232000000001</v>
      </c>
      <c r="G96">
        <v>48385700</v>
      </c>
      <c r="I96">
        <f t="shared" si="6"/>
        <v>-1.6685998001242369E-4</v>
      </c>
      <c r="K96">
        <v>3.0000000000000001E-3</v>
      </c>
      <c r="L96">
        <v>-0.04</v>
      </c>
      <c r="M96">
        <v>-0.27</v>
      </c>
      <c r="N96">
        <v>0.28000000000000003</v>
      </c>
      <c r="P96">
        <f t="shared" si="7"/>
        <v>3.0000000000000001E-5</v>
      </c>
      <c r="Q96">
        <f t="shared" si="8"/>
        <v>-4.0000000000000002E-4</v>
      </c>
      <c r="R96">
        <f t="shared" si="9"/>
        <v>-2.7000000000000001E-3</v>
      </c>
      <c r="S96">
        <f t="shared" si="10"/>
        <v>2.8000000000000004E-3</v>
      </c>
    </row>
    <row r="97" spans="1:19" x14ac:dyDescent="0.25">
      <c r="A97" s="3">
        <v>42864</v>
      </c>
      <c r="B97">
        <v>239.96000699999999</v>
      </c>
      <c r="C97">
        <v>240.19000199999999</v>
      </c>
      <c r="D97">
        <v>239.03999300000001</v>
      </c>
      <c r="E97">
        <v>239.44000199999999</v>
      </c>
      <c r="F97">
        <v>235.89556899999999</v>
      </c>
      <c r="G97">
        <v>51363200</v>
      </c>
      <c r="I97">
        <f t="shared" si="6"/>
        <v>-9.1839704741495764E-4</v>
      </c>
      <c r="K97">
        <v>3.0000000000000001E-3</v>
      </c>
      <c r="L97">
        <v>-0.05</v>
      </c>
      <c r="M97">
        <v>0.51</v>
      </c>
      <c r="N97">
        <v>-0.78</v>
      </c>
      <c r="P97">
        <f t="shared" si="7"/>
        <v>3.0000000000000001E-5</v>
      </c>
      <c r="Q97">
        <f t="shared" si="8"/>
        <v>-5.0000000000000001E-4</v>
      </c>
      <c r="R97">
        <f t="shared" si="9"/>
        <v>5.1000000000000004E-3</v>
      </c>
      <c r="S97">
        <f t="shared" si="10"/>
        <v>-7.8000000000000005E-3</v>
      </c>
    </row>
    <row r="98" spans="1:19" x14ac:dyDescent="0.25">
      <c r="A98" s="3">
        <v>42865</v>
      </c>
      <c r="B98">
        <v>239.38999899999999</v>
      </c>
      <c r="C98">
        <v>239.86999499999999</v>
      </c>
      <c r="D98">
        <v>239.14999399999999</v>
      </c>
      <c r="E98">
        <v>239.86999499999999</v>
      </c>
      <c r="F98">
        <v>236.319199</v>
      </c>
      <c r="G98">
        <v>54293800</v>
      </c>
      <c r="I98">
        <f t="shared" si="6"/>
        <v>1.7942171790476117E-3</v>
      </c>
      <c r="K98">
        <v>3.0000000000000001E-3</v>
      </c>
      <c r="L98">
        <v>0.21</v>
      </c>
      <c r="M98">
        <v>0.19</v>
      </c>
      <c r="N98">
        <v>0.02</v>
      </c>
      <c r="P98">
        <f t="shared" si="7"/>
        <v>3.0000000000000001E-5</v>
      </c>
      <c r="Q98">
        <f t="shared" si="8"/>
        <v>2.0999999999999999E-3</v>
      </c>
      <c r="R98">
        <f t="shared" si="9"/>
        <v>1.9E-3</v>
      </c>
      <c r="S98">
        <f t="shared" si="10"/>
        <v>2.0000000000000001E-4</v>
      </c>
    </row>
    <row r="99" spans="1:19" x14ac:dyDescent="0.25">
      <c r="A99" s="3">
        <v>42866</v>
      </c>
      <c r="B99">
        <v>239.35000600000001</v>
      </c>
      <c r="C99">
        <v>239.570007</v>
      </c>
      <c r="D99">
        <v>238.13000500000001</v>
      </c>
      <c r="E99">
        <v>239.38000500000001</v>
      </c>
      <c r="F99">
        <v>235.836456</v>
      </c>
      <c r="G99">
        <v>62358300</v>
      </c>
      <c r="I99">
        <f t="shared" si="6"/>
        <v>-2.0448207437978776E-3</v>
      </c>
      <c r="K99">
        <v>3.0000000000000001E-3</v>
      </c>
      <c r="L99">
        <v>-0.26</v>
      </c>
      <c r="M99">
        <v>-0.36</v>
      </c>
      <c r="N99">
        <v>-0.15</v>
      </c>
      <c r="P99">
        <f t="shared" si="7"/>
        <v>3.0000000000000001E-5</v>
      </c>
      <c r="Q99">
        <f t="shared" si="8"/>
        <v>-2.5999999999999999E-3</v>
      </c>
      <c r="R99">
        <f t="shared" si="9"/>
        <v>-3.5999999999999999E-3</v>
      </c>
      <c r="S99">
        <f t="shared" si="10"/>
        <v>-1.5E-3</v>
      </c>
    </row>
    <row r="100" spans="1:19" x14ac:dyDescent="0.25">
      <c r="A100" s="3">
        <v>42867</v>
      </c>
      <c r="B100">
        <v>239.08999600000001</v>
      </c>
      <c r="C100">
        <v>239.429993</v>
      </c>
      <c r="D100">
        <v>238.66999799999999</v>
      </c>
      <c r="E100">
        <v>238.979996</v>
      </c>
      <c r="F100">
        <v>235.44236799999999</v>
      </c>
      <c r="G100">
        <v>53912700</v>
      </c>
      <c r="I100">
        <f t="shared" si="6"/>
        <v>-1.6724186487110219E-3</v>
      </c>
      <c r="K100">
        <v>3.0000000000000001E-3</v>
      </c>
      <c r="L100">
        <v>-0.18</v>
      </c>
      <c r="M100">
        <v>-0.28999999999999998</v>
      </c>
      <c r="N100">
        <v>-0.61</v>
      </c>
      <c r="P100">
        <f t="shared" si="7"/>
        <v>3.0000000000000001E-5</v>
      </c>
      <c r="Q100">
        <f t="shared" si="8"/>
        <v>-1.8E-3</v>
      </c>
      <c r="R100">
        <f t="shared" si="9"/>
        <v>-2.8999999999999998E-3</v>
      </c>
      <c r="S100">
        <f t="shared" si="10"/>
        <v>-6.0999999999999995E-3</v>
      </c>
    </row>
    <row r="101" spans="1:19" x14ac:dyDescent="0.25">
      <c r="A101" s="3">
        <v>42870</v>
      </c>
      <c r="B101">
        <v>239.470001</v>
      </c>
      <c r="C101">
        <v>240.44000199999999</v>
      </c>
      <c r="D101">
        <v>239.449997</v>
      </c>
      <c r="E101">
        <v>240.300003</v>
      </c>
      <c r="F101">
        <v>236.742828</v>
      </c>
      <c r="G101">
        <v>61918900</v>
      </c>
      <c r="I101">
        <f t="shared" si="6"/>
        <v>5.5083055430122548E-3</v>
      </c>
      <c r="K101">
        <v>3.0000000000000001E-3</v>
      </c>
      <c r="L101">
        <v>0.53</v>
      </c>
      <c r="M101">
        <v>0.25</v>
      </c>
      <c r="N101">
        <v>0.2</v>
      </c>
      <c r="P101">
        <f t="shared" si="7"/>
        <v>3.0000000000000001E-5</v>
      </c>
      <c r="Q101">
        <f t="shared" si="8"/>
        <v>5.3E-3</v>
      </c>
      <c r="R101">
        <f t="shared" si="9"/>
        <v>2.5000000000000001E-3</v>
      </c>
      <c r="S101">
        <f t="shared" si="10"/>
        <v>2E-3</v>
      </c>
    </row>
    <row r="102" spans="1:19" x14ac:dyDescent="0.25">
      <c r="A102" s="3">
        <v>42871</v>
      </c>
      <c r="B102">
        <v>240.63999899999999</v>
      </c>
      <c r="C102">
        <v>240.66999799999999</v>
      </c>
      <c r="D102">
        <v>239.63000500000001</v>
      </c>
      <c r="E102">
        <v>240.08000200000001</v>
      </c>
      <c r="F102">
        <v>236.52607699999999</v>
      </c>
      <c r="G102">
        <v>51241800</v>
      </c>
      <c r="I102">
        <f t="shared" si="6"/>
        <v>-9.1594576414955942E-4</v>
      </c>
      <c r="K102">
        <v>3.0000000000000001E-3</v>
      </c>
      <c r="L102">
        <v>-0.03</v>
      </c>
      <c r="M102">
        <v>0.16</v>
      </c>
      <c r="N102">
        <v>-0.09</v>
      </c>
      <c r="P102">
        <f t="shared" si="7"/>
        <v>3.0000000000000001E-5</v>
      </c>
      <c r="Q102">
        <f t="shared" si="8"/>
        <v>-2.9999999999999997E-4</v>
      </c>
      <c r="R102">
        <f t="shared" si="9"/>
        <v>1.6000000000000001E-3</v>
      </c>
      <c r="S102">
        <f t="shared" si="10"/>
        <v>-8.9999999999999998E-4</v>
      </c>
    </row>
    <row r="103" spans="1:19" x14ac:dyDescent="0.25">
      <c r="A103" s="3">
        <v>42872</v>
      </c>
      <c r="B103">
        <v>240.08000200000001</v>
      </c>
      <c r="C103">
        <v>240.08000200000001</v>
      </c>
      <c r="D103">
        <v>235.75</v>
      </c>
      <c r="E103">
        <v>235.820007</v>
      </c>
      <c r="F103">
        <v>232.32914700000001</v>
      </c>
      <c r="G103">
        <v>172174100</v>
      </c>
      <c r="I103">
        <f t="shared" si="6"/>
        <v>-1.7903377630484222E-2</v>
      </c>
      <c r="K103">
        <v>3.0000000000000001E-3</v>
      </c>
      <c r="L103">
        <v>-1.97</v>
      </c>
      <c r="M103">
        <v>-0.89</v>
      </c>
      <c r="N103">
        <v>-0.54</v>
      </c>
      <c r="P103">
        <f t="shared" si="7"/>
        <v>3.0000000000000001E-5</v>
      </c>
      <c r="Q103">
        <f t="shared" si="8"/>
        <v>-1.9699999999999999E-2</v>
      </c>
      <c r="R103">
        <f t="shared" si="9"/>
        <v>-8.8999999999999999E-3</v>
      </c>
      <c r="S103">
        <f t="shared" si="10"/>
        <v>-5.4000000000000003E-3</v>
      </c>
    </row>
    <row r="104" spans="1:19" x14ac:dyDescent="0.25">
      <c r="A104" s="3">
        <v>42873</v>
      </c>
      <c r="B104">
        <v>235.729996</v>
      </c>
      <c r="C104">
        <v>237.75</v>
      </c>
      <c r="D104">
        <v>235.429993</v>
      </c>
      <c r="E104">
        <v>236.770004</v>
      </c>
      <c r="F104">
        <v>233.26509100000001</v>
      </c>
      <c r="G104">
        <v>107047700</v>
      </c>
      <c r="I104">
        <f t="shared" si="6"/>
        <v>4.0203908567564041E-3</v>
      </c>
      <c r="K104">
        <v>3.0000000000000001E-3</v>
      </c>
      <c r="L104">
        <v>0.4</v>
      </c>
      <c r="M104">
        <v>0.06</v>
      </c>
      <c r="N104">
        <v>-0.39</v>
      </c>
      <c r="P104">
        <f t="shared" si="7"/>
        <v>3.0000000000000001E-5</v>
      </c>
      <c r="Q104">
        <f t="shared" si="8"/>
        <v>4.0000000000000001E-3</v>
      </c>
      <c r="R104">
        <f t="shared" si="9"/>
        <v>5.9999999999999995E-4</v>
      </c>
      <c r="S104">
        <f t="shared" si="10"/>
        <v>-3.9000000000000003E-3</v>
      </c>
    </row>
    <row r="105" spans="1:19" x14ac:dyDescent="0.25">
      <c r="A105" s="3">
        <v>42874</v>
      </c>
      <c r="B105">
        <v>237.33000200000001</v>
      </c>
      <c r="C105">
        <v>239.08000200000001</v>
      </c>
      <c r="D105">
        <v>237.270004</v>
      </c>
      <c r="E105">
        <v>238.30999800000001</v>
      </c>
      <c r="F105">
        <v>234.78228799999999</v>
      </c>
      <c r="G105">
        <v>115011400</v>
      </c>
      <c r="I105">
        <f t="shared" si="6"/>
        <v>6.4831160539023163E-3</v>
      </c>
      <c r="K105">
        <v>3.0000000000000001E-3</v>
      </c>
      <c r="L105">
        <v>0.7</v>
      </c>
      <c r="M105">
        <v>-0.39</v>
      </c>
      <c r="N105">
        <v>0.4</v>
      </c>
      <c r="P105">
        <f t="shared" si="7"/>
        <v>3.0000000000000001E-5</v>
      </c>
      <c r="Q105">
        <f t="shared" si="8"/>
        <v>6.9999999999999993E-3</v>
      </c>
      <c r="R105">
        <f t="shared" si="9"/>
        <v>-3.9000000000000003E-3</v>
      </c>
      <c r="S105">
        <f t="shared" si="10"/>
        <v>4.0000000000000001E-3</v>
      </c>
    </row>
    <row r="106" spans="1:19" x14ac:dyDescent="0.25">
      <c r="A106" s="3">
        <v>42877</v>
      </c>
      <c r="B106">
        <v>238.89999399999999</v>
      </c>
      <c r="C106">
        <v>239.71000699999999</v>
      </c>
      <c r="D106">
        <v>238.820007</v>
      </c>
      <c r="E106">
        <v>239.520004</v>
      </c>
      <c r="F106">
        <v>235.97438</v>
      </c>
      <c r="G106">
        <v>61010600</v>
      </c>
      <c r="I106">
        <f t="shared" si="6"/>
        <v>5.0645986285423111E-3</v>
      </c>
      <c r="K106">
        <v>3.0000000000000001E-3</v>
      </c>
      <c r="L106">
        <v>0.56000000000000005</v>
      </c>
      <c r="M106">
        <v>0.28000000000000003</v>
      </c>
      <c r="N106">
        <v>-0.3</v>
      </c>
      <c r="P106">
        <f t="shared" si="7"/>
        <v>3.0000000000000001E-5</v>
      </c>
      <c r="Q106">
        <f t="shared" si="8"/>
        <v>5.6000000000000008E-3</v>
      </c>
      <c r="R106">
        <f t="shared" si="9"/>
        <v>2.8000000000000004E-3</v>
      </c>
      <c r="S106">
        <f t="shared" si="10"/>
        <v>-3.0000000000000001E-3</v>
      </c>
    </row>
    <row r="107" spans="1:19" x14ac:dyDescent="0.25">
      <c r="A107" s="3">
        <v>42878</v>
      </c>
      <c r="B107">
        <v>239.949997</v>
      </c>
      <c r="C107">
        <v>240.240005</v>
      </c>
      <c r="D107">
        <v>239.509995</v>
      </c>
      <c r="E107">
        <v>240.050003</v>
      </c>
      <c r="F107">
        <v>236.49653599999999</v>
      </c>
      <c r="G107">
        <v>48341700</v>
      </c>
      <c r="I107">
        <f t="shared" si="6"/>
        <v>2.2103101029607775E-3</v>
      </c>
      <c r="K107">
        <v>3.0000000000000001E-3</v>
      </c>
      <c r="L107">
        <v>0.18</v>
      </c>
      <c r="M107">
        <v>-7.0000000000000007E-2</v>
      </c>
      <c r="N107">
        <v>0.61</v>
      </c>
      <c r="P107">
        <f t="shared" si="7"/>
        <v>3.0000000000000001E-5</v>
      </c>
      <c r="Q107">
        <f t="shared" si="8"/>
        <v>1.8E-3</v>
      </c>
      <c r="R107">
        <f t="shared" si="9"/>
        <v>-7.000000000000001E-4</v>
      </c>
      <c r="S107">
        <f t="shared" si="10"/>
        <v>6.0999999999999995E-3</v>
      </c>
    </row>
    <row r="108" spans="1:19" x14ac:dyDescent="0.25">
      <c r="A108" s="3">
        <v>42879</v>
      </c>
      <c r="B108">
        <v>240.320007</v>
      </c>
      <c r="C108">
        <v>240.729996</v>
      </c>
      <c r="D108">
        <v>239.929993</v>
      </c>
      <c r="E108">
        <v>240.61000100000001</v>
      </c>
      <c r="F108">
        <v>237.048248</v>
      </c>
      <c r="G108">
        <v>46927700</v>
      </c>
      <c r="I108">
        <f t="shared" si="6"/>
        <v>2.3301221183958816E-3</v>
      </c>
      <c r="K108">
        <v>3.0000000000000001E-3</v>
      </c>
      <c r="L108">
        <v>0.24</v>
      </c>
      <c r="M108">
        <v>-0.15</v>
      </c>
      <c r="N108">
        <v>-0.49</v>
      </c>
      <c r="P108">
        <f t="shared" si="7"/>
        <v>3.0000000000000001E-5</v>
      </c>
      <c r="Q108">
        <f t="shared" si="8"/>
        <v>2.3999999999999998E-3</v>
      </c>
      <c r="R108">
        <f t="shared" si="9"/>
        <v>-1.5E-3</v>
      </c>
      <c r="S108">
        <f t="shared" si="10"/>
        <v>-4.8999999999999998E-3</v>
      </c>
    </row>
    <row r="109" spans="1:19" x14ac:dyDescent="0.25">
      <c r="A109" s="3">
        <v>42880</v>
      </c>
      <c r="B109">
        <v>241.199997</v>
      </c>
      <c r="C109">
        <v>242.08000200000001</v>
      </c>
      <c r="D109">
        <v>240.96000699999999</v>
      </c>
      <c r="E109">
        <v>241.759995</v>
      </c>
      <c r="F109">
        <v>238.18121300000001</v>
      </c>
      <c r="G109">
        <v>64071700</v>
      </c>
      <c r="I109">
        <f t="shared" si="6"/>
        <v>4.7681082500200195E-3</v>
      </c>
      <c r="K109">
        <v>3.0000000000000001E-3</v>
      </c>
      <c r="L109">
        <v>0.42</v>
      </c>
      <c r="M109">
        <v>-0.27</v>
      </c>
      <c r="N109">
        <v>-0.77</v>
      </c>
      <c r="P109">
        <f t="shared" si="7"/>
        <v>3.0000000000000001E-5</v>
      </c>
      <c r="Q109">
        <f t="shared" si="8"/>
        <v>4.1999999999999997E-3</v>
      </c>
      <c r="R109">
        <f t="shared" si="9"/>
        <v>-2.7000000000000001E-3</v>
      </c>
      <c r="S109">
        <f t="shared" si="10"/>
        <v>-7.7000000000000002E-3</v>
      </c>
    </row>
    <row r="110" spans="1:19" x14ac:dyDescent="0.25">
      <c r="A110" s="3">
        <v>42881</v>
      </c>
      <c r="B110">
        <v>241.53999300000001</v>
      </c>
      <c r="C110">
        <v>241.89999399999999</v>
      </c>
      <c r="D110">
        <v>241.449997</v>
      </c>
      <c r="E110">
        <v>241.71000699999999</v>
      </c>
      <c r="F110">
        <v>238.131958</v>
      </c>
      <c r="G110">
        <v>46629900</v>
      </c>
      <c r="I110">
        <f t="shared" si="6"/>
        <v>-2.0678842522327438E-4</v>
      </c>
      <c r="K110">
        <v>3.0000000000000001E-3</v>
      </c>
      <c r="L110">
        <v>0.06</v>
      </c>
      <c r="M110">
        <v>-0.02</v>
      </c>
      <c r="N110">
        <v>0.09</v>
      </c>
      <c r="P110">
        <f t="shared" si="7"/>
        <v>3.0000000000000001E-5</v>
      </c>
      <c r="Q110">
        <f t="shared" si="8"/>
        <v>5.9999999999999995E-4</v>
      </c>
      <c r="R110">
        <f t="shared" si="9"/>
        <v>-2.0000000000000001E-4</v>
      </c>
      <c r="S110">
        <f t="shared" si="10"/>
        <v>8.9999999999999998E-4</v>
      </c>
    </row>
    <row r="111" spans="1:19" x14ac:dyDescent="0.25">
      <c r="A111" s="3">
        <v>42885</v>
      </c>
      <c r="B111">
        <v>241.33999600000001</v>
      </c>
      <c r="C111">
        <v>241.78999300000001</v>
      </c>
      <c r="D111">
        <v>241.16000399999999</v>
      </c>
      <c r="E111">
        <v>241.5</v>
      </c>
      <c r="F111">
        <v>237.92507900000001</v>
      </c>
      <c r="G111">
        <v>35201900</v>
      </c>
      <c r="I111">
        <f t="shared" si="6"/>
        <v>-8.6921632491076964E-4</v>
      </c>
      <c r="K111">
        <v>3.0000000000000001E-3</v>
      </c>
      <c r="L111">
        <v>-0.19</v>
      </c>
      <c r="M111">
        <v>-0.5</v>
      </c>
      <c r="N111">
        <v>-0.32</v>
      </c>
      <c r="P111">
        <f t="shared" si="7"/>
        <v>3.0000000000000001E-5</v>
      </c>
      <c r="Q111">
        <f t="shared" si="8"/>
        <v>-1.9E-3</v>
      </c>
      <c r="R111">
        <f t="shared" si="9"/>
        <v>-5.0000000000000001E-3</v>
      </c>
      <c r="S111">
        <f t="shared" si="10"/>
        <v>-3.2000000000000002E-3</v>
      </c>
    </row>
    <row r="112" spans="1:19" x14ac:dyDescent="0.25">
      <c r="A112" s="3">
        <v>42886</v>
      </c>
      <c r="B112">
        <v>241.83999600000001</v>
      </c>
      <c r="C112">
        <v>241.88000500000001</v>
      </c>
      <c r="D112">
        <v>240.63999899999999</v>
      </c>
      <c r="E112">
        <v>241.44000199999999</v>
      </c>
      <c r="F112">
        <v>237.86596700000001</v>
      </c>
      <c r="G112">
        <v>91796000</v>
      </c>
      <c r="I112">
        <f t="shared" si="6"/>
        <v>-2.484697894570887E-4</v>
      </c>
      <c r="K112">
        <v>3.0000000000000001E-3</v>
      </c>
      <c r="L112">
        <v>-0.02</v>
      </c>
      <c r="M112">
        <v>0.03</v>
      </c>
      <c r="N112">
        <v>-0.56000000000000005</v>
      </c>
      <c r="P112">
        <f t="shared" si="7"/>
        <v>3.0000000000000001E-5</v>
      </c>
      <c r="Q112">
        <f t="shared" si="8"/>
        <v>-2.0000000000000001E-4</v>
      </c>
      <c r="R112">
        <f t="shared" si="9"/>
        <v>2.9999999999999997E-4</v>
      </c>
      <c r="S112">
        <f t="shared" si="10"/>
        <v>-5.6000000000000008E-3</v>
      </c>
    </row>
    <row r="113" spans="1:19" x14ac:dyDescent="0.25">
      <c r="A113" s="3">
        <v>42887</v>
      </c>
      <c r="B113">
        <v>241.970001</v>
      </c>
      <c r="C113">
        <v>243.38000500000001</v>
      </c>
      <c r="D113">
        <v>241.63999899999999</v>
      </c>
      <c r="E113">
        <v>243.36000100000001</v>
      </c>
      <c r="F113">
        <v>239.75753800000001</v>
      </c>
      <c r="G113">
        <v>68962000</v>
      </c>
      <c r="I113">
        <f t="shared" si="6"/>
        <v>7.9208293169512802E-3</v>
      </c>
      <c r="K113">
        <v>3.0000000000000001E-3</v>
      </c>
      <c r="L113">
        <v>0.95</v>
      </c>
      <c r="M113">
        <v>0.97</v>
      </c>
      <c r="N113">
        <v>0.03</v>
      </c>
      <c r="P113">
        <f t="shared" si="7"/>
        <v>3.0000000000000001E-5</v>
      </c>
      <c r="Q113">
        <f t="shared" si="8"/>
        <v>9.4999999999999998E-3</v>
      </c>
      <c r="R113">
        <f t="shared" si="9"/>
        <v>9.7000000000000003E-3</v>
      </c>
      <c r="S113">
        <f t="shared" si="10"/>
        <v>2.9999999999999997E-4</v>
      </c>
    </row>
    <row r="114" spans="1:19" x14ac:dyDescent="0.25">
      <c r="A114" s="3">
        <v>42888</v>
      </c>
      <c r="B114">
        <v>243.41999799999999</v>
      </c>
      <c r="C114">
        <v>244.35000600000001</v>
      </c>
      <c r="D114">
        <v>243.08000200000001</v>
      </c>
      <c r="E114">
        <v>244.16999799999999</v>
      </c>
      <c r="F114">
        <v>240.555542</v>
      </c>
      <c r="G114">
        <v>88666100</v>
      </c>
      <c r="I114">
        <f t="shared" si="6"/>
        <v>3.3228631959237014E-3</v>
      </c>
      <c r="K114">
        <v>3.0000000000000001E-3</v>
      </c>
      <c r="L114">
        <v>0.35</v>
      </c>
      <c r="M114">
        <v>0.56000000000000005</v>
      </c>
      <c r="N114">
        <v>-0.77</v>
      </c>
      <c r="P114">
        <f t="shared" si="7"/>
        <v>3.0000000000000001E-5</v>
      </c>
      <c r="Q114">
        <f t="shared" si="8"/>
        <v>3.4999999999999996E-3</v>
      </c>
      <c r="R114">
        <f t="shared" si="9"/>
        <v>5.6000000000000008E-3</v>
      </c>
      <c r="S114">
        <f t="shared" si="10"/>
        <v>-7.7000000000000002E-3</v>
      </c>
    </row>
    <row r="115" spans="1:19" x14ac:dyDescent="0.25">
      <c r="A115" s="3">
        <v>42891</v>
      </c>
      <c r="B115">
        <v>243.970001</v>
      </c>
      <c r="C115">
        <v>244.300003</v>
      </c>
      <c r="D115">
        <v>243.759995</v>
      </c>
      <c r="E115">
        <v>243.990005</v>
      </c>
      <c r="F115">
        <v>240.37822</v>
      </c>
      <c r="G115">
        <v>44698800</v>
      </c>
      <c r="I115">
        <f t="shared" si="6"/>
        <v>-7.3743447660874696E-4</v>
      </c>
      <c r="K115">
        <v>3.0000000000000001E-3</v>
      </c>
      <c r="L115">
        <v>-0.17</v>
      </c>
      <c r="M115">
        <v>-0.45</v>
      </c>
      <c r="N115">
        <v>0</v>
      </c>
      <c r="P115">
        <f t="shared" si="7"/>
        <v>3.0000000000000001E-5</v>
      </c>
      <c r="Q115">
        <f t="shared" si="8"/>
        <v>-1.7000000000000001E-3</v>
      </c>
      <c r="R115">
        <f t="shared" si="9"/>
        <v>-4.5000000000000005E-3</v>
      </c>
      <c r="S115">
        <f t="shared" si="10"/>
        <v>0</v>
      </c>
    </row>
    <row r="116" spans="1:19" x14ac:dyDescent="0.25">
      <c r="A116" s="3">
        <v>42892</v>
      </c>
      <c r="B116">
        <v>243.33999600000001</v>
      </c>
      <c r="C116">
        <v>243.979996</v>
      </c>
      <c r="D116">
        <v>243.11999499999999</v>
      </c>
      <c r="E116">
        <v>243.21000699999999</v>
      </c>
      <c r="F116">
        <v>239.609756</v>
      </c>
      <c r="G116">
        <v>50375400</v>
      </c>
      <c r="I116">
        <f t="shared" si="6"/>
        <v>-3.2019648900001234E-3</v>
      </c>
      <c r="K116">
        <v>3.0000000000000001E-3</v>
      </c>
      <c r="L116">
        <v>-0.28000000000000003</v>
      </c>
      <c r="M116">
        <v>0.1</v>
      </c>
      <c r="N116">
        <v>-0.06</v>
      </c>
      <c r="P116">
        <f t="shared" si="7"/>
        <v>3.0000000000000001E-5</v>
      </c>
      <c r="Q116">
        <f t="shared" si="8"/>
        <v>-2.8000000000000004E-3</v>
      </c>
      <c r="R116">
        <f t="shared" si="9"/>
        <v>1E-3</v>
      </c>
      <c r="S116">
        <f t="shared" si="10"/>
        <v>-5.9999999999999995E-4</v>
      </c>
    </row>
    <row r="117" spans="1:19" x14ac:dyDescent="0.25">
      <c r="A117" s="3">
        <v>42893</v>
      </c>
      <c r="B117">
        <v>243.60000600000001</v>
      </c>
      <c r="C117">
        <v>243.91999799999999</v>
      </c>
      <c r="D117">
        <v>242.83000200000001</v>
      </c>
      <c r="E117">
        <v>243.66000399999999</v>
      </c>
      <c r="F117">
        <v>240.053101</v>
      </c>
      <c r="G117">
        <v>54144300</v>
      </c>
      <c r="I117">
        <f t="shared" si="6"/>
        <v>1.8485308931427144E-3</v>
      </c>
      <c r="K117">
        <v>3.0000000000000001E-3</v>
      </c>
      <c r="L117">
        <v>0.15</v>
      </c>
      <c r="M117">
        <v>-0.19</v>
      </c>
      <c r="N117">
        <v>0.01</v>
      </c>
      <c r="P117">
        <f t="shared" si="7"/>
        <v>3.0000000000000001E-5</v>
      </c>
      <c r="Q117">
        <f t="shared" si="8"/>
        <v>1.5E-3</v>
      </c>
      <c r="R117">
        <f t="shared" si="9"/>
        <v>-1.9E-3</v>
      </c>
      <c r="S117">
        <f t="shared" si="10"/>
        <v>1E-4</v>
      </c>
    </row>
    <row r="118" spans="1:19" x14ac:dyDescent="0.25">
      <c r="A118" s="3">
        <v>42894</v>
      </c>
      <c r="B118">
        <v>243.770004</v>
      </c>
      <c r="C118">
        <v>244.33000200000001</v>
      </c>
      <c r="D118">
        <v>243.16999799999999</v>
      </c>
      <c r="E118">
        <v>243.779999</v>
      </c>
      <c r="F118">
        <v>240.17131000000001</v>
      </c>
      <c r="G118">
        <v>63989800</v>
      </c>
      <c r="I118">
        <f t="shared" si="6"/>
        <v>4.9234778305210153E-4</v>
      </c>
      <c r="K118">
        <v>3.0000000000000001E-3</v>
      </c>
      <c r="L118">
        <v>0.18</v>
      </c>
      <c r="M118">
        <v>1.1599999999999999</v>
      </c>
      <c r="N118">
        <v>0.92</v>
      </c>
      <c r="P118">
        <f t="shared" si="7"/>
        <v>3.0000000000000001E-5</v>
      </c>
      <c r="Q118">
        <f t="shared" si="8"/>
        <v>1.8E-3</v>
      </c>
      <c r="R118">
        <f t="shared" si="9"/>
        <v>1.1599999999999999E-2</v>
      </c>
      <c r="S118">
        <f t="shared" si="10"/>
        <v>9.1999999999999998E-3</v>
      </c>
    </row>
    <row r="119" spans="1:19" x14ac:dyDescent="0.25">
      <c r="A119" s="3">
        <v>42895</v>
      </c>
      <c r="B119">
        <v>244.08999600000001</v>
      </c>
      <c r="C119">
        <v>245.009995</v>
      </c>
      <c r="D119">
        <v>241.949997</v>
      </c>
      <c r="E119">
        <v>243.41000399999999</v>
      </c>
      <c r="F119">
        <v>239.806793</v>
      </c>
      <c r="G119">
        <v>132256400</v>
      </c>
      <c r="I119">
        <f t="shared" si="6"/>
        <v>-1.5188943486296248E-3</v>
      </c>
      <c r="K119">
        <v>3.0000000000000001E-3</v>
      </c>
      <c r="L119">
        <v>-0.12</v>
      </c>
      <c r="M119">
        <v>0</v>
      </c>
      <c r="N119">
        <v>2.37</v>
      </c>
      <c r="P119">
        <f t="shared" si="7"/>
        <v>3.0000000000000001E-5</v>
      </c>
      <c r="Q119">
        <f t="shared" si="8"/>
        <v>-1.1999999999999999E-3</v>
      </c>
      <c r="R119">
        <f t="shared" si="9"/>
        <v>0</v>
      </c>
      <c r="S119">
        <f t="shared" si="10"/>
        <v>2.3700000000000002E-2</v>
      </c>
    </row>
    <row r="120" spans="1:19" x14ac:dyDescent="0.25">
      <c r="A120" s="3">
        <v>42898</v>
      </c>
      <c r="B120">
        <v>243.13000500000001</v>
      </c>
      <c r="C120">
        <v>243.41999799999999</v>
      </c>
      <c r="D120">
        <v>242.38000500000001</v>
      </c>
      <c r="E120">
        <v>243.36000100000001</v>
      </c>
      <c r="F120">
        <v>239.75753800000001</v>
      </c>
      <c r="G120">
        <v>86108100</v>
      </c>
      <c r="I120">
        <f t="shared" si="6"/>
        <v>-2.0544815687999009E-4</v>
      </c>
      <c r="K120">
        <v>3.0000000000000001E-3</v>
      </c>
      <c r="L120">
        <v>-0.11</v>
      </c>
      <c r="M120">
        <v>-0.27</v>
      </c>
      <c r="N120">
        <v>0.36</v>
      </c>
      <c r="P120">
        <f t="shared" si="7"/>
        <v>3.0000000000000001E-5</v>
      </c>
      <c r="Q120">
        <f t="shared" si="8"/>
        <v>-1.1000000000000001E-3</v>
      </c>
      <c r="R120">
        <f t="shared" si="9"/>
        <v>-2.7000000000000001E-3</v>
      </c>
      <c r="S120">
        <f t="shared" si="10"/>
        <v>3.5999999999999999E-3</v>
      </c>
    </row>
    <row r="121" spans="1:19" x14ac:dyDescent="0.25">
      <c r="A121" s="3">
        <v>42899</v>
      </c>
      <c r="B121">
        <v>243.979996</v>
      </c>
      <c r="C121">
        <v>244.61000100000001</v>
      </c>
      <c r="D121">
        <v>243.58000200000001</v>
      </c>
      <c r="E121">
        <v>244.550003</v>
      </c>
      <c r="F121">
        <v>240.92993200000001</v>
      </c>
      <c r="G121">
        <v>60067000</v>
      </c>
      <c r="I121">
        <f t="shared" si="6"/>
        <v>4.8779666326746298E-3</v>
      </c>
      <c r="K121">
        <v>3.0000000000000001E-3</v>
      </c>
      <c r="L121">
        <v>0.55000000000000004</v>
      </c>
      <c r="M121">
        <v>0.08</v>
      </c>
      <c r="N121">
        <v>-0.14000000000000001</v>
      </c>
      <c r="P121">
        <f t="shared" si="7"/>
        <v>3.0000000000000001E-5</v>
      </c>
      <c r="Q121">
        <f t="shared" si="8"/>
        <v>5.5000000000000005E-3</v>
      </c>
      <c r="R121">
        <f t="shared" si="9"/>
        <v>8.0000000000000004E-4</v>
      </c>
      <c r="S121">
        <f t="shared" si="10"/>
        <v>-1.4000000000000002E-3</v>
      </c>
    </row>
    <row r="122" spans="1:19" x14ac:dyDescent="0.25">
      <c r="A122" s="3">
        <v>42900</v>
      </c>
      <c r="B122">
        <v>244.86000100000001</v>
      </c>
      <c r="C122">
        <v>244.86999499999999</v>
      </c>
      <c r="D122">
        <v>243.28999300000001</v>
      </c>
      <c r="E122">
        <v>244.240005</v>
      </c>
      <c r="F122">
        <v>240.62451200000001</v>
      </c>
      <c r="G122">
        <v>78602300</v>
      </c>
      <c r="I122">
        <f t="shared" si="6"/>
        <v>-1.2684303545067556E-3</v>
      </c>
      <c r="K122">
        <v>3.0000000000000001E-3</v>
      </c>
      <c r="L122">
        <v>-0.17</v>
      </c>
      <c r="M122">
        <v>-0.47</v>
      </c>
      <c r="N122">
        <v>-0.55000000000000004</v>
      </c>
      <c r="P122">
        <f t="shared" si="7"/>
        <v>3.0000000000000001E-5</v>
      </c>
      <c r="Q122">
        <f t="shared" si="8"/>
        <v>-1.7000000000000001E-3</v>
      </c>
      <c r="R122">
        <f t="shared" si="9"/>
        <v>-4.6999999999999993E-3</v>
      </c>
      <c r="S122">
        <f t="shared" si="10"/>
        <v>-5.5000000000000005E-3</v>
      </c>
    </row>
    <row r="123" spans="1:19" x14ac:dyDescent="0.25">
      <c r="A123" s="3">
        <v>42901</v>
      </c>
      <c r="B123">
        <v>242.679993</v>
      </c>
      <c r="C123">
        <v>243.91000399999999</v>
      </c>
      <c r="D123">
        <v>242.36000100000001</v>
      </c>
      <c r="E123">
        <v>243.770004</v>
      </c>
      <c r="F123">
        <v>240.161484</v>
      </c>
      <c r="G123">
        <v>66464900</v>
      </c>
      <c r="I123">
        <f t="shared" si="6"/>
        <v>-1.9261946953939449E-3</v>
      </c>
      <c r="K123">
        <v>3.0000000000000001E-3</v>
      </c>
      <c r="L123">
        <v>-0.3</v>
      </c>
      <c r="M123">
        <v>-0.24</v>
      </c>
      <c r="N123">
        <v>-0.12</v>
      </c>
      <c r="P123">
        <f t="shared" si="7"/>
        <v>3.0000000000000001E-5</v>
      </c>
      <c r="Q123">
        <f t="shared" si="8"/>
        <v>-3.0000000000000001E-3</v>
      </c>
      <c r="R123">
        <f t="shared" si="9"/>
        <v>-2.3999999999999998E-3</v>
      </c>
      <c r="S123">
        <f t="shared" si="10"/>
        <v>-1.1999999999999999E-3</v>
      </c>
    </row>
    <row r="124" spans="1:19" x14ac:dyDescent="0.25">
      <c r="A124" s="3">
        <v>42902</v>
      </c>
      <c r="B124">
        <v>242.770004</v>
      </c>
      <c r="C124">
        <v>242.83000200000001</v>
      </c>
      <c r="D124">
        <v>241.63000500000001</v>
      </c>
      <c r="E124">
        <v>242.63999899999999</v>
      </c>
      <c r="F124">
        <v>240.213943</v>
      </c>
      <c r="G124">
        <v>84553100</v>
      </c>
      <c r="I124">
        <f t="shared" si="6"/>
        <v>-4.6463149439018797E-3</v>
      </c>
      <c r="K124">
        <v>3.0000000000000001E-3</v>
      </c>
      <c r="L124">
        <v>-0.03</v>
      </c>
      <c r="M124">
        <v>-0.23</v>
      </c>
      <c r="N124">
        <v>-0.18</v>
      </c>
      <c r="P124">
        <f t="shared" si="7"/>
        <v>3.0000000000000001E-5</v>
      </c>
      <c r="Q124">
        <f t="shared" si="8"/>
        <v>-2.9999999999999997E-4</v>
      </c>
      <c r="R124">
        <f t="shared" si="9"/>
        <v>-2.3E-3</v>
      </c>
      <c r="S124">
        <f t="shared" si="10"/>
        <v>-1.8E-3</v>
      </c>
    </row>
    <row r="125" spans="1:19" x14ac:dyDescent="0.25">
      <c r="A125" s="3">
        <v>42905</v>
      </c>
      <c r="B125">
        <v>243.58999600000001</v>
      </c>
      <c r="C125">
        <v>244.729996</v>
      </c>
      <c r="D125">
        <v>243.479996</v>
      </c>
      <c r="E125">
        <v>244.66000399999999</v>
      </c>
      <c r="F125">
        <v>242.21374499999999</v>
      </c>
      <c r="G125">
        <v>65123800</v>
      </c>
      <c r="I125">
        <f t="shared" si="6"/>
        <v>8.290648708995832E-3</v>
      </c>
      <c r="K125">
        <v>3.0000000000000001E-3</v>
      </c>
      <c r="L125">
        <v>0.86</v>
      </c>
      <c r="M125">
        <v>0.12</v>
      </c>
      <c r="N125">
        <v>-0.74</v>
      </c>
      <c r="P125">
        <f t="shared" si="7"/>
        <v>3.0000000000000001E-5</v>
      </c>
      <c r="Q125">
        <f t="shared" si="8"/>
        <v>8.6E-3</v>
      </c>
      <c r="R125">
        <f t="shared" si="9"/>
        <v>1.1999999999999999E-3</v>
      </c>
      <c r="S125">
        <f t="shared" si="10"/>
        <v>-7.4000000000000003E-3</v>
      </c>
    </row>
    <row r="126" spans="1:19" x14ac:dyDescent="0.25">
      <c r="A126" s="3">
        <v>42906</v>
      </c>
      <c r="B126">
        <v>244.25</v>
      </c>
      <c r="C126">
        <v>244.259995</v>
      </c>
      <c r="D126">
        <v>242.990005</v>
      </c>
      <c r="E126">
        <v>243.009995</v>
      </c>
      <c r="F126">
        <v>240.580231</v>
      </c>
      <c r="G126">
        <v>56906400</v>
      </c>
      <c r="I126">
        <f t="shared" si="6"/>
        <v>-6.7669337860827962E-3</v>
      </c>
      <c r="K126">
        <v>3.0000000000000001E-3</v>
      </c>
      <c r="L126">
        <v>-0.73</v>
      </c>
      <c r="M126">
        <v>-0.4</v>
      </c>
      <c r="N126">
        <v>-0.51</v>
      </c>
      <c r="P126">
        <f t="shared" si="7"/>
        <v>3.0000000000000001E-5</v>
      </c>
      <c r="Q126">
        <f t="shared" si="8"/>
        <v>-7.3000000000000001E-3</v>
      </c>
      <c r="R126">
        <f t="shared" si="9"/>
        <v>-4.0000000000000001E-3</v>
      </c>
      <c r="S126">
        <f t="shared" si="10"/>
        <v>-5.1000000000000004E-3</v>
      </c>
    </row>
    <row r="127" spans="1:19" x14ac:dyDescent="0.25">
      <c r="A127" s="3">
        <v>42907</v>
      </c>
      <c r="B127">
        <v>243.46000699999999</v>
      </c>
      <c r="C127">
        <v>243.58999600000001</v>
      </c>
      <c r="D127">
        <v>242.41000399999999</v>
      </c>
      <c r="E127">
        <v>242.949997</v>
      </c>
      <c r="F127">
        <v>240.52082799999999</v>
      </c>
      <c r="G127">
        <v>55977600</v>
      </c>
      <c r="I127">
        <f t="shared" si="6"/>
        <v>-2.4692567821448766E-4</v>
      </c>
      <c r="K127">
        <v>3.0000000000000001E-3</v>
      </c>
      <c r="L127">
        <v>-7.0000000000000007E-2</v>
      </c>
      <c r="M127">
        <v>-0.04</v>
      </c>
      <c r="N127">
        <v>-1.68</v>
      </c>
      <c r="P127">
        <f t="shared" si="7"/>
        <v>3.0000000000000001E-5</v>
      </c>
      <c r="Q127">
        <f t="shared" si="8"/>
        <v>-7.000000000000001E-4</v>
      </c>
      <c r="R127">
        <f t="shared" si="9"/>
        <v>-4.0000000000000002E-4</v>
      </c>
      <c r="S127">
        <f t="shared" si="10"/>
        <v>-1.6799999999999999E-2</v>
      </c>
    </row>
    <row r="128" spans="1:19" x14ac:dyDescent="0.25">
      <c r="A128" s="3">
        <v>42908</v>
      </c>
      <c r="B128">
        <v>242.96000699999999</v>
      </c>
      <c r="C128">
        <v>243.529999</v>
      </c>
      <c r="D128">
        <v>242.63999899999999</v>
      </c>
      <c r="E128">
        <v>242.83999600000001</v>
      </c>
      <c r="F128">
        <v>240.41194200000001</v>
      </c>
      <c r="G128">
        <v>44148100</v>
      </c>
      <c r="I128">
        <f t="shared" si="6"/>
        <v>-4.5287471320979138E-4</v>
      </c>
      <c r="K128">
        <v>3.0000000000000001E-3</v>
      </c>
      <c r="L128">
        <v>0.02</v>
      </c>
      <c r="M128">
        <v>0.52</v>
      </c>
      <c r="N128">
        <v>-0.42</v>
      </c>
      <c r="P128">
        <f t="shared" si="7"/>
        <v>3.0000000000000001E-5</v>
      </c>
      <c r="Q128">
        <f t="shared" si="8"/>
        <v>2.0000000000000001E-4</v>
      </c>
      <c r="R128">
        <f t="shared" si="9"/>
        <v>5.1999999999999998E-3</v>
      </c>
      <c r="S128">
        <f t="shared" si="10"/>
        <v>-4.1999999999999997E-3</v>
      </c>
    </row>
    <row r="129" spans="1:19" x14ac:dyDescent="0.25">
      <c r="A129" s="3">
        <v>42909</v>
      </c>
      <c r="B129">
        <v>242.91000399999999</v>
      </c>
      <c r="C129">
        <v>243.509995</v>
      </c>
      <c r="D129">
        <v>242.470001</v>
      </c>
      <c r="E129">
        <v>243.13000500000001</v>
      </c>
      <c r="F129">
        <v>240.69903600000001</v>
      </c>
      <c r="G129">
        <v>66986800</v>
      </c>
      <c r="I129">
        <f t="shared" si="6"/>
        <v>1.1935264885892204E-3</v>
      </c>
      <c r="K129">
        <v>3.0000000000000001E-3</v>
      </c>
      <c r="L129">
        <v>0.24</v>
      </c>
      <c r="M129">
        <v>0.83</v>
      </c>
      <c r="N129">
        <v>-0.5</v>
      </c>
      <c r="P129">
        <f t="shared" si="7"/>
        <v>3.0000000000000001E-5</v>
      </c>
      <c r="Q129">
        <f t="shared" si="8"/>
        <v>2.3999999999999998E-3</v>
      </c>
      <c r="R129">
        <f t="shared" si="9"/>
        <v>8.3000000000000001E-3</v>
      </c>
      <c r="S129">
        <f t="shared" si="10"/>
        <v>-5.0000000000000001E-3</v>
      </c>
    </row>
    <row r="130" spans="1:19" x14ac:dyDescent="0.25">
      <c r="A130" s="3">
        <v>42912</v>
      </c>
      <c r="B130">
        <v>243.89999399999999</v>
      </c>
      <c r="C130">
        <v>244.38000500000001</v>
      </c>
      <c r="D130">
        <v>243.050003</v>
      </c>
      <c r="E130">
        <v>243.28999300000001</v>
      </c>
      <c r="F130">
        <v>240.85742200000001</v>
      </c>
      <c r="G130">
        <v>56700500</v>
      </c>
      <c r="I130">
        <f t="shared" si="6"/>
        <v>6.578183727110646E-4</v>
      </c>
      <c r="K130">
        <v>3.0000000000000001E-3</v>
      </c>
      <c r="L130">
        <v>0.04</v>
      </c>
      <c r="M130">
        <v>-0.06</v>
      </c>
      <c r="N130">
        <v>0.68</v>
      </c>
      <c r="P130">
        <f t="shared" si="7"/>
        <v>3.0000000000000001E-5</v>
      </c>
      <c r="Q130">
        <f t="shared" si="8"/>
        <v>4.0000000000000002E-4</v>
      </c>
      <c r="R130">
        <f t="shared" si="9"/>
        <v>-5.9999999999999995E-4</v>
      </c>
      <c r="S130">
        <f t="shared" si="10"/>
        <v>6.8000000000000005E-3</v>
      </c>
    </row>
    <row r="131" spans="1:19" x14ac:dyDescent="0.25">
      <c r="A131" s="3">
        <v>42913</v>
      </c>
      <c r="B131">
        <v>243.03999300000001</v>
      </c>
      <c r="C131">
        <v>243.38000500000001</v>
      </c>
      <c r="D131">
        <v>241.30999800000001</v>
      </c>
      <c r="E131">
        <v>241.33000200000001</v>
      </c>
      <c r="F131">
        <v>238.91703799999999</v>
      </c>
      <c r="G131">
        <v>82247700</v>
      </c>
      <c r="I131">
        <f t="shared" si="6"/>
        <v>-8.08881889685336E-3</v>
      </c>
      <c r="K131">
        <v>3.0000000000000001E-3</v>
      </c>
      <c r="L131">
        <v>-0.84</v>
      </c>
      <c r="M131">
        <v>-0.4</v>
      </c>
      <c r="N131">
        <v>1.32</v>
      </c>
      <c r="P131">
        <f t="shared" si="7"/>
        <v>3.0000000000000001E-5</v>
      </c>
      <c r="Q131">
        <f t="shared" si="8"/>
        <v>-8.3999999999999995E-3</v>
      </c>
      <c r="R131">
        <f t="shared" si="9"/>
        <v>-4.0000000000000001E-3</v>
      </c>
      <c r="S131">
        <f t="shared" si="10"/>
        <v>1.32E-2</v>
      </c>
    </row>
    <row r="132" spans="1:19" x14ac:dyDescent="0.25">
      <c r="A132" s="3">
        <v>42914</v>
      </c>
      <c r="B132">
        <v>242.5</v>
      </c>
      <c r="C132">
        <v>243.720001</v>
      </c>
      <c r="D132">
        <v>242.229996</v>
      </c>
      <c r="E132">
        <v>243.490005</v>
      </c>
      <c r="F132">
        <v>241.05545000000001</v>
      </c>
      <c r="G132">
        <v>70042600</v>
      </c>
      <c r="I132">
        <f t="shared" ref="I132:I195" si="11">LN(E132/E131)</f>
        <v>8.910594697328765E-3</v>
      </c>
      <c r="K132">
        <v>3.0000000000000001E-3</v>
      </c>
      <c r="L132">
        <v>1.02</v>
      </c>
      <c r="M132">
        <v>0.75</v>
      </c>
      <c r="N132">
        <v>0.22</v>
      </c>
      <c r="P132">
        <f t="shared" ref="P132:P195" si="12">K132/100</f>
        <v>3.0000000000000001E-5</v>
      </c>
      <c r="Q132">
        <f t="shared" ref="Q132:Q195" si="13">L132/100</f>
        <v>1.0200000000000001E-2</v>
      </c>
      <c r="R132">
        <f t="shared" ref="R132:R195" si="14">M132/100</f>
        <v>7.4999999999999997E-3</v>
      </c>
      <c r="S132">
        <f t="shared" ref="S132:S195" si="15">N132/100</f>
        <v>2.2000000000000001E-3</v>
      </c>
    </row>
    <row r="133" spans="1:19" x14ac:dyDescent="0.25">
      <c r="A133" s="3">
        <v>42915</v>
      </c>
      <c r="B133">
        <v>243.66000399999999</v>
      </c>
      <c r="C133">
        <v>243.720001</v>
      </c>
      <c r="D133">
        <v>239.96000699999999</v>
      </c>
      <c r="E133">
        <v>241.35000600000001</v>
      </c>
      <c r="F133">
        <v>238.93684400000001</v>
      </c>
      <c r="G133">
        <v>106949700</v>
      </c>
      <c r="I133">
        <f t="shared" si="11"/>
        <v>-8.8277074855946866E-3</v>
      </c>
      <c r="K133">
        <v>3.0000000000000001E-3</v>
      </c>
      <c r="L133">
        <v>-0.83</v>
      </c>
      <c r="M133">
        <v>-0.12</v>
      </c>
      <c r="N133">
        <v>1.38</v>
      </c>
      <c r="P133">
        <f t="shared" si="12"/>
        <v>3.0000000000000001E-5</v>
      </c>
      <c r="Q133">
        <f t="shared" si="13"/>
        <v>-8.3000000000000001E-3</v>
      </c>
      <c r="R133">
        <f t="shared" si="14"/>
        <v>-1.1999999999999999E-3</v>
      </c>
      <c r="S133">
        <f t="shared" si="15"/>
        <v>1.38E-2</v>
      </c>
    </row>
    <row r="134" spans="1:19" x14ac:dyDescent="0.25">
      <c r="A134" s="3">
        <v>42916</v>
      </c>
      <c r="B134">
        <v>242.279999</v>
      </c>
      <c r="C134">
        <v>242.71000699999999</v>
      </c>
      <c r="D134">
        <v>241.58000200000001</v>
      </c>
      <c r="E134">
        <v>241.800003</v>
      </c>
      <c r="F134">
        <v>239.38235499999999</v>
      </c>
      <c r="G134">
        <v>86820700</v>
      </c>
      <c r="I134">
        <f t="shared" si="11"/>
        <v>1.8627636209769612E-3</v>
      </c>
      <c r="K134">
        <v>3.0000000000000001E-3</v>
      </c>
      <c r="L134">
        <v>0.14000000000000001</v>
      </c>
      <c r="M134">
        <v>-0.09</v>
      </c>
      <c r="N134">
        <v>-0.25</v>
      </c>
      <c r="P134">
        <f t="shared" si="12"/>
        <v>3.0000000000000001E-5</v>
      </c>
      <c r="Q134">
        <f t="shared" si="13"/>
        <v>1.4000000000000002E-3</v>
      </c>
      <c r="R134">
        <f t="shared" si="14"/>
        <v>-8.9999999999999998E-4</v>
      </c>
      <c r="S134">
        <f t="shared" si="15"/>
        <v>-2.5000000000000001E-3</v>
      </c>
    </row>
    <row r="135" spans="1:19" x14ac:dyDescent="0.25">
      <c r="A135" s="3">
        <v>42919</v>
      </c>
      <c r="B135">
        <v>242.88000500000001</v>
      </c>
      <c r="C135">
        <v>243.38000500000001</v>
      </c>
      <c r="D135">
        <v>242.21000699999999</v>
      </c>
      <c r="E135">
        <v>242.21000699999999</v>
      </c>
      <c r="F135">
        <v>239.78825399999999</v>
      </c>
      <c r="G135">
        <v>39153800</v>
      </c>
      <c r="I135">
        <f t="shared" si="11"/>
        <v>1.6941967711353251E-3</v>
      </c>
      <c r="K135">
        <v>4.0000000000000001E-3</v>
      </c>
      <c r="L135">
        <v>0.24</v>
      </c>
      <c r="M135">
        <v>0.34</v>
      </c>
      <c r="N135">
        <v>1.2</v>
      </c>
      <c r="P135">
        <f t="shared" si="12"/>
        <v>4.0000000000000003E-5</v>
      </c>
      <c r="Q135">
        <f t="shared" si="13"/>
        <v>2.3999999999999998E-3</v>
      </c>
      <c r="R135">
        <f t="shared" si="14"/>
        <v>3.4000000000000002E-3</v>
      </c>
      <c r="S135">
        <f t="shared" si="15"/>
        <v>1.2E-2</v>
      </c>
    </row>
    <row r="136" spans="1:19" x14ac:dyDescent="0.25">
      <c r="A136" s="3">
        <v>42921</v>
      </c>
      <c r="B136">
        <v>242.63000500000001</v>
      </c>
      <c r="C136">
        <v>243.009995</v>
      </c>
      <c r="D136">
        <v>241.699997</v>
      </c>
      <c r="E136">
        <v>242.770004</v>
      </c>
      <c r="F136">
        <v>240.34265099999999</v>
      </c>
      <c r="G136">
        <v>54427600</v>
      </c>
      <c r="I136">
        <f t="shared" si="11"/>
        <v>2.3093621847403221E-3</v>
      </c>
      <c r="K136">
        <v>4.0000000000000001E-3</v>
      </c>
      <c r="L136">
        <v>0.12</v>
      </c>
      <c r="M136">
        <v>-0.69</v>
      </c>
      <c r="N136">
        <v>-0.55000000000000004</v>
      </c>
      <c r="P136">
        <f t="shared" si="12"/>
        <v>4.0000000000000003E-5</v>
      </c>
      <c r="Q136">
        <f t="shared" si="13"/>
        <v>1.1999999999999999E-3</v>
      </c>
      <c r="R136">
        <f t="shared" si="14"/>
        <v>-6.8999999999999999E-3</v>
      </c>
      <c r="S136">
        <f t="shared" si="15"/>
        <v>-5.5000000000000005E-3</v>
      </c>
    </row>
    <row r="137" spans="1:19" x14ac:dyDescent="0.25">
      <c r="A137" s="3">
        <v>42922</v>
      </c>
      <c r="B137">
        <v>241.88999899999999</v>
      </c>
      <c r="C137">
        <v>242.029999</v>
      </c>
      <c r="D137">
        <v>240.33999600000001</v>
      </c>
      <c r="E137">
        <v>240.550003</v>
      </c>
      <c r="F137">
        <v>238.144836</v>
      </c>
      <c r="G137">
        <v>65400800</v>
      </c>
      <c r="I137">
        <f t="shared" si="11"/>
        <v>-9.1865289266334985E-3</v>
      </c>
      <c r="K137">
        <v>4.0000000000000001E-3</v>
      </c>
      <c r="L137">
        <v>-0.95</v>
      </c>
      <c r="M137">
        <v>-0.5</v>
      </c>
      <c r="N137">
        <v>0.12</v>
      </c>
      <c r="P137">
        <f t="shared" si="12"/>
        <v>4.0000000000000003E-5</v>
      </c>
      <c r="Q137">
        <f t="shared" si="13"/>
        <v>-9.4999999999999998E-3</v>
      </c>
      <c r="R137">
        <f t="shared" si="14"/>
        <v>-5.0000000000000001E-3</v>
      </c>
      <c r="S137">
        <f t="shared" si="15"/>
        <v>1.1999999999999999E-3</v>
      </c>
    </row>
    <row r="138" spans="1:19" x14ac:dyDescent="0.25">
      <c r="A138" s="3">
        <v>42923</v>
      </c>
      <c r="B138">
        <v>241.21000699999999</v>
      </c>
      <c r="C138">
        <v>242.279999</v>
      </c>
      <c r="D138">
        <v>240.55999800000001</v>
      </c>
      <c r="E138">
        <v>242.11000100000001</v>
      </c>
      <c r="F138">
        <v>239.68924000000001</v>
      </c>
      <c r="G138">
        <v>57972300</v>
      </c>
      <c r="I138">
        <f t="shared" si="11"/>
        <v>6.4641918502126002E-3</v>
      </c>
      <c r="K138">
        <v>4.0000000000000001E-3</v>
      </c>
      <c r="L138">
        <v>0.7</v>
      </c>
      <c r="M138">
        <v>0.42</v>
      </c>
      <c r="N138">
        <v>-0.41</v>
      </c>
      <c r="P138">
        <f t="shared" si="12"/>
        <v>4.0000000000000003E-5</v>
      </c>
      <c r="Q138">
        <f t="shared" si="13"/>
        <v>6.9999999999999993E-3</v>
      </c>
      <c r="R138">
        <f t="shared" si="14"/>
        <v>4.1999999999999997E-3</v>
      </c>
      <c r="S138">
        <f t="shared" si="15"/>
        <v>-4.0999999999999995E-3</v>
      </c>
    </row>
    <row r="139" spans="1:19" x14ac:dyDescent="0.25">
      <c r="A139" s="3">
        <v>42926</v>
      </c>
      <c r="B139">
        <v>242.11000100000001</v>
      </c>
      <c r="C139">
        <v>242.800003</v>
      </c>
      <c r="D139">
        <v>241.759995</v>
      </c>
      <c r="E139">
        <v>242.36999499999999</v>
      </c>
      <c r="F139">
        <v>239.94664</v>
      </c>
      <c r="G139">
        <v>36663300</v>
      </c>
      <c r="I139">
        <f t="shared" si="11"/>
        <v>1.0732910630159105E-3</v>
      </c>
      <c r="K139">
        <v>4.0000000000000001E-3</v>
      </c>
      <c r="L139">
        <v>0.05</v>
      </c>
      <c r="M139">
        <v>-0.43</v>
      </c>
      <c r="N139">
        <v>-0.09</v>
      </c>
      <c r="P139">
        <f t="shared" si="12"/>
        <v>4.0000000000000003E-5</v>
      </c>
      <c r="Q139">
        <f t="shared" si="13"/>
        <v>5.0000000000000001E-4</v>
      </c>
      <c r="R139">
        <f t="shared" si="14"/>
        <v>-4.3E-3</v>
      </c>
      <c r="S139">
        <f t="shared" si="15"/>
        <v>-8.9999999999999998E-4</v>
      </c>
    </row>
    <row r="140" spans="1:19" x14ac:dyDescent="0.25">
      <c r="A140" s="3">
        <v>42927</v>
      </c>
      <c r="B140">
        <v>242.36999499999999</v>
      </c>
      <c r="C140">
        <v>242.550003</v>
      </c>
      <c r="D140">
        <v>240.85000600000001</v>
      </c>
      <c r="E140">
        <v>242.19000199999999</v>
      </c>
      <c r="F140">
        <v>239.76843299999999</v>
      </c>
      <c r="G140">
        <v>50354600</v>
      </c>
      <c r="I140">
        <f t="shared" si="11"/>
        <v>-7.4291319709780845E-4</v>
      </c>
      <c r="K140">
        <v>4.0000000000000001E-3</v>
      </c>
      <c r="L140">
        <v>0</v>
      </c>
      <c r="M140">
        <v>0.38</v>
      </c>
      <c r="N140">
        <v>-0.53</v>
      </c>
      <c r="P140">
        <f t="shared" si="12"/>
        <v>4.0000000000000003E-5</v>
      </c>
      <c r="Q140">
        <f t="shared" si="13"/>
        <v>0</v>
      </c>
      <c r="R140">
        <f t="shared" si="14"/>
        <v>3.8E-3</v>
      </c>
      <c r="S140">
        <f t="shared" si="15"/>
        <v>-5.3E-3</v>
      </c>
    </row>
    <row r="141" spans="1:19" x14ac:dyDescent="0.25">
      <c r="A141" s="3">
        <v>42928</v>
      </c>
      <c r="B141">
        <v>243.300003</v>
      </c>
      <c r="C141">
        <v>244.199997</v>
      </c>
      <c r="D141">
        <v>243.300003</v>
      </c>
      <c r="E141">
        <v>244.009995</v>
      </c>
      <c r="F141">
        <v>241.57023599999999</v>
      </c>
      <c r="G141">
        <v>59610400</v>
      </c>
      <c r="I141">
        <f t="shared" si="11"/>
        <v>7.4866372359774511E-3</v>
      </c>
      <c r="K141">
        <v>4.0000000000000001E-3</v>
      </c>
      <c r="L141">
        <v>0.72</v>
      </c>
      <c r="M141">
        <v>0.13</v>
      </c>
      <c r="N141">
        <v>-0.53</v>
      </c>
      <c r="P141">
        <f t="shared" si="12"/>
        <v>4.0000000000000003E-5</v>
      </c>
      <c r="Q141">
        <f t="shared" si="13"/>
        <v>7.1999999999999998E-3</v>
      </c>
      <c r="R141">
        <f t="shared" si="14"/>
        <v>1.2999999999999999E-3</v>
      </c>
      <c r="S141">
        <f t="shared" si="15"/>
        <v>-5.3E-3</v>
      </c>
    </row>
    <row r="142" spans="1:19" x14ac:dyDescent="0.25">
      <c r="A142" s="3">
        <v>42929</v>
      </c>
      <c r="B142">
        <v>244.020004</v>
      </c>
      <c r="C142">
        <v>244.550003</v>
      </c>
      <c r="D142">
        <v>243.759995</v>
      </c>
      <c r="E142">
        <v>244.41999799999999</v>
      </c>
      <c r="F142">
        <v>241.97615099999999</v>
      </c>
      <c r="G142">
        <v>39471600</v>
      </c>
      <c r="I142">
        <f t="shared" si="11"/>
        <v>1.6788612582275752E-3</v>
      </c>
      <c r="K142">
        <v>4.0000000000000001E-3</v>
      </c>
      <c r="L142">
        <v>0.17</v>
      </c>
      <c r="M142">
        <v>-0.05</v>
      </c>
      <c r="N142">
        <v>0.37</v>
      </c>
      <c r="P142">
        <f t="shared" si="12"/>
        <v>4.0000000000000003E-5</v>
      </c>
      <c r="Q142">
        <f t="shared" si="13"/>
        <v>1.7000000000000001E-3</v>
      </c>
      <c r="R142">
        <f t="shared" si="14"/>
        <v>-5.0000000000000001E-4</v>
      </c>
      <c r="S142">
        <f t="shared" si="15"/>
        <v>3.7000000000000002E-3</v>
      </c>
    </row>
    <row r="143" spans="1:19" x14ac:dyDescent="0.25">
      <c r="A143" s="3">
        <v>42930</v>
      </c>
      <c r="B143">
        <v>244.41999799999999</v>
      </c>
      <c r="C143">
        <v>245.970001</v>
      </c>
      <c r="D143">
        <v>244.30999800000001</v>
      </c>
      <c r="E143">
        <v>245.55999800000001</v>
      </c>
      <c r="F143">
        <v>243.10475199999999</v>
      </c>
      <c r="G143">
        <v>60262700</v>
      </c>
      <c r="I143">
        <f t="shared" si="11"/>
        <v>4.6532595874285909E-3</v>
      </c>
      <c r="K143">
        <v>4.0000000000000001E-3</v>
      </c>
      <c r="L143">
        <v>0.42</v>
      </c>
      <c r="M143">
        <v>-0.13</v>
      </c>
      <c r="N143">
        <v>-0.5</v>
      </c>
      <c r="P143">
        <f t="shared" si="12"/>
        <v>4.0000000000000003E-5</v>
      </c>
      <c r="Q143">
        <f t="shared" si="13"/>
        <v>4.1999999999999997E-3</v>
      </c>
      <c r="R143">
        <f t="shared" si="14"/>
        <v>-1.2999999999999999E-3</v>
      </c>
      <c r="S143">
        <f t="shared" si="15"/>
        <v>-5.0000000000000001E-3</v>
      </c>
    </row>
    <row r="144" spans="1:19" x14ac:dyDescent="0.25">
      <c r="A144" s="3">
        <v>42933</v>
      </c>
      <c r="B144">
        <v>245.470001</v>
      </c>
      <c r="C144">
        <v>245.91000399999999</v>
      </c>
      <c r="D144">
        <v>245.33000200000001</v>
      </c>
      <c r="E144">
        <v>245.529999</v>
      </c>
      <c r="F144">
        <v>243.07504299999999</v>
      </c>
      <c r="G144">
        <v>33531900</v>
      </c>
      <c r="I144">
        <f t="shared" si="11"/>
        <v>-1.2217312598736176E-4</v>
      </c>
      <c r="K144">
        <v>4.0000000000000001E-3</v>
      </c>
      <c r="L144">
        <v>0</v>
      </c>
      <c r="M144">
        <v>0.21</v>
      </c>
      <c r="N144">
        <v>0.13</v>
      </c>
      <c r="P144">
        <f t="shared" si="12"/>
        <v>4.0000000000000003E-5</v>
      </c>
      <c r="Q144">
        <f t="shared" si="13"/>
        <v>0</v>
      </c>
      <c r="R144">
        <f t="shared" si="14"/>
        <v>2.0999999999999999E-3</v>
      </c>
      <c r="S144">
        <f t="shared" si="15"/>
        <v>1.2999999999999999E-3</v>
      </c>
    </row>
    <row r="145" spans="1:19" x14ac:dyDescent="0.25">
      <c r="A145" s="3">
        <v>42934</v>
      </c>
      <c r="B145">
        <v>245.05999800000001</v>
      </c>
      <c r="C145">
        <v>245.720001</v>
      </c>
      <c r="D145">
        <v>244.66999799999999</v>
      </c>
      <c r="E145">
        <v>245.66000399999999</v>
      </c>
      <c r="F145">
        <v>243.20373499999999</v>
      </c>
      <c r="G145">
        <v>42742500</v>
      </c>
      <c r="I145">
        <f t="shared" si="11"/>
        <v>5.293471049559788E-4</v>
      </c>
      <c r="K145">
        <v>4.0000000000000001E-3</v>
      </c>
      <c r="L145">
        <v>0.04</v>
      </c>
      <c r="M145">
        <v>-0.3</v>
      </c>
      <c r="N145">
        <v>-0.33</v>
      </c>
      <c r="P145">
        <f t="shared" si="12"/>
        <v>4.0000000000000003E-5</v>
      </c>
      <c r="Q145">
        <f t="shared" si="13"/>
        <v>4.0000000000000002E-4</v>
      </c>
      <c r="R145">
        <f t="shared" si="14"/>
        <v>-3.0000000000000001E-3</v>
      </c>
      <c r="S145">
        <f t="shared" si="15"/>
        <v>-3.3E-3</v>
      </c>
    </row>
    <row r="146" spans="1:19" x14ac:dyDescent="0.25">
      <c r="A146" s="3">
        <v>42935</v>
      </c>
      <c r="B146">
        <v>246.020004</v>
      </c>
      <c r="C146">
        <v>247</v>
      </c>
      <c r="D146">
        <v>246.009995</v>
      </c>
      <c r="E146">
        <v>246.990005</v>
      </c>
      <c r="F146">
        <v>244.52044699999999</v>
      </c>
      <c r="G146">
        <v>51034300</v>
      </c>
      <c r="I146">
        <f t="shared" si="11"/>
        <v>5.3993878285634187E-3</v>
      </c>
      <c r="K146">
        <v>4.0000000000000001E-3</v>
      </c>
      <c r="L146">
        <v>0.59</v>
      </c>
      <c r="M146">
        <v>0.53</v>
      </c>
      <c r="N146">
        <v>0.04</v>
      </c>
      <c r="P146">
        <f t="shared" si="12"/>
        <v>4.0000000000000003E-5</v>
      </c>
      <c r="Q146">
        <f t="shared" si="13"/>
        <v>5.8999999999999999E-3</v>
      </c>
      <c r="R146">
        <f t="shared" si="14"/>
        <v>5.3E-3</v>
      </c>
      <c r="S146">
        <f t="shared" si="15"/>
        <v>4.0000000000000002E-4</v>
      </c>
    </row>
    <row r="147" spans="1:19" x14ac:dyDescent="0.25">
      <c r="A147" s="3">
        <v>42936</v>
      </c>
      <c r="B147">
        <v>247.279999</v>
      </c>
      <c r="C147">
        <v>247.41999799999999</v>
      </c>
      <c r="D147">
        <v>246.470001</v>
      </c>
      <c r="E147">
        <v>247.10000600000001</v>
      </c>
      <c r="F147">
        <v>244.62934899999999</v>
      </c>
      <c r="G147">
        <v>47135200</v>
      </c>
      <c r="I147">
        <f t="shared" si="11"/>
        <v>4.4526705405279859E-4</v>
      </c>
      <c r="K147">
        <v>4.0000000000000001E-3</v>
      </c>
      <c r="L147">
        <v>-0.01</v>
      </c>
      <c r="M147">
        <v>0.05</v>
      </c>
      <c r="N147">
        <v>-0.01</v>
      </c>
      <c r="P147">
        <f t="shared" si="12"/>
        <v>4.0000000000000003E-5</v>
      </c>
      <c r="Q147">
        <f t="shared" si="13"/>
        <v>-1E-4</v>
      </c>
      <c r="R147">
        <f t="shared" si="14"/>
        <v>5.0000000000000001E-4</v>
      </c>
      <c r="S147">
        <f t="shared" si="15"/>
        <v>-1E-4</v>
      </c>
    </row>
    <row r="148" spans="1:19" x14ac:dyDescent="0.25">
      <c r="A148" s="3">
        <v>42937</v>
      </c>
      <c r="B148">
        <v>246.44000199999999</v>
      </c>
      <c r="C148">
        <v>246.91000399999999</v>
      </c>
      <c r="D148">
        <v>246.179993</v>
      </c>
      <c r="E148">
        <v>246.88000500000001</v>
      </c>
      <c r="F148">
        <v>244.41156000000001</v>
      </c>
      <c r="G148">
        <v>82340800</v>
      </c>
      <c r="I148">
        <f t="shared" si="11"/>
        <v>-8.9072840862656881E-4</v>
      </c>
      <c r="K148">
        <v>4.0000000000000001E-3</v>
      </c>
      <c r="L148">
        <v>-0.08</v>
      </c>
      <c r="M148">
        <v>-0.41</v>
      </c>
      <c r="N148">
        <v>-0.28000000000000003</v>
      </c>
      <c r="P148">
        <f t="shared" si="12"/>
        <v>4.0000000000000003E-5</v>
      </c>
      <c r="Q148">
        <f t="shared" si="13"/>
        <v>-8.0000000000000004E-4</v>
      </c>
      <c r="R148">
        <f t="shared" si="14"/>
        <v>-4.0999999999999995E-3</v>
      </c>
      <c r="S148">
        <f t="shared" si="15"/>
        <v>-2.8000000000000004E-3</v>
      </c>
    </row>
    <row r="149" spans="1:19" x14ac:dyDescent="0.25">
      <c r="A149" s="3">
        <v>42940</v>
      </c>
      <c r="B149">
        <v>246.78999300000001</v>
      </c>
      <c r="C149">
        <v>246.979996</v>
      </c>
      <c r="D149">
        <v>246.279999</v>
      </c>
      <c r="E149">
        <v>246.820007</v>
      </c>
      <c r="F149">
        <v>244.352158</v>
      </c>
      <c r="G149">
        <v>46622300</v>
      </c>
      <c r="I149">
        <f t="shared" si="11"/>
        <v>-2.4305448181916658E-4</v>
      </c>
      <c r="K149">
        <v>4.0000000000000001E-3</v>
      </c>
      <c r="L149">
        <v>-0.03</v>
      </c>
      <c r="M149">
        <v>0.12</v>
      </c>
      <c r="N149">
        <v>-0.2</v>
      </c>
      <c r="P149">
        <f t="shared" si="12"/>
        <v>4.0000000000000003E-5</v>
      </c>
      <c r="Q149">
        <f t="shared" si="13"/>
        <v>-2.9999999999999997E-4</v>
      </c>
      <c r="R149">
        <f t="shared" si="14"/>
        <v>1.1999999999999999E-3</v>
      </c>
      <c r="S149">
        <f t="shared" si="15"/>
        <v>-2E-3</v>
      </c>
    </row>
    <row r="150" spans="1:19" x14ac:dyDescent="0.25">
      <c r="A150" s="3">
        <v>42941</v>
      </c>
      <c r="B150">
        <v>247.679993</v>
      </c>
      <c r="C150">
        <v>247.800003</v>
      </c>
      <c r="D150">
        <v>247.16000399999999</v>
      </c>
      <c r="E150">
        <v>247.41999799999999</v>
      </c>
      <c r="F150">
        <v>244.94615200000001</v>
      </c>
      <c r="G150">
        <v>54915600</v>
      </c>
      <c r="I150">
        <f t="shared" si="11"/>
        <v>2.4279349654788441E-3</v>
      </c>
      <c r="K150">
        <v>4.0000000000000001E-3</v>
      </c>
      <c r="L150">
        <v>0.38</v>
      </c>
      <c r="M150">
        <v>0.37</v>
      </c>
      <c r="N150">
        <v>0.92</v>
      </c>
      <c r="P150">
        <f t="shared" si="12"/>
        <v>4.0000000000000003E-5</v>
      </c>
      <c r="Q150">
        <f t="shared" si="13"/>
        <v>3.8E-3</v>
      </c>
      <c r="R150">
        <f t="shared" si="14"/>
        <v>3.7000000000000002E-3</v>
      </c>
      <c r="S150">
        <f t="shared" si="15"/>
        <v>9.1999999999999998E-3</v>
      </c>
    </row>
    <row r="151" spans="1:19" x14ac:dyDescent="0.25">
      <c r="A151" s="3">
        <v>42942</v>
      </c>
      <c r="B151">
        <v>247.75</v>
      </c>
      <c r="C151">
        <v>247.78999300000001</v>
      </c>
      <c r="D151">
        <v>247.13000500000001</v>
      </c>
      <c r="E151">
        <v>247.429993</v>
      </c>
      <c r="F151">
        <v>244.956039</v>
      </c>
      <c r="G151">
        <v>47575400</v>
      </c>
      <c r="I151">
        <f t="shared" si="11"/>
        <v>4.0396080360341344E-5</v>
      </c>
      <c r="K151">
        <v>4.0000000000000001E-3</v>
      </c>
      <c r="L151">
        <v>-0.06</v>
      </c>
      <c r="M151">
        <v>-0.35</v>
      </c>
      <c r="N151">
        <v>-0.7</v>
      </c>
      <c r="P151">
        <f t="shared" si="12"/>
        <v>4.0000000000000003E-5</v>
      </c>
      <c r="Q151">
        <f t="shared" si="13"/>
        <v>-5.9999999999999995E-4</v>
      </c>
      <c r="R151">
        <f t="shared" si="14"/>
        <v>-3.4999999999999996E-3</v>
      </c>
      <c r="S151">
        <f t="shared" si="15"/>
        <v>-6.9999999999999993E-3</v>
      </c>
    </row>
    <row r="152" spans="1:19" x14ac:dyDescent="0.25">
      <c r="A152" s="3">
        <v>42943</v>
      </c>
      <c r="B152">
        <v>247.96000699999999</v>
      </c>
      <c r="C152">
        <v>248</v>
      </c>
      <c r="D152">
        <v>245.679993</v>
      </c>
      <c r="E152">
        <v>247.199997</v>
      </c>
      <c r="F152">
        <v>244.72834800000001</v>
      </c>
      <c r="G152">
        <v>70766600</v>
      </c>
      <c r="I152">
        <f t="shared" si="11"/>
        <v>-9.2997198401156855E-4</v>
      </c>
      <c r="K152">
        <v>4.0000000000000001E-3</v>
      </c>
      <c r="L152">
        <v>-0.14000000000000001</v>
      </c>
      <c r="M152">
        <v>-0.64</v>
      </c>
      <c r="N152">
        <v>0.43</v>
      </c>
      <c r="P152">
        <f t="shared" si="12"/>
        <v>4.0000000000000003E-5</v>
      </c>
      <c r="Q152">
        <f t="shared" si="13"/>
        <v>-1.4000000000000002E-3</v>
      </c>
      <c r="R152">
        <f t="shared" si="14"/>
        <v>-6.4000000000000003E-3</v>
      </c>
      <c r="S152">
        <f t="shared" si="15"/>
        <v>4.3E-3</v>
      </c>
    </row>
    <row r="153" spans="1:19" x14ac:dyDescent="0.25">
      <c r="A153" s="3">
        <v>42944</v>
      </c>
      <c r="B153">
        <v>246.64999399999999</v>
      </c>
      <c r="C153">
        <v>247.05999800000001</v>
      </c>
      <c r="D153">
        <v>246.13000500000001</v>
      </c>
      <c r="E153">
        <v>246.91000399999999</v>
      </c>
      <c r="F153">
        <v>244.44125399999999</v>
      </c>
      <c r="G153">
        <v>50088400</v>
      </c>
      <c r="I153">
        <f t="shared" si="11"/>
        <v>-1.1737994888152781E-3</v>
      </c>
      <c r="K153">
        <v>4.0000000000000001E-3</v>
      </c>
      <c r="L153">
        <v>-0.17</v>
      </c>
      <c r="M153">
        <v>-0.06</v>
      </c>
      <c r="N153">
        <v>0.23</v>
      </c>
      <c r="P153">
        <f t="shared" si="12"/>
        <v>4.0000000000000003E-5</v>
      </c>
      <c r="Q153">
        <f t="shared" si="13"/>
        <v>-1.7000000000000001E-3</v>
      </c>
      <c r="R153">
        <f t="shared" si="14"/>
        <v>-5.9999999999999995E-4</v>
      </c>
      <c r="S153">
        <f t="shared" si="15"/>
        <v>2.3E-3</v>
      </c>
    </row>
    <row r="154" spans="1:19" x14ac:dyDescent="0.25">
      <c r="A154" s="3">
        <v>42947</v>
      </c>
      <c r="B154">
        <v>247.36999499999999</v>
      </c>
      <c r="C154">
        <v>247.479996</v>
      </c>
      <c r="D154">
        <v>246.529999</v>
      </c>
      <c r="E154">
        <v>246.770004</v>
      </c>
      <c r="F154">
        <v>244.30264299999999</v>
      </c>
      <c r="G154">
        <v>65838700</v>
      </c>
      <c r="I154">
        <f t="shared" si="11"/>
        <v>-5.6716902237989196E-4</v>
      </c>
      <c r="K154">
        <v>4.0000000000000001E-3</v>
      </c>
      <c r="L154">
        <v>-0.11</v>
      </c>
      <c r="M154">
        <v>-0.33</v>
      </c>
      <c r="N154">
        <v>0.44</v>
      </c>
      <c r="P154">
        <f t="shared" si="12"/>
        <v>4.0000000000000003E-5</v>
      </c>
      <c r="Q154">
        <f t="shared" si="13"/>
        <v>-1.1000000000000001E-3</v>
      </c>
      <c r="R154">
        <f t="shared" si="14"/>
        <v>-3.3E-3</v>
      </c>
      <c r="S154">
        <f t="shared" si="15"/>
        <v>4.4000000000000003E-3</v>
      </c>
    </row>
    <row r="155" spans="1:19" x14ac:dyDescent="0.25">
      <c r="A155" s="3">
        <v>42948</v>
      </c>
      <c r="B155">
        <v>247.46000699999999</v>
      </c>
      <c r="C155">
        <v>247.5</v>
      </c>
      <c r="D155">
        <v>246.720001</v>
      </c>
      <c r="E155">
        <v>247.320007</v>
      </c>
      <c r="F155">
        <v>244.84715299999999</v>
      </c>
      <c r="G155">
        <v>55050400</v>
      </c>
      <c r="I155">
        <f t="shared" si="11"/>
        <v>2.2263280573620197E-3</v>
      </c>
      <c r="K155">
        <v>4.0000000000000001E-3</v>
      </c>
      <c r="L155">
        <v>0.24</v>
      </c>
      <c r="M155">
        <v>-0.24</v>
      </c>
      <c r="N155">
        <v>0.18</v>
      </c>
      <c r="P155">
        <f t="shared" si="12"/>
        <v>4.0000000000000003E-5</v>
      </c>
      <c r="Q155">
        <f t="shared" si="13"/>
        <v>2.3999999999999998E-3</v>
      </c>
      <c r="R155">
        <f t="shared" si="14"/>
        <v>-2.3999999999999998E-3</v>
      </c>
      <c r="S155">
        <f t="shared" si="15"/>
        <v>1.8E-3</v>
      </c>
    </row>
    <row r="156" spans="1:19" x14ac:dyDescent="0.25">
      <c r="A156" s="3">
        <v>42949</v>
      </c>
      <c r="B156">
        <v>247.470001</v>
      </c>
      <c r="C156">
        <v>247.60000600000001</v>
      </c>
      <c r="D156">
        <v>246.36999499999999</v>
      </c>
      <c r="E156">
        <v>247.44000199999999</v>
      </c>
      <c r="F156">
        <v>244.96594200000001</v>
      </c>
      <c r="G156">
        <v>47211200</v>
      </c>
      <c r="I156">
        <f t="shared" si="11"/>
        <v>4.8506346580141571E-4</v>
      </c>
      <c r="K156">
        <v>4.0000000000000001E-3</v>
      </c>
      <c r="L156">
        <v>-0.08</v>
      </c>
      <c r="M156">
        <v>-1.17</v>
      </c>
      <c r="N156">
        <v>0.16</v>
      </c>
      <c r="P156">
        <f t="shared" si="12"/>
        <v>4.0000000000000003E-5</v>
      </c>
      <c r="Q156">
        <f t="shared" si="13"/>
        <v>-8.0000000000000004E-4</v>
      </c>
      <c r="R156">
        <f t="shared" si="14"/>
        <v>-1.1699999999999999E-2</v>
      </c>
      <c r="S156">
        <f t="shared" si="15"/>
        <v>1.6000000000000001E-3</v>
      </c>
    </row>
    <row r="157" spans="1:19" x14ac:dyDescent="0.25">
      <c r="A157" s="3">
        <v>42950</v>
      </c>
      <c r="B157">
        <v>247.30999800000001</v>
      </c>
      <c r="C157">
        <v>247.33999600000001</v>
      </c>
      <c r="D157">
        <v>246.63999899999999</v>
      </c>
      <c r="E157">
        <v>246.96000699999999</v>
      </c>
      <c r="F157">
        <v>244.49075300000001</v>
      </c>
      <c r="G157">
        <v>40856000</v>
      </c>
      <c r="I157">
        <f t="shared" si="11"/>
        <v>-1.9417279210070116E-3</v>
      </c>
      <c r="K157">
        <v>4.0000000000000001E-3</v>
      </c>
      <c r="L157">
        <v>-0.21</v>
      </c>
      <c r="M157">
        <v>-0.34</v>
      </c>
      <c r="N157">
        <v>-0.28999999999999998</v>
      </c>
      <c r="P157">
        <f t="shared" si="12"/>
        <v>4.0000000000000003E-5</v>
      </c>
      <c r="Q157">
        <f t="shared" si="13"/>
        <v>-2.0999999999999999E-3</v>
      </c>
      <c r="R157">
        <f t="shared" si="14"/>
        <v>-3.4000000000000002E-3</v>
      </c>
      <c r="S157">
        <f t="shared" si="15"/>
        <v>-2.8999999999999998E-3</v>
      </c>
    </row>
    <row r="158" spans="1:19" x14ac:dyDescent="0.25">
      <c r="A158" s="3">
        <v>42951</v>
      </c>
      <c r="B158">
        <v>247.520004</v>
      </c>
      <c r="C158">
        <v>247.78999300000001</v>
      </c>
      <c r="D158">
        <v>246.970001</v>
      </c>
      <c r="E158">
        <v>247.41000399999999</v>
      </c>
      <c r="F158">
        <v>244.936249</v>
      </c>
      <c r="G158">
        <v>60191800</v>
      </c>
      <c r="I158">
        <f t="shared" si="11"/>
        <v>1.8204871422941799E-3</v>
      </c>
      <c r="K158">
        <v>4.0000000000000001E-3</v>
      </c>
      <c r="L158">
        <v>0.25</v>
      </c>
      <c r="M158">
        <v>0.3</v>
      </c>
      <c r="N158">
        <v>0.36</v>
      </c>
      <c r="P158">
        <f t="shared" si="12"/>
        <v>4.0000000000000003E-5</v>
      </c>
      <c r="Q158">
        <f t="shared" si="13"/>
        <v>2.5000000000000001E-3</v>
      </c>
      <c r="R158">
        <f t="shared" si="14"/>
        <v>3.0000000000000001E-3</v>
      </c>
      <c r="S158">
        <f t="shared" si="15"/>
        <v>3.5999999999999999E-3</v>
      </c>
    </row>
    <row r="159" spans="1:19" x14ac:dyDescent="0.25">
      <c r="A159" s="3">
        <v>42954</v>
      </c>
      <c r="B159">
        <v>247.490005</v>
      </c>
      <c r="C159">
        <v>247.86999499999999</v>
      </c>
      <c r="D159">
        <v>247.36999499999999</v>
      </c>
      <c r="E159">
        <v>247.86999499999999</v>
      </c>
      <c r="F159">
        <v>245.39164700000001</v>
      </c>
      <c r="G159">
        <v>31995000</v>
      </c>
      <c r="I159">
        <f t="shared" si="11"/>
        <v>1.8574993263923993E-3</v>
      </c>
      <c r="K159">
        <v>4.0000000000000001E-3</v>
      </c>
      <c r="L159">
        <v>0.16</v>
      </c>
      <c r="M159">
        <v>-0.09</v>
      </c>
      <c r="N159">
        <v>-0.59</v>
      </c>
      <c r="P159">
        <f t="shared" si="12"/>
        <v>4.0000000000000003E-5</v>
      </c>
      <c r="Q159">
        <f t="shared" si="13"/>
        <v>1.6000000000000001E-3</v>
      </c>
      <c r="R159">
        <f t="shared" si="14"/>
        <v>-8.9999999999999998E-4</v>
      </c>
      <c r="S159">
        <f t="shared" si="15"/>
        <v>-5.8999999999999999E-3</v>
      </c>
    </row>
    <row r="160" spans="1:19" x14ac:dyDescent="0.25">
      <c r="A160" s="3">
        <v>42955</v>
      </c>
      <c r="B160">
        <v>247.509995</v>
      </c>
      <c r="C160">
        <v>248.91000399999999</v>
      </c>
      <c r="D160">
        <v>246.83000200000001</v>
      </c>
      <c r="E160">
        <v>247.259995</v>
      </c>
      <c r="F160">
        <v>244.78774999999999</v>
      </c>
      <c r="G160">
        <v>61719400</v>
      </c>
      <c r="I160">
        <f t="shared" si="11"/>
        <v>-2.4640006501094403E-3</v>
      </c>
      <c r="K160">
        <v>4.0000000000000001E-3</v>
      </c>
      <c r="L160">
        <v>-0.24</v>
      </c>
      <c r="M160">
        <v>-0.1</v>
      </c>
      <c r="N160">
        <v>0.21</v>
      </c>
      <c r="P160">
        <f t="shared" si="12"/>
        <v>4.0000000000000003E-5</v>
      </c>
      <c r="Q160">
        <f t="shared" si="13"/>
        <v>-2.3999999999999998E-3</v>
      </c>
      <c r="R160">
        <f t="shared" si="14"/>
        <v>-1E-3</v>
      </c>
      <c r="S160">
        <f t="shared" si="15"/>
        <v>2.0999999999999999E-3</v>
      </c>
    </row>
    <row r="161" spans="1:19" x14ac:dyDescent="0.25">
      <c r="A161" s="3">
        <v>42956</v>
      </c>
      <c r="B161">
        <v>246.470001</v>
      </c>
      <c r="C161">
        <v>247.30999800000001</v>
      </c>
      <c r="D161">
        <v>246.05999800000001</v>
      </c>
      <c r="E161">
        <v>247.25</v>
      </c>
      <c r="F161">
        <v>244.77784700000001</v>
      </c>
      <c r="G161">
        <v>62632600</v>
      </c>
      <c r="I161">
        <f t="shared" si="11"/>
        <v>-4.0423854330222725E-5</v>
      </c>
      <c r="K161">
        <v>4.0000000000000001E-3</v>
      </c>
      <c r="L161">
        <v>-0.14000000000000001</v>
      </c>
      <c r="M161">
        <v>-0.77</v>
      </c>
      <c r="N161">
        <v>-0.12</v>
      </c>
      <c r="P161">
        <f t="shared" si="12"/>
        <v>4.0000000000000003E-5</v>
      </c>
      <c r="Q161">
        <f t="shared" si="13"/>
        <v>-1.4000000000000002E-3</v>
      </c>
      <c r="R161">
        <f t="shared" si="14"/>
        <v>-7.7000000000000002E-3</v>
      </c>
      <c r="S161">
        <f t="shared" si="15"/>
        <v>-1.1999999999999999E-3</v>
      </c>
    </row>
    <row r="162" spans="1:19" x14ac:dyDescent="0.25">
      <c r="A162" s="3">
        <v>42957</v>
      </c>
      <c r="B162">
        <v>246.28999300000001</v>
      </c>
      <c r="C162">
        <v>246.44000199999999</v>
      </c>
      <c r="D162">
        <v>243.699997</v>
      </c>
      <c r="E162">
        <v>243.759995</v>
      </c>
      <c r="F162">
        <v>241.32273900000001</v>
      </c>
      <c r="G162">
        <v>120479500</v>
      </c>
      <c r="I162">
        <f t="shared" si="11"/>
        <v>-1.4215856337347054E-2</v>
      </c>
      <c r="K162">
        <v>4.0000000000000001E-3</v>
      </c>
      <c r="L162">
        <v>-1.49</v>
      </c>
      <c r="M162">
        <v>-0.31</v>
      </c>
      <c r="N162">
        <v>0.24</v>
      </c>
      <c r="P162">
        <f t="shared" si="12"/>
        <v>4.0000000000000003E-5</v>
      </c>
      <c r="Q162">
        <f t="shared" si="13"/>
        <v>-1.49E-2</v>
      </c>
      <c r="R162">
        <f t="shared" si="14"/>
        <v>-3.0999999999999999E-3</v>
      </c>
      <c r="S162">
        <f t="shared" si="15"/>
        <v>2.3999999999999998E-3</v>
      </c>
    </row>
    <row r="163" spans="1:19" x14ac:dyDescent="0.25">
      <c r="A163" s="3">
        <v>42958</v>
      </c>
      <c r="B163">
        <v>244.020004</v>
      </c>
      <c r="C163">
        <v>244.800003</v>
      </c>
      <c r="D163">
        <v>243.75</v>
      </c>
      <c r="E163">
        <v>244.11999499999999</v>
      </c>
      <c r="F163">
        <v>241.67913799999999</v>
      </c>
      <c r="G163">
        <v>74869900</v>
      </c>
      <c r="I163">
        <f t="shared" si="11"/>
        <v>1.4757730290892914E-3</v>
      </c>
      <c r="K163">
        <v>4.0000000000000001E-3</v>
      </c>
      <c r="L163">
        <v>0.2</v>
      </c>
      <c r="M163">
        <v>0.24</v>
      </c>
      <c r="N163">
        <v>-0.86</v>
      </c>
      <c r="P163">
        <f t="shared" si="12"/>
        <v>4.0000000000000003E-5</v>
      </c>
      <c r="Q163">
        <f t="shared" si="13"/>
        <v>2E-3</v>
      </c>
      <c r="R163">
        <f t="shared" si="14"/>
        <v>2.3999999999999998E-3</v>
      </c>
      <c r="S163">
        <f t="shared" si="15"/>
        <v>-8.6E-3</v>
      </c>
    </row>
    <row r="164" spans="1:19" x14ac:dyDescent="0.25">
      <c r="A164" s="3">
        <v>42961</v>
      </c>
      <c r="B164">
        <v>245.58999600000001</v>
      </c>
      <c r="C164">
        <v>246.78999300000001</v>
      </c>
      <c r="D164">
        <v>245.550003</v>
      </c>
      <c r="E164">
        <v>246.53999300000001</v>
      </c>
      <c r="F164">
        <v>244.074951</v>
      </c>
      <c r="G164">
        <v>72139000</v>
      </c>
      <c r="I164">
        <f t="shared" si="11"/>
        <v>9.8643365358507661E-3</v>
      </c>
      <c r="K164">
        <v>4.0000000000000001E-3</v>
      </c>
      <c r="L164">
        <v>1.03</v>
      </c>
      <c r="M164">
        <v>0.26</v>
      </c>
      <c r="N164">
        <v>0.05</v>
      </c>
      <c r="P164">
        <f t="shared" si="12"/>
        <v>4.0000000000000003E-5</v>
      </c>
      <c r="Q164">
        <f t="shared" si="13"/>
        <v>1.03E-2</v>
      </c>
      <c r="R164">
        <f t="shared" si="14"/>
        <v>2.5999999999999999E-3</v>
      </c>
      <c r="S164">
        <f t="shared" si="15"/>
        <v>5.0000000000000001E-4</v>
      </c>
    </row>
    <row r="165" spans="1:19" x14ac:dyDescent="0.25">
      <c r="A165" s="3">
        <v>42962</v>
      </c>
      <c r="B165">
        <v>246.979996</v>
      </c>
      <c r="C165">
        <v>247</v>
      </c>
      <c r="D165">
        <v>246.16000399999999</v>
      </c>
      <c r="E165">
        <v>246.509995</v>
      </c>
      <c r="F165">
        <v>244.045242</v>
      </c>
      <c r="G165">
        <v>55242700</v>
      </c>
      <c r="I165">
        <f t="shared" si="11"/>
        <v>-1.2168340236132653E-4</v>
      </c>
      <c r="K165">
        <v>4.0000000000000001E-3</v>
      </c>
      <c r="L165">
        <v>-0.11</v>
      </c>
      <c r="M165">
        <v>-0.85</v>
      </c>
      <c r="N165">
        <v>-0.03</v>
      </c>
      <c r="P165">
        <f t="shared" si="12"/>
        <v>4.0000000000000003E-5</v>
      </c>
      <c r="Q165">
        <f t="shared" si="13"/>
        <v>-1.1000000000000001E-3</v>
      </c>
      <c r="R165">
        <f t="shared" si="14"/>
        <v>-8.5000000000000006E-3</v>
      </c>
      <c r="S165">
        <f t="shared" si="15"/>
        <v>-2.9999999999999997E-4</v>
      </c>
    </row>
    <row r="166" spans="1:19" x14ac:dyDescent="0.25">
      <c r="A166" s="3">
        <v>42963</v>
      </c>
      <c r="B166">
        <v>247.11000100000001</v>
      </c>
      <c r="C166">
        <v>247.570007</v>
      </c>
      <c r="D166">
        <v>246.449997</v>
      </c>
      <c r="E166">
        <v>246.94000199999999</v>
      </c>
      <c r="F166">
        <v>244.470947</v>
      </c>
      <c r="G166">
        <v>56715500</v>
      </c>
      <c r="I166">
        <f t="shared" si="11"/>
        <v>1.7428599106776947E-3</v>
      </c>
      <c r="K166">
        <v>4.0000000000000001E-3</v>
      </c>
      <c r="L166">
        <v>0.18</v>
      </c>
      <c r="M166">
        <v>-0.12</v>
      </c>
      <c r="N166">
        <v>-0.45</v>
      </c>
      <c r="P166">
        <f t="shared" si="12"/>
        <v>4.0000000000000003E-5</v>
      </c>
      <c r="Q166">
        <f t="shared" si="13"/>
        <v>1.8E-3</v>
      </c>
      <c r="R166">
        <f t="shared" si="14"/>
        <v>-1.1999999999999999E-3</v>
      </c>
      <c r="S166">
        <f t="shared" si="15"/>
        <v>-4.5000000000000005E-3</v>
      </c>
    </row>
    <row r="167" spans="1:19" x14ac:dyDescent="0.25">
      <c r="A167" s="3">
        <v>42964</v>
      </c>
      <c r="B167">
        <v>246.240005</v>
      </c>
      <c r="C167">
        <v>246.60000600000001</v>
      </c>
      <c r="D167">
        <v>243.08999600000001</v>
      </c>
      <c r="E167">
        <v>243.08999600000001</v>
      </c>
      <c r="F167">
        <v>240.65943899999999</v>
      </c>
      <c r="G167">
        <v>128490400</v>
      </c>
      <c r="I167">
        <f t="shared" si="11"/>
        <v>-1.5713671552798344E-2</v>
      </c>
      <c r="K167">
        <v>4.0000000000000001E-3</v>
      </c>
      <c r="L167">
        <v>-1.59</v>
      </c>
      <c r="M167">
        <v>-0.17</v>
      </c>
      <c r="N167">
        <v>-0.16</v>
      </c>
      <c r="P167">
        <f t="shared" si="12"/>
        <v>4.0000000000000003E-5</v>
      </c>
      <c r="Q167">
        <f t="shared" si="13"/>
        <v>-1.5900000000000001E-2</v>
      </c>
      <c r="R167">
        <f t="shared" si="14"/>
        <v>-1.7000000000000001E-3</v>
      </c>
      <c r="S167">
        <f t="shared" si="15"/>
        <v>-1.6000000000000001E-3</v>
      </c>
    </row>
    <row r="168" spans="1:19" x14ac:dyDescent="0.25">
      <c r="A168" s="3">
        <v>42965</v>
      </c>
      <c r="B168">
        <v>242.89999399999999</v>
      </c>
      <c r="C168">
        <v>244.19000199999999</v>
      </c>
      <c r="D168">
        <v>242.199997</v>
      </c>
      <c r="E168">
        <v>242.71000699999999</v>
      </c>
      <c r="F168">
        <v>240.28324900000001</v>
      </c>
      <c r="G168">
        <v>136748000</v>
      </c>
      <c r="I168">
        <f t="shared" si="11"/>
        <v>-1.5643848297613907E-3</v>
      </c>
      <c r="K168">
        <v>4.0000000000000001E-3</v>
      </c>
      <c r="L168">
        <v>-0.15</v>
      </c>
      <c r="M168">
        <v>0.15</v>
      </c>
      <c r="N168">
        <v>0.21</v>
      </c>
      <c r="P168">
        <f t="shared" si="12"/>
        <v>4.0000000000000003E-5</v>
      </c>
      <c r="Q168">
        <f t="shared" si="13"/>
        <v>-1.5E-3</v>
      </c>
      <c r="R168">
        <f t="shared" si="14"/>
        <v>1.5E-3</v>
      </c>
      <c r="S168">
        <f t="shared" si="15"/>
        <v>2.0999999999999999E-3</v>
      </c>
    </row>
    <row r="169" spans="1:19" x14ac:dyDescent="0.25">
      <c r="A169" s="3">
        <v>42968</v>
      </c>
      <c r="B169">
        <v>242.63999899999999</v>
      </c>
      <c r="C169">
        <v>243.199997</v>
      </c>
      <c r="D169">
        <v>241.83000200000001</v>
      </c>
      <c r="E169">
        <v>242.89999399999999</v>
      </c>
      <c r="F169">
        <v>240.47134399999999</v>
      </c>
      <c r="G169">
        <v>65469700</v>
      </c>
      <c r="I169">
        <f t="shared" si="11"/>
        <v>7.8246745043212055E-4</v>
      </c>
      <c r="K169">
        <v>4.0000000000000001E-3</v>
      </c>
      <c r="L169">
        <v>0.06</v>
      </c>
      <c r="M169">
        <v>-0.25</v>
      </c>
      <c r="N169">
        <v>-0.22</v>
      </c>
      <c r="P169">
        <f t="shared" si="12"/>
        <v>4.0000000000000003E-5</v>
      </c>
      <c r="Q169">
        <f t="shared" si="13"/>
        <v>5.9999999999999995E-4</v>
      </c>
      <c r="R169">
        <f t="shared" si="14"/>
        <v>-2.5000000000000001E-3</v>
      </c>
      <c r="S169">
        <f t="shared" si="15"/>
        <v>-2.2000000000000001E-3</v>
      </c>
    </row>
    <row r="170" spans="1:19" x14ac:dyDescent="0.25">
      <c r="A170" s="3">
        <v>42969</v>
      </c>
      <c r="B170">
        <v>243.570007</v>
      </c>
      <c r="C170">
        <v>245.61999499999999</v>
      </c>
      <c r="D170">
        <v>243.550003</v>
      </c>
      <c r="E170">
        <v>245.44000199999999</v>
      </c>
      <c r="F170">
        <v>242.98594700000001</v>
      </c>
      <c r="G170">
        <v>63140100</v>
      </c>
      <c r="I170">
        <f t="shared" si="11"/>
        <v>1.0402715020919225E-2</v>
      </c>
      <c r="K170">
        <v>4.0000000000000001E-3</v>
      </c>
      <c r="L170">
        <v>1.07</v>
      </c>
      <c r="M170">
        <v>-0.01</v>
      </c>
      <c r="N170">
        <v>-0.25</v>
      </c>
      <c r="P170">
        <f t="shared" si="12"/>
        <v>4.0000000000000003E-5</v>
      </c>
      <c r="Q170">
        <f t="shared" si="13"/>
        <v>1.0700000000000001E-2</v>
      </c>
      <c r="R170">
        <f t="shared" si="14"/>
        <v>-1E-4</v>
      </c>
      <c r="S170">
        <f t="shared" si="15"/>
        <v>-2.5000000000000001E-3</v>
      </c>
    </row>
    <row r="171" spans="1:19" x14ac:dyDescent="0.25">
      <c r="A171" s="3">
        <v>42970</v>
      </c>
      <c r="B171">
        <v>244.33000200000001</v>
      </c>
      <c r="C171">
        <v>245.050003</v>
      </c>
      <c r="D171">
        <v>244.16000399999999</v>
      </c>
      <c r="E171">
        <v>244.55999800000001</v>
      </c>
      <c r="F171">
        <v>242.11473100000001</v>
      </c>
      <c r="G171">
        <v>50203800</v>
      </c>
      <c r="I171">
        <f t="shared" si="11"/>
        <v>-3.5918569228954736E-3</v>
      </c>
      <c r="K171">
        <v>4.0000000000000001E-3</v>
      </c>
      <c r="L171">
        <v>-0.32</v>
      </c>
      <c r="M171">
        <v>0.1</v>
      </c>
      <c r="N171">
        <v>0.41</v>
      </c>
      <c r="P171">
        <f t="shared" si="12"/>
        <v>4.0000000000000003E-5</v>
      </c>
      <c r="Q171">
        <f t="shared" si="13"/>
        <v>-3.2000000000000002E-3</v>
      </c>
      <c r="R171">
        <f t="shared" si="14"/>
        <v>1E-3</v>
      </c>
      <c r="S171">
        <f t="shared" si="15"/>
        <v>4.0999999999999995E-3</v>
      </c>
    </row>
    <row r="172" spans="1:19" x14ac:dyDescent="0.25">
      <c r="A172" s="3">
        <v>42971</v>
      </c>
      <c r="B172">
        <v>245</v>
      </c>
      <c r="C172">
        <v>245.179993</v>
      </c>
      <c r="D172">
        <v>243.75</v>
      </c>
      <c r="E172">
        <v>243.990005</v>
      </c>
      <c r="F172">
        <v>241.55044599999999</v>
      </c>
      <c r="G172">
        <v>49730500</v>
      </c>
      <c r="I172">
        <f t="shared" si="11"/>
        <v>-2.3334080651904172E-3</v>
      </c>
      <c r="K172">
        <v>4.0000000000000001E-3</v>
      </c>
      <c r="L172">
        <v>-0.14000000000000001</v>
      </c>
      <c r="M172">
        <v>0.59</v>
      </c>
      <c r="N172">
        <v>0.18</v>
      </c>
      <c r="P172">
        <f t="shared" si="12"/>
        <v>4.0000000000000003E-5</v>
      </c>
      <c r="Q172">
        <f t="shared" si="13"/>
        <v>-1.4000000000000002E-3</v>
      </c>
      <c r="R172">
        <f t="shared" si="14"/>
        <v>5.8999999999999999E-3</v>
      </c>
      <c r="S172">
        <f t="shared" si="15"/>
        <v>1.8E-3</v>
      </c>
    </row>
    <row r="173" spans="1:19" x14ac:dyDescent="0.25">
      <c r="A173" s="3">
        <v>42972</v>
      </c>
      <c r="B173">
        <v>244.89999399999999</v>
      </c>
      <c r="C173">
        <v>245.61000100000001</v>
      </c>
      <c r="D173">
        <v>244.38999899999999</v>
      </c>
      <c r="E173">
        <v>244.55999800000001</v>
      </c>
      <c r="F173">
        <v>242.11473100000001</v>
      </c>
      <c r="G173">
        <v>64445900</v>
      </c>
      <c r="I173">
        <f t="shared" si="11"/>
        <v>2.3334080651903474E-3</v>
      </c>
      <c r="K173">
        <v>4.0000000000000001E-3</v>
      </c>
      <c r="L173">
        <v>0.18</v>
      </c>
      <c r="M173">
        <v>0.12</v>
      </c>
      <c r="N173">
        <v>0.56999999999999995</v>
      </c>
      <c r="P173">
        <f t="shared" si="12"/>
        <v>4.0000000000000003E-5</v>
      </c>
      <c r="Q173">
        <f t="shared" si="13"/>
        <v>1.8E-3</v>
      </c>
      <c r="R173">
        <f t="shared" si="14"/>
        <v>1.1999999999999999E-3</v>
      </c>
      <c r="S173">
        <f t="shared" si="15"/>
        <v>5.6999999999999993E-3</v>
      </c>
    </row>
    <row r="174" spans="1:19" x14ac:dyDescent="0.25">
      <c r="A174" s="3">
        <v>42975</v>
      </c>
      <c r="B174">
        <v>245.16999799999999</v>
      </c>
      <c r="C174">
        <v>245.199997</v>
      </c>
      <c r="D174">
        <v>244.08999600000001</v>
      </c>
      <c r="E174">
        <v>244.570007</v>
      </c>
      <c r="F174">
        <v>242.12464900000001</v>
      </c>
      <c r="G174">
        <v>40565600</v>
      </c>
      <c r="I174">
        <f t="shared" si="11"/>
        <v>4.0925724854671205E-5</v>
      </c>
      <c r="K174">
        <v>4.0000000000000001E-3</v>
      </c>
      <c r="L174">
        <v>0.08</v>
      </c>
      <c r="M174">
        <v>0.35</v>
      </c>
      <c r="N174">
        <v>-0.74</v>
      </c>
      <c r="P174">
        <f t="shared" si="12"/>
        <v>4.0000000000000003E-5</v>
      </c>
      <c r="Q174">
        <f t="shared" si="13"/>
        <v>8.0000000000000004E-4</v>
      </c>
      <c r="R174">
        <f t="shared" si="14"/>
        <v>3.4999999999999996E-3</v>
      </c>
      <c r="S174">
        <f t="shared" si="15"/>
        <v>-7.4000000000000003E-3</v>
      </c>
    </row>
    <row r="175" spans="1:19" x14ac:dyDescent="0.25">
      <c r="A175" s="3">
        <v>42976</v>
      </c>
      <c r="B175">
        <v>243.05999800000001</v>
      </c>
      <c r="C175">
        <v>245.14999399999999</v>
      </c>
      <c r="D175">
        <v>242.929993</v>
      </c>
      <c r="E175">
        <v>244.85000600000001</v>
      </c>
      <c r="F175">
        <v>242.40185500000001</v>
      </c>
      <c r="G175">
        <v>51135700</v>
      </c>
      <c r="I175">
        <f t="shared" si="11"/>
        <v>1.1442075236435608E-3</v>
      </c>
      <c r="K175">
        <v>4.0000000000000001E-3</v>
      </c>
      <c r="L175">
        <v>0.1</v>
      </c>
      <c r="M175">
        <v>0.13</v>
      </c>
      <c r="N175">
        <v>-0.39</v>
      </c>
      <c r="P175">
        <f t="shared" si="12"/>
        <v>4.0000000000000003E-5</v>
      </c>
      <c r="Q175">
        <f t="shared" si="13"/>
        <v>1E-3</v>
      </c>
      <c r="R175">
        <f t="shared" si="14"/>
        <v>1.2999999999999999E-3</v>
      </c>
      <c r="S175">
        <f t="shared" si="15"/>
        <v>-3.9000000000000003E-3</v>
      </c>
    </row>
    <row r="176" spans="1:19" x14ac:dyDescent="0.25">
      <c r="A176" s="3">
        <v>42977</v>
      </c>
      <c r="B176">
        <v>244.83000200000001</v>
      </c>
      <c r="C176">
        <v>246.320007</v>
      </c>
      <c r="D176">
        <v>244.61999499999999</v>
      </c>
      <c r="E176">
        <v>246.009995</v>
      </c>
      <c r="F176">
        <v>243.55023199999999</v>
      </c>
      <c r="G176">
        <v>62030800</v>
      </c>
      <c r="I176">
        <f t="shared" si="11"/>
        <v>4.7263625351592255E-3</v>
      </c>
      <c r="K176">
        <v>4.0000000000000001E-3</v>
      </c>
      <c r="L176">
        <v>0.53</v>
      </c>
      <c r="M176">
        <v>0.02</v>
      </c>
      <c r="N176">
        <v>-0.31</v>
      </c>
      <c r="P176">
        <f t="shared" si="12"/>
        <v>4.0000000000000003E-5</v>
      </c>
      <c r="Q176">
        <f t="shared" si="13"/>
        <v>5.3E-3</v>
      </c>
      <c r="R176">
        <f t="shared" si="14"/>
        <v>2.0000000000000001E-4</v>
      </c>
      <c r="S176">
        <f t="shared" si="15"/>
        <v>-3.0999999999999999E-3</v>
      </c>
    </row>
    <row r="177" spans="1:19" x14ac:dyDescent="0.25">
      <c r="A177" s="3">
        <v>42978</v>
      </c>
      <c r="B177">
        <v>246.720001</v>
      </c>
      <c r="C177">
        <v>247.770004</v>
      </c>
      <c r="D177">
        <v>246.050003</v>
      </c>
      <c r="E177">
        <v>247.490005</v>
      </c>
      <c r="F177">
        <v>245.015457</v>
      </c>
      <c r="G177">
        <v>103803900</v>
      </c>
      <c r="I177">
        <f t="shared" si="11"/>
        <v>5.9980321666278317E-3</v>
      </c>
      <c r="K177">
        <v>4.0000000000000001E-3</v>
      </c>
      <c r="L177">
        <v>0.62</v>
      </c>
      <c r="M177">
        <v>0.47</v>
      </c>
      <c r="N177">
        <v>-0.42</v>
      </c>
      <c r="P177">
        <f t="shared" si="12"/>
        <v>4.0000000000000003E-5</v>
      </c>
      <c r="Q177">
        <f t="shared" si="13"/>
        <v>6.1999999999999998E-3</v>
      </c>
      <c r="R177">
        <f t="shared" si="14"/>
        <v>4.6999999999999993E-3</v>
      </c>
      <c r="S177">
        <f t="shared" si="15"/>
        <v>-4.1999999999999997E-3</v>
      </c>
    </row>
    <row r="178" spans="1:19" x14ac:dyDescent="0.25">
      <c r="A178" s="3">
        <v>42979</v>
      </c>
      <c r="B178">
        <v>247.91999799999999</v>
      </c>
      <c r="C178">
        <v>248.33000200000001</v>
      </c>
      <c r="D178">
        <v>247.66999799999999</v>
      </c>
      <c r="E178">
        <v>247.83999600000001</v>
      </c>
      <c r="F178">
        <v>245.36193800000001</v>
      </c>
      <c r="G178">
        <v>62007000</v>
      </c>
      <c r="I178">
        <f t="shared" si="11"/>
        <v>1.4131631742015775E-3</v>
      </c>
      <c r="K178">
        <v>5.0000000000000001E-3</v>
      </c>
      <c r="L178">
        <v>0.27</v>
      </c>
      <c r="M178">
        <v>0.41</v>
      </c>
      <c r="N178">
        <v>0.45</v>
      </c>
      <c r="P178">
        <f t="shared" si="12"/>
        <v>5.0000000000000002E-5</v>
      </c>
      <c r="Q178">
        <f t="shared" si="13"/>
        <v>2.7000000000000001E-3</v>
      </c>
      <c r="R178">
        <f t="shared" si="14"/>
        <v>4.0999999999999995E-3</v>
      </c>
      <c r="S178">
        <f t="shared" si="15"/>
        <v>4.5000000000000005E-3</v>
      </c>
    </row>
    <row r="179" spans="1:19" x14ac:dyDescent="0.25">
      <c r="A179" s="3">
        <v>42983</v>
      </c>
      <c r="B179">
        <v>247.259995</v>
      </c>
      <c r="C179">
        <v>247.520004</v>
      </c>
      <c r="D179">
        <v>244.949997</v>
      </c>
      <c r="E179">
        <v>246.05999800000001</v>
      </c>
      <c r="F179">
        <v>243.59974700000001</v>
      </c>
      <c r="G179">
        <v>91398800</v>
      </c>
      <c r="I179">
        <f t="shared" si="11"/>
        <v>-7.2079600251895616E-3</v>
      </c>
      <c r="K179">
        <v>5.0000000000000001E-3</v>
      </c>
      <c r="L179">
        <v>-0.81</v>
      </c>
      <c r="M179">
        <v>0.1</v>
      </c>
      <c r="N179">
        <v>-0.96</v>
      </c>
      <c r="P179">
        <f t="shared" si="12"/>
        <v>5.0000000000000002E-5</v>
      </c>
      <c r="Q179">
        <f t="shared" si="13"/>
        <v>-8.1000000000000013E-3</v>
      </c>
      <c r="R179">
        <f t="shared" si="14"/>
        <v>1E-3</v>
      </c>
      <c r="S179">
        <f t="shared" si="15"/>
        <v>-9.5999999999999992E-3</v>
      </c>
    </row>
    <row r="180" spans="1:19" x14ac:dyDescent="0.25">
      <c r="A180" s="3">
        <v>42984</v>
      </c>
      <c r="B180">
        <v>246.83999600000001</v>
      </c>
      <c r="C180">
        <v>247.279999</v>
      </c>
      <c r="D180">
        <v>246.229996</v>
      </c>
      <c r="E180">
        <v>246.89999399999999</v>
      </c>
      <c r="F180">
        <v>244.43133499999999</v>
      </c>
      <c r="G180">
        <v>57916900</v>
      </c>
      <c r="I180">
        <f t="shared" si="11"/>
        <v>3.4079715458728583E-3</v>
      </c>
      <c r="K180">
        <v>5.0000000000000001E-3</v>
      </c>
      <c r="L180">
        <v>0.28000000000000003</v>
      </c>
      <c r="M180">
        <v>-0.02</v>
      </c>
      <c r="N180">
        <v>0.13</v>
      </c>
      <c r="P180">
        <f t="shared" si="12"/>
        <v>5.0000000000000002E-5</v>
      </c>
      <c r="Q180">
        <f t="shared" si="13"/>
        <v>2.8000000000000004E-3</v>
      </c>
      <c r="R180">
        <f t="shared" si="14"/>
        <v>-2.0000000000000001E-4</v>
      </c>
      <c r="S180">
        <f t="shared" si="15"/>
        <v>1.2999999999999999E-3</v>
      </c>
    </row>
    <row r="181" spans="1:19" x14ac:dyDescent="0.25">
      <c r="A181" s="3">
        <v>42985</v>
      </c>
      <c r="B181">
        <v>247.25</v>
      </c>
      <c r="C181">
        <v>247.270004</v>
      </c>
      <c r="D181">
        <v>246.39999399999999</v>
      </c>
      <c r="E181">
        <v>246.86999499999999</v>
      </c>
      <c r="F181">
        <v>244.40164200000001</v>
      </c>
      <c r="G181">
        <v>58034700</v>
      </c>
      <c r="I181">
        <f t="shared" si="11"/>
        <v>-1.2151001764070771E-4</v>
      </c>
      <c r="K181">
        <v>5.0000000000000001E-3</v>
      </c>
      <c r="L181">
        <v>-7.0000000000000007E-2</v>
      </c>
      <c r="M181">
        <v>0.15</v>
      </c>
      <c r="N181">
        <v>-0.94</v>
      </c>
      <c r="P181">
        <f t="shared" si="12"/>
        <v>5.0000000000000002E-5</v>
      </c>
      <c r="Q181">
        <f t="shared" si="13"/>
        <v>-7.000000000000001E-4</v>
      </c>
      <c r="R181">
        <f t="shared" si="14"/>
        <v>1.5E-3</v>
      </c>
      <c r="S181">
        <f t="shared" si="15"/>
        <v>-9.3999999999999986E-3</v>
      </c>
    </row>
    <row r="182" spans="1:19" x14ac:dyDescent="0.25">
      <c r="A182" s="3">
        <v>42986</v>
      </c>
      <c r="B182">
        <v>246.53999300000001</v>
      </c>
      <c r="C182">
        <v>247.11000100000001</v>
      </c>
      <c r="D182">
        <v>246.300003</v>
      </c>
      <c r="E182">
        <v>246.58000200000001</v>
      </c>
      <c r="F182">
        <v>244.11454800000001</v>
      </c>
      <c r="G182">
        <v>63832800</v>
      </c>
      <c r="I182">
        <f t="shared" si="11"/>
        <v>-1.1753694807916874E-3</v>
      </c>
      <c r="K182">
        <v>5.0000000000000001E-3</v>
      </c>
      <c r="L182">
        <v>-0.16</v>
      </c>
      <c r="M182">
        <v>0.04</v>
      </c>
      <c r="N182">
        <v>0.36</v>
      </c>
      <c r="P182">
        <f t="shared" si="12"/>
        <v>5.0000000000000002E-5</v>
      </c>
      <c r="Q182">
        <f t="shared" si="13"/>
        <v>-1.6000000000000001E-3</v>
      </c>
      <c r="R182">
        <f t="shared" si="14"/>
        <v>4.0000000000000002E-4</v>
      </c>
      <c r="S182">
        <f t="shared" si="15"/>
        <v>3.5999999999999999E-3</v>
      </c>
    </row>
    <row r="183" spans="1:19" x14ac:dyDescent="0.25">
      <c r="A183" s="3">
        <v>42989</v>
      </c>
      <c r="B183">
        <v>248.03999300000001</v>
      </c>
      <c r="C183">
        <v>249.300003</v>
      </c>
      <c r="D183">
        <v>248.020004</v>
      </c>
      <c r="E183">
        <v>249.21000699999999</v>
      </c>
      <c r="F183">
        <v>246.71824599999999</v>
      </c>
      <c r="G183">
        <v>71364800</v>
      </c>
      <c r="I183">
        <f t="shared" si="11"/>
        <v>1.060945005648522E-2</v>
      </c>
      <c r="K183">
        <v>5.0000000000000001E-3</v>
      </c>
      <c r="L183">
        <v>1.08</v>
      </c>
      <c r="M183">
        <v>-0.12</v>
      </c>
      <c r="N183">
        <v>0.63</v>
      </c>
      <c r="P183">
        <f t="shared" si="12"/>
        <v>5.0000000000000002E-5</v>
      </c>
      <c r="Q183">
        <f t="shared" si="13"/>
        <v>1.0800000000000001E-2</v>
      </c>
      <c r="R183">
        <f t="shared" si="14"/>
        <v>-1.1999999999999999E-3</v>
      </c>
      <c r="S183">
        <f t="shared" si="15"/>
        <v>6.3E-3</v>
      </c>
    </row>
    <row r="184" spans="1:19" x14ac:dyDescent="0.25">
      <c r="A184" s="3">
        <v>42990</v>
      </c>
      <c r="B184">
        <v>249.63000500000001</v>
      </c>
      <c r="C184">
        <v>250.08999600000001</v>
      </c>
      <c r="D184">
        <v>249.41999799999999</v>
      </c>
      <c r="E184">
        <v>250.050003</v>
      </c>
      <c r="F184">
        <v>247.54986600000001</v>
      </c>
      <c r="G184">
        <v>56896000</v>
      </c>
      <c r="I184">
        <f t="shared" si="11"/>
        <v>3.3649672546631503E-3</v>
      </c>
      <c r="K184">
        <v>5.0000000000000001E-3</v>
      </c>
      <c r="L184">
        <v>0.43</v>
      </c>
      <c r="M184">
        <v>0.24</v>
      </c>
      <c r="N184">
        <v>0.71</v>
      </c>
      <c r="P184">
        <f t="shared" si="12"/>
        <v>5.0000000000000002E-5</v>
      </c>
      <c r="Q184">
        <f t="shared" si="13"/>
        <v>4.3E-3</v>
      </c>
      <c r="R184">
        <f t="shared" si="14"/>
        <v>2.3999999999999998E-3</v>
      </c>
      <c r="S184">
        <f t="shared" si="15"/>
        <v>7.0999999999999995E-3</v>
      </c>
    </row>
    <row r="185" spans="1:19" x14ac:dyDescent="0.25">
      <c r="A185" s="3">
        <v>42991</v>
      </c>
      <c r="B185">
        <v>249.720001</v>
      </c>
      <c r="C185">
        <v>250.21000699999999</v>
      </c>
      <c r="D185">
        <v>249.58999600000001</v>
      </c>
      <c r="E185">
        <v>250.16999799999999</v>
      </c>
      <c r="F185">
        <v>247.668655</v>
      </c>
      <c r="G185">
        <v>59228000</v>
      </c>
      <c r="I185">
        <f t="shared" si="11"/>
        <v>4.7976890992674977E-4</v>
      </c>
      <c r="K185">
        <v>5.0000000000000001E-3</v>
      </c>
      <c r="L185">
        <v>0.11</v>
      </c>
      <c r="M185">
        <v>0.31</v>
      </c>
      <c r="N185">
        <v>0.36</v>
      </c>
      <c r="P185">
        <f t="shared" si="12"/>
        <v>5.0000000000000002E-5</v>
      </c>
      <c r="Q185">
        <f t="shared" si="13"/>
        <v>1.1000000000000001E-3</v>
      </c>
      <c r="R185">
        <f t="shared" si="14"/>
        <v>3.0999999999999999E-3</v>
      </c>
      <c r="S185">
        <f t="shared" si="15"/>
        <v>3.5999999999999999E-3</v>
      </c>
    </row>
    <row r="186" spans="1:19" x14ac:dyDescent="0.25">
      <c r="A186" s="3">
        <v>42992</v>
      </c>
      <c r="B186">
        <v>249.800003</v>
      </c>
      <c r="C186">
        <v>250.320007</v>
      </c>
      <c r="D186">
        <v>249.60000600000001</v>
      </c>
      <c r="E186">
        <v>250.08999600000001</v>
      </c>
      <c r="F186">
        <v>247.58944700000001</v>
      </c>
      <c r="G186">
        <v>95446300</v>
      </c>
      <c r="I186">
        <f t="shared" si="11"/>
        <v>-3.198416888878321E-4</v>
      </c>
      <c r="K186">
        <v>5.0000000000000001E-3</v>
      </c>
      <c r="L186">
        <v>-0.12</v>
      </c>
      <c r="M186">
        <v>-0.04</v>
      </c>
      <c r="N186">
        <v>-0.06</v>
      </c>
      <c r="P186">
        <f t="shared" si="12"/>
        <v>5.0000000000000002E-5</v>
      </c>
      <c r="Q186">
        <f t="shared" si="13"/>
        <v>-1.1999999999999999E-3</v>
      </c>
      <c r="R186">
        <f t="shared" si="14"/>
        <v>-4.0000000000000002E-4</v>
      </c>
      <c r="S186">
        <f t="shared" si="15"/>
        <v>-5.9999999999999995E-4</v>
      </c>
    </row>
    <row r="187" spans="1:19" x14ac:dyDescent="0.25">
      <c r="A187" s="3">
        <v>42993</v>
      </c>
      <c r="B187">
        <v>248.69000199999999</v>
      </c>
      <c r="C187">
        <v>249.28999300000001</v>
      </c>
      <c r="D187">
        <v>248.570007</v>
      </c>
      <c r="E187">
        <v>249.19000199999999</v>
      </c>
      <c r="F187">
        <v>247.92276000000001</v>
      </c>
      <c r="G187">
        <v>95432400</v>
      </c>
      <c r="I187">
        <f t="shared" si="11"/>
        <v>-3.6051713603310002E-3</v>
      </c>
      <c r="K187">
        <v>5.0000000000000001E-3</v>
      </c>
      <c r="L187">
        <v>0.19</v>
      </c>
      <c r="M187">
        <v>0.28000000000000003</v>
      </c>
      <c r="N187">
        <v>0.12</v>
      </c>
      <c r="P187">
        <f t="shared" si="12"/>
        <v>5.0000000000000002E-5</v>
      </c>
      <c r="Q187">
        <f t="shared" si="13"/>
        <v>1.9E-3</v>
      </c>
      <c r="R187">
        <f t="shared" si="14"/>
        <v>2.8000000000000004E-3</v>
      </c>
      <c r="S187">
        <f t="shared" si="15"/>
        <v>1.1999999999999999E-3</v>
      </c>
    </row>
    <row r="188" spans="1:19" x14ac:dyDescent="0.25">
      <c r="A188" s="3">
        <v>42996</v>
      </c>
      <c r="B188">
        <v>249.61000100000001</v>
      </c>
      <c r="C188">
        <v>250.11999499999999</v>
      </c>
      <c r="D188">
        <v>249.279999</v>
      </c>
      <c r="E188">
        <v>249.720001</v>
      </c>
      <c r="F188">
        <v>248.45005800000001</v>
      </c>
      <c r="G188">
        <v>46235200</v>
      </c>
      <c r="I188">
        <f t="shared" si="11"/>
        <v>2.124628474807252E-3</v>
      </c>
      <c r="K188">
        <v>5.0000000000000001E-3</v>
      </c>
      <c r="L188">
        <v>0.24</v>
      </c>
      <c r="M188">
        <v>0.37</v>
      </c>
      <c r="N188">
        <v>0.21</v>
      </c>
      <c r="P188">
        <f t="shared" si="12"/>
        <v>5.0000000000000002E-5</v>
      </c>
      <c r="Q188">
        <f t="shared" si="13"/>
        <v>2.3999999999999998E-3</v>
      </c>
      <c r="R188">
        <f t="shared" si="14"/>
        <v>3.7000000000000002E-3</v>
      </c>
      <c r="S188">
        <f t="shared" si="15"/>
        <v>2.0999999999999999E-3</v>
      </c>
    </row>
    <row r="189" spans="1:19" x14ac:dyDescent="0.25">
      <c r="A189" s="3">
        <v>42997</v>
      </c>
      <c r="B189">
        <v>250</v>
      </c>
      <c r="C189">
        <v>250.070007</v>
      </c>
      <c r="D189">
        <v>249.60000600000001</v>
      </c>
      <c r="E189">
        <v>249.970001</v>
      </c>
      <c r="F189">
        <v>248.698792</v>
      </c>
      <c r="G189">
        <v>47108100</v>
      </c>
      <c r="I189">
        <f t="shared" si="11"/>
        <v>1.0006204641220414E-3</v>
      </c>
      <c r="K189">
        <v>5.0000000000000001E-3</v>
      </c>
      <c r="L189">
        <v>0.15</v>
      </c>
      <c r="M189">
        <v>-0.28000000000000003</v>
      </c>
      <c r="N189">
        <v>0.35</v>
      </c>
      <c r="P189">
        <f t="shared" si="12"/>
        <v>5.0000000000000002E-5</v>
      </c>
      <c r="Q189">
        <f t="shared" si="13"/>
        <v>1.5E-3</v>
      </c>
      <c r="R189">
        <f t="shared" si="14"/>
        <v>-2.8000000000000004E-3</v>
      </c>
      <c r="S189">
        <f t="shared" si="15"/>
        <v>3.4999999999999996E-3</v>
      </c>
    </row>
    <row r="190" spans="1:19" x14ac:dyDescent="0.25">
      <c r="A190" s="3">
        <v>42998</v>
      </c>
      <c r="B190">
        <v>250.070007</v>
      </c>
      <c r="C190">
        <v>250.19000199999999</v>
      </c>
      <c r="D190">
        <v>248.91999799999999</v>
      </c>
      <c r="E190">
        <v>250.05999800000001</v>
      </c>
      <c r="F190">
        <v>248.78833</v>
      </c>
      <c r="G190">
        <v>59574100</v>
      </c>
      <c r="I190">
        <f t="shared" si="11"/>
        <v>3.5996640662274039E-4</v>
      </c>
      <c r="K190">
        <v>5.0000000000000001E-3</v>
      </c>
      <c r="L190">
        <v>0.16</v>
      </c>
      <c r="M190">
        <v>0.22</v>
      </c>
      <c r="N190">
        <v>0.5</v>
      </c>
      <c r="P190">
        <f t="shared" si="12"/>
        <v>5.0000000000000002E-5</v>
      </c>
      <c r="Q190">
        <f t="shared" si="13"/>
        <v>1.6000000000000001E-3</v>
      </c>
      <c r="R190">
        <f t="shared" si="14"/>
        <v>2.2000000000000001E-3</v>
      </c>
      <c r="S190">
        <f t="shared" si="15"/>
        <v>5.0000000000000001E-3</v>
      </c>
    </row>
    <row r="191" spans="1:19" x14ac:dyDescent="0.25">
      <c r="A191" s="3">
        <v>42999</v>
      </c>
      <c r="B191">
        <v>249.88000500000001</v>
      </c>
      <c r="C191">
        <v>249.979996</v>
      </c>
      <c r="D191">
        <v>249.19000199999999</v>
      </c>
      <c r="E191">
        <v>249.38999899999999</v>
      </c>
      <c r="F191">
        <v>248.121735</v>
      </c>
      <c r="G191">
        <v>48211400</v>
      </c>
      <c r="I191">
        <f t="shared" si="11"/>
        <v>-2.6829488674506583E-3</v>
      </c>
      <c r="K191">
        <v>5.0000000000000001E-3</v>
      </c>
      <c r="L191">
        <v>-0.28000000000000003</v>
      </c>
      <c r="M191">
        <v>0.1</v>
      </c>
      <c r="N191">
        <v>0.37</v>
      </c>
      <c r="P191">
        <f t="shared" si="12"/>
        <v>5.0000000000000002E-5</v>
      </c>
      <c r="Q191">
        <f t="shared" si="13"/>
        <v>-2.8000000000000004E-3</v>
      </c>
      <c r="R191">
        <f t="shared" si="14"/>
        <v>1E-3</v>
      </c>
      <c r="S191">
        <f t="shared" si="15"/>
        <v>3.7000000000000002E-3</v>
      </c>
    </row>
    <row r="192" spans="1:19" x14ac:dyDescent="0.25">
      <c r="A192" s="3">
        <v>43000</v>
      </c>
      <c r="B192">
        <v>249.050003</v>
      </c>
      <c r="C192">
        <v>249.63000500000001</v>
      </c>
      <c r="D192">
        <v>249.020004</v>
      </c>
      <c r="E192">
        <v>249.44000199999999</v>
      </c>
      <c r="F192">
        <v>248.17147800000001</v>
      </c>
      <c r="G192">
        <v>51214000</v>
      </c>
      <c r="I192">
        <f t="shared" si="11"/>
        <v>2.0048112610399942E-4</v>
      </c>
      <c r="K192">
        <v>5.0000000000000001E-3</v>
      </c>
      <c r="L192">
        <v>0.12</v>
      </c>
      <c r="M192">
        <v>0.44</v>
      </c>
      <c r="N192">
        <v>0.13</v>
      </c>
      <c r="P192">
        <f t="shared" si="12"/>
        <v>5.0000000000000002E-5</v>
      </c>
      <c r="Q192">
        <f t="shared" si="13"/>
        <v>1.1999999999999999E-3</v>
      </c>
      <c r="R192">
        <f t="shared" si="14"/>
        <v>4.4000000000000003E-3</v>
      </c>
      <c r="S192">
        <f t="shared" si="15"/>
        <v>1.2999999999999999E-3</v>
      </c>
    </row>
    <row r="193" spans="1:19" x14ac:dyDescent="0.25">
      <c r="A193" s="3">
        <v>43003</v>
      </c>
      <c r="B193">
        <v>249.14999399999999</v>
      </c>
      <c r="C193">
        <v>249.550003</v>
      </c>
      <c r="D193">
        <v>248.08000200000001</v>
      </c>
      <c r="E193">
        <v>248.929993</v>
      </c>
      <c r="F193">
        <v>247.664063</v>
      </c>
      <c r="G193">
        <v>57064400</v>
      </c>
      <c r="I193">
        <f t="shared" si="11"/>
        <v>-2.0467090039655504E-3</v>
      </c>
      <c r="K193">
        <v>5.0000000000000001E-3</v>
      </c>
      <c r="L193">
        <v>-0.25</v>
      </c>
      <c r="M193">
        <v>0.31</v>
      </c>
      <c r="N193">
        <v>0.63</v>
      </c>
      <c r="P193">
        <f t="shared" si="12"/>
        <v>5.0000000000000002E-5</v>
      </c>
      <c r="Q193">
        <f t="shared" si="13"/>
        <v>-2.5000000000000001E-3</v>
      </c>
      <c r="R193">
        <f t="shared" si="14"/>
        <v>3.0999999999999999E-3</v>
      </c>
      <c r="S193">
        <f t="shared" si="15"/>
        <v>6.3E-3</v>
      </c>
    </row>
    <row r="194" spans="1:19" x14ac:dyDescent="0.25">
      <c r="A194" s="3">
        <v>43004</v>
      </c>
      <c r="B194">
        <v>249.41999799999999</v>
      </c>
      <c r="C194">
        <v>249.699997</v>
      </c>
      <c r="D194">
        <v>248.80999800000001</v>
      </c>
      <c r="E194">
        <v>249.08000200000001</v>
      </c>
      <c r="F194">
        <v>247.813309</v>
      </c>
      <c r="G194">
        <v>54082000</v>
      </c>
      <c r="I194">
        <f t="shared" si="11"/>
        <v>6.0243371033883396E-4</v>
      </c>
      <c r="K194">
        <v>5.0000000000000001E-3</v>
      </c>
      <c r="L194">
        <v>0.05</v>
      </c>
      <c r="M194">
        <v>0.39</v>
      </c>
      <c r="N194">
        <v>0.13</v>
      </c>
      <c r="P194">
        <f t="shared" si="12"/>
        <v>5.0000000000000002E-5</v>
      </c>
      <c r="Q194">
        <f t="shared" si="13"/>
        <v>5.0000000000000001E-4</v>
      </c>
      <c r="R194">
        <f t="shared" si="14"/>
        <v>3.9000000000000003E-3</v>
      </c>
      <c r="S194">
        <f t="shared" si="15"/>
        <v>1.2999999999999999E-3</v>
      </c>
    </row>
    <row r="195" spans="1:19" x14ac:dyDescent="0.25">
      <c r="A195" s="3">
        <v>43005</v>
      </c>
      <c r="B195">
        <v>249.88000500000001</v>
      </c>
      <c r="C195">
        <v>250.490005</v>
      </c>
      <c r="D195">
        <v>248.86999499999999</v>
      </c>
      <c r="E195">
        <v>250.050003</v>
      </c>
      <c r="F195">
        <v>248.778381</v>
      </c>
      <c r="G195">
        <v>81001400</v>
      </c>
      <c r="I195">
        <f t="shared" si="11"/>
        <v>3.8867718287131348E-3</v>
      </c>
      <c r="K195">
        <v>5.0000000000000001E-3</v>
      </c>
      <c r="L195">
        <v>0.63</v>
      </c>
      <c r="M195">
        <v>1.39</v>
      </c>
      <c r="N195">
        <v>0.18</v>
      </c>
      <c r="P195">
        <f t="shared" si="12"/>
        <v>5.0000000000000002E-5</v>
      </c>
      <c r="Q195">
        <f t="shared" si="13"/>
        <v>6.3E-3</v>
      </c>
      <c r="R195">
        <f t="shared" si="14"/>
        <v>1.3899999999999999E-2</v>
      </c>
      <c r="S195">
        <f t="shared" si="15"/>
        <v>1.8E-3</v>
      </c>
    </row>
    <row r="196" spans="1:19" x14ac:dyDescent="0.25">
      <c r="A196" s="3">
        <v>43006</v>
      </c>
      <c r="B196">
        <v>249.729996</v>
      </c>
      <c r="C196">
        <v>250.44000199999999</v>
      </c>
      <c r="D196">
        <v>249.63000500000001</v>
      </c>
      <c r="E196">
        <v>250.35000600000001</v>
      </c>
      <c r="F196">
        <v>249.07685900000001</v>
      </c>
      <c r="G196">
        <v>44778800</v>
      </c>
      <c r="I196">
        <f t="shared" ref="I196:I254" si="16">LN(E196/E195)</f>
        <v>1.1990528798873348E-3</v>
      </c>
      <c r="K196">
        <v>5.0000000000000001E-3</v>
      </c>
      <c r="L196">
        <v>0.13</v>
      </c>
      <c r="M196">
        <v>0.16</v>
      </c>
      <c r="N196">
        <v>-7.0000000000000007E-2</v>
      </c>
      <c r="P196">
        <f t="shared" ref="P196:P254" si="17">K196/100</f>
        <v>5.0000000000000002E-5</v>
      </c>
      <c r="Q196">
        <f t="shared" ref="Q196:Q254" si="18">L196/100</f>
        <v>1.2999999999999999E-3</v>
      </c>
      <c r="R196">
        <f t="shared" ref="R196:R254" si="19">M196/100</f>
        <v>1.6000000000000001E-3</v>
      </c>
      <c r="S196">
        <f t="shared" ref="S196:S254" si="20">N196/100</f>
        <v>-7.000000000000001E-4</v>
      </c>
    </row>
    <row r="197" spans="1:19" x14ac:dyDescent="0.25">
      <c r="A197" s="3">
        <v>43007</v>
      </c>
      <c r="B197">
        <v>250.33999600000001</v>
      </c>
      <c r="C197">
        <v>251.320007</v>
      </c>
      <c r="D197">
        <v>250.13000500000001</v>
      </c>
      <c r="E197">
        <v>251.229996</v>
      </c>
      <c r="F197">
        <v>249.95237700000001</v>
      </c>
      <c r="G197">
        <v>85578000</v>
      </c>
      <c r="I197">
        <f t="shared" si="16"/>
        <v>3.5088755507631463E-3</v>
      </c>
      <c r="K197">
        <v>5.0000000000000001E-3</v>
      </c>
      <c r="L197">
        <v>0.35</v>
      </c>
      <c r="M197">
        <v>-0.12</v>
      </c>
      <c r="N197">
        <v>-0.28000000000000003</v>
      </c>
      <c r="P197">
        <f t="shared" si="17"/>
        <v>5.0000000000000002E-5</v>
      </c>
      <c r="Q197">
        <f t="shared" si="18"/>
        <v>3.4999999999999996E-3</v>
      </c>
      <c r="R197">
        <f t="shared" si="19"/>
        <v>-1.1999999999999999E-3</v>
      </c>
      <c r="S197">
        <f t="shared" si="20"/>
        <v>-2.8000000000000004E-3</v>
      </c>
    </row>
    <row r="198" spans="1:19" x14ac:dyDescent="0.25">
      <c r="A198" s="3">
        <v>43010</v>
      </c>
      <c r="B198">
        <v>251.490005</v>
      </c>
      <c r="C198">
        <v>252.320007</v>
      </c>
      <c r="D198">
        <v>251.28999300000001</v>
      </c>
      <c r="E198">
        <v>252.320007</v>
      </c>
      <c r="F198">
        <v>251.036835</v>
      </c>
      <c r="G198">
        <v>59023000</v>
      </c>
      <c r="I198">
        <f t="shared" si="16"/>
        <v>4.3293126641134111E-3</v>
      </c>
      <c r="K198">
        <v>4.0000000000000001E-3</v>
      </c>
      <c r="L198">
        <v>0.5</v>
      </c>
      <c r="M198">
        <v>0.84</v>
      </c>
      <c r="N198">
        <v>0.16</v>
      </c>
      <c r="P198">
        <f t="shared" si="17"/>
        <v>4.0000000000000003E-5</v>
      </c>
      <c r="Q198">
        <f t="shared" si="18"/>
        <v>5.0000000000000001E-3</v>
      </c>
      <c r="R198">
        <f t="shared" si="19"/>
        <v>8.3999999999999995E-3</v>
      </c>
      <c r="S198">
        <f t="shared" si="20"/>
        <v>1.6000000000000001E-3</v>
      </c>
    </row>
    <row r="199" spans="1:19" x14ac:dyDescent="0.25">
      <c r="A199" s="3">
        <v>43011</v>
      </c>
      <c r="B199">
        <v>252.320007</v>
      </c>
      <c r="C199">
        <v>252.88999899999999</v>
      </c>
      <c r="D199">
        <v>252.229996</v>
      </c>
      <c r="E199">
        <v>252.86000100000001</v>
      </c>
      <c r="F199">
        <v>251.57409699999999</v>
      </c>
      <c r="G199">
        <v>66810200</v>
      </c>
      <c r="I199">
        <f t="shared" si="16"/>
        <v>2.1378288812321212E-3</v>
      </c>
      <c r="K199">
        <v>4.0000000000000001E-3</v>
      </c>
      <c r="L199">
        <v>0.26</v>
      </c>
      <c r="M199">
        <v>-0.03</v>
      </c>
      <c r="N199">
        <v>-0.02</v>
      </c>
      <c r="P199">
        <f t="shared" si="17"/>
        <v>4.0000000000000003E-5</v>
      </c>
      <c r="Q199">
        <f t="shared" si="18"/>
        <v>2.5999999999999999E-3</v>
      </c>
      <c r="R199">
        <f t="shared" si="19"/>
        <v>-2.9999999999999997E-4</v>
      </c>
      <c r="S199">
        <f t="shared" si="20"/>
        <v>-2.0000000000000001E-4</v>
      </c>
    </row>
    <row r="200" spans="1:19" x14ac:dyDescent="0.25">
      <c r="A200" s="3">
        <v>43012</v>
      </c>
      <c r="B200">
        <v>252.69000199999999</v>
      </c>
      <c r="C200">
        <v>253.44000199999999</v>
      </c>
      <c r="D200">
        <v>252.55999800000001</v>
      </c>
      <c r="E200">
        <v>253.16000399999999</v>
      </c>
      <c r="F200">
        <v>251.87257399999999</v>
      </c>
      <c r="G200">
        <v>55953600</v>
      </c>
      <c r="I200">
        <f t="shared" si="16"/>
        <v>1.1857358688795998E-3</v>
      </c>
      <c r="K200">
        <v>4.0000000000000001E-3</v>
      </c>
      <c r="L200">
        <v>0.05</v>
      </c>
      <c r="M200">
        <v>-0.28000000000000003</v>
      </c>
      <c r="N200">
        <v>-0.44</v>
      </c>
      <c r="P200">
        <f t="shared" si="17"/>
        <v>4.0000000000000003E-5</v>
      </c>
      <c r="Q200">
        <f t="shared" si="18"/>
        <v>5.0000000000000001E-4</v>
      </c>
      <c r="R200">
        <f t="shared" si="19"/>
        <v>-2.8000000000000004E-3</v>
      </c>
      <c r="S200">
        <f t="shared" si="20"/>
        <v>-4.4000000000000003E-3</v>
      </c>
    </row>
    <row r="201" spans="1:19" x14ac:dyDescent="0.25">
      <c r="A201" s="3">
        <v>43013</v>
      </c>
      <c r="B201">
        <v>253.53999300000001</v>
      </c>
      <c r="C201">
        <v>254.679993</v>
      </c>
      <c r="D201">
        <v>253.199997</v>
      </c>
      <c r="E201">
        <v>254.66000399999999</v>
      </c>
      <c r="F201">
        <v>253.36494400000001</v>
      </c>
      <c r="G201">
        <v>63522800</v>
      </c>
      <c r="I201">
        <f t="shared" si="16"/>
        <v>5.9076221451180629E-3</v>
      </c>
      <c r="K201">
        <v>4.0000000000000001E-3</v>
      </c>
      <c r="L201">
        <v>0.55000000000000004</v>
      </c>
      <c r="M201">
        <v>-0.34</v>
      </c>
      <c r="N201">
        <v>0.35</v>
      </c>
      <c r="P201">
        <f t="shared" si="17"/>
        <v>4.0000000000000003E-5</v>
      </c>
      <c r="Q201">
        <f t="shared" si="18"/>
        <v>5.5000000000000005E-3</v>
      </c>
      <c r="R201">
        <f t="shared" si="19"/>
        <v>-3.4000000000000002E-3</v>
      </c>
      <c r="S201">
        <f t="shared" si="20"/>
        <v>3.4999999999999996E-3</v>
      </c>
    </row>
    <row r="202" spans="1:19" x14ac:dyDescent="0.25">
      <c r="A202" s="3">
        <v>43014</v>
      </c>
      <c r="B202">
        <v>254.14999399999999</v>
      </c>
      <c r="C202">
        <v>254.699997</v>
      </c>
      <c r="D202">
        <v>253.85000600000001</v>
      </c>
      <c r="E202">
        <v>254.36999499999999</v>
      </c>
      <c r="F202">
        <v>253.076401</v>
      </c>
      <c r="G202">
        <v>80646000</v>
      </c>
      <c r="I202">
        <f t="shared" si="16"/>
        <v>-1.1394575248917114E-3</v>
      </c>
      <c r="K202">
        <v>4.0000000000000001E-3</v>
      </c>
      <c r="L202">
        <v>-0.08</v>
      </c>
      <c r="M202">
        <v>-0.08</v>
      </c>
      <c r="N202">
        <v>-0.25</v>
      </c>
      <c r="P202">
        <f t="shared" si="17"/>
        <v>4.0000000000000003E-5</v>
      </c>
      <c r="Q202">
        <f t="shared" si="18"/>
        <v>-8.0000000000000004E-4</v>
      </c>
      <c r="R202">
        <f t="shared" si="19"/>
        <v>-8.0000000000000004E-4</v>
      </c>
      <c r="S202">
        <f t="shared" si="20"/>
        <v>-2.5000000000000001E-3</v>
      </c>
    </row>
    <row r="203" spans="1:19" x14ac:dyDescent="0.25">
      <c r="A203" s="3">
        <v>43017</v>
      </c>
      <c r="B203">
        <v>254.63000500000001</v>
      </c>
      <c r="C203">
        <v>254.699997</v>
      </c>
      <c r="D203">
        <v>253.64999399999999</v>
      </c>
      <c r="E203">
        <v>253.949997</v>
      </c>
      <c r="F203">
        <v>252.65853899999999</v>
      </c>
      <c r="G203">
        <v>35803100</v>
      </c>
      <c r="I203">
        <f t="shared" si="16"/>
        <v>-1.6524948937102094E-3</v>
      </c>
      <c r="K203">
        <v>4.0000000000000001E-3</v>
      </c>
      <c r="L203">
        <v>-0.22</v>
      </c>
      <c r="M203">
        <v>-0.27</v>
      </c>
      <c r="N203">
        <v>-0.04</v>
      </c>
      <c r="P203">
        <f t="shared" si="17"/>
        <v>4.0000000000000003E-5</v>
      </c>
      <c r="Q203">
        <f t="shared" si="18"/>
        <v>-2.2000000000000001E-3</v>
      </c>
      <c r="R203">
        <f t="shared" si="19"/>
        <v>-2.7000000000000001E-3</v>
      </c>
      <c r="S203">
        <f t="shared" si="20"/>
        <v>-4.0000000000000002E-4</v>
      </c>
    </row>
    <row r="204" spans="1:19" x14ac:dyDescent="0.25">
      <c r="A204" s="3">
        <v>43018</v>
      </c>
      <c r="B204">
        <v>254.60000600000001</v>
      </c>
      <c r="C204">
        <v>255.050003</v>
      </c>
      <c r="D204">
        <v>253.979996</v>
      </c>
      <c r="E204">
        <v>254.61999499999999</v>
      </c>
      <c r="F204">
        <v>253.32513399999999</v>
      </c>
      <c r="G204">
        <v>43057400</v>
      </c>
      <c r="I204">
        <f t="shared" si="16"/>
        <v>2.6348325624879414E-3</v>
      </c>
      <c r="K204">
        <v>4.0000000000000001E-3</v>
      </c>
      <c r="L204">
        <v>0.24</v>
      </c>
      <c r="M204">
        <v>-0.01</v>
      </c>
      <c r="N204">
        <v>0.42</v>
      </c>
      <c r="P204">
        <f t="shared" si="17"/>
        <v>4.0000000000000003E-5</v>
      </c>
      <c r="Q204">
        <f t="shared" si="18"/>
        <v>2.3999999999999998E-3</v>
      </c>
      <c r="R204">
        <f t="shared" si="19"/>
        <v>-1E-4</v>
      </c>
      <c r="S204">
        <f t="shared" si="20"/>
        <v>4.1999999999999997E-3</v>
      </c>
    </row>
    <row r="205" spans="1:19" x14ac:dyDescent="0.25">
      <c r="A205" s="3">
        <v>43019</v>
      </c>
      <c r="B205">
        <v>254.509995</v>
      </c>
      <c r="C205">
        <v>255.020004</v>
      </c>
      <c r="D205">
        <v>254.320007</v>
      </c>
      <c r="E205">
        <v>255.020004</v>
      </c>
      <c r="F205">
        <v>253.72311400000001</v>
      </c>
      <c r="G205">
        <v>47674300</v>
      </c>
      <c r="I205">
        <f t="shared" si="16"/>
        <v>1.5697711440471711E-3</v>
      </c>
      <c r="K205">
        <v>4.0000000000000001E-3</v>
      </c>
      <c r="L205">
        <v>0.16</v>
      </c>
      <c r="M205">
        <v>-0.2</v>
      </c>
      <c r="N205">
        <v>-0.21</v>
      </c>
      <c r="P205">
        <f t="shared" si="17"/>
        <v>4.0000000000000003E-5</v>
      </c>
      <c r="Q205">
        <f t="shared" si="18"/>
        <v>1.6000000000000001E-3</v>
      </c>
      <c r="R205">
        <f t="shared" si="19"/>
        <v>-2E-3</v>
      </c>
      <c r="S205">
        <f t="shared" si="20"/>
        <v>-2.0999999999999999E-3</v>
      </c>
    </row>
    <row r="206" spans="1:19" x14ac:dyDescent="0.25">
      <c r="A206" s="3">
        <v>43020</v>
      </c>
      <c r="B206">
        <v>254.66000399999999</v>
      </c>
      <c r="C206">
        <v>255.05999800000001</v>
      </c>
      <c r="D206">
        <v>254.36999499999999</v>
      </c>
      <c r="E206">
        <v>254.63999899999999</v>
      </c>
      <c r="F206">
        <v>253.345032</v>
      </c>
      <c r="G206">
        <v>47065100</v>
      </c>
      <c r="I206">
        <f t="shared" si="16"/>
        <v>-1.4912100937154987E-3</v>
      </c>
      <c r="K206">
        <v>4.0000000000000001E-3</v>
      </c>
      <c r="L206">
        <v>-0.18</v>
      </c>
      <c r="M206">
        <v>0.04</v>
      </c>
      <c r="N206">
        <v>-0.51</v>
      </c>
      <c r="P206">
        <f t="shared" si="17"/>
        <v>4.0000000000000003E-5</v>
      </c>
      <c r="Q206">
        <f t="shared" si="18"/>
        <v>-1.8E-3</v>
      </c>
      <c r="R206">
        <f t="shared" si="19"/>
        <v>4.0000000000000002E-4</v>
      </c>
      <c r="S206">
        <f t="shared" si="20"/>
        <v>-5.1000000000000004E-3</v>
      </c>
    </row>
    <row r="207" spans="1:19" x14ac:dyDescent="0.25">
      <c r="A207" s="3">
        <v>43021</v>
      </c>
      <c r="B207">
        <v>255.13999899999999</v>
      </c>
      <c r="C207">
        <v>255.270004</v>
      </c>
      <c r="D207">
        <v>254.63999899999999</v>
      </c>
      <c r="E207">
        <v>254.949997</v>
      </c>
      <c r="F207">
        <v>253.653458</v>
      </c>
      <c r="G207">
        <v>54800400</v>
      </c>
      <c r="I207">
        <f t="shared" si="16"/>
        <v>1.2166566874269084E-3</v>
      </c>
      <c r="K207">
        <v>4.0000000000000001E-3</v>
      </c>
      <c r="L207">
        <v>0.04</v>
      </c>
      <c r="M207">
        <v>-0.23</v>
      </c>
      <c r="N207">
        <v>0.1</v>
      </c>
      <c r="P207">
        <f t="shared" si="17"/>
        <v>4.0000000000000003E-5</v>
      </c>
      <c r="Q207">
        <f t="shared" si="18"/>
        <v>4.0000000000000002E-4</v>
      </c>
      <c r="R207">
        <f t="shared" si="19"/>
        <v>-2.3E-3</v>
      </c>
      <c r="S207">
        <f t="shared" si="20"/>
        <v>1E-3</v>
      </c>
    </row>
    <row r="208" spans="1:19" x14ac:dyDescent="0.25">
      <c r="A208" s="3">
        <v>43024</v>
      </c>
      <c r="B208">
        <v>255.21000699999999</v>
      </c>
      <c r="C208">
        <v>255.509995</v>
      </c>
      <c r="D208">
        <v>254.820007</v>
      </c>
      <c r="E208">
        <v>255.28999300000001</v>
      </c>
      <c r="F208">
        <v>253.99172999999999</v>
      </c>
      <c r="G208">
        <v>38221700</v>
      </c>
      <c r="I208">
        <f t="shared" si="16"/>
        <v>1.3326907219531161E-3</v>
      </c>
      <c r="K208">
        <v>4.0000000000000001E-3</v>
      </c>
      <c r="L208">
        <v>0.17</v>
      </c>
      <c r="M208">
        <v>-0.28000000000000003</v>
      </c>
      <c r="N208">
        <v>0.36</v>
      </c>
      <c r="P208">
        <f t="shared" si="17"/>
        <v>4.0000000000000003E-5</v>
      </c>
      <c r="Q208">
        <f t="shared" si="18"/>
        <v>1.7000000000000001E-3</v>
      </c>
      <c r="R208">
        <f t="shared" si="19"/>
        <v>-2.8000000000000004E-3</v>
      </c>
      <c r="S208">
        <f t="shared" si="20"/>
        <v>3.5999999999999999E-3</v>
      </c>
    </row>
    <row r="209" spans="1:19" x14ac:dyDescent="0.25">
      <c r="A209" s="3">
        <v>43025</v>
      </c>
      <c r="B209">
        <v>255.229996</v>
      </c>
      <c r="C209">
        <v>255.520004</v>
      </c>
      <c r="D209">
        <v>254.979996</v>
      </c>
      <c r="E209">
        <v>255.470001</v>
      </c>
      <c r="F209">
        <v>254.17082199999999</v>
      </c>
      <c r="G209">
        <v>31561000</v>
      </c>
      <c r="I209">
        <f t="shared" si="16"/>
        <v>7.0486337836700994E-4</v>
      </c>
      <c r="K209">
        <v>4.0000000000000001E-3</v>
      </c>
      <c r="L209">
        <v>0.01</v>
      </c>
      <c r="M209">
        <v>-0.35</v>
      </c>
      <c r="N209">
        <v>-0.32</v>
      </c>
      <c r="P209">
        <f t="shared" si="17"/>
        <v>4.0000000000000003E-5</v>
      </c>
      <c r="Q209">
        <f t="shared" si="18"/>
        <v>1E-4</v>
      </c>
      <c r="R209">
        <f t="shared" si="19"/>
        <v>-3.4999999999999996E-3</v>
      </c>
      <c r="S209">
        <f t="shared" si="20"/>
        <v>-3.2000000000000002E-3</v>
      </c>
    </row>
    <row r="210" spans="1:19" x14ac:dyDescent="0.25">
      <c r="A210" s="3">
        <v>43026</v>
      </c>
      <c r="B210">
        <v>255.89999399999999</v>
      </c>
      <c r="C210">
        <v>255.949997</v>
      </c>
      <c r="D210">
        <v>255.5</v>
      </c>
      <c r="E210">
        <v>255.720001</v>
      </c>
      <c r="F210">
        <v>254.41954000000001</v>
      </c>
      <c r="G210">
        <v>40888300</v>
      </c>
      <c r="I210">
        <f t="shared" si="16"/>
        <v>9.781099745812729E-4</v>
      </c>
      <c r="K210">
        <v>4.0000000000000001E-3</v>
      </c>
      <c r="L210">
        <v>0.14000000000000001</v>
      </c>
      <c r="M210">
        <v>0.3</v>
      </c>
      <c r="N210">
        <v>0.21</v>
      </c>
      <c r="P210">
        <f t="shared" si="17"/>
        <v>4.0000000000000003E-5</v>
      </c>
      <c r="Q210">
        <f t="shared" si="18"/>
        <v>1.4000000000000002E-3</v>
      </c>
      <c r="R210">
        <f t="shared" si="19"/>
        <v>3.0000000000000001E-3</v>
      </c>
      <c r="S210">
        <f t="shared" si="20"/>
        <v>2.0999999999999999E-3</v>
      </c>
    </row>
    <row r="211" spans="1:19" x14ac:dyDescent="0.25">
      <c r="A211" s="3">
        <v>43027</v>
      </c>
      <c r="B211">
        <v>254.83000200000001</v>
      </c>
      <c r="C211">
        <v>255.83000200000001</v>
      </c>
      <c r="D211">
        <v>254.35000600000001</v>
      </c>
      <c r="E211">
        <v>255.78999300000001</v>
      </c>
      <c r="F211">
        <v>254.489182</v>
      </c>
      <c r="G211">
        <v>61903800</v>
      </c>
      <c r="I211">
        <f t="shared" si="16"/>
        <v>2.7366816389838892E-4</v>
      </c>
      <c r="K211">
        <v>4.0000000000000001E-3</v>
      </c>
      <c r="L211">
        <v>0.02</v>
      </c>
      <c r="M211">
        <v>-0.39</v>
      </c>
      <c r="N211">
        <v>0.17</v>
      </c>
      <c r="P211">
        <f t="shared" si="17"/>
        <v>4.0000000000000003E-5</v>
      </c>
      <c r="Q211">
        <f t="shared" si="18"/>
        <v>2.0000000000000001E-4</v>
      </c>
      <c r="R211">
        <f t="shared" si="19"/>
        <v>-3.9000000000000003E-3</v>
      </c>
      <c r="S211">
        <f t="shared" si="20"/>
        <v>1.7000000000000001E-3</v>
      </c>
    </row>
    <row r="212" spans="1:19" x14ac:dyDescent="0.25">
      <c r="A212" s="3">
        <v>43028</v>
      </c>
      <c r="B212">
        <v>256.70001200000002</v>
      </c>
      <c r="C212">
        <v>257.14001500000001</v>
      </c>
      <c r="D212">
        <v>255.770004</v>
      </c>
      <c r="E212">
        <v>257.10998499999999</v>
      </c>
      <c r="F212">
        <v>255.80246</v>
      </c>
      <c r="G212">
        <v>89176400</v>
      </c>
      <c r="I212">
        <f t="shared" si="16"/>
        <v>5.1471825731478757E-3</v>
      </c>
      <c r="K212">
        <v>4.0000000000000001E-3</v>
      </c>
      <c r="L212">
        <v>0.56999999999999995</v>
      </c>
      <c r="M212">
        <v>-7.0000000000000007E-2</v>
      </c>
      <c r="N212">
        <v>0.28000000000000003</v>
      </c>
      <c r="P212">
        <f t="shared" si="17"/>
        <v>4.0000000000000003E-5</v>
      </c>
      <c r="Q212">
        <f t="shared" si="18"/>
        <v>5.6999999999999993E-3</v>
      </c>
      <c r="R212">
        <f t="shared" si="19"/>
        <v>-7.000000000000001E-4</v>
      </c>
      <c r="S212">
        <f t="shared" si="20"/>
        <v>2.8000000000000004E-3</v>
      </c>
    </row>
    <row r="213" spans="1:19" x14ac:dyDescent="0.25">
      <c r="A213" s="3">
        <v>43031</v>
      </c>
      <c r="B213">
        <v>257.48001099999999</v>
      </c>
      <c r="C213">
        <v>257.51001000000002</v>
      </c>
      <c r="D213">
        <v>256.01998900000001</v>
      </c>
      <c r="E213">
        <v>256.10998499999999</v>
      </c>
      <c r="F213">
        <v>254.80754099999999</v>
      </c>
      <c r="G213">
        <v>63915300</v>
      </c>
      <c r="I213">
        <f t="shared" si="16"/>
        <v>-3.8969694243603343E-3</v>
      </c>
      <c r="K213">
        <v>4.0000000000000001E-3</v>
      </c>
      <c r="L213">
        <v>-0.45</v>
      </c>
      <c r="M213">
        <v>-0.42</v>
      </c>
      <c r="N213">
        <v>0.12</v>
      </c>
      <c r="P213">
        <f t="shared" si="17"/>
        <v>4.0000000000000003E-5</v>
      </c>
      <c r="Q213">
        <f t="shared" si="18"/>
        <v>-4.5000000000000005E-3</v>
      </c>
      <c r="R213">
        <f t="shared" si="19"/>
        <v>-4.1999999999999997E-3</v>
      </c>
      <c r="S213">
        <f t="shared" si="20"/>
        <v>1.1999999999999999E-3</v>
      </c>
    </row>
    <row r="214" spans="1:19" x14ac:dyDescent="0.25">
      <c r="A214" s="3">
        <v>43032</v>
      </c>
      <c r="B214">
        <v>256.60000600000001</v>
      </c>
      <c r="C214">
        <v>256.82998700000002</v>
      </c>
      <c r="D214">
        <v>256.14999399999999</v>
      </c>
      <c r="E214">
        <v>256.55999800000001</v>
      </c>
      <c r="F214">
        <v>255.25526400000001</v>
      </c>
      <c r="G214">
        <v>66935900</v>
      </c>
      <c r="I214">
        <f t="shared" si="16"/>
        <v>1.7555664677129041E-3</v>
      </c>
      <c r="K214">
        <v>4.0000000000000001E-3</v>
      </c>
      <c r="L214">
        <v>0.2</v>
      </c>
      <c r="M214">
        <v>-0.18</v>
      </c>
      <c r="N214">
        <v>0.47</v>
      </c>
      <c r="P214">
        <f t="shared" si="17"/>
        <v>4.0000000000000003E-5</v>
      </c>
      <c r="Q214">
        <f t="shared" si="18"/>
        <v>2E-3</v>
      </c>
      <c r="R214">
        <f t="shared" si="19"/>
        <v>-1.8E-3</v>
      </c>
      <c r="S214">
        <f t="shared" si="20"/>
        <v>4.6999999999999993E-3</v>
      </c>
    </row>
    <row r="215" spans="1:19" x14ac:dyDescent="0.25">
      <c r="A215" s="3">
        <v>43033</v>
      </c>
      <c r="B215">
        <v>256.17999300000002</v>
      </c>
      <c r="C215">
        <v>256.30999800000001</v>
      </c>
      <c r="D215">
        <v>254</v>
      </c>
      <c r="E215">
        <v>255.28999300000001</v>
      </c>
      <c r="F215">
        <v>253.99172999999999</v>
      </c>
      <c r="G215">
        <v>103715300</v>
      </c>
      <c r="I215">
        <f t="shared" si="16"/>
        <v>-4.9624211333473148E-3</v>
      </c>
      <c r="K215">
        <v>4.0000000000000001E-3</v>
      </c>
      <c r="L215">
        <v>-0.51</v>
      </c>
      <c r="M215">
        <v>-0.01</v>
      </c>
      <c r="N215">
        <v>0.11</v>
      </c>
      <c r="P215">
        <f t="shared" si="17"/>
        <v>4.0000000000000003E-5</v>
      </c>
      <c r="Q215">
        <f t="shared" si="18"/>
        <v>-5.1000000000000004E-3</v>
      </c>
      <c r="R215">
        <f t="shared" si="19"/>
        <v>-1E-4</v>
      </c>
      <c r="S215">
        <f t="shared" si="20"/>
        <v>1.1000000000000001E-3</v>
      </c>
    </row>
    <row r="216" spans="1:19" x14ac:dyDescent="0.25">
      <c r="A216" s="3">
        <v>43034</v>
      </c>
      <c r="B216">
        <v>255.990005</v>
      </c>
      <c r="C216">
        <v>256.29998799999998</v>
      </c>
      <c r="D216">
        <v>255.479996</v>
      </c>
      <c r="E216">
        <v>255.61999499999999</v>
      </c>
      <c r="F216">
        <v>254.320053</v>
      </c>
      <c r="G216">
        <v>69798000</v>
      </c>
      <c r="I216">
        <f t="shared" si="16"/>
        <v>1.2918206871784985E-3</v>
      </c>
      <c r="K216">
        <v>4.0000000000000001E-3</v>
      </c>
      <c r="L216">
        <v>0.2</v>
      </c>
      <c r="M216">
        <v>0.04</v>
      </c>
      <c r="N216">
        <v>0.22</v>
      </c>
      <c r="P216">
        <f t="shared" si="17"/>
        <v>4.0000000000000003E-5</v>
      </c>
      <c r="Q216">
        <f t="shared" si="18"/>
        <v>2E-3</v>
      </c>
      <c r="R216">
        <f t="shared" si="19"/>
        <v>4.0000000000000002E-4</v>
      </c>
      <c r="S216">
        <f t="shared" si="20"/>
        <v>2.2000000000000001E-3</v>
      </c>
    </row>
    <row r="217" spans="1:19" x14ac:dyDescent="0.25">
      <c r="A217" s="3">
        <v>43035</v>
      </c>
      <c r="B217">
        <v>256.47000100000002</v>
      </c>
      <c r="C217">
        <v>257.89001500000001</v>
      </c>
      <c r="D217">
        <v>255.63000500000001</v>
      </c>
      <c r="E217">
        <v>257.709991</v>
      </c>
      <c r="F217">
        <v>256.39941399999998</v>
      </c>
      <c r="G217">
        <v>85562500</v>
      </c>
      <c r="I217">
        <f t="shared" si="16"/>
        <v>8.1429396509694538E-3</v>
      </c>
      <c r="K217">
        <v>4.0000000000000001E-3</v>
      </c>
      <c r="L217">
        <v>0.82</v>
      </c>
      <c r="M217">
        <v>-0.02</v>
      </c>
      <c r="N217">
        <v>-1</v>
      </c>
      <c r="P217">
        <f t="shared" si="17"/>
        <v>4.0000000000000003E-5</v>
      </c>
      <c r="Q217">
        <f t="shared" si="18"/>
        <v>8.199999999999999E-3</v>
      </c>
      <c r="R217">
        <f t="shared" si="19"/>
        <v>-2.0000000000000001E-4</v>
      </c>
      <c r="S217">
        <f t="shared" si="20"/>
        <v>-0.01</v>
      </c>
    </row>
    <row r="218" spans="1:19" x14ac:dyDescent="0.25">
      <c r="A218" s="3">
        <v>43038</v>
      </c>
      <c r="B218">
        <v>256.47000100000002</v>
      </c>
      <c r="C218">
        <v>257.60000600000001</v>
      </c>
      <c r="D218">
        <v>256.41000400000001</v>
      </c>
      <c r="E218">
        <v>256.75</v>
      </c>
      <c r="F218">
        <v>255.44430500000001</v>
      </c>
      <c r="G218">
        <v>54285700</v>
      </c>
      <c r="I218">
        <f t="shared" si="16"/>
        <v>-3.7320379855851908E-3</v>
      </c>
      <c r="K218">
        <v>4.0000000000000001E-3</v>
      </c>
      <c r="L218">
        <v>-0.46</v>
      </c>
      <c r="M218">
        <v>-0.78</v>
      </c>
      <c r="N218">
        <v>-0.05</v>
      </c>
      <c r="P218">
        <f t="shared" si="17"/>
        <v>4.0000000000000003E-5</v>
      </c>
      <c r="Q218">
        <f t="shared" si="18"/>
        <v>-4.5999999999999999E-3</v>
      </c>
      <c r="R218">
        <f t="shared" si="19"/>
        <v>-7.8000000000000005E-3</v>
      </c>
      <c r="S218">
        <f t="shared" si="20"/>
        <v>-5.0000000000000001E-4</v>
      </c>
    </row>
    <row r="219" spans="1:19" x14ac:dyDescent="0.25">
      <c r="A219" s="3">
        <v>43039</v>
      </c>
      <c r="B219">
        <v>257.17999300000002</v>
      </c>
      <c r="C219">
        <v>257.44000199999999</v>
      </c>
      <c r="D219">
        <v>256.80999800000001</v>
      </c>
      <c r="E219">
        <v>257.14999399999999</v>
      </c>
      <c r="F219">
        <v>255.84227000000001</v>
      </c>
      <c r="G219">
        <v>60304800</v>
      </c>
      <c r="I219">
        <f t="shared" si="16"/>
        <v>1.5567000795721343E-3</v>
      </c>
      <c r="K219">
        <v>4.0000000000000001E-3</v>
      </c>
      <c r="L219">
        <v>0.23</v>
      </c>
      <c r="M219">
        <v>0.81</v>
      </c>
      <c r="N219">
        <v>-0.22</v>
      </c>
      <c r="P219">
        <f t="shared" si="17"/>
        <v>4.0000000000000003E-5</v>
      </c>
      <c r="Q219">
        <f t="shared" si="18"/>
        <v>2.3E-3</v>
      </c>
      <c r="R219">
        <f t="shared" si="19"/>
        <v>8.1000000000000013E-3</v>
      </c>
      <c r="S219">
        <f t="shared" si="20"/>
        <v>-2.2000000000000001E-3</v>
      </c>
    </row>
    <row r="220" spans="1:19" x14ac:dyDescent="0.25">
      <c r="A220" s="3">
        <v>43040</v>
      </c>
      <c r="B220">
        <v>258.040009</v>
      </c>
      <c r="C220">
        <v>258.42999300000002</v>
      </c>
      <c r="D220">
        <v>257.07000699999998</v>
      </c>
      <c r="E220">
        <v>257.48998999999998</v>
      </c>
      <c r="F220">
        <v>256.180542</v>
      </c>
      <c r="G220">
        <v>54202700</v>
      </c>
      <c r="I220">
        <f t="shared" si="16"/>
        <v>1.3212966735381081E-3</v>
      </c>
      <c r="K220">
        <v>4.0000000000000001E-3</v>
      </c>
      <c r="L220">
        <v>0.05</v>
      </c>
      <c r="M220">
        <v>-0.81</v>
      </c>
      <c r="N220">
        <v>0.14000000000000001</v>
      </c>
      <c r="P220">
        <f t="shared" si="17"/>
        <v>4.0000000000000003E-5</v>
      </c>
      <c r="Q220">
        <f t="shared" si="18"/>
        <v>5.0000000000000001E-4</v>
      </c>
      <c r="R220">
        <f t="shared" si="19"/>
        <v>-8.1000000000000013E-3</v>
      </c>
      <c r="S220">
        <f t="shared" si="20"/>
        <v>1.4000000000000002E-3</v>
      </c>
    </row>
    <row r="221" spans="1:19" x14ac:dyDescent="0.25">
      <c r="A221" s="3">
        <v>43041</v>
      </c>
      <c r="B221">
        <v>257.41000400000001</v>
      </c>
      <c r="C221">
        <v>257.75</v>
      </c>
      <c r="D221">
        <v>256.19000199999999</v>
      </c>
      <c r="E221">
        <v>257.58999599999999</v>
      </c>
      <c r="F221">
        <v>256.28002900000001</v>
      </c>
      <c r="G221">
        <v>56449500</v>
      </c>
      <c r="I221">
        <f t="shared" si="16"/>
        <v>3.8831251058021318E-4</v>
      </c>
      <c r="K221">
        <v>4.0000000000000001E-3</v>
      </c>
      <c r="L221">
        <v>0.06</v>
      </c>
      <c r="M221">
        <v>-0.03</v>
      </c>
      <c r="N221">
        <v>0.5</v>
      </c>
      <c r="P221">
        <f t="shared" si="17"/>
        <v>4.0000000000000003E-5</v>
      </c>
      <c r="Q221">
        <f t="shared" si="18"/>
        <v>5.9999999999999995E-4</v>
      </c>
      <c r="R221">
        <f t="shared" si="19"/>
        <v>-2.9999999999999997E-4</v>
      </c>
      <c r="S221">
        <f t="shared" si="20"/>
        <v>5.0000000000000001E-3</v>
      </c>
    </row>
    <row r="222" spans="1:19" x14ac:dyDescent="0.25">
      <c r="A222" s="3">
        <v>43042</v>
      </c>
      <c r="B222">
        <v>257.76998900000001</v>
      </c>
      <c r="C222">
        <v>258.5</v>
      </c>
      <c r="D222">
        <v>257.29998799999998</v>
      </c>
      <c r="E222">
        <v>258.45001200000002</v>
      </c>
      <c r="F222">
        <v>257.13568099999998</v>
      </c>
      <c r="G222">
        <v>59589700</v>
      </c>
      <c r="I222">
        <f t="shared" si="16"/>
        <v>3.3331400003336277E-3</v>
      </c>
      <c r="K222">
        <v>4.0000000000000001E-3</v>
      </c>
      <c r="L222">
        <v>0.31</v>
      </c>
      <c r="M222">
        <v>-0.41</v>
      </c>
      <c r="N222">
        <v>-0.66</v>
      </c>
      <c r="P222">
        <f t="shared" si="17"/>
        <v>4.0000000000000003E-5</v>
      </c>
      <c r="Q222">
        <f t="shared" si="18"/>
        <v>3.0999999999999999E-3</v>
      </c>
      <c r="R222">
        <f t="shared" si="19"/>
        <v>-4.0999999999999995E-3</v>
      </c>
      <c r="S222">
        <f t="shared" si="20"/>
        <v>-6.6E-3</v>
      </c>
    </row>
    <row r="223" spans="1:19" x14ac:dyDescent="0.25">
      <c r="A223" s="3">
        <v>43045</v>
      </c>
      <c r="B223">
        <v>258.29998799999998</v>
      </c>
      <c r="C223">
        <v>259</v>
      </c>
      <c r="D223">
        <v>258.22000100000002</v>
      </c>
      <c r="E223">
        <v>258.85000600000001</v>
      </c>
      <c r="F223">
        <v>257.53363000000002</v>
      </c>
      <c r="G223">
        <v>49652600</v>
      </c>
      <c r="I223">
        <f t="shared" si="16"/>
        <v>1.5464684546660638E-3</v>
      </c>
      <c r="K223">
        <v>4.0000000000000001E-3</v>
      </c>
      <c r="L223">
        <v>0.06</v>
      </c>
      <c r="M223">
        <v>0.2</v>
      </c>
      <c r="N223">
        <v>0.19</v>
      </c>
      <c r="P223">
        <f t="shared" si="17"/>
        <v>4.0000000000000003E-5</v>
      </c>
      <c r="Q223">
        <f t="shared" si="18"/>
        <v>5.9999999999999995E-4</v>
      </c>
      <c r="R223">
        <f t="shared" si="19"/>
        <v>2E-3</v>
      </c>
      <c r="S223">
        <f t="shared" si="20"/>
        <v>1.9E-3</v>
      </c>
    </row>
    <row r="224" spans="1:19" x14ac:dyDescent="0.25">
      <c r="A224" s="3">
        <v>43046</v>
      </c>
      <c r="B224">
        <v>258.97000100000002</v>
      </c>
      <c r="C224">
        <v>259.35000600000001</v>
      </c>
      <c r="D224">
        <v>258.08999599999999</v>
      </c>
      <c r="E224">
        <v>258.67001299999998</v>
      </c>
      <c r="F224">
        <v>257.35455300000001</v>
      </c>
      <c r="G224">
        <v>57502200</v>
      </c>
      <c r="I224">
        <f t="shared" si="16"/>
        <v>-6.9559824025898769E-4</v>
      </c>
      <c r="K224">
        <v>4.0000000000000001E-3</v>
      </c>
      <c r="L224">
        <v>-0.2</v>
      </c>
      <c r="M224">
        <v>-1.36</v>
      </c>
      <c r="N224">
        <v>-0.39</v>
      </c>
      <c r="P224">
        <f t="shared" si="17"/>
        <v>4.0000000000000003E-5</v>
      </c>
      <c r="Q224">
        <f t="shared" si="18"/>
        <v>-2E-3</v>
      </c>
      <c r="R224">
        <f t="shared" si="19"/>
        <v>-1.3600000000000001E-2</v>
      </c>
      <c r="S224">
        <f t="shared" si="20"/>
        <v>-3.9000000000000003E-3</v>
      </c>
    </row>
    <row r="225" spans="1:19" x14ac:dyDescent="0.25">
      <c r="A225" s="3">
        <v>43047</v>
      </c>
      <c r="B225">
        <v>258.47000100000002</v>
      </c>
      <c r="C225">
        <v>259.22000100000002</v>
      </c>
      <c r="D225">
        <v>258.14999399999999</v>
      </c>
      <c r="E225">
        <v>259.10998499999999</v>
      </c>
      <c r="F225">
        <v>257.79229700000002</v>
      </c>
      <c r="G225">
        <v>50469600</v>
      </c>
      <c r="I225">
        <f t="shared" si="16"/>
        <v>1.6994557827323549E-3</v>
      </c>
      <c r="K225">
        <v>4.0000000000000001E-3</v>
      </c>
      <c r="L225">
        <v>0.12</v>
      </c>
      <c r="M225">
        <v>0.06</v>
      </c>
      <c r="N225">
        <v>-0.62</v>
      </c>
      <c r="P225">
        <f t="shared" si="17"/>
        <v>4.0000000000000003E-5</v>
      </c>
      <c r="Q225">
        <f t="shared" si="18"/>
        <v>1.1999999999999999E-3</v>
      </c>
      <c r="R225">
        <f t="shared" si="19"/>
        <v>5.9999999999999995E-4</v>
      </c>
      <c r="S225">
        <f t="shared" si="20"/>
        <v>-6.1999999999999998E-3</v>
      </c>
    </row>
    <row r="226" spans="1:19" x14ac:dyDescent="0.25">
      <c r="A226" s="3">
        <v>43048</v>
      </c>
      <c r="B226">
        <v>257.73001099999999</v>
      </c>
      <c r="C226">
        <v>258.39001500000001</v>
      </c>
      <c r="D226">
        <v>256.35998499999999</v>
      </c>
      <c r="E226">
        <v>258.17001299999998</v>
      </c>
      <c r="F226">
        <v>256.85708599999998</v>
      </c>
      <c r="G226">
        <v>95085500</v>
      </c>
      <c r="I226">
        <f t="shared" si="16"/>
        <v>-3.6342910541119363E-3</v>
      </c>
      <c r="K226">
        <v>4.0000000000000001E-3</v>
      </c>
      <c r="L226">
        <v>-0.41</v>
      </c>
      <c r="M226">
        <v>-0.02</v>
      </c>
      <c r="N226">
        <v>0.22</v>
      </c>
      <c r="P226">
        <f t="shared" si="17"/>
        <v>4.0000000000000003E-5</v>
      </c>
      <c r="Q226">
        <f t="shared" si="18"/>
        <v>-4.0999999999999995E-3</v>
      </c>
      <c r="R226">
        <f t="shared" si="19"/>
        <v>-2.0000000000000001E-4</v>
      </c>
      <c r="S226">
        <f t="shared" si="20"/>
        <v>2.2000000000000001E-3</v>
      </c>
    </row>
    <row r="227" spans="1:19" x14ac:dyDescent="0.25">
      <c r="A227" s="3">
        <v>43049</v>
      </c>
      <c r="B227">
        <v>257.73001099999999</v>
      </c>
      <c r="C227">
        <v>258.290009</v>
      </c>
      <c r="D227">
        <v>257.36999500000002</v>
      </c>
      <c r="E227">
        <v>258.08999599999999</v>
      </c>
      <c r="F227">
        <v>256.77749599999999</v>
      </c>
      <c r="G227">
        <v>59984700</v>
      </c>
      <c r="I227">
        <f t="shared" si="16"/>
        <v>-3.099872128222621E-4</v>
      </c>
      <c r="K227">
        <v>4.0000000000000001E-3</v>
      </c>
      <c r="L227">
        <v>0.01</v>
      </c>
      <c r="M227">
        <v>0.05</v>
      </c>
      <c r="N227">
        <v>-0.38</v>
      </c>
      <c r="P227">
        <f t="shared" si="17"/>
        <v>4.0000000000000003E-5</v>
      </c>
      <c r="Q227">
        <f t="shared" si="18"/>
        <v>1E-4</v>
      </c>
      <c r="R227">
        <f t="shared" si="19"/>
        <v>5.0000000000000001E-4</v>
      </c>
      <c r="S227">
        <f t="shared" si="20"/>
        <v>-3.8E-3</v>
      </c>
    </row>
    <row r="228" spans="1:19" x14ac:dyDescent="0.25">
      <c r="A228" s="3">
        <v>43052</v>
      </c>
      <c r="B228">
        <v>257.30999800000001</v>
      </c>
      <c r="C228">
        <v>258.58999599999999</v>
      </c>
      <c r="D228">
        <v>257.26998900000001</v>
      </c>
      <c r="E228">
        <v>258.32998700000002</v>
      </c>
      <c r="F228">
        <v>257.01626599999997</v>
      </c>
      <c r="G228">
        <v>50228600</v>
      </c>
      <c r="I228">
        <f t="shared" si="16"/>
        <v>9.2944125005563574E-4</v>
      </c>
      <c r="K228">
        <v>4.0000000000000001E-3</v>
      </c>
      <c r="L228">
        <v>0.09</v>
      </c>
      <c r="M228">
        <v>-0.28999999999999998</v>
      </c>
      <c r="N228">
        <v>0.02</v>
      </c>
      <c r="P228">
        <f t="shared" si="17"/>
        <v>4.0000000000000003E-5</v>
      </c>
      <c r="Q228">
        <f t="shared" si="18"/>
        <v>8.9999999999999998E-4</v>
      </c>
      <c r="R228">
        <f t="shared" si="19"/>
        <v>-2.8999999999999998E-3</v>
      </c>
      <c r="S228">
        <f t="shared" si="20"/>
        <v>2.0000000000000001E-4</v>
      </c>
    </row>
    <row r="229" spans="1:19" x14ac:dyDescent="0.25">
      <c r="A229" s="3">
        <v>43053</v>
      </c>
      <c r="B229">
        <v>257.41000400000001</v>
      </c>
      <c r="C229">
        <v>257.85000600000001</v>
      </c>
      <c r="D229">
        <v>256.51998900000001</v>
      </c>
      <c r="E229">
        <v>257.73001099999999</v>
      </c>
      <c r="F229">
        <v>256.41934199999997</v>
      </c>
      <c r="G229">
        <v>61315200</v>
      </c>
      <c r="I229">
        <f t="shared" si="16"/>
        <v>-2.32521905455406E-3</v>
      </c>
      <c r="K229">
        <v>4.0000000000000001E-3</v>
      </c>
      <c r="L229">
        <v>-0.22</v>
      </c>
      <c r="M229">
        <v>-0.13</v>
      </c>
      <c r="N229">
        <v>0</v>
      </c>
      <c r="P229">
        <f t="shared" si="17"/>
        <v>4.0000000000000003E-5</v>
      </c>
      <c r="Q229">
        <f t="shared" si="18"/>
        <v>-2.2000000000000001E-3</v>
      </c>
      <c r="R229">
        <f t="shared" si="19"/>
        <v>-1.2999999999999999E-3</v>
      </c>
      <c r="S229">
        <f t="shared" si="20"/>
        <v>0</v>
      </c>
    </row>
    <row r="230" spans="1:19" x14ac:dyDescent="0.25">
      <c r="A230" s="3">
        <v>43054</v>
      </c>
      <c r="B230">
        <v>256.61999500000002</v>
      </c>
      <c r="C230">
        <v>257.22000100000002</v>
      </c>
      <c r="D230">
        <v>255.63000500000001</v>
      </c>
      <c r="E230">
        <v>256.44000199999999</v>
      </c>
      <c r="F230">
        <v>255.13587999999999</v>
      </c>
      <c r="G230">
        <v>80811500</v>
      </c>
      <c r="I230">
        <f t="shared" si="16"/>
        <v>-5.0178410802464209E-3</v>
      </c>
      <c r="K230">
        <v>4.0000000000000001E-3</v>
      </c>
      <c r="L230">
        <v>-0.52</v>
      </c>
      <c r="M230">
        <v>-0.05</v>
      </c>
      <c r="N230">
        <v>0.24</v>
      </c>
      <c r="P230">
        <f t="shared" si="17"/>
        <v>4.0000000000000003E-5</v>
      </c>
      <c r="Q230">
        <f t="shared" si="18"/>
        <v>-5.1999999999999998E-3</v>
      </c>
      <c r="R230">
        <f t="shared" si="19"/>
        <v>-5.0000000000000001E-4</v>
      </c>
      <c r="S230">
        <f t="shared" si="20"/>
        <v>2.3999999999999998E-3</v>
      </c>
    </row>
    <row r="231" spans="1:19" x14ac:dyDescent="0.25">
      <c r="A231" s="3">
        <v>43055</v>
      </c>
      <c r="B231">
        <v>257.51998900000001</v>
      </c>
      <c r="C231">
        <v>259.040009</v>
      </c>
      <c r="D231">
        <v>257.47000100000002</v>
      </c>
      <c r="E231">
        <v>258.61999500000002</v>
      </c>
      <c r="F231">
        <v>257.304779</v>
      </c>
      <c r="G231">
        <v>67777000</v>
      </c>
      <c r="I231">
        <f t="shared" si="16"/>
        <v>8.4650566161688055E-3</v>
      </c>
      <c r="K231">
        <v>4.0000000000000001E-3</v>
      </c>
      <c r="L231">
        <v>1.01</v>
      </c>
      <c r="M231">
        <v>0.85</v>
      </c>
      <c r="N231">
        <v>-0.52</v>
      </c>
      <c r="P231">
        <f t="shared" si="17"/>
        <v>4.0000000000000003E-5</v>
      </c>
      <c r="Q231">
        <f t="shared" si="18"/>
        <v>1.01E-2</v>
      </c>
      <c r="R231">
        <f t="shared" si="19"/>
        <v>8.5000000000000006E-3</v>
      </c>
      <c r="S231">
        <f t="shared" si="20"/>
        <v>-5.1999999999999998E-3</v>
      </c>
    </row>
    <row r="232" spans="1:19" x14ac:dyDescent="0.25">
      <c r="A232" s="3">
        <v>43056</v>
      </c>
      <c r="B232">
        <v>258.22000100000002</v>
      </c>
      <c r="C232">
        <v>258.58999599999999</v>
      </c>
      <c r="D232">
        <v>257.76998900000001</v>
      </c>
      <c r="E232">
        <v>257.85998499999999</v>
      </c>
      <c r="F232">
        <v>256.54864500000002</v>
      </c>
      <c r="G232">
        <v>75756800</v>
      </c>
      <c r="I232">
        <f t="shared" si="16"/>
        <v>-2.9430397227313007E-3</v>
      </c>
      <c r="K232">
        <v>4.0000000000000001E-3</v>
      </c>
      <c r="L232">
        <v>-0.14000000000000001</v>
      </c>
      <c r="M232">
        <v>0.75</v>
      </c>
      <c r="N232">
        <v>0.28999999999999998</v>
      </c>
      <c r="P232">
        <f t="shared" si="17"/>
        <v>4.0000000000000003E-5</v>
      </c>
      <c r="Q232">
        <f t="shared" si="18"/>
        <v>-1.4000000000000002E-3</v>
      </c>
      <c r="R232">
        <f t="shared" si="19"/>
        <v>7.4999999999999997E-3</v>
      </c>
      <c r="S232">
        <f t="shared" si="20"/>
        <v>2.8999999999999998E-3</v>
      </c>
    </row>
    <row r="233" spans="1:19" x14ac:dyDescent="0.25">
      <c r="A233" s="3">
        <v>43059</v>
      </c>
      <c r="B233">
        <v>258.14001500000001</v>
      </c>
      <c r="C233">
        <v>258.51998900000001</v>
      </c>
      <c r="D233">
        <v>257.85998499999999</v>
      </c>
      <c r="E233">
        <v>258.29998799999998</v>
      </c>
      <c r="F233">
        <v>256.98642000000001</v>
      </c>
      <c r="G233">
        <v>48075500</v>
      </c>
      <c r="I233">
        <f t="shared" si="16"/>
        <v>1.7049098325970828E-3</v>
      </c>
      <c r="K233">
        <v>4.0000000000000001E-3</v>
      </c>
      <c r="L233">
        <v>0.21</v>
      </c>
      <c r="M233">
        <v>0.56999999999999995</v>
      </c>
      <c r="N233">
        <v>0.01</v>
      </c>
      <c r="P233">
        <f t="shared" si="17"/>
        <v>4.0000000000000003E-5</v>
      </c>
      <c r="Q233">
        <f t="shared" si="18"/>
        <v>2.0999999999999999E-3</v>
      </c>
      <c r="R233">
        <f t="shared" si="19"/>
        <v>5.6999999999999993E-3</v>
      </c>
      <c r="S233">
        <f t="shared" si="20"/>
        <v>1E-4</v>
      </c>
    </row>
    <row r="234" spans="1:19" x14ac:dyDescent="0.25">
      <c r="A234" s="3">
        <v>43060</v>
      </c>
      <c r="B234">
        <v>259.17999300000002</v>
      </c>
      <c r="C234">
        <v>260.20001200000002</v>
      </c>
      <c r="D234">
        <v>258.26001000000002</v>
      </c>
      <c r="E234">
        <v>259.98998999999998</v>
      </c>
      <c r="F234">
        <v>258.66781600000002</v>
      </c>
      <c r="G234">
        <v>69176800</v>
      </c>
      <c r="I234">
        <f t="shared" si="16"/>
        <v>6.5214766301974394E-3</v>
      </c>
      <c r="K234">
        <v>4.0000000000000001E-3</v>
      </c>
      <c r="L234">
        <v>0.67</v>
      </c>
      <c r="M234">
        <v>0.41</v>
      </c>
      <c r="N234">
        <v>-0.36</v>
      </c>
      <c r="P234">
        <f t="shared" si="17"/>
        <v>4.0000000000000003E-5</v>
      </c>
      <c r="Q234">
        <f t="shared" si="18"/>
        <v>6.7000000000000002E-3</v>
      </c>
      <c r="R234">
        <f t="shared" si="19"/>
        <v>4.0999999999999995E-3</v>
      </c>
      <c r="S234">
        <f t="shared" si="20"/>
        <v>-3.5999999999999999E-3</v>
      </c>
    </row>
    <row r="235" spans="1:19" x14ac:dyDescent="0.25">
      <c r="A235" s="3">
        <v>43061</v>
      </c>
      <c r="B235">
        <v>260</v>
      </c>
      <c r="C235">
        <v>260.14999399999999</v>
      </c>
      <c r="D235">
        <v>259.57000699999998</v>
      </c>
      <c r="E235">
        <v>259.76001000000002</v>
      </c>
      <c r="F235">
        <v>258.43899499999998</v>
      </c>
      <c r="G235">
        <v>45033400</v>
      </c>
      <c r="I235">
        <f t="shared" si="16"/>
        <v>-8.8496398271955233E-4</v>
      </c>
      <c r="K235">
        <v>4.0000000000000001E-3</v>
      </c>
      <c r="L235">
        <v>-0.05</v>
      </c>
      <c r="M235">
        <v>0.1</v>
      </c>
      <c r="N235">
        <v>-0.04</v>
      </c>
      <c r="P235">
        <f t="shared" si="17"/>
        <v>4.0000000000000003E-5</v>
      </c>
      <c r="Q235">
        <f t="shared" si="18"/>
        <v>-5.0000000000000001E-4</v>
      </c>
      <c r="R235">
        <f t="shared" si="19"/>
        <v>1E-3</v>
      </c>
      <c r="S235">
        <f t="shared" si="20"/>
        <v>-4.0000000000000002E-4</v>
      </c>
    </row>
    <row r="236" spans="1:19" x14ac:dyDescent="0.25">
      <c r="A236" s="3">
        <v>43063</v>
      </c>
      <c r="B236">
        <v>260.32000699999998</v>
      </c>
      <c r="C236">
        <v>260.48001099999999</v>
      </c>
      <c r="D236">
        <v>260.16000400000001</v>
      </c>
      <c r="E236">
        <v>260.35998499999999</v>
      </c>
      <c r="F236">
        <v>259.03591899999998</v>
      </c>
      <c r="G236">
        <v>27856500</v>
      </c>
      <c r="I236">
        <f t="shared" si="16"/>
        <v>2.3070647999843394E-3</v>
      </c>
      <c r="K236">
        <v>4.0000000000000001E-3</v>
      </c>
      <c r="L236">
        <v>0.21</v>
      </c>
      <c r="M236">
        <v>0.02</v>
      </c>
      <c r="N236">
        <v>-0.44</v>
      </c>
      <c r="P236">
        <f t="shared" si="17"/>
        <v>4.0000000000000003E-5</v>
      </c>
      <c r="Q236">
        <f t="shared" si="18"/>
        <v>2.0999999999999999E-3</v>
      </c>
      <c r="R236">
        <f t="shared" si="19"/>
        <v>2.0000000000000001E-4</v>
      </c>
      <c r="S236">
        <f t="shared" si="20"/>
        <v>-4.4000000000000003E-3</v>
      </c>
    </row>
    <row r="237" spans="1:19" x14ac:dyDescent="0.25">
      <c r="A237" s="3">
        <v>43066</v>
      </c>
      <c r="B237">
        <v>260.41000400000001</v>
      </c>
      <c r="C237">
        <v>260.75</v>
      </c>
      <c r="D237">
        <v>260</v>
      </c>
      <c r="E237">
        <v>260.23001099999999</v>
      </c>
      <c r="F237">
        <v>258.90661599999999</v>
      </c>
      <c r="G237">
        <v>52274900</v>
      </c>
      <c r="I237">
        <f t="shared" si="16"/>
        <v>-4.9933346279893136E-4</v>
      </c>
      <c r="K237">
        <v>4.0000000000000001E-3</v>
      </c>
      <c r="L237">
        <v>-0.06</v>
      </c>
      <c r="M237">
        <v>-0.36</v>
      </c>
      <c r="N237">
        <v>0.03</v>
      </c>
      <c r="P237">
        <f t="shared" si="17"/>
        <v>4.0000000000000003E-5</v>
      </c>
      <c r="Q237">
        <f t="shared" si="18"/>
        <v>-5.9999999999999995E-4</v>
      </c>
      <c r="R237">
        <f t="shared" si="19"/>
        <v>-3.5999999999999999E-3</v>
      </c>
      <c r="S237">
        <f t="shared" si="20"/>
        <v>2.9999999999999997E-4</v>
      </c>
    </row>
    <row r="238" spans="1:19" x14ac:dyDescent="0.25">
      <c r="A238" s="3">
        <v>43067</v>
      </c>
      <c r="B238">
        <v>260.76001000000002</v>
      </c>
      <c r="C238">
        <v>262.89999399999999</v>
      </c>
      <c r="D238">
        <v>260.64999399999999</v>
      </c>
      <c r="E238">
        <v>262.86999500000002</v>
      </c>
      <c r="F238">
        <v>261.53317299999998</v>
      </c>
      <c r="G238">
        <v>98971700</v>
      </c>
      <c r="I238">
        <f t="shared" si="16"/>
        <v>1.0093696745333967E-2</v>
      </c>
      <c r="K238">
        <v>4.0000000000000001E-3</v>
      </c>
      <c r="L238">
        <v>1.06</v>
      </c>
      <c r="M238">
        <v>0.38</v>
      </c>
      <c r="N238">
        <v>0.84</v>
      </c>
      <c r="P238">
        <f t="shared" si="17"/>
        <v>4.0000000000000003E-5</v>
      </c>
      <c r="Q238">
        <f t="shared" si="18"/>
        <v>1.06E-2</v>
      </c>
      <c r="R238">
        <f t="shared" si="19"/>
        <v>3.8E-3</v>
      </c>
      <c r="S238">
        <f t="shared" si="20"/>
        <v>8.3999999999999995E-3</v>
      </c>
    </row>
    <row r="239" spans="1:19" x14ac:dyDescent="0.25">
      <c r="A239" s="3">
        <v>43068</v>
      </c>
      <c r="B239">
        <v>263.01998900000001</v>
      </c>
      <c r="C239">
        <v>263.63000499999998</v>
      </c>
      <c r="D239">
        <v>262.20001200000002</v>
      </c>
      <c r="E239">
        <v>262.709991</v>
      </c>
      <c r="F239">
        <v>261.37399299999998</v>
      </c>
      <c r="G239">
        <v>77512100</v>
      </c>
      <c r="I239">
        <f t="shared" si="16"/>
        <v>-6.0886643024894932E-4</v>
      </c>
      <c r="K239">
        <v>4.0000000000000001E-3</v>
      </c>
      <c r="L239">
        <v>0.02</v>
      </c>
      <c r="M239">
        <v>0.04</v>
      </c>
      <c r="N239">
        <v>1.45</v>
      </c>
      <c r="P239">
        <f t="shared" si="17"/>
        <v>4.0000000000000003E-5</v>
      </c>
      <c r="Q239">
        <f t="shared" si="18"/>
        <v>2.0000000000000001E-4</v>
      </c>
      <c r="R239">
        <f t="shared" si="19"/>
        <v>4.0000000000000002E-4</v>
      </c>
      <c r="S239">
        <f t="shared" si="20"/>
        <v>1.4499999999999999E-2</v>
      </c>
    </row>
    <row r="240" spans="1:19" x14ac:dyDescent="0.25">
      <c r="A240" s="3">
        <v>43069</v>
      </c>
      <c r="B240">
        <v>263.76001000000002</v>
      </c>
      <c r="C240">
        <v>266.04998799999998</v>
      </c>
      <c r="D240">
        <v>263.67001299999998</v>
      </c>
      <c r="E240">
        <v>265.01001000000002</v>
      </c>
      <c r="F240">
        <v>263.66232300000001</v>
      </c>
      <c r="G240">
        <v>127894400</v>
      </c>
      <c r="I240">
        <f t="shared" si="16"/>
        <v>8.7168709137894207E-3</v>
      </c>
      <c r="K240">
        <v>4.0000000000000001E-3</v>
      </c>
      <c r="L240">
        <v>0.82</v>
      </c>
      <c r="M240">
        <v>-0.56000000000000005</v>
      </c>
      <c r="N240">
        <v>-0.5</v>
      </c>
      <c r="P240">
        <f t="shared" si="17"/>
        <v>4.0000000000000003E-5</v>
      </c>
      <c r="Q240">
        <f t="shared" si="18"/>
        <v>8.199999999999999E-3</v>
      </c>
      <c r="R240">
        <f t="shared" si="19"/>
        <v>-5.6000000000000008E-3</v>
      </c>
      <c r="S240">
        <f t="shared" si="20"/>
        <v>-5.0000000000000001E-3</v>
      </c>
    </row>
    <row r="241" spans="1:19" x14ac:dyDescent="0.25">
      <c r="A241" s="3">
        <v>43070</v>
      </c>
      <c r="B241">
        <v>264.76001000000002</v>
      </c>
      <c r="C241">
        <v>265.30999800000001</v>
      </c>
      <c r="D241">
        <v>260.76001000000002</v>
      </c>
      <c r="E241">
        <v>264.459991</v>
      </c>
      <c r="F241">
        <v>263.11508199999997</v>
      </c>
      <c r="G241">
        <v>164390900</v>
      </c>
      <c r="I241">
        <f t="shared" si="16"/>
        <v>-2.0776217606593744E-3</v>
      </c>
      <c r="K241">
        <v>4.0000000000000001E-3</v>
      </c>
      <c r="L241">
        <v>-0.22</v>
      </c>
      <c r="M241">
        <v>-0.37</v>
      </c>
      <c r="N241">
        <v>0.36</v>
      </c>
      <c r="P241">
        <f t="shared" si="17"/>
        <v>4.0000000000000003E-5</v>
      </c>
      <c r="Q241">
        <f t="shared" si="18"/>
        <v>-2.2000000000000001E-3</v>
      </c>
      <c r="R241">
        <f t="shared" si="19"/>
        <v>-3.7000000000000002E-3</v>
      </c>
      <c r="S241">
        <f t="shared" si="20"/>
        <v>3.5999999999999999E-3</v>
      </c>
    </row>
    <row r="242" spans="1:19" x14ac:dyDescent="0.25">
      <c r="A242" s="3">
        <v>43073</v>
      </c>
      <c r="B242">
        <v>266.30999800000001</v>
      </c>
      <c r="C242">
        <v>266.79998799999998</v>
      </c>
      <c r="D242">
        <v>264.07998700000002</v>
      </c>
      <c r="E242">
        <v>264.14001500000001</v>
      </c>
      <c r="F242">
        <v>262.79675300000002</v>
      </c>
      <c r="G242">
        <v>94040600</v>
      </c>
      <c r="I242">
        <f t="shared" si="16"/>
        <v>-1.2106546933410339E-3</v>
      </c>
      <c r="K242">
        <v>4.0000000000000001E-3</v>
      </c>
      <c r="L242">
        <v>-0.1</v>
      </c>
      <c r="M242">
        <v>-0.35</v>
      </c>
      <c r="N242">
        <v>1.22</v>
      </c>
      <c r="P242">
        <f t="shared" si="17"/>
        <v>4.0000000000000003E-5</v>
      </c>
      <c r="Q242">
        <f t="shared" si="18"/>
        <v>-1E-3</v>
      </c>
      <c r="R242">
        <f t="shared" si="19"/>
        <v>-3.4999999999999996E-3</v>
      </c>
      <c r="S242">
        <f t="shared" si="20"/>
        <v>1.2199999999999999E-2</v>
      </c>
    </row>
    <row r="243" spans="1:19" x14ac:dyDescent="0.25">
      <c r="A243" s="3">
        <v>43074</v>
      </c>
      <c r="B243">
        <v>263.19000199999999</v>
      </c>
      <c r="C243">
        <v>265.14999399999999</v>
      </c>
      <c r="D243">
        <v>263.040009</v>
      </c>
      <c r="E243">
        <v>263.19000199999999</v>
      </c>
      <c r="F243">
        <v>261.851563</v>
      </c>
      <c r="G243">
        <v>77994500</v>
      </c>
      <c r="I243">
        <f t="shared" si="16"/>
        <v>-3.6031099962486103E-3</v>
      </c>
      <c r="K243">
        <v>4.0000000000000001E-3</v>
      </c>
      <c r="L243">
        <v>-0.43</v>
      </c>
      <c r="M243">
        <v>-0.44</v>
      </c>
      <c r="N243">
        <v>-0.24</v>
      </c>
      <c r="P243">
        <f t="shared" si="17"/>
        <v>4.0000000000000003E-5</v>
      </c>
      <c r="Q243">
        <f t="shared" si="18"/>
        <v>-4.3E-3</v>
      </c>
      <c r="R243">
        <f t="shared" si="19"/>
        <v>-4.4000000000000003E-3</v>
      </c>
      <c r="S243">
        <f t="shared" si="20"/>
        <v>-2.3999999999999998E-3</v>
      </c>
    </row>
    <row r="244" spans="1:19" x14ac:dyDescent="0.25">
      <c r="A244" s="3">
        <v>43075</v>
      </c>
      <c r="B244">
        <v>263.29998799999998</v>
      </c>
      <c r="C244">
        <v>263.73001099999999</v>
      </c>
      <c r="D244">
        <v>262.709991</v>
      </c>
      <c r="E244">
        <v>263.23998999999998</v>
      </c>
      <c r="F244">
        <v>261.90130599999998</v>
      </c>
      <c r="G244">
        <v>75898600</v>
      </c>
      <c r="I244">
        <f t="shared" si="16"/>
        <v>1.8991319229492371E-4</v>
      </c>
      <c r="K244">
        <v>4.0000000000000001E-3</v>
      </c>
      <c r="L244">
        <v>-0.09</v>
      </c>
      <c r="M244">
        <v>-0.45</v>
      </c>
      <c r="N244">
        <v>-0.51</v>
      </c>
      <c r="P244">
        <f t="shared" si="17"/>
        <v>4.0000000000000003E-5</v>
      </c>
      <c r="Q244">
        <f t="shared" si="18"/>
        <v>-8.9999999999999998E-4</v>
      </c>
      <c r="R244">
        <f t="shared" si="19"/>
        <v>-4.5000000000000005E-3</v>
      </c>
      <c r="S244">
        <f t="shared" si="20"/>
        <v>-5.1000000000000004E-3</v>
      </c>
    </row>
    <row r="245" spans="1:19" x14ac:dyDescent="0.25">
      <c r="A245" s="3">
        <v>43076</v>
      </c>
      <c r="B245">
        <v>264.07000699999998</v>
      </c>
      <c r="C245">
        <v>264.42999300000002</v>
      </c>
      <c r="D245">
        <v>262.94000199999999</v>
      </c>
      <c r="E245">
        <v>264.07000699999998</v>
      </c>
      <c r="F245">
        <v>262.727081</v>
      </c>
      <c r="G245">
        <v>77218600</v>
      </c>
      <c r="I245">
        <f t="shared" si="16"/>
        <v>3.148120423369879E-3</v>
      </c>
      <c r="K245">
        <v>4.0000000000000001E-3</v>
      </c>
      <c r="L245">
        <v>0.42</v>
      </c>
      <c r="M245">
        <v>0.25</v>
      </c>
      <c r="N245">
        <v>-0.17</v>
      </c>
      <c r="P245">
        <f t="shared" si="17"/>
        <v>4.0000000000000003E-5</v>
      </c>
      <c r="Q245">
        <f t="shared" si="18"/>
        <v>4.1999999999999997E-3</v>
      </c>
      <c r="R245">
        <f t="shared" si="19"/>
        <v>2.5000000000000001E-3</v>
      </c>
      <c r="S245">
        <f t="shared" si="20"/>
        <v>-1.7000000000000001E-3</v>
      </c>
    </row>
    <row r="246" spans="1:19" x14ac:dyDescent="0.25">
      <c r="A246" s="3">
        <v>43077</v>
      </c>
      <c r="B246">
        <v>265.16000400000001</v>
      </c>
      <c r="C246">
        <v>265.51998900000001</v>
      </c>
      <c r="D246">
        <v>264.02999899999998</v>
      </c>
      <c r="E246">
        <v>265.51001000000002</v>
      </c>
      <c r="F246">
        <v>264.15976000000001</v>
      </c>
      <c r="G246">
        <v>76563900</v>
      </c>
      <c r="I246">
        <f t="shared" si="16"/>
        <v>5.4382963963454534E-3</v>
      </c>
      <c r="K246">
        <v>4.0000000000000001E-3</v>
      </c>
      <c r="L246">
        <v>0.51</v>
      </c>
      <c r="M246">
        <v>-0.44</v>
      </c>
      <c r="N246">
        <v>-0.14000000000000001</v>
      </c>
      <c r="P246">
        <f t="shared" si="17"/>
        <v>4.0000000000000003E-5</v>
      </c>
      <c r="Q246">
        <f t="shared" si="18"/>
        <v>5.1000000000000004E-3</v>
      </c>
      <c r="R246">
        <f t="shared" si="19"/>
        <v>-4.4000000000000003E-3</v>
      </c>
      <c r="S246">
        <f t="shared" si="20"/>
        <v>-1.4000000000000002E-3</v>
      </c>
    </row>
    <row r="247" spans="1:19" x14ac:dyDescent="0.25">
      <c r="A247" s="3">
        <v>43080</v>
      </c>
      <c r="B247">
        <v>266.30999800000001</v>
      </c>
      <c r="C247">
        <v>266.38000499999998</v>
      </c>
      <c r="D247">
        <v>265.48001099999999</v>
      </c>
      <c r="E247">
        <v>266.30999800000001</v>
      </c>
      <c r="F247">
        <v>264.95568800000001</v>
      </c>
      <c r="G247">
        <v>83077500</v>
      </c>
      <c r="I247">
        <f t="shared" si="16"/>
        <v>3.00849381880793E-3</v>
      </c>
      <c r="K247">
        <v>4.0000000000000001E-3</v>
      </c>
      <c r="L247">
        <v>0.26</v>
      </c>
      <c r="M247">
        <v>-0.41</v>
      </c>
      <c r="N247">
        <v>-0.15</v>
      </c>
      <c r="P247">
        <f t="shared" si="17"/>
        <v>4.0000000000000003E-5</v>
      </c>
      <c r="Q247">
        <f t="shared" si="18"/>
        <v>2.5999999999999999E-3</v>
      </c>
      <c r="R247">
        <f t="shared" si="19"/>
        <v>-4.0999999999999995E-3</v>
      </c>
      <c r="S247">
        <f t="shared" si="20"/>
        <v>-1.5E-3</v>
      </c>
    </row>
    <row r="248" spans="1:19" x14ac:dyDescent="0.25">
      <c r="A248" s="3">
        <v>43081</v>
      </c>
      <c r="B248">
        <v>267.209991</v>
      </c>
      <c r="C248">
        <v>267.32000699999998</v>
      </c>
      <c r="D248">
        <v>266.35000600000001</v>
      </c>
      <c r="E248">
        <v>266.77999899999998</v>
      </c>
      <c r="F248">
        <v>265.42330900000002</v>
      </c>
      <c r="G248">
        <v>85195800</v>
      </c>
      <c r="I248">
        <f t="shared" si="16"/>
        <v>1.7633087261978838E-3</v>
      </c>
      <c r="K248">
        <v>4.0000000000000001E-3</v>
      </c>
      <c r="L248">
        <v>7.0000000000000007E-2</v>
      </c>
      <c r="M248">
        <v>-0.52</v>
      </c>
      <c r="N248">
        <v>0.52</v>
      </c>
      <c r="P248">
        <f t="shared" si="17"/>
        <v>4.0000000000000003E-5</v>
      </c>
      <c r="Q248">
        <f t="shared" si="18"/>
        <v>7.000000000000001E-4</v>
      </c>
      <c r="R248">
        <f t="shared" si="19"/>
        <v>-5.1999999999999998E-3</v>
      </c>
      <c r="S248">
        <f t="shared" si="20"/>
        <v>5.1999999999999998E-3</v>
      </c>
    </row>
    <row r="249" spans="1:19" x14ac:dyDescent="0.25">
      <c r="A249" s="3">
        <v>43082</v>
      </c>
      <c r="B249">
        <v>267.05999800000001</v>
      </c>
      <c r="C249">
        <v>267.55999800000001</v>
      </c>
      <c r="D249">
        <v>266.64999399999999</v>
      </c>
      <c r="E249">
        <v>266.75</v>
      </c>
      <c r="F249">
        <v>265.393463</v>
      </c>
      <c r="G249">
        <v>102905400</v>
      </c>
      <c r="I249">
        <f t="shared" si="16"/>
        <v>-1.1245478262822035E-4</v>
      </c>
      <c r="K249">
        <v>4.0000000000000001E-3</v>
      </c>
      <c r="L249">
        <v>0.02</v>
      </c>
      <c r="M249">
        <v>0.72</v>
      </c>
      <c r="N249">
        <v>-0.88</v>
      </c>
      <c r="P249">
        <f t="shared" si="17"/>
        <v>4.0000000000000003E-5</v>
      </c>
      <c r="Q249">
        <f t="shared" si="18"/>
        <v>2.0000000000000001E-4</v>
      </c>
      <c r="R249">
        <f t="shared" si="19"/>
        <v>7.1999999999999998E-3</v>
      </c>
      <c r="S249">
        <f t="shared" si="20"/>
        <v>-8.8000000000000005E-3</v>
      </c>
    </row>
    <row r="250" spans="1:19" x14ac:dyDescent="0.25">
      <c r="A250" s="3">
        <v>43083</v>
      </c>
      <c r="B250">
        <v>267.08999599999999</v>
      </c>
      <c r="C250">
        <v>267.22000100000002</v>
      </c>
      <c r="D250">
        <v>265.60000600000001</v>
      </c>
      <c r="E250">
        <v>265.66000400000001</v>
      </c>
      <c r="F250">
        <v>264.30898999999999</v>
      </c>
      <c r="G250">
        <v>100666700</v>
      </c>
      <c r="I250">
        <f t="shared" si="16"/>
        <v>-4.0945794206659432E-3</v>
      </c>
      <c r="K250">
        <v>4.0000000000000001E-3</v>
      </c>
      <c r="L250">
        <v>-0.47</v>
      </c>
      <c r="M250">
        <v>-0.69</v>
      </c>
      <c r="N250">
        <v>-0.22</v>
      </c>
      <c r="P250">
        <f t="shared" si="17"/>
        <v>4.0000000000000003E-5</v>
      </c>
      <c r="Q250">
        <f t="shared" si="18"/>
        <v>-4.6999999999999993E-3</v>
      </c>
      <c r="R250">
        <f t="shared" si="19"/>
        <v>-6.8999999999999999E-3</v>
      </c>
      <c r="S250">
        <f t="shared" si="20"/>
        <v>-2.2000000000000001E-3</v>
      </c>
    </row>
    <row r="251" spans="1:19" x14ac:dyDescent="0.25">
      <c r="A251" s="3">
        <v>43084</v>
      </c>
      <c r="B251">
        <v>265.45001200000002</v>
      </c>
      <c r="C251">
        <v>267.040009</v>
      </c>
      <c r="D251">
        <v>265.39001500000001</v>
      </c>
      <c r="E251">
        <v>266.51001000000002</v>
      </c>
      <c r="F251">
        <v>266.51001000000002</v>
      </c>
      <c r="G251">
        <v>144610300</v>
      </c>
      <c r="I251">
        <f t="shared" si="16"/>
        <v>3.1944931149164336E-3</v>
      </c>
      <c r="K251">
        <v>4.0000000000000001E-3</v>
      </c>
      <c r="L251">
        <v>0.92</v>
      </c>
      <c r="M251">
        <v>0.68</v>
      </c>
      <c r="N251">
        <v>0.03</v>
      </c>
      <c r="P251">
        <f t="shared" si="17"/>
        <v>4.0000000000000003E-5</v>
      </c>
      <c r="Q251">
        <f t="shared" si="18"/>
        <v>9.1999999999999998E-3</v>
      </c>
      <c r="R251">
        <f t="shared" si="19"/>
        <v>6.8000000000000005E-3</v>
      </c>
      <c r="S251">
        <f t="shared" si="20"/>
        <v>2.9999999999999997E-4</v>
      </c>
    </row>
    <row r="252" spans="1:19" x14ac:dyDescent="0.25">
      <c r="A252" s="3">
        <v>43087</v>
      </c>
      <c r="B252">
        <v>268.10000600000001</v>
      </c>
      <c r="C252">
        <v>268.60000600000001</v>
      </c>
      <c r="D252">
        <v>267.98001099999999</v>
      </c>
      <c r="E252">
        <v>268.20001200000002</v>
      </c>
      <c r="F252">
        <v>268.20001200000002</v>
      </c>
      <c r="G252">
        <v>83653600</v>
      </c>
      <c r="I252">
        <f t="shared" si="16"/>
        <v>6.3212117141933167E-3</v>
      </c>
      <c r="K252">
        <v>4.0000000000000001E-3</v>
      </c>
      <c r="L252">
        <v>0.67</v>
      </c>
      <c r="M252">
        <v>0.75</v>
      </c>
      <c r="N252">
        <v>0.26</v>
      </c>
      <c r="P252">
        <f t="shared" si="17"/>
        <v>4.0000000000000003E-5</v>
      </c>
      <c r="Q252">
        <f t="shared" si="18"/>
        <v>6.7000000000000002E-3</v>
      </c>
      <c r="R252">
        <f t="shared" si="19"/>
        <v>7.4999999999999997E-3</v>
      </c>
      <c r="S252">
        <f t="shared" si="20"/>
        <v>2.5999999999999999E-3</v>
      </c>
    </row>
    <row r="253" spans="1:19" x14ac:dyDescent="0.25">
      <c r="A253" s="3">
        <v>43088</v>
      </c>
      <c r="B253">
        <v>268.48001099999999</v>
      </c>
      <c r="C253">
        <v>268.52999899999998</v>
      </c>
      <c r="D253">
        <v>267.08999599999999</v>
      </c>
      <c r="E253">
        <v>267.17001299999998</v>
      </c>
      <c r="F253">
        <v>267.17001299999998</v>
      </c>
      <c r="G253">
        <v>82382900</v>
      </c>
      <c r="I253">
        <f t="shared" si="16"/>
        <v>-3.8478070221211911E-3</v>
      </c>
      <c r="K253">
        <v>4.0000000000000001E-3</v>
      </c>
      <c r="L253">
        <v>-0.3</v>
      </c>
      <c r="M253">
        <v>-0.36</v>
      </c>
      <c r="N253">
        <v>-0.26</v>
      </c>
      <c r="P253">
        <f t="shared" si="17"/>
        <v>4.0000000000000003E-5</v>
      </c>
      <c r="Q253">
        <f t="shared" si="18"/>
        <v>-3.0000000000000001E-3</v>
      </c>
      <c r="R253">
        <f t="shared" si="19"/>
        <v>-3.5999999999999999E-3</v>
      </c>
      <c r="S253">
        <f t="shared" si="20"/>
        <v>-2.5999999999999999E-3</v>
      </c>
    </row>
    <row r="254" spans="1:19" x14ac:dyDescent="0.25">
      <c r="A254" s="3">
        <v>43089</v>
      </c>
      <c r="B254">
        <v>268.26998900000001</v>
      </c>
      <c r="C254">
        <v>268.32998700000002</v>
      </c>
      <c r="D254">
        <v>266.69000199999999</v>
      </c>
      <c r="E254">
        <v>267.02999899999998</v>
      </c>
      <c r="F254">
        <v>267.02999899999998</v>
      </c>
      <c r="G254">
        <v>76751500</v>
      </c>
      <c r="I254">
        <f t="shared" si="16"/>
        <v>-5.2420067413312405E-4</v>
      </c>
      <c r="K254">
        <v>4.0000000000000001E-3</v>
      </c>
      <c r="L254">
        <v>0.01</v>
      </c>
      <c r="M254">
        <v>0.36</v>
      </c>
      <c r="N254">
        <v>0.05</v>
      </c>
      <c r="P254">
        <f t="shared" si="17"/>
        <v>4.0000000000000003E-5</v>
      </c>
      <c r="Q254">
        <f t="shared" si="18"/>
        <v>1E-4</v>
      </c>
      <c r="R254">
        <f t="shared" si="19"/>
        <v>3.5999999999999999E-3</v>
      </c>
      <c r="S254">
        <f t="shared" si="20"/>
        <v>5.0000000000000001E-4</v>
      </c>
    </row>
    <row r="255" spans="1:19" x14ac:dyDescent="0.25">
      <c r="A255" s="3"/>
    </row>
    <row r="256" spans="1:19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257"/>
  <sheetViews>
    <sheetView topLeftCell="E1" zoomScale="90" zoomScaleNormal="90" workbookViewId="0">
      <selection activeCell="R35" sqref="R35"/>
    </sheetView>
  </sheetViews>
  <sheetFormatPr defaultRowHeight="15" x14ac:dyDescent="0.25"/>
  <cols>
    <col min="1" max="1" width="10.7109375" bestFit="1" customWidth="1"/>
    <col min="2" max="3" width="9.5703125" bestFit="1" customWidth="1"/>
    <col min="4" max="5" width="10.28515625" bestFit="1" customWidth="1"/>
    <col min="6" max="6" width="9.5703125" bestFit="1" customWidth="1"/>
    <col min="7" max="7" width="9.5703125" style="16" bestFit="1" customWidth="1"/>
    <col min="8" max="8" width="9.140625" style="18"/>
    <col min="16" max="16" width="11.85546875" customWidth="1"/>
    <col min="17" max="17" width="12.5703125" customWidth="1"/>
    <col min="18" max="18" width="11.5703125" customWidth="1"/>
    <col min="19" max="19" width="13.42578125" customWidth="1"/>
    <col min="20" max="20" width="10.5703125" bestFit="1" customWidth="1"/>
    <col min="22" max="22" width="11.5703125" customWidth="1"/>
    <col min="23" max="23" width="13.85546875" customWidth="1"/>
    <col min="24" max="24" width="13.5703125" bestFit="1" customWidth="1"/>
  </cols>
  <sheetData>
    <row r="1" spans="1:29" x14ac:dyDescent="0.25">
      <c r="A1" t="s">
        <v>0</v>
      </c>
      <c r="G1" s="15"/>
      <c r="M1" s="11" t="s">
        <v>12</v>
      </c>
      <c r="N1" s="12" t="s">
        <v>13</v>
      </c>
    </row>
    <row r="2" spans="1:29" x14ac:dyDescent="0.25">
      <c r="A2" t="s">
        <v>1</v>
      </c>
      <c r="I2" s="9" t="s">
        <v>54</v>
      </c>
      <c r="J2" s="9"/>
      <c r="K2" s="9"/>
      <c r="L2" s="9"/>
      <c r="M2" s="8">
        <v>0.2</v>
      </c>
      <c r="N2" s="10">
        <v>0.8</v>
      </c>
      <c r="S2" s="13" t="s">
        <v>14</v>
      </c>
      <c r="T2" s="57">
        <v>1E-4</v>
      </c>
    </row>
    <row r="3" spans="1:29" x14ac:dyDescent="0.25">
      <c r="G3" s="18"/>
      <c r="I3" s="50">
        <f>AVERAGE(I6:I257)</f>
        <v>1.4939213634862544E-3</v>
      </c>
      <c r="J3" s="50">
        <f>AVERAGE(J6:J257)</f>
        <v>1.5966042419240077E-3</v>
      </c>
      <c r="K3" s="50">
        <f>AVERAGE(K6:K257)</f>
        <v>6.2527377845048937E-4</v>
      </c>
      <c r="L3" s="50">
        <f>AVERAGE(L6:L257)</f>
        <v>2.1394224493085424E-3</v>
      </c>
      <c r="M3" s="50">
        <f>AVERAGE(M6:M257)</f>
        <v>6.5643778962435001E-4</v>
      </c>
      <c r="N3" s="6" t="s">
        <v>11</v>
      </c>
      <c r="S3" s="13"/>
      <c r="T3" s="57"/>
    </row>
    <row r="4" spans="1:29" x14ac:dyDescent="0.25">
      <c r="A4" s="86" t="s">
        <v>6</v>
      </c>
      <c r="B4" s="85">
        <f>COVAR(B6:B257,$G$6:$G$257)/VAR($G$6:$G$257)</f>
        <v>1.4326779377349772</v>
      </c>
      <c r="C4" s="85">
        <f t="shared" ref="C4:F4" si="0">COVAR(C6:C257,$G$6:$G$257)/VAR($G$6:$G$257)</f>
        <v>1.2879949834233202</v>
      </c>
      <c r="D4" s="85">
        <f>COVAR(D6:D257,$G$6:$G$257)/VAR($G$6:$G$257)</f>
        <v>0.87541309360117137</v>
      </c>
      <c r="E4" s="85">
        <f t="shared" si="0"/>
        <v>1.2717815386649063</v>
      </c>
      <c r="F4" s="85">
        <f t="shared" si="0"/>
        <v>2.2066626746463109</v>
      </c>
      <c r="G4" s="85">
        <f>COVAR(G6:G257,$G$6:$G$257)/VAR($G$6:$G$257)</f>
        <v>0.99603174603174505</v>
      </c>
      <c r="I4" s="85">
        <f>STDEV(I6:I257)</f>
        <v>1.1292374936041362E-2</v>
      </c>
      <c r="J4" s="85">
        <f t="shared" ref="J4:M4" si="1">STDEV(J6:J257)</f>
        <v>7.2605058184655683E-3</v>
      </c>
      <c r="K4" s="85">
        <f t="shared" si="1"/>
        <v>1.180721766511701E-2</v>
      </c>
      <c r="L4" s="85">
        <f t="shared" si="1"/>
        <v>2.155472173964345E-2</v>
      </c>
      <c r="M4" s="85">
        <f t="shared" si="1"/>
        <v>4.2461452214558274E-3</v>
      </c>
      <c r="N4" s="81" t="s">
        <v>30</v>
      </c>
    </row>
    <row r="5" spans="1:29" x14ac:dyDescent="0.25">
      <c r="A5" t="s">
        <v>4</v>
      </c>
      <c r="B5" s="82" t="s">
        <v>2</v>
      </c>
      <c r="C5" s="82" t="s">
        <v>50</v>
      </c>
      <c r="D5" s="82" t="s">
        <v>51</v>
      </c>
      <c r="E5" s="82" t="s">
        <v>52</v>
      </c>
      <c r="F5" s="82" t="s">
        <v>53</v>
      </c>
      <c r="G5" s="17" t="s">
        <v>3</v>
      </c>
      <c r="H5"/>
      <c r="I5" s="5" t="s">
        <v>7</v>
      </c>
      <c r="J5" s="5" t="s">
        <v>8</v>
      </c>
      <c r="K5" s="5" t="s">
        <v>9</v>
      </c>
      <c r="L5" s="5" t="s">
        <v>10</v>
      </c>
      <c r="M5" s="14" t="str">
        <f>G5</f>
        <v>SP500</v>
      </c>
      <c r="P5" s="87" t="s">
        <v>23</v>
      </c>
      <c r="Q5" s="81"/>
      <c r="X5" s="81" t="s">
        <v>129</v>
      </c>
      <c r="Y5" s="81"/>
    </row>
    <row r="6" spans="1:29" x14ac:dyDescent="0.25">
      <c r="A6" s="3">
        <v>42725</v>
      </c>
      <c r="B6">
        <v>-9.3510034887220091E-3</v>
      </c>
      <c r="C6">
        <v>-8.0423791977014445E-4</v>
      </c>
      <c r="D6">
        <v>-1.3368985948416306E-3</v>
      </c>
      <c r="E6">
        <v>-5.2034350625072157E-3</v>
      </c>
      <c r="F6">
        <v>6.2559824887589311E-3</v>
      </c>
      <c r="G6" s="16">
        <f>LN('^GSPC (8)'!E3/'^GSPC (8)'!E2)</f>
        <v>-2.4603856692401176E-3</v>
      </c>
      <c r="I6">
        <f>$M$2*B6+$N$2*C6</f>
        <v>-2.5135910335605176E-3</v>
      </c>
      <c r="J6">
        <f>$M$2*B6+$N$2*D6</f>
        <v>-2.9397195736177066E-3</v>
      </c>
      <c r="K6">
        <f>$M$2*B6+$N$2*E6</f>
        <v>-6.0329487477501749E-3</v>
      </c>
      <c r="L6">
        <f>$M$2*B6+$N$2*F6</f>
        <v>3.1345852932627436E-3</v>
      </c>
      <c r="M6">
        <f t="shared" ref="M6:M69" si="2">G6</f>
        <v>-2.4603856692401176E-3</v>
      </c>
      <c r="P6" s="5" t="s">
        <v>7</v>
      </c>
      <c r="Q6" s="5" t="s">
        <v>8</v>
      </c>
      <c r="R6" s="5" t="s">
        <v>9</v>
      </c>
      <c r="S6" s="5" t="s">
        <v>10</v>
      </c>
      <c r="T6" s="76" t="s">
        <v>3</v>
      </c>
      <c r="X6" s="5" t="s">
        <v>7</v>
      </c>
      <c r="Y6" s="5" t="s">
        <v>8</v>
      </c>
      <c r="Z6" s="5" t="s">
        <v>9</v>
      </c>
      <c r="AA6" s="5" t="s">
        <v>10</v>
      </c>
      <c r="AB6" s="76" t="s">
        <v>3</v>
      </c>
    </row>
    <row r="7" spans="1:29" x14ac:dyDescent="0.25">
      <c r="A7" s="3">
        <v>42726</v>
      </c>
      <c r="B7">
        <v>-1.5314235399461317E-2</v>
      </c>
      <c r="C7">
        <v>-5.5434303233225235E-3</v>
      </c>
      <c r="D7">
        <v>-2.6121042279250665E-3</v>
      </c>
      <c r="E7">
        <v>-2.0247509901562759E-2</v>
      </c>
      <c r="F7">
        <v>1.2022301108868804E-2</v>
      </c>
      <c r="G7" s="16">
        <f>LN('^GSPC (8)'!E4/'^GSPC (8)'!E3)</f>
        <v>-1.8647113534051916E-3</v>
      </c>
      <c r="I7">
        <f t="shared" ref="I7:I70" si="3">$M$2*B7+$N$2*C7</f>
        <v>-7.4975913385502821E-3</v>
      </c>
      <c r="J7">
        <f t="shared" ref="J7:J70" si="4">$M$2*B7+$N$2*D7</f>
        <v>-5.1525304622323173E-3</v>
      </c>
      <c r="K7">
        <f t="shared" ref="K7:K70" si="5">$M$2*B7+$N$2*E7</f>
        <v>-1.9260855001142472E-2</v>
      </c>
      <c r="L7">
        <f t="shared" ref="L7:L70" si="6">$M$2*B7+$N$2*F7</f>
        <v>6.5549938072027806E-3</v>
      </c>
      <c r="M7">
        <f t="shared" si="2"/>
        <v>-1.8647113534051916E-3</v>
      </c>
      <c r="P7" s="21">
        <f>I3-($T$2+P10*($M$3-$T$2))</f>
        <v>6.6113086920423084E-4</v>
      </c>
      <c r="Q7" s="21">
        <f>J3-($T$2+Q10*($M$3-$T$2))</f>
        <v>9.4747467149132306E-4</v>
      </c>
      <c r="R7" s="21">
        <f>K3-($T$2+R10*($M$3-$T$2))</f>
        <v>-2.0029929714067949E-4</v>
      </c>
      <c r="S7" s="21">
        <f>L3-($T$2+S10*($M$3-$T$2))</f>
        <v>8.9768681942377815E-4</v>
      </c>
      <c r="T7" s="21">
        <f>M3-($T$2+T10*($M$3-$T$2))</f>
        <v>2.208086466763833E-6</v>
      </c>
      <c r="U7" s="21"/>
      <c r="W7" s="7" t="s">
        <v>130</v>
      </c>
      <c r="X7" s="21">
        <f>I3-$M$3</f>
        <v>8.3748357386190437E-4</v>
      </c>
      <c r="Y7" s="21">
        <f t="shared" ref="Y7:AB7" si="7">J3-$M$3</f>
        <v>9.4016645229965767E-4</v>
      </c>
      <c r="Z7" s="21">
        <f t="shared" si="7"/>
        <v>-3.116401117386064E-5</v>
      </c>
      <c r="AA7" s="21">
        <f t="shared" si="7"/>
        <v>1.4829846596841924E-3</v>
      </c>
      <c r="AB7" s="21">
        <f t="shared" si="7"/>
        <v>0</v>
      </c>
      <c r="AC7" s="7" t="s">
        <v>127</v>
      </c>
    </row>
    <row r="8" spans="1:29" x14ac:dyDescent="0.25">
      <c r="A8" t="s">
        <v>5</v>
      </c>
      <c r="B8">
        <v>-6.4743084204346288E-3</v>
      </c>
      <c r="C8">
        <v>-7.5314873328043187E-3</v>
      </c>
      <c r="D8">
        <v>2.4783160144672216E-3</v>
      </c>
      <c r="E8">
        <v>0</v>
      </c>
      <c r="F8">
        <v>2.4622000899881064E-2</v>
      </c>
      <c r="G8" s="16">
        <f>LN('^GSPC (8)'!E5/'^GSPC (8)'!E4)</f>
        <v>1.2509324798275364E-3</v>
      </c>
      <c r="I8">
        <f t="shared" si="3"/>
        <v>-7.3200515503303813E-3</v>
      </c>
      <c r="J8">
        <f t="shared" si="4"/>
        <v>6.8779112748685168E-4</v>
      </c>
      <c r="K8">
        <f t="shared" si="5"/>
        <v>-1.2948616840869258E-3</v>
      </c>
      <c r="L8">
        <f t="shared" si="6"/>
        <v>1.8402739035817926E-2</v>
      </c>
      <c r="M8">
        <f t="shared" si="2"/>
        <v>1.2509324798275364E-3</v>
      </c>
      <c r="P8" s="87" t="s">
        <v>15</v>
      </c>
      <c r="Q8" s="81"/>
      <c r="X8" s="58">
        <f t="array" ref="X8">AVERAGE(I6:I257-$M$6:$M$257)</f>
        <v>8.3748357386190318E-4</v>
      </c>
      <c r="Y8" s="58">
        <f t="array" ref="Y8">AVERAGE(J6:J257-$M$6:$M$257)</f>
        <v>9.4016645229965854E-4</v>
      </c>
      <c r="Z8" s="58">
        <f t="array" ref="Z8">AVERAGE(K6:K257-$M$6:$M$257)</f>
        <v>-3.1164011173860667E-5</v>
      </c>
      <c r="AA8" s="58">
        <f t="array" ref="AA8">AVERAGE(L6:L257-$M$6:$M$257)</f>
        <v>1.4829846596841902E-3</v>
      </c>
      <c r="AB8" s="58">
        <f t="array" ref="AB8">AVERAGE(M6:M257-$M$6:$M$257)</f>
        <v>0</v>
      </c>
      <c r="AC8" s="7" t="s">
        <v>128</v>
      </c>
    </row>
    <row r="9" spans="1:29" x14ac:dyDescent="0.25">
      <c r="B9">
        <v>6.4743084204344839E-3</v>
      </c>
      <c r="C9">
        <v>1.4112593495023302E-2</v>
      </c>
      <c r="D9">
        <v>-6.6900819560054817E-5</v>
      </c>
      <c r="E9">
        <v>-4.2116586192007758E-3</v>
      </c>
      <c r="F9">
        <v>6.6426890096634494E-2</v>
      </c>
      <c r="G9" s="16">
        <f>LN('^GSPC (8)'!E6/'^GSPC (8)'!E5)</f>
        <v>2.2458490147972553E-3</v>
      </c>
      <c r="I9">
        <f t="shared" si="3"/>
        <v>1.258493648010554E-2</v>
      </c>
      <c r="J9">
        <f t="shared" si="4"/>
        <v>1.241341028438853E-3</v>
      </c>
      <c r="K9">
        <f t="shared" si="5"/>
        <v>-2.0744652112737239E-3</v>
      </c>
      <c r="L9">
        <f t="shared" si="6"/>
        <v>5.4436373761394499E-2</v>
      </c>
      <c r="M9">
        <f t="shared" si="2"/>
        <v>2.2458490147972553E-3</v>
      </c>
      <c r="P9" s="5" t="s">
        <v>7</v>
      </c>
      <c r="Q9" s="5" t="s">
        <v>8</v>
      </c>
      <c r="R9" s="5" t="s">
        <v>9</v>
      </c>
      <c r="S9" s="5" t="s">
        <v>10</v>
      </c>
      <c r="X9" s="74"/>
    </row>
    <row r="10" spans="1:29" x14ac:dyDescent="0.25">
      <c r="B10">
        <v>1.6142905520075895E-2</v>
      </c>
      <c r="C10">
        <v>9.4585921972111767E-4</v>
      </c>
      <c r="D10">
        <v>2.8727013108288475E-3</v>
      </c>
      <c r="E10">
        <v>-1.1034175708138281E-2</v>
      </c>
      <c r="F10">
        <v>-7.1266410133550728E-2</v>
      </c>
      <c r="G10" s="16">
        <f>LN('^GSPC (8)'!E7/'^GSPC (8)'!E6)</f>
        <v>-8.3916407368539048E-3</v>
      </c>
      <c r="I10">
        <f t="shared" si="3"/>
        <v>3.9852684797920734E-3</v>
      </c>
      <c r="J10">
        <f t="shared" si="4"/>
        <v>5.5267421526782575E-3</v>
      </c>
      <c r="K10">
        <f t="shared" si="5"/>
        <v>-5.5987594624954447E-3</v>
      </c>
      <c r="L10">
        <f t="shared" si="6"/>
        <v>-5.3784547002825409E-2</v>
      </c>
      <c r="M10">
        <f t="shared" si="2"/>
        <v>-8.3916407368539048E-3</v>
      </c>
      <c r="P10" s="22">
        <f>$M$2*$B$4+$N$2*C4</f>
        <v>1.3169315742856518</v>
      </c>
      <c r="Q10" s="22">
        <f t="shared" ref="Q10:S10" si="8">$M$2*$B$4+$N$2*D4</f>
        <v>0.98686606242793262</v>
      </c>
      <c r="R10" s="22">
        <f t="shared" si="8"/>
        <v>1.3039608184789206</v>
      </c>
      <c r="S10" s="22">
        <f t="shared" si="8"/>
        <v>2.0518657272640444</v>
      </c>
      <c r="T10" s="77">
        <f>$M$2*$G$4+$N$2*G4</f>
        <v>0.99603174603174516</v>
      </c>
      <c r="U10" t="s">
        <v>24</v>
      </c>
      <c r="W10" s="84" t="s">
        <v>131</v>
      </c>
      <c r="X10" s="58">
        <f t="array" ref="X10">STDEV(I6:I257-$M$6:$M$257)</f>
        <v>9.892946681494208E-3</v>
      </c>
      <c r="Y10" s="58">
        <f t="array" ref="Y10">STDEV(J6:J257-$M$6:$M$257)</f>
        <v>5.9175182488114264E-3</v>
      </c>
      <c r="Z10" s="58">
        <f t="array" ref="Z10">STDEV(K6:K257-$M$6:$M$257)</f>
        <v>1.0499173001225071E-2</v>
      </c>
      <c r="AA10" s="58">
        <f t="array" ref="AA10">STDEV(L6:L257-$M$6:$M$257)</f>
        <v>2.0207715149169685E-2</v>
      </c>
      <c r="AB10" s="58">
        <f t="array" ref="AB10">STDEV(M6:M257-$M$6:$M$257)</f>
        <v>0</v>
      </c>
      <c r="AC10" s="83" t="str">
        <f>AC8</f>
        <v>matrix method</v>
      </c>
    </row>
    <row r="11" spans="1:29" x14ac:dyDescent="0.25">
      <c r="B11">
        <v>1.379473230488165E-3</v>
      </c>
      <c r="C11">
        <v>-9.0810117026679984E-3</v>
      </c>
      <c r="D11">
        <v>-4.1446680095182662E-3</v>
      </c>
      <c r="E11">
        <v>-2.8462085432390868E-4</v>
      </c>
      <c r="F11">
        <v>1.975775708326304E-2</v>
      </c>
      <c r="G11" s="16">
        <f>LN('^GSPC (8)'!E8/'^GSPC (8)'!E7)</f>
        <v>-2.9334768322500485E-4</v>
      </c>
      <c r="I11">
        <f t="shared" si="3"/>
        <v>-6.9889147160367661E-3</v>
      </c>
      <c r="J11">
        <f t="shared" si="4"/>
        <v>-3.03983976151698E-3</v>
      </c>
      <c r="K11">
        <f t="shared" si="5"/>
        <v>4.8197962638506057E-5</v>
      </c>
      <c r="L11">
        <f t="shared" si="6"/>
        <v>1.6082100312708066E-2</v>
      </c>
      <c r="M11">
        <f t="shared" si="2"/>
        <v>-2.9334768322500485E-4</v>
      </c>
      <c r="P11" s="7">
        <f>COVAR(I6:I257,$M$6:$M$257)/VAR($M$6:$M$257)</f>
        <v>1.3169315742856516</v>
      </c>
      <c r="Q11" s="7">
        <f>COVAR(J6:J257,$M$6:$M$257)/VAR($M$6:$M$257)</f>
        <v>0.98686606242793251</v>
      </c>
      <c r="R11" s="7">
        <f t="shared" ref="R11:S11" si="9">COVAR(K6:K257,$M$6:$M$257)/VAR($M$6:$M$257)</f>
        <v>1.3039608184789202</v>
      </c>
      <c r="S11" s="7">
        <f t="shared" si="9"/>
        <v>2.0518657272640453</v>
      </c>
      <c r="T11" s="7"/>
      <c r="U11" s="7" t="s">
        <v>25</v>
      </c>
      <c r="V11" s="7"/>
      <c r="W11" s="84" t="s">
        <v>132</v>
      </c>
    </row>
    <row r="12" spans="1:29" x14ac:dyDescent="0.25">
      <c r="B12">
        <v>-1.3601903162813102E-2</v>
      </c>
      <c r="C12">
        <v>-2.0172072898201544E-2</v>
      </c>
      <c r="D12">
        <v>4.811556997221896E-3</v>
      </c>
      <c r="E12">
        <v>-8.5739023170504376E-3</v>
      </c>
      <c r="F12">
        <v>-4.3000638890282251E-2</v>
      </c>
      <c r="G12" s="16">
        <f>LN('^GSPC (8)'!E9/'^GSPC (8)'!E8)</f>
        <v>-4.6478348568878983E-3</v>
      </c>
      <c r="I12">
        <f t="shared" si="3"/>
        <v>-1.8858038951123857E-2</v>
      </c>
      <c r="J12">
        <f t="shared" si="4"/>
        <v>1.1288649652148965E-3</v>
      </c>
      <c r="K12">
        <f t="shared" si="5"/>
        <v>-9.5795024862029704E-3</v>
      </c>
      <c r="L12">
        <f t="shared" si="6"/>
        <v>-3.7120891744788422E-2</v>
      </c>
      <c r="M12">
        <f t="shared" si="2"/>
        <v>-4.6478348568878983E-3</v>
      </c>
      <c r="P12" s="23"/>
      <c r="Q12" s="23"/>
      <c r="R12" s="23"/>
      <c r="S12" s="23"/>
    </row>
    <row r="13" spans="1:29" x14ac:dyDescent="0.25">
      <c r="B13">
        <v>3.4069257013353643E-2</v>
      </c>
      <c r="C13">
        <v>5.0547323603063075E-3</v>
      </c>
      <c r="D13">
        <v>6.6445427186685108E-3</v>
      </c>
      <c r="E13">
        <v>8.8585231713744442E-3</v>
      </c>
      <c r="F13">
        <v>-4.5325084868332047E-2</v>
      </c>
      <c r="G13" s="16">
        <f>LN('^GSPC (8)'!E10/'^GSPC (8)'!E9)</f>
        <v>8.4507667536269683E-3</v>
      </c>
      <c r="I13">
        <f t="shared" si="3"/>
        <v>1.0857637290915776E-2</v>
      </c>
      <c r="J13">
        <f t="shared" si="4"/>
        <v>1.2129485577605539E-2</v>
      </c>
      <c r="K13">
        <f t="shared" si="5"/>
        <v>1.3900669939770285E-2</v>
      </c>
      <c r="L13">
        <f t="shared" si="6"/>
        <v>-2.9446216491994911E-2</v>
      </c>
      <c r="M13">
        <f t="shared" si="2"/>
        <v>8.4507667536269683E-3</v>
      </c>
      <c r="P13" s="20" t="s">
        <v>120</v>
      </c>
      <c r="Q13" s="1"/>
    </row>
    <row r="14" spans="1:29" x14ac:dyDescent="0.25">
      <c r="B14">
        <v>4.0436233569742935E-3</v>
      </c>
      <c r="C14">
        <v>4.6464127750597889E-3</v>
      </c>
      <c r="D14">
        <v>1.4464420491566713E-2</v>
      </c>
      <c r="E14">
        <v>5.3722716345822909E-2</v>
      </c>
      <c r="F14">
        <v>2.3063008540397074E-2</v>
      </c>
      <c r="G14" s="16">
        <f>LN('^GSPC (8)'!E11/'^GSPC (8)'!E10)</f>
        <v>5.70596382591232E-3</v>
      </c>
      <c r="I14">
        <f t="shared" si="3"/>
        <v>4.5258548914426898E-3</v>
      </c>
      <c r="J14">
        <f t="shared" si="4"/>
        <v>1.238026106464823E-2</v>
      </c>
      <c r="K14">
        <f t="shared" si="5"/>
        <v>4.3786897748053187E-2</v>
      </c>
      <c r="L14">
        <f t="shared" si="6"/>
        <v>1.9259131503712518E-2</v>
      </c>
      <c r="M14">
        <f t="shared" si="2"/>
        <v>5.70596382591232E-3</v>
      </c>
      <c r="P14" s="5" t="s">
        <v>7</v>
      </c>
      <c r="Q14" s="5" t="s">
        <v>8</v>
      </c>
      <c r="R14" s="5" t="s">
        <v>9</v>
      </c>
      <c r="S14" s="5" t="s">
        <v>10</v>
      </c>
      <c r="T14" s="14" t="str">
        <f>M5</f>
        <v>SP500</v>
      </c>
    </row>
    <row r="15" spans="1:29" x14ac:dyDescent="0.25">
      <c r="B15">
        <v>9.3721936356982415E-3</v>
      </c>
      <c r="C15">
        <v>3.0269695139558895E-2</v>
      </c>
      <c r="D15">
        <v>1.9563097207609013E-3</v>
      </c>
      <c r="E15">
        <v>-1.9053407357508313E-2</v>
      </c>
      <c r="F15">
        <v>-2.5713356104078225E-2</v>
      </c>
      <c r="G15" s="16">
        <f>LN('^GSPC (8)'!E12/'^GSPC (8)'!E11)</f>
        <v>-7.7096760248118474E-4</v>
      </c>
      <c r="I15">
        <f t="shared" si="3"/>
        <v>2.6090194838786766E-2</v>
      </c>
      <c r="J15">
        <f t="shared" si="4"/>
        <v>3.4394865037483697E-3</v>
      </c>
      <c r="K15">
        <f t="shared" si="5"/>
        <v>-1.3368287158867002E-2</v>
      </c>
      <c r="L15">
        <f t="shared" si="6"/>
        <v>-1.869624615612293E-2</v>
      </c>
      <c r="M15">
        <f t="shared" si="2"/>
        <v>-7.7096760248118474E-4</v>
      </c>
      <c r="O15" s="88" t="s">
        <v>121</v>
      </c>
      <c r="P15" s="21">
        <f>P7</f>
        <v>6.6113086920423084E-4</v>
      </c>
      <c r="Q15" s="21">
        <f t="shared" ref="Q15:T15" si="10">Q7</f>
        <v>9.4747467149132306E-4</v>
      </c>
      <c r="R15" s="21">
        <f t="shared" si="10"/>
        <v>-2.0029929714067949E-4</v>
      </c>
      <c r="S15" s="21">
        <f t="shared" si="10"/>
        <v>8.9768681942377815E-4</v>
      </c>
      <c r="T15" s="21">
        <f t="shared" si="10"/>
        <v>2.208086466763833E-6</v>
      </c>
      <c r="U15" s="90" t="s">
        <v>141</v>
      </c>
      <c r="V15" s="90"/>
      <c r="W15" s="90"/>
      <c r="X15" s="90"/>
      <c r="Y15" s="90"/>
      <c r="Z15" s="90"/>
    </row>
    <row r="16" spans="1:29" x14ac:dyDescent="0.25">
      <c r="B16">
        <v>-1.5037904420817979E-2</v>
      </c>
      <c r="C16">
        <v>1.9715918608261052E-2</v>
      </c>
      <c r="D16">
        <v>1.3020835172982007E-3</v>
      </c>
      <c r="E16">
        <v>-1.1052806482061603E-2</v>
      </c>
      <c r="F16">
        <v>1.3278851887604746E-2</v>
      </c>
      <c r="G16" s="16">
        <f>LN('^GSPC (8)'!E13/'^GSPC (8)'!E12)</f>
        <v>3.5107889747143313E-3</v>
      </c>
      <c r="I16">
        <f t="shared" si="3"/>
        <v>1.2765154002445246E-2</v>
      </c>
      <c r="J16">
        <f t="shared" si="4"/>
        <v>-1.9659140703250349E-3</v>
      </c>
      <c r="K16">
        <f t="shared" si="5"/>
        <v>-1.1849826069812879E-2</v>
      </c>
      <c r="L16">
        <f t="shared" si="6"/>
        <v>7.6155006259202018E-3</v>
      </c>
      <c r="M16">
        <f t="shared" si="2"/>
        <v>3.5107889747143313E-3</v>
      </c>
      <c r="O16" s="88" t="s">
        <v>122</v>
      </c>
      <c r="P16" s="79">
        <f>P10</f>
        <v>1.3169315742856518</v>
      </c>
      <c r="Q16" s="79">
        <f t="shared" ref="Q16:T16" si="11">Q10</f>
        <v>0.98686606242793262</v>
      </c>
      <c r="R16" s="79">
        <f t="shared" si="11"/>
        <v>1.3039608184789206</v>
      </c>
      <c r="S16" s="79">
        <f t="shared" si="11"/>
        <v>2.0518657272640444</v>
      </c>
      <c r="T16" s="79">
        <f t="shared" si="11"/>
        <v>0.99603174603174516</v>
      </c>
      <c r="U16" s="90" t="s">
        <v>138</v>
      </c>
      <c r="V16" s="90"/>
      <c r="W16" s="90"/>
      <c r="X16" s="90"/>
      <c r="Y16" s="90"/>
      <c r="Z16" s="90"/>
    </row>
    <row r="17" spans="2:26" x14ac:dyDescent="0.25">
      <c r="B17">
        <v>-2.9806553559461233E-3</v>
      </c>
      <c r="C17">
        <v>1.167665620065829E-3</v>
      </c>
      <c r="D17">
        <v>-2.6058646667816735E-3</v>
      </c>
      <c r="E17">
        <v>5.5544445872492956E-4</v>
      </c>
      <c r="F17">
        <v>3.9742858027749253E-2</v>
      </c>
      <c r="G17" s="16">
        <f>LN('^GSPC (8)'!E14/'^GSPC (8)'!E13)</f>
        <v>-3.5549054171999466E-3</v>
      </c>
      <c r="I17">
        <f t="shared" si="3"/>
        <v>3.3800142486343848E-4</v>
      </c>
      <c r="J17">
        <f t="shared" si="4"/>
        <v>-2.6808228046145636E-3</v>
      </c>
      <c r="K17">
        <f t="shared" si="5"/>
        <v>-1.5177550420928103E-4</v>
      </c>
      <c r="L17">
        <f t="shared" si="6"/>
        <v>3.1198155351010181E-2</v>
      </c>
      <c r="M17">
        <f t="shared" si="2"/>
        <v>-3.5549054171999466E-3</v>
      </c>
      <c r="O17" s="88" t="s">
        <v>123</v>
      </c>
      <c r="P17" s="78">
        <f>(I3-$T$2)/I4</f>
        <v>0.12343916770221104</v>
      </c>
      <c r="Q17" s="78">
        <f>(J3-$T$2)/J4</f>
        <v>0.20612947353030278</v>
      </c>
      <c r="R17" s="78">
        <f t="shared" ref="R17:S17" si="12">(K3-$T$2)/K4</f>
        <v>4.4487515462880545E-2</v>
      </c>
      <c r="S17" s="78">
        <f t="shared" si="12"/>
        <v>9.4616041623846917E-2</v>
      </c>
      <c r="T17" s="78">
        <f>(M3-$T$2)/M4</f>
        <v>0.13104539779107471</v>
      </c>
      <c r="U17" s="90" t="s">
        <v>139</v>
      </c>
      <c r="V17" s="90"/>
      <c r="W17" s="90"/>
      <c r="X17" s="90"/>
      <c r="Y17" s="90"/>
      <c r="Z17" s="90"/>
    </row>
    <row r="18" spans="2:26" x14ac:dyDescent="0.25">
      <c r="B18">
        <v>4.5359931314694395E-2</v>
      </c>
      <c r="C18">
        <v>-1.2806960421484601E-3</v>
      </c>
      <c r="D18">
        <v>3.9062549670652105E-3</v>
      </c>
      <c r="E18">
        <v>3.6536235910646704E-2</v>
      </c>
      <c r="F18">
        <v>-7.5789649331893458E-3</v>
      </c>
      <c r="G18" s="16">
        <f>LN('^GSPC (8)'!E15/'^GSPC (8)'!E14)</f>
        <v>0</v>
      </c>
      <c r="I18">
        <f t="shared" si="3"/>
        <v>8.0474294292201109E-3</v>
      </c>
      <c r="J18">
        <f t="shared" si="4"/>
        <v>1.2196990236591048E-2</v>
      </c>
      <c r="K18">
        <f t="shared" si="5"/>
        <v>3.8300974991456245E-2</v>
      </c>
      <c r="L18">
        <f t="shared" si="6"/>
        <v>3.0088143163874027E-3</v>
      </c>
      <c r="M18">
        <f t="shared" si="2"/>
        <v>0</v>
      </c>
      <c r="O18" s="88" t="s">
        <v>124</v>
      </c>
      <c r="P18" s="80">
        <f>(I3-$T$2)/P16</f>
        <v>1.0584614954215555E-3</v>
      </c>
      <c r="Q18" s="80">
        <f t="shared" ref="Q18:T18" si="13">(J3-$T$2)/Q16</f>
        <v>1.5165221491577024E-3</v>
      </c>
      <c r="R18" s="80">
        <f t="shared" si="13"/>
        <v>4.0282941865018982E-4</v>
      </c>
      <c r="S18" s="80">
        <f t="shared" si="13"/>
        <v>9.9393562756560413E-4</v>
      </c>
      <c r="T18" s="80">
        <f t="shared" si="13"/>
        <v>5.5865467324835182E-4</v>
      </c>
      <c r="U18" s="90" t="s">
        <v>139</v>
      </c>
      <c r="V18" s="90"/>
      <c r="W18" s="90"/>
      <c r="X18" s="90"/>
      <c r="Y18" s="90"/>
      <c r="Z18" s="90"/>
    </row>
    <row r="19" spans="2:26" ht="17.25" x14ac:dyDescent="0.25">
      <c r="B19">
        <v>2.1042602928625507E-2</v>
      </c>
      <c r="C19">
        <v>3.9124218064256954E-3</v>
      </c>
      <c r="D19">
        <v>7.1220760744131334E-3</v>
      </c>
      <c r="E19">
        <v>1.5936672160798217E-2</v>
      </c>
      <c r="F19">
        <v>-1.23802268198755E-2</v>
      </c>
      <c r="G19" s="16">
        <f>LN('^GSPC (8)'!E16/'^GSPC (8)'!E15)</f>
        <v>2.825642382662228E-3</v>
      </c>
      <c r="I19">
        <f t="shared" si="3"/>
        <v>7.3384580308656581E-3</v>
      </c>
      <c r="J19">
        <f t="shared" si="4"/>
        <v>9.9061814452556084E-3</v>
      </c>
      <c r="K19">
        <f t="shared" si="5"/>
        <v>1.6957858314363677E-2</v>
      </c>
      <c r="L19">
        <f t="shared" si="6"/>
        <v>-5.695660870175299E-3</v>
      </c>
      <c r="M19">
        <f t="shared" si="2"/>
        <v>2.825642382662228E-3</v>
      </c>
      <c r="O19" s="88" t="s">
        <v>126</v>
      </c>
      <c r="P19" s="75">
        <f>(I3-$T$2)*($M$4/I4)-($M$3-$T$2)</f>
        <v>-3.2297157545122055E-5</v>
      </c>
      <c r="Q19" s="75">
        <f t="shared" ref="Q19:S19" si="14">(J3-$T$2)*($M$4/J4)-($M$3-$T$2)</f>
        <v>3.1881788940755064E-4</v>
      </c>
      <c r="R19" s="75">
        <f t="shared" si="14"/>
        <v>-3.6753733842719748E-4</v>
      </c>
      <c r="S19" s="75">
        <f t="shared" si="14"/>
        <v>-1.5468433661018676E-4</v>
      </c>
      <c r="T19" s="75">
        <f>(M3-$T$2)*($M$4/M4)-($M$3-$T$2)</f>
        <v>0</v>
      </c>
      <c r="U19" s="90" t="s">
        <v>143</v>
      </c>
      <c r="V19" s="90"/>
      <c r="W19" s="90"/>
      <c r="X19" s="90"/>
      <c r="Y19" s="90"/>
      <c r="Z19" s="90"/>
    </row>
    <row r="20" spans="2:26" x14ac:dyDescent="0.25">
      <c r="B20">
        <v>9.1001888462157281E-3</v>
      </c>
      <c r="C20">
        <v>1.8132024397187016E-2</v>
      </c>
      <c r="D20">
        <v>2.5773210143003192E-3</v>
      </c>
      <c r="E20">
        <v>-1.1662019417419955E-2</v>
      </c>
      <c r="F20">
        <v>-1.6491284100474228E-2</v>
      </c>
      <c r="G20" s="16">
        <f>LN('^GSPC (8)'!E17/'^GSPC (8)'!E16)</f>
        <v>-2.1471124147148762E-3</v>
      </c>
      <c r="I20">
        <f t="shared" si="3"/>
        <v>1.632565728699276E-2</v>
      </c>
      <c r="J20">
        <f t="shared" si="4"/>
        <v>3.8818945806834014E-3</v>
      </c>
      <c r="K20">
        <f t="shared" si="5"/>
        <v>-7.5095777646928185E-3</v>
      </c>
      <c r="L20">
        <f t="shared" si="6"/>
        <v>-1.1372989511136238E-2</v>
      </c>
      <c r="M20">
        <f t="shared" si="2"/>
        <v>-2.1471124147148762E-3</v>
      </c>
      <c r="O20" s="88" t="s">
        <v>125</v>
      </c>
      <c r="P20" s="58">
        <f>X7/X10</f>
        <v>8.4654613112239346E-2</v>
      </c>
      <c r="Q20" s="21">
        <f t="shared" ref="Q20:T20" si="15">Y7/Y10</f>
        <v>0.15887850493549327</v>
      </c>
      <c r="R20" s="21">
        <f t="shared" si="15"/>
        <v>-2.9682348476612721E-3</v>
      </c>
      <c r="S20" s="21">
        <f t="shared" si="15"/>
        <v>7.3387052852688636E-2</v>
      </c>
      <c r="T20" s="21" t="e">
        <f t="shared" si="15"/>
        <v>#DIV/0!</v>
      </c>
      <c r="U20" s="90" t="s">
        <v>134</v>
      </c>
      <c r="V20" s="90" t="s">
        <v>135</v>
      </c>
      <c r="W20" s="90" t="s">
        <v>136</v>
      </c>
      <c r="X20" s="90"/>
      <c r="Y20" s="90"/>
      <c r="Z20" s="90"/>
    </row>
    <row r="21" spans="2:26" x14ac:dyDescent="0.25">
      <c r="B21">
        <v>2.5131452656017312E-3</v>
      </c>
      <c r="C21">
        <v>4.2924309956702926E-3</v>
      </c>
      <c r="D21">
        <v>5.7747994938839578E-3</v>
      </c>
      <c r="E21">
        <v>-4.54237266110313E-3</v>
      </c>
      <c r="F21">
        <v>-9.6698408769740213E-5</v>
      </c>
      <c r="G21" s="16">
        <f>LN('^GSPC (8)'!E18/'^GSPC (8)'!E17)</f>
        <v>1.8481317595456588E-3</v>
      </c>
      <c r="I21">
        <f t="shared" si="3"/>
        <v>3.93657384965658E-3</v>
      </c>
      <c r="J21">
        <f t="shared" si="4"/>
        <v>5.1224686482275123E-3</v>
      </c>
      <c r="K21">
        <f t="shared" si="5"/>
        <v>-3.1312690757621577E-3</v>
      </c>
      <c r="L21">
        <f t="shared" si="6"/>
        <v>4.2527032610455406E-4</v>
      </c>
      <c r="M21">
        <f t="shared" si="2"/>
        <v>1.8481317595456588E-3</v>
      </c>
      <c r="O21" s="88" t="s">
        <v>137</v>
      </c>
      <c r="P21" s="89"/>
      <c r="Q21" s="89"/>
      <c r="R21" s="89"/>
      <c r="S21" s="89"/>
      <c r="T21" s="89"/>
    </row>
    <row r="22" spans="2:26" x14ac:dyDescent="0.25">
      <c r="B22">
        <v>2.509223316193432E-4</v>
      </c>
      <c r="C22">
        <v>-9.1219840871019902E-3</v>
      </c>
      <c r="D22">
        <v>-7.0626296783126343E-3</v>
      </c>
      <c r="E22">
        <v>-8.0372407804468889E-4</v>
      </c>
      <c r="F22">
        <v>-2.2686012396186145E-2</v>
      </c>
      <c r="G22" s="16">
        <f>LN('^GSPC (8)'!E19/'^GSPC (8)'!E18)</f>
        <v>-2.9719144556663584E-3</v>
      </c>
      <c r="I22">
        <f t="shared" si="3"/>
        <v>-7.2474028033577241E-3</v>
      </c>
      <c r="J22">
        <f t="shared" si="4"/>
        <v>-5.5999192763262397E-3</v>
      </c>
      <c r="K22">
        <f t="shared" si="5"/>
        <v>-5.9279479611188258E-4</v>
      </c>
      <c r="L22">
        <f t="shared" si="6"/>
        <v>-1.8098625450625048E-2</v>
      </c>
      <c r="M22">
        <f t="shared" si="2"/>
        <v>-2.9719144556663584E-3</v>
      </c>
    </row>
    <row r="23" spans="2:26" x14ac:dyDescent="0.25">
      <c r="B23">
        <v>7.7491203354565765E-3</v>
      </c>
      <c r="C23">
        <v>-2.7702108587150894E-3</v>
      </c>
      <c r="D23">
        <v>-6.4453756662523527E-4</v>
      </c>
      <c r="E23">
        <v>4.2792254580808625E-3</v>
      </c>
      <c r="F23">
        <v>1.8034361339912378E-2</v>
      </c>
      <c r="G23" s="16">
        <f>LN('^GSPC (8)'!E20/'^GSPC (8)'!E19)</f>
        <v>1.7622004694819377E-3</v>
      </c>
      <c r="I23">
        <f t="shared" si="3"/>
        <v>-6.6634461988075645E-4</v>
      </c>
      <c r="J23">
        <f t="shared" si="4"/>
        <v>1.0341940137911271E-3</v>
      </c>
      <c r="K23">
        <f t="shared" si="5"/>
        <v>4.9732044335560055E-3</v>
      </c>
      <c r="L23">
        <f t="shared" si="6"/>
        <v>1.5977313139021218E-2</v>
      </c>
      <c r="M23">
        <f t="shared" si="2"/>
        <v>1.7622004694819377E-3</v>
      </c>
    </row>
    <row r="24" spans="2:26" x14ac:dyDescent="0.25">
      <c r="B24">
        <v>-2.742826837894799E-3</v>
      </c>
      <c r="C24">
        <v>1.9300701813810544E-3</v>
      </c>
      <c r="D24">
        <v>4.5030632541546668E-3</v>
      </c>
      <c r="E24">
        <v>-4.5473396534948234E-3</v>
      </c>
      <c r="F24">
        <v>2.1239633565517706E-2</v>
      </c>
      <c r="G24" s="16">
        <f>LN('^GSPC (8)'!E21/'^GSPC (8)'!E20)</f>
        <v>-3.6158379894762971E-3</v>
      </c>
      <c r="I24">
        <f t="shared" si="3"/>
        <v>9.9549077752588387E-4</v>
      </c>
      <c r="J24">
        <f t="shared" si="4"/>
        <v>3.0538852357447736E-3</v>
      </c>
      <c r="K24">
        <f t="shared" si="5"/>
        <v>-4.1864370903748182E-3</v>
      </c>
      <c r="L24">
        <f t="shared" si="6"/>
        <v>1.6443141484835205E-2</v>
      </c>
      <c r="M24">
        <f t="shared" si="2"/>
        <v>-3.6158379894762971E-3</v>
      </c>
    </row>
    <row r="25" spans="2:26" x14ac:dyDescent="0.25">
      <c r="B25">
        <v>-3.0007274704489028E-3</v>
      </c>
      <c r="C25">
        <v>-8.779203865468693E-4</v>
      </c>
      <c r="D25">
        <v>5.1216501200549236E-3</v>
      </c>
      <c r="E25">
        <v>-7.8052074815035486E-3</v>
      </c>
      <c r="F25">
        <v>-1.0995970304994355E-2</v>
      </c>
      <c r="G25" s="16">
        <f>LN('^GSPC (8)'!E22/'^GSPC (8)'!E21)</f>
        <v>3.360584419625029E-3</v>
      </c>
      <c r="I25">
        <f t="shared" si="3"/>
        <v>-1.3024818033272761E-3</v>
      </c>
      <c r="J25">
        <f t="shared" si="4"/>
        <v>3.4971746019541584E-3</v>
      </c>
      <c r="K25">
        <f t="shared" si="5"/>
        <v>-6.84431147929262E-3</v>
      </c>
      <c r="L25">
        <f t="shared" si="6"/>
        <v>-9.3969217380852656E-3</v>
      </c>
      <c r="M25">
        <f t="shared" si="2"/>
        <v>3.360584419625029E-3</v>
      </c>
    </row>
    <row r="26" spans="2:26" x14ac:dyDescent="0.25">
      <c r="B26">
        <v>9.7197026879832886E-3</v>
      </c>
      <c r="C26">
        <v>1.1745220673574214E-2</v>
      </c>
      <c r="D26">
        <v>7.5702514908748625E-3</v>
      </c>
      <c r="E26">
        <v>-9.7746094556961493E-3</v>
      </c>
      <c r="F26">
        <v>1.0330020220929572E-2</v>
      </c>
      <c r="G26" s="16">
        <f>LN('^GSPC (8)'!E23/'^GSPC (8)'!E22)</f>
        <v>-2.6937499008075371E-3</v>
      </c>
      <c r="I26">
        <f t="shared" si="3"/>
        <v>1.1340117076456031E-2</v>
      </c>
      <c r="J26">
        <f t="shared" si="4"/>
        <v>8.0001417302965477E-3</v>
      </c>
      <c r="K26">
        <f t="shared" si="5"/>
        <v>-5.875747026960261E-3</v>
      </c>
      <c r="L26">
        <f t="shared" si="6"/>
        <v>1.0207956714340317E-2</v>
      </c>
      <c r="M26">
        <f t="shared" si="2"/>
        <v>-2.6937499008075371E-3</v>
      </c>
    </row>
    <row r="27" spans="2:26" x14ac:dyDescent="0.25">
      <c r="B27">
        <v>3.0049873470955064E-2</v>
      </c>
      <c r="C27">
        <v>5.5599013939694074E-3</v>
      </c>
      <c r="D27">
        <v>1.3908780186249345E-2</v>
      </c>
      <c r="E27">
        <v>9.5044297413062664E-3</v>
      </c>
      <c r="F27">
        <v>2.109113131266047E-2</v>
      </c>
      <c r="G27" s="16">
        <f>LN('^GSPC (8)'!E24/'^GSPC (8)'!E23)</f>
        <v>6.5431404472227183E-3</v>
      </c>
      <c r="I27">
        <f t="shared" si="3"/>
        <v>1.0457895809366539E-2</v>
      </c>
      <c r="J27">
        <f t="shared" si="4"/>
        <v>1.713699884319049E-2</v>
      </c>
      <c r="K27">
        <f t="shared" si="5"/>
        <v>1.3613518487236027E-2</v>
      </c>
      <c r="L27">
        <f t="shared" si="6"/>
        <v>2.2882879744319393E-2</v>
      </c>
      <c r="M27">
        <f t="shared" si="2"/>
        <v>6.5431404472227183E-3</v>
      </c>
    </row>
    <row r="28" spans="2:26" x14ac:dyDescent="0.25">
      <c r="B28">
        <v>3.1239002110431554E-3</v>
      </c>
      <c r="C28">
        <v>1.6974919112691896E-2</v>
      </c>
      <c r="D28">
        <v>2.2861730230615256E-2</v>
      </c>
      <c r="E28">
        <v>3.4009627817226586E-2</v>
      </c>
      <c r="F28">
        <v>4.2766799432835227E-3</v>
      </c>
      <c r="G28" s="16">
        <f>LN('^GSPC (8)'!E25/'^GSPC (8)'!E24)</f>
        <v>7.9940528720048743E-3</v>
      </c>
      <c r="I28">
        <f t="shared" si="3"/>
        <v>1.4204715332362148E-2</v>
      </c>
      <c r="J28">
        <f t="shared" si="4"/>
        <v>1.8914164226700836E-2</v>
      </c>
      <c r="K28">
        <f t="shared" si="5"/>
        <v>2.7832482295989901E-2</v>
      </c>
      <c r="L28">
        <f t="shared" si="6"/>
        <v>4.0461239968354497E-3</v>
      </c>
      <c r="M28">
        <f t="shared" si="2"/>
        <v>7.9940528720048743E-3</v>
      </c>
    </row>
    <row r="29" spans="2:26" x14ac:dyDescent="0.25">
      <c r="B29">
        <v>-1.3040537527544086E-2</v>
      </c>
      <c r="C29">
        <v>3.1390501596762353E-3</v>
      </c>
      <c r="D29">
        <v>1.220879272527315E-3</v>
      </c>
      <c r="E29">
        <v>-2.0053416323427137E-2</v>
      </c>
      <c r="F29">
        <v>1.7108594032915717E-2</v>
      </c>
      <c r="G29" s="16">
        <f>LN('^GSPC (8)'!E26/'^GSPC (8)'!E25)</f>
        <v>-7.3565469720765909E-4</v>
      </c>
      <c r="I29">
        <f t="shared" si="3"/>
        <v>-9.6867377767828784E-5</v>
      </c>
      <c r="J29">
        <f t="shared" si="4"/>
        <v>-1.6314040874869653E-3</v>
      </c>
      <c r="K29">
        <f t="shared" si="5"/>
        <v>-1.8650840564250527E-2</v>
      </c>
      <c r="L29">
        <f t="shared" si="6"/>
        <v>1.1078767720823756E-2</v>
      </c>
      <c r="M29">
        <f t="shared" si="2"/>
        <v>-7.3565469720765909E-4</v>
      </c>
    </row>
    <row r="30" spans="2:26" ht="18.75" x14ac:dyDescent="0.3">
      <c r="B30">
        <v>2.4278477277958951E-3</v>
      </c>
      <c r="C30">
        <v>-4.0360238093968669E-3</v>
      </c>
      <c r="D30">
        <v>-3.6062508815569304E-3</v>
      </c>
      <c r="E30">
        <v>-1.3686031779409621E-2</v>
      </c>
      <c r="F30">
        <v>1.9149668452934854E-2</v>
      </c>
      <c r="G30" s="16">
        <f>LN('^GSPC (8)'!E27/'^GSPC (8)'!E26)</f>
        <v>-8.668398232565737E-4</v>
      </c>
      <c r="I30">
        <f t="shared" si="3"/>
        <v>-2.7432495019583149E-3</v>
      </c>
      <c r="J30">
        <f t="shared" si="4"/>
        <v>-2.3994311596863657E-3</v>
      </c>
      <c r="K30">
        <f t="shared" si="5"/>
        <v>-1.0463255877968518E-2</v>
      </c>
      <c r="L30">
        <f t="shared" si="6"/>
        <v>1.5805304307907064E-2</v>
      </c>
      <c r="M30">
        <f t="shared" si="2"/>
        <v>-8.668398232565737E-4</v>
      </c>
      <c r="P30" s="66" t="s">
        <v>133</v>
      </c>
    </row>
    <row r="31" spans="2:26" x14ac:dyDescent="0.25">
      <c r="B31">
        <v>-1.5148176111539464E-2</v>
      </c>
      <c r="C31">
        <v>-6.4700461806596766E-3</v>
      </c>
      <c r="D31">
        <v>-3.7421596304204551E-3</v>
      </c>
      <c r="E31">
        <v>-1.8544191074583261E-2</v>
      </c>
      <c r="F31">
        <v>-1.5781021377143732E-2</v>
      </c>
      <c r="G31" s="16">
        <f>LN('^GSPC (8)'!E28/'^GSPC (8)'!E27)</f>
        <v>-6.0276734697655744E-3</v>
      </c>
      <c r="I31">
        <f t="shared" si="3"/>
        <v>-8.2056721668356345E-3</v>
      </c>
      <c r="J31">
        <f t="shared" si="4"/>
        <v>-6.023362926644257E-3</v>
      </c>
      <c r="K31">
        <f t="shared" si="5"/>
        <v>-1.7864988081974502E-2</v>
      </c>
      <c r="L31">
        <f t="shared" si="6"/>
        <v>-1.5654452324022881E-2</v>
      </c>
      <c r="M31">
        <f t="shared" si="2"/>
        <v>-6.0276734697655744E-3</v>
      </c>
    </row>
    <row r="32" spans="2:26" x14ac:dyDescent="0.25">
      <c r="B32">
        <v>1.6359832583113985E-2</v>
      </c>
      <c r="C32">
        <v>-8.3441949105650497E-3</v>
      </c>
      <c r="D32">
        <v>2.7620701076239572E-3</v>
      </c>
      <c r="E32">
        <v>7.6775531630544252E-3</v>
      </c>
      <c r="F32">
        <v>-7.6642438259305499E-3</v>
      </c>
      <c r="G32" s="16">
        <f>LN('^GSPC (8)'!E29/'^GSPC (8)'!E28)</f>
        <v>-8.9030153960211638E-4</v>
      </c>
      <c r="I32">
        <f t="shared" si="3"/>
        <v>-3.4033894118292427E-3</v>
      </c>
      <c r="J32">
        <f t="shared" si="4"/>
        <v>5.4816226027219628E-3</v>
      </c>
      <c r="K32">
        <f t="shared" si="5"/>
        <v>9.4140090470663379E-3</v>
      </c>
      <c r="L32">
        <f t="shared" si="6"/>
        <v>-2.8594285441216429E-3</v>
      </c>
      <c r="M32">
        <f t="shared" si="2"/>
        <v>-8.9030153960211638E-4</v>
      </c>
    </row>
    <row r="33" spans="2:13" x14ac:dyDescent="0.25">
      <c r="B33">
        <v>2.9020334405381806E-3</v>
      </c>
      <c r="C33">
        <v>1.0713758152059712E-2</v>
      </c>
      <c r="D33">
        <v>9.4554921345225574E-3</v>
      </c>
      <c r="E33">
        <v>-1.2921196953175111E-2</v>
      </c>
      <c r="F33">
        <v>4.2761833010744793E-2</v>
      </c>
      <c r="G33" s="16">
        <f>LN('^GSPC (8)'!E30/'^GSPC (8)'!E29)</f>
        <v>2.9831914579263465E-4</v>
      </c>
      <c r="I33">
        <f t="shared" si="3"/>
        <v>9.1514132097554064E-3</v>
      </c>
      <c r="J33">
        <f t="shared" si="4"/>
        <v>8.144800395725682E-3</v>
      </c>
      <c r="K33">
        <f t="shared" si="5"/>
        <v>-9.7565508744324545E-3</v>
      </c>
      <c r="L33">
        <f t="shared" si="6"/>
        <v>3.4789873096703477E-2</v>
      </c>
      <c r="M33">
        <f t="shared" si="2"/>
        <v>2.9831914579263465E-4</v>
      </c>
    </row>
    <row r="34" spans="2:13" x14ac:dyDescent="0.25">
      <c r="B34">
        <v>-1.165910705316415E-2</v>
      </c>
      <c r="C34">
        <v>9.0893839367925701E-3</v>
      </c>
      <c r="D34">
        <v>-4.8691517301693021E-3</v>
      </c>
      <c r="E34">
        <v>-1.1409585458592263E-2</v>
      </c>
      <c r="F34">
        <v>1.2557957175957667E-2</v>
      </c>
      <c r="G34" s="16">
        <f>LN('^GSPC (8)'!E31/'^GSPC (8)'!E30)</f>
        <v>5.7014691400356185E-4</v>
      </c>
      <c r="I34">
        <f t="shared" si="3"/>
        <v>4.939685738801226E-3</v>
      </c>
      <c r="J34">
        <f t="shared" si="4"/>
        <v>-6.2271427947682718E-3</v>
      </c>
      <c r="K34">
        <f t="shared" si="5"/>
        <v>-1.1459489777506642E-2</v>
      </c>
      <c r="L34">
        <f t="shared" si="6"/>
        <v>7.7145443301333038E-3</v>
      </c>
      <c r="M34">
        <f t="shared" si="2"/>
        <v>5.7014691400356185E-4</v>
      </c>
    </row>
    <row r="35" spans="2:13" x14ac:dyDescent="0.25">
      <c r="B35">
        <v>-3.83513389086515E-2</v>
      </c>
      <c r="C35">
        <v>-3.6061234963039951E-2</v>
      </c>
      <c r="D35">
        <v>3.0461187123587263E-3</v>
      </c>
      <c r="E35">
        <v>1.6653229248712834E-2</v>
      </c>
      <c r="F35">
        <v>-8.7914742815059094E-3</v>
      </c>
      <c r="G35" s="16">
        <f>LN('^GSPC (8)'!E32/'^GSPC (8)'!E31)</f>
        <v>7.23849675825126E-3</v>
      </c>
      <c r="I35">
        <f t="shared" si="3"/>
        <v>-3.6519255752162263E-2</v>
      </c>
      <c r="J35">
        <f t="shared" si="4"/>
        <v>-5.2333728118433183E-3</v>
      </c>
      <c r="K35">
        <f t="shared" si="5"/>
        <v>5.6523156172399672E-3</v>
      </c>
      <c r="L35">
        <f t="shared" si="6"/>
        <v>-1.4703447206935028E-2</v>
      </c>
      <c r="M35">
        <f t="shared" si="2"/>
        <v>7.23849675825126E-3</v>
      </c>
    </row>
    <row r="36" spans="2:13" x14ac:dyDescent="0.25">
      <c r="B36">
        <v>-2.2874581657375184E-3</v>
      </c>
      <c r="C36">
        <v>-3.164712324943279E-3</v>
      </c>
      <c r="D36">
        <v>-5.4895531120200377E-3</v>
      </c>
      <c r="E36">
        <v>1.3668883476498183E-2</v>
      </c>
      <c r="F36">
        <v>2.5293774209975521E-2</v>
      </c>
      <c r="G36" s="16">
        <f>LN('^GSPC (8)'!E33/'^GSPC (8)'!E32)</f>
        <v>-2.1175973909143666E-3</v>
      </c>
      <c r="I36">
        <f t="shared" si="3"/>
        <v>-2.9892614931021268E-3</v>
      </c>
      <c r="J36">
        <f t="shared" si="4"/>
        <v>-4.8491341227635343E-3</v>
      </c>
      <c r="K36">
        <f t="shared" si="5"/>
        <v>1.0477615148051043E-2</v>
      </c>
      <c r="L36">
        <f t="shared" si="6"/>
        <v>1.9777527734832913E-2</v>
      </c>
      <c r="M36">
        <f t="shared" si="2"/>
        <v>-2.1175973909143666E-3</v>
      </c>
    </row>
    <row r="37" spans="2:13" x14ac:dyDescent="0.25">
      <c r="B37">
        <v>-3.0580809135279676E-3</v>
      </c>
      <c r="C37">
        <v>5.999480949087959E-3</v>
      </c>
      <c r="D37">
        <v>6.1149495603097864E-4</v>
      </c>
      <c r="E37">
        <v>-4.8111711268767843E-2</v>
      </c>
      <c r="F37">
        <v>1.5395322159912062E-2</v>
      </c>
      <c r="G37" s="16">
        <f>LN('^GSPC (8)'!E34/'^GSPC (8)'!E33)</f>
        <v>2.2680323213039314E-4</v>
      </c>
      <c r="I37">
        <f t="shared" si="3"/>
        <v>4.1879685765647745E-3</v>
      </c>
      <c r="J37">
        <f t="shared" si="4"/>
        <v>-1.2242021788081065E-4</v>
      </c>
      <c r="K37">
        <f t="shared" si="5"/>
        <v>-3.9100985197719873E-2</v>
      </c>
      <c r="L37">
        <f t="shared" si="6"/>
        <v>1.1704641545224057E-2</v>
      </c>
      <c r="M37">
        <f t="shared" si="2"/>
        <v>2.2680323213039314E-4</v>
      </c>
    </row>
    <row r="38" spans="2:13" x14ac:dyDescent="0.25">
      <c r="B38">
        <v>-1.2326786640865622E-2</v>
      </c>
      <c r="C38">
        <v>8.8347318046517985E-3</v>
      </c>
      <c r="D38">
        <v>0</v>
      </c>
      <c r="E38">
        <v>1.1389808095910562E-3</v>
      </c>
      <c r="F38">
        <v>-4.374500156519143E-3</v>
      </c>
      <c r="G38" s="16">
        <f>LN('^GSPC (8)'!E35/'^GSPC (8)'!E34)</f>
        <v>6.9308225759549607E-4</v>
      </c>
      <c r="I38">
        <f t="shared" si="3"/>
        <v>4.6024281155483144E-3</v>
      </c>
      <c r="J38">
        <f t="shared" si="4"/>
        <v>-2.4653573281731246E-3</v>
      </c>
      <c r="K38">
        <f t="shared" si="5"/>
        <v>-1.5541726805002795E-3</v>
      </c>
      <c r="L38">
        <f t="shared" si="6"/>
        <v>-5.9649574533884395E-3</v>
      </c>
      <c r="M38">
        <f t="shared" si="2"/>
        <v>6.9308225759549607E-4</v>
      </c>
    </row>
    <row r="39" spans="2:13" x14ac:dyDescent="0.25">
      <c r="B39">
        <v>1.3092164925012891E-2</v>
      </c>
      <c r="C39">
        <v>2.0108387197707543E-3</v>
      </c>
      <c r="D39">
        <v>-2.4480427633325136E-3</v>
      </c>
      <c r="E39">
        <v>-1.7088297848292138E-3</v>
      </c>
      <c r="F39">
        <v>-1.8980135021278186E-2</v>
      </c>
      <c r="G39" s="16">
        <f>LN('^GSPC (8)'!E36/'^GSPC (8)'!E35)</f>
        <v>5.7360636002423832E-3</v>
      </c>
      <c r="I39">
        <f t="shared" si="3"/>
        <v>4.2271039608191814E-3</v>
      </c>
      <c r="J39">
        <f t="shared" si="4"/>
        <v>6.5999877433656727E-4</v>
      </c>
      <c r="K39">
        <f t="shared" si="5"/>
        <v>1.251369157139207E-3</v>
      </c>
      <c r="L39">
        <f t="shared" si="6"/>
        <v>-1.2565675032019972E-2</v>
      </c>
      <c r="M39">
        <f t="shared" si="2"/>
        <v>5.7360636002423832E-3</v>
      </c>
    </row>
    <row r="40" spans="2:13" x14ac:dyDescent="0.25">
      <c r="B40">
        <v>2.2195135853873751E-2</v>
      </c>
      <c r="C40">
        <v>7.3993095733736972E-3</v>
      </c>
      <c r="D40">
        <v>6.7175825132156277E-3</v>
      </c>
      <c r="E40">
        <v>2.5621651027183294E-3</v>
      </c>
      <c r="F40">
        <v>-2.4001099918115953E-2</v>
      </c>
      <c r="G40" s="16">
        <f>LN('^GSPC (8)'!E37/'^GSPC (8)'!E36)</f>
        <v>3.5597070516704093E-3</v>
      </c>
      <c r="I40">
        <f t="shared" si="3"/>
        <v>1.0358474829473708E-2</v>
      </c>
      <c r="J40">
        <f t="shared" si="4"/>
        <v>9.8130931813472516E-3</v>
      </c>
      <c r="K40">
        <f t="shared" si="5"/>
        <v>6.4887592529494133E-3</v>
      </c>
      <c r="L40">
        <f t="shared" si="6"/>
        <v>-1.4761852763718015E-2</v>
      </c>
      <c r="M40">
        <f t="shared" si="2"/>
        <v>3.5597070516704093E-3</v>
      </c>
    </row>
    <row r="41" spans="2:13" x14ac:dyDescent="0.25">
      <c r="B41">
        <v>8.4451569982638731E-3</v>
      </c>
      <c r="C41">
        <v>1.0901623866990881E-2</v>
      </c>
      <c r="D41">
        <v>1.0293763313320948E-2</v>
      </c>
      <c r="E41">
        <v>9.9025285047276337E-3</v>
      </c>
      <c r="F41">
        <v>-4.7216031075198631E-2</v>
      </c>
      <c r="G41" s="16">
        <f>LN('^GSPC (8)'!E38/'^GSPC (8)'!E37)</f>
        <v>5.2321334355937893E-3</v>
      </c>
      <c r="I41">
        <f t="shared" si="3"/>
        <v>1.041033049324548E-2</v>
      </c>
      <c r="J41">
        <f t="shared" si="4"/>
        <v>9.9240420503095336E-3</v>
      </c>
      <c r="K41">
        <f t="shared" si="5"/>
        <v>9.6110542034348826E-3</v>
      </c>
      <c r="L41">
        <f t="shared" si="6"/>
        <v>-3.6083793460506129E-2</v>
      </c>
      <c r="M41">
        <f t="shared" si="2"/>
        <v>5.2321334355937893E-3</v>
      </c>
    </row>
    <row r="42" spans="2:13" x14ac:dyDescent="0.25">
      <c r="B42">
        <v>9.8889994475586372E-4</v>
      </c>
      <c r="C42">
        <v>-1.6738875337062397E-4</v>
      </c>
      <c r="D42">
        <v>1.2041542332743382E-3</v>
      </c>
      <c r="E42">
        <v>4.7287587990588242E-2</v>
      </c>
      <c r="F42">
        <v>3.6839423443644731E-3</v>
      </c>
      <c r="G42" s="16">
        <f>LN('^GSPC (8)'!E39/'^GSPC (8)'!E38)</f>
        <v>3.9993271421984809E-3</v>
      </c>
      <c r="I42">
        <f t="shared" si="3"/>
        <v>6.3868986254673571E-5</v>
      </c>
      <c r="J42">
        <f t="shared" si="4"/>
        <v>1.1611033755706435E-3</v>
      </c>
      <c r="K42">
        <f t="shared" si="5"/>
        <v>3.8027850381421771E-2</v>
      </c>
      <c r="L42">
        <f t="shared" si="6"/>
        <v>3.1449338644427513E-3</v>
      </c>
      <c r="M42">
        <f t="shared" si="2"/>
        <v>3.9993271421984809E-3</v>
      </c>
    </row>
    <row r="43" spans="2:13" x14ac:dyDescent="0.25">
      <c r="B43">
        <v>6.6494762930247014E-3</v>
      </c>
      <c r="C43">
        <v>7.5160076029415976E-3</v>
      </c>
      <c r="D43">
        <v>-6.0186576587428124E-4</v>
      </c>
      <c r="E43">
        <v>-4.3057114794720075E-3</v>
      </c>
      <c r="F43">
        <v>2.0203974271953379E-3</v>
      </c>
      <c r="G43" s="16">
        <f>LN('^GSPC (8)'!E40/'^GSPC (8)'!E39)</f>
        <v>4.9798887192087238E-3</v>
      </c>
      <c r="I43">
        <f t="shared" si="3"/>
        <v>7.3427013409582192E-3</v>
      </c>
      <c r="J43">
        <f t="shared" si="4"/>
        <v>8.4840264590551532E-4</v>
      </c>
      <c r="K43">
        <f t="shared" si="5"/>
        <v>-2.1146739249726654E-3</v>
      </c>
      <c r="L43">
        <f t="shared" si="6"/>
        <v>2.9462132003612107E-3</v>
      </c>
      <c r="M43">
        <f t="shared" si="2"/>
        <v>4.9798887192087238E-3</v>
      </c>
    </row>
    <row r="44" spans="2:13" x14ac:dyDescent="0.25">
      <c r="B44">
        <v>6.1177234181731726E-3</v>
      </c>
      <c r="C44">
        <v>1.707338368490305E-3</v>
      </c>
      <c r="D44">
        <v>-6.0228846740000821E-4</v>
      </c>
      <c r="E44">
        <v>-1.3494267146957005E-3</v>
      </c>
      <c r="F44">
        <v>-1.6185324421017305E-2</v>
      </c>
      <c r="G44" s="16">
        <f>LN('^GSPC (8)'!E41/'^GSPC (8)'!E40)</f>
        <v>-8.6449147507085061E-4</v>
      </c>
      <c r="I44">
        <f t="shared" si="3"/>
        <v>2.5894153784268787E-3</v>
      </c>
      <c r="J44">
        <f t="shared" si="4"/>
        <v>7.4171390971462803E-4</v>
      </c>
      <c r="K44">
        <f t="shared" si="5"/>
        <v>1.4400331187807412E-4</v>
      </c>
      <c r="L44">
        <f t="shared" si="6"/>
        <v>-1.172471485317921E-2</v>
      </c>
      <c r="M44">
        <f t="shared" si="2"/>
        <v>-8.6449147507085061E-4</v>
      </c>
    </row>
    <row r="45" spans="2:13" x14ac:dyDescent="0.25">
      <c r="B45">
        <v>-1.747314028448867E-2</v>
      </c>
      <c r="C45">
        <v>1.1010970593938467E-3</v>
      </c>
      <c r="D45">
        <v>6.0060839404495947E-3</v>
      </c>
      <c r="E45">
        <v>5.1179101609902522E-3</v>
      </c>
      <c r="F45">
        <v>-1.864695988273115E-4</v>
      </c>
      <c r="G45" s="16">
        <f>LN('^GSPC (8)'!E42/'^GSPC (8)'!E41)</f>
        <v>1.6771491542383855E-3</v>
      </c>
      <c r="I45">
        <f t="shared" si="3"/>
        <v>-2.6137504093826569E-3</v>
      </c>
      <c r="J45">
        <f t="shared" si="4"/>
        <v>1.3102390954619417E-3</v>
      </c>
      <c r="K45">
        <f t="shared" si="5"/>
        <v>5.997000718944677E-4</v>
      </c>
      <c r="L45">
        <f t="shared" si="6"/>
        <v>-3.6438037359595838E-3</v>
      </c>
      <c r="M45">
        <f t="shared" si="2"/>
        <v>1.6771491542383855E-3</v>
      </c>
    </row>
    <row r="46" spans="2:13" x14ac:dyDescent="0.25">
      <c r="B46">
        <v>1.1600796662727069E-2</v>
      </c>
      <c r="C46">
        <v>1.3364792660089782E-2</v>
      </c>
      <c r="D46">
        <v>2.6909866625380785E-3</v>
      </c>
      <c r="E46">
        <v>1.5727366269490593E-2</v>
      </c>
      <c r="F46">
        <v>3.5184544969729462E-2</v>
      </c>
      <c r="G46" s="16">
        <f>LN('^GSPC (8)'!E43/'^GSPC (8)'!E42)</f>
        <v>6.0298501458571517E-3</v>
      </c>
      <c r="I46">
        <f t="shared" si="3"/>
        <v>1.301199346061724E-2</v>
      </c>
      <c r="J46">
        <f t="shared" si="4"/>
        <v>4.472948662575877E-3</v>
      </c>
      <c r="K46">
        <f t="shared" si="5"/>
        <v>1.4902052348137889E-2</v>
      </c>
      <c r="L46">
        <f t="shared" si="6"/>
        <v>3.0467795308328983E-2</v>
      </c>
      <c r="M46">
        <f t="shared" si="2"/>
        <v>6.0298501458571517E-3</v>
      </c>
    </row>
    <row r="47" spans="2:13" x14ac:dyDescent="0.25">
      <c r="B47">
        <v>-2.3337677555329506E-2</v>
      </c>
      <c r="C47">
        <v>-9.6961779309189607E-4</v>
      </c>
      <c r="D47">
        <v>-2.6909866625381054E-3</v>
      </c>
      <c r="E47">
        <v>7.930998328068246E-4</v>
      </c>
      <c r="F47">
        <v>-2.7949168192073523E-3</v>
      </c>
      <c r="G47" s="16">
        <f>LN('^GSPC (8)'!E44/'^GSPC (8)'!E43)</f>
        <v>-1.0827863781683815E-3</v>
      </c>
      <c r="I47">
        <f t="shared" si="3"/>
        <v>-5.4432297455394175E-3</v>
      </c>
      <c r="J47">
        <f t="shared" si="4"/>
        <v>-6.8203248410963853E-3</v>
      </c>
      <c r="K47">
        <f t="shared" si="5"/>
        <v>-4.0330556448204408E-3</v>
      </c>
      <c r="L47">
        <f t="shared" si="6"/>
        <v>-6.903468966431783E-3</v>
      </c>
      <c r="M47">
        <f t="shared" si="2"/>
        <v>-1.0827863781683815E-3</v>
      </c>
    </row>
    <row r="48" spans="2:13" x14ac:dyDescent="0.25">
      <c r="B48">
        <v>-1.7739947795211763E-2</v>
      </c>
      <c r="C48">
        <v>-4.0051383039376416E-3</v>
      </c>
      <c r="D48">
        <v>3.8845409671666264E-3</v>
      </c>
      <c r="E48">
        <v>-1.5714799358109044E-2</v>
      </c>
      <c r="F48">
        <v>-9.7307516201431923E-2</v>
      </c>
      <c r="G48" s="16">
        <f>LN('^GSPC (8)'!E45/'^GSPC (8)'!E44)</f>
        <v>4.188992952173622E-4</v>
      </c>
      <c r="I48">
        <f t="shared" si="3"/>
        <v>-6.7521002021924664E-3</v>
      </c>
      <c r="J48">
        <f t="shared" si="4"/>
        <v>-4.4035678530905155E-4</v>
      </c>
      <c r="K48">
        <f t="shared" si="5"/>
        <v>-1.6119829045529589E-2</v>
      </c>
      <c r="L48">
        <f t="shared" si="6"/>
        <v>-8.13940025201879E-2</v>
      </c>
      <c r="M48">
        <f t="shared" si="2"/>
        <v>4.188992952173622E-4</v>
      </c>
    </row>
    <row r="49" spans="2:13" x14ac:dyDescent="0.25">
      <c r="B49">
        <v>-2.9581813756038387E-2</v>
      </c>
      <c r="C49">
        <v>-8.1889101414279776E-3</v>
      </c>
      <c r="D49">
        <v>-9.8906249076161027E-3</v>
      </c>
      <c r="E49">
        <v>-9.4403395785464996E-3</v>
      </c>
      <c r="F49">
        <v>9.6064221240537446E-3</v>
      </c>
      <c r="G49" s="16">
        <f>LN('^GSPC (8)'!E46/'^GSPC (8)'!E45)</f>
        <v>1.4922501063708675E-3</v>
      </c>
      <c r="I49">
        <f t="shared" si="3"/>
        <v>-1.246749086435006E-2</v>
      </c>
      <c r="J49">
        <f t="shared" si="4"/>
        <v>-1.382886267730056E-2</v>
      </c>
      <c r="K49">
        <f t="shared" si="5"/>
        <v>-1.3468634414044878E-2</v>
      </c>
      <c r="L49">
        <f t="shared" si="6"/>
        <v>1.7687749480353185E-3</v>
      </c>
      <c r="M49">
        <f t="shared" si="2"/>
        <v>1.4922501063708675E-3</v>
      </c>
    </row>
    <row r="50" spans="2:13" x14ac:dyDescent="0.25">
      <c r="B50">
        <v>1.6455824077020089E-2</v>
      </c>
      <c r="C50">
        <v>4.0144869249602588E-3</v>
      </c>
      <c r="D50">
        <v>1.2041542332743382E-3</v>
      </c>
      <c r="E50">
        <v>9.9771082441451227E-3</v>
      </c>
      <c r="F50">
        <v>2.8660872330081914E-2</v>
      </c>
      <c r="G50" s="16">
        <f>LN('^GSPC (8)'!E47/'^GSPC (8)'!E46)</f>
        <v>1.0174652215321359E-3</v>
      </c>
      <c r="I50">
        <f t="shared" si="3"/>
        <v>6.502754355372225E-3</v>
      </c>
      <c r="J50">
        <f t="shared" si="4"/>
        <v>4.2544882020234889E-3</v>
      </c>
      <c r="K50">
        <f t="shared" si="5"/>
        <v>1.1272851410720116E-2</v>
      </c>
      <c r="L50">
        <f t="shared" si="6"/>
        <v>2.621986267946955E-2</v>
      </c>
      <c r="M50">
        <f t="shared" si="2"/>
        <v>1.0174652215321359E-3</v>
      </c>
    </row>
    <row r="51" spans="2:13" x14ac:dyDescent="0.25">
      <c r="B51">
        <v>-2.0414161427000851E-2</v>
      </c>
      <c r="C51">
        <v>-4.2511483120915685E-3</v>
      </c>
      <c r="D51">
        <v>-1.8067453934188292E-3</v>
      </c>
      <c r="E51">
        <v>-1.1604502104060955E-2</v>
      </c>
      <c r="F51">
        <v>-2.8463730318968875E-2</v>
      </c>
      <c r="G51" s="16">
        <f>LN('^GSPC (8)'!E48/'^GSPC (8)'!E47)</f>
        <v>-2.581705936709556E-3</v>
      </c>
      <c r="I51">
        <f t="shared" si="3"/>
        <v>-7.4837509350734258E-3</v>
      </c>
      <c r="J51">
        <f t="shared" si="4"/>
        <v>-5.5282286001352337E-3</v>
      </c>
      <c r="K51">
        <f t="shared" si="5"/>
        <v>-1.3366433968648934E-2</v>
      </c>
      <c r="L51">
        <f t="shared" si="6"/>
        <v>-2.6853816540575271E-2</v>
      </c>
      <c r="M51">
        <f t="shared" si="2"/>
        <v>-2.581705936709556E-3</v>
      </c>
    </row>
    <row r="52" spans="2:13" x14ac:dyDescent="0.25">
      <c r="B52">
        <v>2.6097514510552686E-2</v>
      </c>
      <c r="C52">
        <v>9.4694121765469472E-3</v>
      </c>
      <c r="D52">
        <v>1.608447531581006E-2</v>
      </c>
      <c r="E52">
        <v>1.5888310529231401E-2</v>
      </c>
      <c r="F52">
        <v>1.2826317459847483E-2</v>
      </c>
      <c r="G52" s="16">
        <f>LN('^GSPC (8)'!E49/'^GSPC (8)'!E48)</f>
        <v>1.3581210931325458E-2</v>
      </c>
      <c r="I52">
        <f t="shared" si="3"/>
        <v>1.2795032643348095E-2</v>
      </c>
      <c r="J52">
        <f t="shared" si="4"/>
        <v>1.8087083154758585E-2</v>
      </c>
      <c r="K52">
        <f t="shared" si="5"/>
        <v>1.793015132549566E-2</v>
      </c>
      <c r="L52">
        <f t="shared" si="6"/>
        <v>1.5480556869988525E-2</v>
      </c>
      <c r="M52">
        <f t="shared" si="2"/>
        <v>1.3581210931325458E-2</v>
      </c>
    </row>
    <row r="53" spans="2:13" x14ac:dyDescent="0.25">
      <c r="B53">
        <v>-2.0560282095726641E-2</v>
      </c>
      <c r="C53">
        <v>-4.900207837611914E-3</v>
      </c>
      <c r="D53">
        <v>-7.6810645194306049E-3</v>
      </c>
      <c r="E53">
        <v>8.7777663948593876E-3</v>
      </c>
      <c r="F53">
        <v>-3.7568231618813445E-2</v>
      </c>
      <c r="G53" s="16">
        <f>LN('^GSPC (8)'!E50/'^GSPC (8)'!E49)</f>
        <v>-5.8771169457121526E-3</v>
      </c>
      <c r="I53">
        <f t="shared" si="3"/>
        <v>-8.0322226892348587E-3</v>
      </c>
      <c r="J53">
        <f t="shared" si="4"/>
        <v>-1.0256908034689812E-2</v>
      </c>
      <c r="K53">
        <f t="shared" si="5"/>
        <v>2.9101566967421827E-3</v>
      </c>
      <c r="L53">
        <f t="shared" si="6"/>
        <v>-3.4166641714196082E-2</v>
      </c>
      <c r="M53">
        <f t="shared" si="2"/>
        <v>-5.8771169457121526E-3</v>
      </c>
    </row>
    <row r="54" spans="2:13" x14ac:dyDescent="0.25">
      <c r="B54">
        <v>2.6723655405033506E-2</v>
      </c>
      <c r="C54">
        <v>1.1420271110502971E-3</v>
      </c>
      <c r="D54">
        <v>-8.9699512667074154E-4</v>
      </c>
      <c r="E54">
        <v>1.2370259397124501E-2</v>
      </c>
      <c r="F54">
        <v>-5.774214493469953E-3</v>
      </c>
      <c r="G54" s="16">
        <f>LN('^GSPC (8)'!E51/'^GSPC (8)'!E50)</f>
        <v>5.0375023737784424E-4</v>
      </c>
      <c r="I54">
        <f t="shared" si="3"/>
        <v>6.2583527698469397E-3</v>
      </c>
      <c r="J54">
        <f t="shared" si="4"/>
        <v>4.6271349796701087E-3</v>
      </c>
      <c r="K54">
        <f t="shared" si="5"/>
        <v>1.5240938598706304E-2</v>
      </c>
      <c r="L54">
        <f t="shared" si="6"/>
        <v>7.253594862307389E-4</v>
      </c>
      <c r="M54">
        <f t="shared" si="2"/>
        <v>5.0375023737784424E-4</v>
      </c>
    </row>
    <row r="55" spans="2:13" x14ac:dyDescent="0.25">
      <c r="B55">
        <v>-1.860521343267247E-2</v>
      </c>
      <c r="C55">
        <v>-3.8550466775828943E-3</v>
      </c>
      <c r="D55">
        <v>-4.4971445751550206E-3</v>
      </c>
      <c r="E55">
        <v>-8.40561818007797E-3</v>
      </c>
      <c r="F55">
        <v>-7.7512066588513069E-3</v>
      </c>
      <c r="G55" s="16">
        <f>LN('^GSPC (8)'!E52/'^GSPC (8)'!E51)</f>
        <v>-3.2826225138571038E-3</v>
      </c>
      <c r="I55">
        <f t="shared" si="3"/>
        <v>-6.8050800286008099E-3</v>
      </c>
      <c r="J55">
        <f t="shared" si="4"/>
        <v>-7.3187583466585108E-3</v>
      </c>
      <c r="K55">
        <f t="shared" si="5"/>
        <v>-1.0445537230596869E-2</v>
      </c>
      <c r="L55">
        <f t="shared" si="6"/>
        <v>-9.9220080136155388E-3</v>
      </c>
      <c r="M55">
        <f t="shared" si="2"/>
        <v>-3.2826225138571038E-3</v>
      </c>
    </row>
    <row r="56" spans="2:13" x14ac:dyDescent="0.25">
      <c r="B56">
        <v>-4.7058910374128396E-3</v>
      </c>
      <c r="C56">
        <v>-6.9709862420996166E-4</v>
      </c>
      <c r="D56">
        <v>-3.7329204484815386E-3</v>
      </c>
      <c r="E56">
        <v>-1.0340805390219403E-2</v>
      </c>
      <c r="F56">
        <v>1.0895683593232274E-2</v>
      </c>
      <c r="G56" s="16">
        <f>LN('^GSPC (8)'!E53/'^GSPC (8)'!E52)</f>
        <v>-2.9176258949927506E-3</v>
      </c>
      <c r="I56">
        <f t="shared" si="3"/>
        <v>-1.4988571068505372E-3</v>
      </c>
      <c r="J56">
        <f t="shared" si="4"/>
        <v>-3.9275145662677991E-3</v>
      </c>
      <c r="K56">
        <f t="shared" si="5"/>
        <v>-9.2138225196580908E-3</v>
      </c>
      <c r="L56">
        <f t="shared" si="6"/>
        <v>7.7753686671032506E-3</v>
      </c>
      <c r="M56">
        <f t="shared" si="2"/>
        <v>-2.9176258949927506E-3</v>
      </c>
    </row>
    <row r="57" spans="2:13" x14ac:dyDescent="0.25">
      <c r="B57">
        <v>-4.6120801630699516E-2</v>
      </c>
      <c r="C57">
        <v>5.2813882070879429E-3</v>
      </c>
      <c r="D57">
        <v>7.2364935392770174E-4</v>
      </c>
      <c r="E57">
        <v>-6.6854106468568382E-3</v>
      </c>
      <c r="F57">
        <v>-1.8246330824993797E-3</v>
      </c>
      <c r="G57" s="16">
        <f>LN('^GSPC (8)'!E54/'^GSPC (8)'!E53)</f>
        <v>-2.2868283405635356E-3</v>
      </c>
      <c r="I57">
        <f t="shared" si="3"/>
        <v>-4.9990497604695495E-3</v>
      </c>
      <c r="J57">
        <f t="shared" si="4"/>
        <v>-8.645240842997743E-3</v>
      </c>
      <c r="K57">
        <f t="shared" si="5"/>
        <v>-1.4572488843625374E-2</v>
      </c>
      <c r="L57">
        <f t="shared" si="6"/>
        <v>-1.0683866792139408E-2</v>
      </c>
      <c r="M57">
        <f t="shared" si="2"/>
        <v>-2.2868283405635356E-3</v>
      </c>
    </row>
    <row r="58" spans="2:13" x14ac:dyDescent="0.25">
      <c r="B58">
        <v>-2.1357101648113851E-2</v>
      </c>
      <c r="C58">
        <v>2.9351356557625729E-3</v>
      </c>
      <c r="D58">
        <v>-9.0450779860368354E-4</v>
      </c>
      <c r="E58">
        <v>-1.1875928730637763E-2</v>
      </c>
      <c r="F58">
        <v>-2.0291222902142677E-4</v>
      </c>
      <c r="G58" s="16">
        <f>LN('^GSPC (8)'!E55/'^GSPC (8)'!E54)</f>
        <v>7.9957573185312732E-4</v>
      </c>
      <c r="I58">
        <f t="shared" si="3"/>
        <v>-1.9233118050127123E-3</v>
      </c>
      <c r="J58">
        <f t="shared" si="4"/>
        <v>-4.9950265685057178E-3</v>
      </c>
      <c r="K58">
        <f t="shared" si="5"/>
        <v>-1.3772163314132981E-2</v>
      </c>
      <c r="L58">
        <f t="shared" si="6"/>
        <v>-4.4337501128399121E-3</v>
      </c>
      <c r="M58">
        <f t="shared" si="2"/>
        <v>7.9957573185312732E-4</v>
      </c>
    </row>
    <row r="59" spans="2:13" x14ac:dyDescent="0.25">
      <c r="B59">
        <v>-8.4136875702548125E-4</v>
      </c>
      <c r="C59">
        <v>-6.3323444827561518E-4</v>
      </c>
      <c r="D59">
        <v>9.3079185949832884E-3</v>
      </c>
      <c r="E59">
        <v>0</v>
      </c>
      <c r="F59">
        <v>5.8687003232500961E-3</v>
      </c>
      <c r="G59" s="16">
        <f>LN('^GSPC (8)'!E56/'^GSPC (8)'!E55)</f>
        <v>3.2633399300272393E-3</v>
      </c>
      <c r="I59">
        <f t="shared" si="3"/>
        <v>-6.7486131002558844E-4</v>
      </c>
      <c r="J59">
        <f t="shared" si="4"/>
        <v>7.2780611245815349E-3</v>
      </c>
      <c r="K59">
        <f t="shared" si="5"/>
        <v>-1.6827375140509627E-4</v>
      </c>
      <c r="L59">
        <f t="shared" si="6"/>
        <v>4.5266865071949807E-3</v>
      </c>
      <c r="M59">
        <f t="shared" si="2"/>
        <v>3.2633399300272393E-3</v>
      </c>
    </row>
    <row r="60" spans="2:13" x14ac:dyDescent="0.25">
      <c r="B60">
        <v>2.0550626033359543E-2</v>
      </c>
      <c r="C60">
        <v>2.495540311393706E-3</v>
      </c>
      <c r="D60">
        <v>1.5421420685107858E-2</v>
      </c>
      <c r="E60">
        <v>1.0854003632017192E-3</v>
      </c>
      <c r="F60">
        <v>2.7169855448863588E-2</v>
      </c>
      <c r="G60" s="16">
        <f>LN('^GSPC (8)'!E57/'^GSPC (8)'!E56)</f>
        <v>3.6656559936696162E-4</v>
      </c>
      <c r="I60">
        <f t="shared" si="3"/>
        <v>6.1065574557868738E-3</v>
      </c>
      <c r="J60">
        <f t="shared" si="4"/>
        <v>1.6447261754758195E-2</v>
      </c>
      <c r="K60">
        <f t="shared" si="5"/>
        <v>4.9784454972332838E-3</v>
      </c>
      <c r="L60">
        <f t="shared" si="6"/>
        <v>2.584600956576278E-2</v>
      </c>
      <c r="M60">
        <f t="shared" si="2"/>
        <v>3.6656559936696162E-4</v>
      </c>
    </row>
    <row r="61" spans="2:13" x14ac:dyDescent="0.25">
      <c r="B61">
        <v>-6.3421966477996529E-3</v>
      </c>
      <c r="C61">
        <v>-2.413420184066992E-3</v>
      </c>
      <c r="D61">
        <v>-4.7197727733515717E-3</v>
      </c>
      <c r="E61">
        <v>2.4380345934749696E-3</v>
      </c>
      <c r="F61">
        <v>-6.8751170052029837E-4</v>
      </c>
      <c r="G61" s="16">
        <f>LN('^GSPC (8)'!E58/'^GSPC (8)'!E57)</f>
        <v>-3.3847491786320912E-3</v>
      </c>
      <c r="I61">
        <f t="shared" si="3"/>
        <v>-3.1991754768135243E-3</v>
      </c>
      <c r="J61">
        <f t="shared" si="4"/>
        <v>-5.0442575482411885E-3</v>
      </c>
      <c r="K61">
        <f t="shared" si="5"/>
        <v>6.8198834522004517E-4</v>
      </c>
      <c r="L61">
        <f t="shared" si="6"/>
        <v>-1.8184486899761694E-3</v>
      </c>
      <c r="M61">
        <f t="shared" si="2"/>
        <v>-3.3847491786320912E-3</v>
      </c>
    </row>
    <row r="62" spans="2:13" x14ac:dyDescent="0.25">
      <c r="B62">
        <v>4.8855943468400505E-2</v>
      </c>
      <c r="C62">
        <v>5.1590971534208954E-4</v>
      </c>
      <c r="D62">
        <v>8.8313205363952756E-3</v>
      </c>
      <c r="E62">
        <v>3.5111717842933421E-3</v>
      </c>
      <c r="F62">
        <v>7.5369024368379563E-3</v>
      </c>
      <c r="G62" s="16">
        <f>LN('^GSPC (8)'!E59/'^GSPC (8)'!E58)</f>
        <v>8.3398792956066378E-3</v>
      </c>
      <c r="I62">
        <f t="shared" si="3"/>
        <v>1.0183916465953773E-2</v>
      </c>
      <c r="J62">
        <f t="shared" si="4"/>
        <v>1.6836245122796321E-2</v>
      </c>
      <c r="K62">
        <f t="shared" si="5"/>
        <v>1.2580126121114775E-2</v>
      </c>
      <c r="L62">
        <f t="shared" si="6"/>
        <v>1.5800710643150466E-2</v>
      </c>
      <c r="M62">
        <f t="shared" si="2"/>
        <v>8.3398792956066378E-3</v>
      </c>
    </row>
    <row r="63" spans="2:13" x14ac:dyDescent="0.25">
      <c r="B63">
        <v>-1.3180178699639692E-3</v>
      </c>
      <c r="C63">
        <v>5.2744334245271218E-4</v>
      </c>
      <c r="D63">
        <v>3.5109456779250114E-3</v>
      </c>
      <c r="E63">
        <v>-2.6959686641398389E-4</v>
      </c>
      <c r="F63">
        <v>1.2211772166775483E-2</v>
      </c>
      <c r="G63" s="16">
        <f>LN('^GSPC (8)'!E60/'^GSPC (8)'!E59)</f>
        <v>-1.6280348187074486E-3</v>
      </c>
      <c r="I63">
        <f t="shared" si="3"/>
        <v>1.5835109996937592E-4</v>
      </c>
      <c r="J63">
        <f t="shared" si="4"/>
        <v>2.5451529683472155E-3</v>
      </c>
      <c r="K63">
        <f t="shared" si="5"/>
        <v>-4.7928106712398098E-4</v>
      </c>
      <c r="L63">
        <f t="shared" si="6"/>
        <v>9.505814159427594E-3</v>
      </c>
      <c r="M63">
        <f t="shared" si="2"/>
        <v>-1.6280348187074486E-3</v>
      </c>
    </row>
    <row r="64" spans="2:13" x14ac:dyDescent="0.25">
      <c r="B64">
        <v>7.0968887693582091E-3</v>
      </c>
      <c r="C64">
        <v>-1.3014781577888983E-3</v>
      </c>
      <c r="D64">
        <v>8.7234630337780505E-3</v>
      </c>
      <c r="E64">
        <v>-2.0433893351054319E-2</v>
      </c>
      <c r="F64">
        <v>2.1536967578191717E-2</v>
      </c>
      <c r="G64" s="16">
        <f>LN('^GSPC (8)'!E61/'^GSPC (8)'!E60)</f>
        <v>-1.3151793429673527E-3</v>
      </c>
      <c r="I64">
        <f t="shared" si="3"/>
        <v>3.7819522764052319E-4</v>
      </c>
      <c r="J64">
        <f t="shared" si="4"/>
        <v>8.3981481808940821E-3</v>
      </c>
      <c r="K64">
        <f t="shared" si="5"/>
        <v>-1.4927736926971816E-2</v>
      </c>
      <c r="L64">
        <f t="shared" si="6"/>
        <v>1.8648951816425015E-2</v>
      </c>
      <c r="M64">
        <f t="shared" si="2"/>
        <v>-1.3151793429673527E-3</v>
      </c>
    </row>
    <row r="65" spans="2:13" x14ac:dyDescent="0.25">
      <c r="B65">
        <v>7.0469036618534125E-3</v>
      </c>
      <c r="C65">
        <v>5.4525702398613733E-3</v>
      </c>
      <c r="D65">
        <v>1.2152427640651432E-3</v>
      </c>
      <c r="E65">
        <v>-1.7213167681034792E-2</v>
      </c>
      <c r="F65">
        <v>3.1368543041716546E-2</v>
      </c>
      <c r="G65" s="16">
        <f>LN('^GSPC (8)'!E62/'^GSPC (8)'!E61)</f>
        <v>-2.0119159552997494E-3</v>
      </c>
      <c r="I65">
        <f t="shared" si="3"/>
        <v>5.7714369242597811E-3</v>
      </c>
      <c r="J65">
        <f t="shared" si="4"/>
        <v>2.3815749436227971E-3</v>
      </c>
      <c r="K65">
        <f t="shared" si="5"/>
        <v>-1.2361153412457151E-2</v>
      </c>
      <c r="L65">
        <f t="shared" si="6"/>
        <v>2.650421516574392E-2</v>
      </c>
      <c r="M65">
        <f t="shared" si="2"/>
        <v>-2.0119159552997494E-3</v>
      </c>
    </row>
    <row r="66" spans="2:13" x14ac:dyDescent="0.25">
      <c r="B66">
        <v>-3.9522502242248972E-2</v>
      </c>
      <c r="C66">
        <v>-1.6198686292000344E-2</v>
      </c>
      <c r="D66">
        <v>-9.3548809637415183E-3</v>
      </c>
      <c r="E66">
        <v>-3.3023212332877937E-2</v>
      </c>
      <c r="F66">
        <v>-3.2878081935602058E-2</v>
      </c>
      <c r="G66" s="16">
        <f>LN('^GSPC (8)'!E63/'^GSPC (8)'!E62)</f>
        <v>-1.2485594515205749E-2</v>
      </c>
      <c r="I66">
        <f t="shared" si="3"/>
        <v>-2.0863449482050073E-2</v>
      </c>
      <c r="J66">
        <f t="shared" si="4"/>
        <v>-1.538840521944301E-2</v>
      </c>
      <c r="K66">
        <f t="shared" si="5"/>
        <v>-3.4323070314752145E-2</v>
      </c>
      <c r="L66">
        <f t="shared" si="6"/>
        <v>-3.4206965996931439E-2</v>
      </c>
      <c r="M66">
        <f t="shared" si="2"/>
        <v>-1.2485594515205749E-2</v>
      </c>
    </row>
    <row r="67" spans="2:13" x14ac:dyDescent="0.25">
      <c r="B67">
        <v>2.9717974454348383E-3</v>
      </c>
      <c r="C67">
        <v>5.7471936289666976E-3</v>
      </c>
      <c r="D67">
        <v>0</v>
      </c>
      <c r="E67">
        <v>-4.641725904164307E-3</v>
      </c>
      <c r="F67">
        <v>2.0189450691580988E-2</v>
      </c>
      <c r="G67" s="16">
        <f>LN('^GSPC (8)'!E64/'^GSPC (8)'!E63)</f>
        <v>1.8881025742991701E-3</v>
      </c>
      <c r="I67">
        <f t="shared" si="3"/>
        <v>5.1921143922603261E-3</v>
      </c>
      <c r="J67">
        <f t="shared" si="4"/>
        <v>5.9435948908696768E-4</v>
      </c>
      <c r="K67">
        <f t="shared" si="5"/>
        <v>-3.119021234244478E-3</v>
      </c>
      <c r="L67">
        <f t="shared" si="6"/>
        <v>1.6745920042351758E-2</v>
      </c>
      <c r="M67">
        <f t="shared" si="2"/>
        <v>1.8881025742991701E-3</v>
      </c>
    </row>
    <row r="68" spans="2:13" x14ac:dyDescent="0.25">
      <c r="B68">
        <v>-6.7668413577091141E-3</v>
      </c>
      <c r="C68">
        <v>-8.0214343799560892E-4</v>
      </c>
      <c r="D68">
        <v>5.8207965809274655E-3</v>
      </c>
      <c r="E68">
        <v>-3.7873608470980597E-3</v>
      </c>
      <c r="F68">
        <v>-9.1096002540514091E-3</v>
      </c>
      <c r="G68" s="16">
        <f>LN('^GSPC (8)'!E65/'^GSPC (8)'!E64)</f>
        <v>-1.0608320450020078E-3</v>
      </c>
      <c r="I68">
        <f t="shared" si="3"/>
        <v>-1.99508302193831E-3</v>
      </c>
      <c r="J68">
        <f t="shared" si="4"/>
        <v>3.3032689932001496E-3</v>
      </c>
      <c r="K68">
        <f t="shared" si="5"/>
        <v>-4.3832569492202704E-3</v>
      </c>
      <c r="L68">
        <f t="shared" si="6"/>
        <v>-8.6410484747829509E-3</v>
      </c>
      <c r="M68">
        <f t="shared" si="2"/>
        <v>-1.0608320450020078E-3</v>
      </c>
    </row>
    <row r="69" spans="2:13" x14ac:dyDescent="0.25">
      <c r="B69">
        <v>-8.4550349169002295E-3</v>
      </c>
      <c r="C69">
        <v>-2.090999539717679E-3</v>
      </c>
      <c r="D69">
        <v>3.8810833354402234E-3</v>
      </c>
      <c r="E69">
        <v>8.7185383521835892E-3</v>
      </c>
      <c r="F69">
        <v>3.5421830969612992E-3</v>
      </c>
      <c r="G69" s="16">
        <f>LN('^GSPC (8)'!E66/'^GSPC (8)'!E65)</f>
        <v>-8.4435244056040287E-4</v>
      </c>
      <c r="I69">
        <f t="shared" si="3"/>
        <v>-3.3638066151541893E-3</v>
      </c>
      <c r="J69">
        <f t="shared" si="4"/>
        <v>1.4138596849721328E-3</v>
      </c>
      <c r="K69">
        <f t="shared" si="5"/>
        <v>5.2838236983668262E-3</v>
      </c>
      <c r="L69">
        <f t="shared" si="6"/>
        <v>1.1427394941889938E-3</v>
      </c>
      <c r="M69">
        <f t="shared" si="2"/>
        <v>-8.4435244056040287E-4</v>
      </c>
    </row>
    <row r="70" spans="2:13" x14ac:dyDescent="0.25">
      <c r="B70">
        <v>-1.8800553752024735E-2</v>
      </c>
      <c r="C70">
        <v>1.4299229059935371E-3</v>
      </c>
      <c r="D70">
        <v>1.3287692590107426E-3</v>
      </c>
      <c r="E70">
        <v>4.3308281925138591E-3</v>
      </c>
      <c r="F70">
        <v>7.2316187246149969E-3</v>
      </c>
      <c r="G70" s="16">
        <f>LN('^GSPC (8)'!E67/'^GSPC (8)'!E66)</f>
        <v>-1.0201073391556828E-3</v>
      </c>
      <c r="I70">
        <f t="shared" si="3"/>
        <v>-2.6161724256101174E-3</v>
      </c>
      <c r="J70">
        <f t="shared" si="4"/>
        <v>-2.6970953431963529E-3</v>
      </c>
      <c r="K70">
        <f t="shared" si="5"/>
        <v>-2.9544819639385975E-4</v>
      </c>
      <c r="L70">
        <f t="shared" si="6"/>
        <v>2.0251842292870505E-3</v>
      </c>
      <c r="M70">
        <f t="shared" ref="M70:M133" si="16">G70</f>
        <v>-1.0201073391556828E-3</v>
      </c>
    </row>
    <row r="71" spans="2:13" x14ac:dyDescent="0.25">
      <c r="B71">
        <v>1.934822629642325E-2</v>
      </c>
      <c r="C71">
        <v>1.0782210565898492E-2</v>
      </c>
      <c r="D71">
        <v>6.3309563976405034E-3</v>
      </c>
      <c r="E71">
        <v>2.4193637703634772E-2</v>
      </c>
      <c r="F71">
        <v>-5.186618969983188E-3</v>
      </c>
      <c r="G71" s="16">
        <f>LN('^GSPC (8)'!E68/'^GSPC (8)'!E67)</f>
        <v>7.2253086305444176E-3</v>
      </c>
      <c r="I71">
        <f t="shared" ref="I71:I134" si="17">$M$2*B71+$N$2*C71</f>
        <v>1.2495413712003444E-2</v>
      </c>
      <c r="J71">
        <f t="shared" ref="J71:J134" si="18">$M$2*B71+$N$2*D71</f>
        <v>8.9344103773970531E-3</v>
      </c>
      <c r="K71">
        <f t="shared" ref="K71:K134" si="19">$M$2*B71+$N$2*E71</f>
        <v>2.3224555422192469E-2</v>
      </c>
      <c r="L71">
        <f t="shared" ref="L71:L134" si="20">$M$2*B71+$N$2*F71</f>
        <v>-2.7964991670190046E-4</v>
      </c>
      <c r="M71">
        <f t="shared" si="16"/>
        <v>7.2253086305444176E-3</v>
      </c>
    </row>
    <row r="72" spans="2:13" x14ac:dyDescent="0.25">
      <c r="B72">
        <v>9.8066710685364537E-3</v>
      </c>
      <c r="C72">
        <v>2.1176073232897899E-2</v>
      </c>
      <c r="D72">
        <v>2.8676323979000582E-4</v>
      </c>
      <c r="E72">
        <v>-5.6258790337339977E-4</v>
      </c>
      <c r="F72">
        <v>-3.2554184287000572E-3</v>
      </c>
      <c r="G72" s="16">
        <f>LN('^GSPC (8)'!E69/'^GSPC (8)'!E68)</f>
        <v>1.0847364356112272E-3</v>
      </c>
      <c r="I72">
        <f t="shared" si="17"/>
        <v>1.890219280002561E-2</v>
      </c>
      <c r="J72">
        <f t="shared" si="18"/>
        <v>2.1907448055392955E-3</v>
      </c>
      <c r="K72">
        <f t="shared" si="19"/>
        <v>1.5112638910085711E-3</v>
      </c>
      <c r="L72">
        <f t="shared" si="20"/>
        <v>-6.4300052925275481E-4</v>
      </c>
      <c r="M72">
        <f t="shared" si="16"/>
        <v>1.0847364356112272E-3</v>
      </c>
    </row>
    <row r="73" spans="2:13" x14ac:dyDescent="0.25">
      <c r="B73">
        <v>2.7112074605542785E-4</v>
      </c>
      <c r="C73">
        <v>2.3077249234602672E-3</v>
      </c>
      <c r="D73">
        <v>-3.159560471874435E-3</v>
      </c>
      <c r="E73">
        <v>-3.6645847400025959E-3</v>
      </c>
      <c r="F73">
        <v>1.9009578785500393E-2</v>
      </c>
      <c r="G73" s="16">
        <f>LN('^GSPC (8)'!E70/'^GSPC (8)'!E69)</f>
        <v>2.9308110038477526E-3</v>
      </c>
      <c r="I73">
        <f t="shared" si="17"/>
        <v>1.9004040879792995E-3</v>
      </c>
      <c r="J73">
        <f t="shared" si="18"/>
        <v>-2.4734242282884625E-3</v>
      </c>
      <c r="K73">
        <f t="shared" si="19"/>
        <v>-2.8774436427909914E-3</v>
      </c>
      <c r="L73">
        <f t="shared" si="20"/>
        <v>1.52618871776114E-2</v>
      </c>
      <c r="M73">
        <f t="shared" si="16"/>
        <v>2.9308110038477526E-3</v>
      </c>
    </row>
    <row r="74" spans="2:13" x14ac:dyDescent="0.25">
      <c r="B74">
        <v>-1.5843051513929503E-2</v>
      </c>
      <c r="C74">
        <v>1.1572046646048755E-2</v>
      </c>
      <c r="D74">
        <v>-9.7849934411221406E-4</v>
      </c>
      <c r="E74">
        <v>-1.4130000738270497E-3</v>
      </c>
      <c r="F74">
        <v>-4.3054341750620945E-3</v>
      </c>
      <c r="G74" s="16">
        <f>LN('^GSPC (8)'!E71/'^GSPC (8)'!E70)</f>
        <v>-2.2575939841710303E-3</v>
      </c>
      <c r="I74">
        <f t="shared" si="17"/>
        <v>6.0890270140531028E-3</v>
      </c>
      <c r="J74">
        <f t="shared" si="18"/>
        <v>-3.9514097780756728E-3</v>
      </c>
      <c r="K74">
        <f t="shared" si="19"/>
        <v>-4.2990103618475405E-3</v>
      </c>
      <c r="L74">
        <f t="shared" si="20"/>
        <v>-6.6129576428355773E-3</v>
      </c>
      <c r="M74">
        <f t="shared" si="16"/>
        <v>-2.2575939841710303E-3</v>
      </c>
    </row>
    <row r="75" spans="2:13" x14ac:dyDescent="0.25">
      <c r="B75">
        <v>3.2984912162937322E-3</v>
      </c>
      <c r="C75">
        <v>5.5904445629753746E-3</v>
      </c>
      <c r="D75">
        <v>-2.3064646589290878E-3</v>
      </c>
      <c r="E75">
        <v>-3.4233258453661493E-2</v>
      </c>
      <c r="F75">
        <v>-5.061931636770203E-3</v>
      </c>
      <c r="G75" s="16">
        <f>LN('^GSPC (8)'!E72/'^GSPC (8)'!E71)</f>
        <v>-1.6434753872949851E-3</v>
      </c>
      <c r="I75">
        <f t="shared" si="17"/>
        <v>5.1320538936390466E-3</v>
      </c>
      <c r="J75">
        <f t="shared" si="18"/>
        <v>-1.1854734838845239E-3</v>
      </c>
      <c r="K75">
        <f t="shared" si="19"/>
        <v>-2.672690851967045E-2</v>
      </c>
      <c r="L75">
        <f t="shared" si="20"/>
        <v>-3.389847066157416E-3</v>
      </c>
      <c r="M75">
        <f t="shared" si="16"/>
        <v>-1.6434753872949851E-3</v>
      </c>
    </row>
    <row r="76" spans="2:13" x14ac:dyDescent="0.25">
      <c r="B76">
        <v>1.145993442197042E-2</v>
      </c>
      <c r="C76">
        <v>1.7038354695722291E-2</v>
      </c>
      <c r="D76">
        <v>-5.441087746534793E-3</v>
      </c>
      <c r="E76">
        <v>2.9223282901939132E-3</v>
      </c>
      <c r="F76">
        <v>-7.2703629127735675E-2</v>
      </c>
      <c r="G76" s="16">
        <f>LN('^GSPC (8)'!E73/'^GSPC (8)'!E72)</f>
        <v>5.5936598195100253E-4</v>
      </c>
      <c r="I76">
        <f t="shared" si="17"/>
        <v>1.5922670640971918E-2</v>
      </c>
      <c r="J76">
        <f t="shared" si="18"/>
        <v>-2.0608833128337506E-3</v>
      </c>
      <c r="K76">
        <f t="shared" si="19"/>
        <v>4.629849516549215E-3</v>
      </c>
      <c r="L76">
        <f t="shared" si="20"/>
        <v>-5.5870916417794458E-2</v>
      </c>
      <c r="M76">
        <f t="shared" si="16"/>
        <v>5.5936598195100253E-4</v>
      </c>
    </row>
    <row r="77" spans="2:13" x14ac:dyDescent="0.25">
      <c r="B77">
        <v>7.0289016069876734E-3</v>
      </c>
      <c r="C77">
        <v>2.6980892393303701E-3</v>
      </c>
      <c r="D77">
        <v>5.8039989569201407E-5</v>
      </c>
      <c r="E77">
        <v>-7.9098112703561256E-3</v>
      </c>
      <c r="F77">
        <v>-7.4697823297599419E-3</v>
      </c>
      <c r="G77" s="16">
        <f>LN('^GSPC (8)'!E74/'^GSPC (8)'!E73)</f>
        <v>-3.0595368382266273E-3</v>
      </c>
      <c r="I77">
        <f t="shared" si="17"/>
        <v>3.5642517128618312E-3</v>
      </c>
      <c r="J77">
        <f t="shared" si="18"/>
        <v>1.4522123130528959E-3</v>
      </c>
      <c r="K77">
        <f t="shared" si="19"/>
        <v>-4.9220686948873655E-3</v>
      </c>
      <c r="L77">
        <f t="shared" si="20"/>
        <v>-4.5700455424104187E-3</v>
      </c>
      <c r="M77">
        <f t="shared" si="16"/>
        <v>-3.0595368382266273E-3</v>
      </c>
    </row>
    <row r="78" spans="2:13" x14ac:dyDescent="0.25">
      <c r="B78">
        <v>1.0770329672933087E-3</v>
      </c>
      <c r="C78">
        <v>-1.2171253447916568E-2</v>
      </c>
      <c r="D78">
        <v>-6.9889041903842134E-3</v>
      </c>
      <c r="E78">
        <v>4.6948443042076635E-3</v>
      </c>
      <c r="F78">
        <v>7.2713403334673877E-3</v>
      </c>
      <c r="G78" s="16">
        <f>LN('^GSPC (8)'!E75/'^GSPC (8)'!E74)</f>
        <v>1.9276502673643437E-3</v>
      </c>
      <c r="I78">
        <f t="shared" si="17"/>
        <v>-9.5215961648745934E-3</v>
      </c>
      <c r="J78">
        <f t="shared" si="18"/>
        <v>-5.3757167588487087E-3</v>
      </c>
      <c r="K78">
        <f t="shared" si="19"/>
        <v>3.9712820368247928E-3</v>
      </c>
      <c r="L78">
        <f t="shared" si="20"/>
        <v>6.0324788602325726E-3</v>
      </c>
      <c r="M78">
        <f t="shared" si="16"/>
        <v>1.9276502673643437E-3</v>
      </c>
    </row>
    <row r="79" spans="2:13" x14ac:dyDescent="0.25">
      <c r="B79">
        <v>-5.1261139481387514E-3</v>
      </c>
      <c r="C79">
        <v>-3.7922193336413462E-3</v>
      </c>
      <c r="D79">
        <v>5.2462956094865634E-3</v>
      </c>
      <c r="E79">
        <v>-1.3260869339187891E-2</v>
      </c>
      <c r="F79">
        <v>-4.2766984618174686E-3</v>
      </c>
      <c r="G79" s="16">
        <f>LN('^GSPC (8)'!E76/'^GSPC (8)'!E75)</f>
        <v>-8.2747239006095098E-4</v>
      </c>
      <c r="I79">
        <f t="shared" si="17"/>
        <v>-4.0589982565408271E-3</v>
      </c>
      <c r="J79">
        <f t="shared" si="18"/>
        <v>3.1718136979615001E-3</v>
      </c>
      <c r="K79">
        <f t="shared" si="19"/>
        <v>-1.1633918260978064E-2</v>
      </c>
      <c r="L79">
        <f t="shared" si="20"/>
        <v>-4.4465815590817252E-3</v>
      </c>
      <c r="M79">
        <f t="shared" si="16"/>
        <v>-8.2747239006095098E-4</v>
      </c>
    </row>
    <row r="80" spans="2:13" x14ac:dyDescent="0.25">
      <c r="B80">
        <v>3.4298111740691264E-2</v>
      </c>
      <c r="C80">
        <v>1.3496889660655546E-2</v>
      </c>
      <c r="D80">
        <v>-4.6620128341313179E-3</v>
      </c>
      <c r="E80">
        <v>7.6833120290502243E-3</v>
      </c>
      <c r="F80">
        <v>-2.584702203841777E-2</v>
      </c>
      <c r="G80" s="16">
        <f>LN('^GSPC (8)'!E77/'^GSPC (8)'!E76)</f>
        <v>6.8745011591528707E-4</v>
      </c>
      <c r="I80">
        <f t="shared" si="17"/>
        <v>1.7657134076662691E-2</v>
      </c>
      <c r="J80">
        <f t="shared" si="18"/>
        <v>3.1300120808331992E-3</v>
      </c>
      <c r="K80">
        <f t="shared" si="19"/>
        <v>1.3006271971378432E-2</v>
      </c>
      <c r="L80">
        <f t="shared" si="20"/>
        <v>-1.3817995282595964E-2</v>
      </c>
      <c r="M80">
        <f t="shared" si="16"/>
        <v>6.8745011591528707E-4</v>
      </c>
    </row>
    <row r="81" spans="2:13" x14ac:dyDescent="0.25">
      <c r="B81">
        <v>3.3920712260657937E-3</v>
      </c>
      <c r="C81">
        <v>-5.1729894241291825E-3</v>
      </c>
      <c r="D81">
        <v>-2.3392407643854684E-3</v>
      </c>
      <c r="E81">
        <v>-1.4730596487949816E-3</v>
      </c>
      <c r="F81">
        <v>3.573499131773991E-3</v>
      </c>
      <c r="G81" s="16">
        <f>LN('^GSPC (8)'!E78/'^GSPC (8)'!E77)</f>
        <v>-1.4349083716841415E-3</v>
      </c>
      <c r="I81">
        <f t="shared" si="17"/>
        <v>-3.459977294090187E-3</v>
      </c>
      <c r="J81">
        <f t="shared" si="18"/>
        <v>-1.1929783662952159E-3</v>
      </c>
      <c r="K81">
        <f t="shared" si="19"/>
        <v>-5.0003347382282645E-4</v>
      </c>
      <c r="L81">
        <f t="shared" si="20"/>
        <v>3.5372135506323518E-3</v>
      </c>
      <c r="M81">
        <f t="shared" si="16"/>
        <v>-1.4349083716841415E-3</v>
      </c>
    </row>
    <row r="82" spans="2:13" x14ac:dyDescent="0.25">
      <c r="B82">
        <v>-4.8295285326852178E-2</v>
      </c>
      <c r="C82">
        <v>-6.8164827502352225E-3</v>
      </c>
      <c r="D82">
        <v>-4.6948443042076184E-3</v>
      </c>
      <c r="E82">
        <v>5.8947838088377119E-4</v>
      </c>
      <c r="F82">
        <v>-8.2895116840692902E-3</v>
      </c>
      <c r="G82" s="16">
        <f>LN('^GSPC (8)'!E79/'^GSPC (8)'!E78)</f>
        <v>-3.7670371396038606E-3</v>
      </c>
      <c r="I82">
        <f t="shared" si="17"/>
        <v>-1.5112243265558614E-2</v>
      </c>
      <c r="J82">
        <f t="shared" si="18"/>
        <v>-1.3414932508736531E-2</v>
      </c>
      <c r="K82">
        <f t="shared" si="19"/>
        <v>-9.1874743606634203E-3</v>
      </c>
      <c r="L82">
        <f t="shared" si="20"/>
        <v>-1.629066641262587E-2</v>
      </c>
      <c r="M82">
        <f t="shared" si="16"/>
        <v>-3.7670371396038606E-3</v>
      </c>
    </row>
    <row r="83" spans="2:13" x14ac:dyDescent="0.25">
      <c r="B83">
        <v>-1.3485878982706461E-2</v>
      </c>
      <c r="C83">
        <v>-1.2982379248657513E-2</v>
      </c>
      <c r="D83">
        <v>-4.7169898781387982E-3</v>
      </c>
      <c r="E83">
        <v>-1.6337806335844002E-2</v>
      </c>
      <c r="F83">
        <v>-1.8880229263515666E-2</v>
      </c>
      <c r="G83" s="16">
        <f>LN('^GSPC (8)'!E80/'^GSPC (8)'!E79)</f>
        <v>-6.8380205168596985E-3</v>
      </c>
      <c r="I83">
        <f t="shared" si="17"/>
        <v>-1.3083079195467305E-2</v>
      </c>
      <c r="J83">
        <f t="shared" si="18"/>
        <v>-6.4707676990523313E-3</v>
      </c>
      <c r="K83">
        <f t="shared" si="19"/>
        <v>-1.5767420865216493E-2</v>
      </c>
      <c r="L83">
        <f t="shared" si="20"/>
        <v>-1.7801359207353824E-2</v>
      </c>
      <c r="M83">
        <f t="shared" si="16"/>
        <v>-6.8380205168596985E-3</v>
      </c>
    </row>
    <row r="84" spans="2:13" x14ac:dyDescent="0.25">
      <c r="B84">
        <v>4.4235626459864057E-3</v>
      </c>
      <c r="C84">
        <v>1.9388747541817009E-2</v>
      </c>
      <c r="D84">
        <v>6.4801992164238336E-3</v>
      </c>
      <c r="E84">
        <v>1.5158649376976745E-2</v>
      </c>
      <c r="F84">
        <v>3.8418909141432735E-2</v>
      </c>
      <c r="G84" s="16">
        <f>LN('^GSPC (8)'!E81/'^GSPC (8)'!E80)</f>
        <v>8.5764658646826294E-3</v>
      </c>
      <c r="I84">
        <f t="shared" si="17"/>
        <v>1.6395710562650889E-2</v>
      </c>
      <c r="J84">
        <f t="shared" si="18"/>
        <v>6.068871902336348E-3</v>
      </c>
      <c r="K84">
        <f t="shared" si="19"/>
        <v>1.3011632030778677E-2</v>
      </c>
      <c r="L84">
        <f t="shared" si="20"/>
        <v>3.161983984234347E-2</v>
      </c>
      <c r="M84">
        <f t="shared" si="16"/>
        <v>8.5764658646826294E-3</v>
      </c>
    </row>
    <row r="85" spans="2:13" x14ac:dyDescent="0.25">
      <c r="B85">
        <v>-1.8936795340319949E-2</v>
      </c>
      <c r="C85">
        <v>1.9825775901634673E-3</v>
      </c>
      <c r="D85">
        <v>-4.7086605709935137E-3</v>
      </c>
      <c r="E85">
        <v>-6.2140456473903146E-3</v>
      </c>
      <c r="F85">
        <v>6.0445295806822459E-4</v>
      </c>
      <c r="G85" s="16">
        <f>LN('^GSPC (8)'!E82/'^GSPC (8)'!E81)</f>
        <v>-2.907603119058052E-3</v>
      </c>
      <c r="I85">
        <f t="shared" si="17"/>
        <v>-2.2012969959332163E-3</v>
      </c>
      <c r="J85">
        <f t="shared" si="18"/>
        <v>-7.5542875248588012E-3</v>
      </c>
      <c r="K85">
        <f t="shared" si="19"/>
        <v>-8.7585955859762407E-3</v>
      </c>
      <c r="L85">
        <f t="shared" si="20"/>
        <v>-3.3037967016094102E-3</v>
      </c>
      <c r="M85">
        <f t="shared" si="16"/>
        <v>-2.907603119058052E-3</v>
      </c>
    </row>
    <row r="86" spans="2:13" x14ac:dyDescent="0.25">
      <c r="B86">
        <v>-3.6614884401882934E-3</v>
      </c>
      <c r="C86">
        <v>-5.0805075456109294E-3</v>
      </c>
      <c r="D86">
        <v>1.4641549135432853E-2</v>
      </c>
      <c r="E86">
        <v>2.9639025846898278E-3</v>
      </c>
      <c r="F86">
        <v>3.9201839221326843E-3</v>
      </c>
      <c r="G86" s="16">
        <f>LN('^GSPC (8)'!E83/'^GSPC (8)'!E82)</f>
        <v>-1.7178251699592046E-3</v>
      </c>
      <c r="I86">
        <f t="shared" si="17"/>
        <v>-4.7967037245264027E-3</v>
      </c>
      <c r="J86">
        <f t="shared" si="18"/>
        <v>1.0980941620308625E-2</v>
      </c>
      <c r="K86">
        <f t="shared" si="19"/>
        <v>1.6388243797142038E-3</v>
      </c>
      <c r="L86">
        <f t="shared" si="20"/>
        <v>2.4038494496684886E-3</v>
      </c>
      <c r="M86">
        <f t="shared" si="16"/>
        <v>-1.7178251699592046E-3</v>
      </c>
    </row>
    <row r="87" spans="2:13" x14ac:dyDescent="0.25">
      <c r="B87">
        <v>1.5400080141754117E-2</v>
      </c>
      <c r="C87">
        <v>3.1755419955802264E-3</v>
      </c>
      <c r="D87">
        <v>4.0614501996465591E-3</v>
      </c>
      <c r="E87">
        <v>9.1323953176902489E-3</v>
      </c>
      <c r="F87">
        <v>1.5726431253755471E-2</v>
      </c>
      <c r="G87" s="16">
        <f>LN('^GSPC (8)'!E84/'^GSPC (8)'!E83)</f>
        <v>7.5288503559402323E-3</v>
      </c>
      <c r="I87">
        <f t="shared" si="17"/>
        <v>5.6204496248150049E-3</v>
      </c>
      <c r="J87">
        <f t="shared" si="18"/>
        <v>6.3291761880680704E-3</v>
      </c>
      <c r="K87">
        <f t="shared" si="19"/>
        <v>1.0385932282503023E-2</v>
      </c>
      <c r="L87">
        <f t="shared" si="20"/>
        <v>1.56611610313552E-2</v>
      </c>
      <c r="M87">
        <f t="shared" si="16"/>
        <v>7.5288503559402323E-3</v>
      </c>
    </row>
    <row r="88" spans="2:13" x14ac:dyDescent="0.25">
      <c r="B88">
        <v>-6.4112832850293172E-3</v>
      </c>
      <c r="C88">
        <v>-3.9209075574147823E-3</v>
      </c>
      <c r="D88">
        <v>-2.3188416187488983E-3</v>
      </c>
      <c r="E88">
        <v>-1.0316908319904148E-2</v>
      </c>
      <c r="F88">
        <v>4.1391405883000488E-3</v>
      </c>
      <c r="G88" s="16">
        <f>LN('^GSPC (8)'!E85/'^GSPC (8)'!E84)</f>
        <v>-3.039688326511295E-3</v>
      </c>
      <c r="I88">
        <f t="shared" si="17"/>
        <v>-4.4189827029376891E-3</v>
      </c>
      <c r="J88">
        <f t="shared" si="18"/>
        <v>-3.1373299520049821E-3</v>
      </c>
      <c r="K88">
        <f t="shared" si="19"/>
        <v>-9.5357833129291816E-3</v>
      </c>
      <c r="L88">
        <f t="shared" si="20"/>
        <v>2.0290558136341758E-3</v>
      </c>
      <c r="M88">
        <f t="shared" si="16"/>
        <v>-3.039688326511295E-3</v>
      </c>
    </row>
    <row r="89" spans="2:13" x14ac:dyDescent="0.25">
      <c r="B89">
        <v>1.1123641147075399E-2</v>
      </c>
      <c r="C89">
        <v>9.834230989459734E-3</v>
      </c>
      <c r="D89">
        <v>1.8971480719522583E-2</v>
      </c>
      <c r="E89">
        <v>4.7295388190083864E-3</v>
      </c>
      <c r="F89">
        <v>1.2412777452239865E-2</v>
      </c>
      <c r="G89" s="16">
        <f>LN('^GSPC (8)'!E86/'^GSPC (8)'!E85)</f>
        <v>1.0781736616292011E-2</v>
      </c>
      <c r="I89">
        <f t="shared" si="17"/>
        <v>1.0092113020982866E-2</v>
      </c>
      <c r="J89">
        <f t="shared" si="18"/>
        <v>1.7401912805033146E-2</v>
      </c>
      <c r="K89">
        <f t="shared" si="19"/>
        <v>6.0083592846217893E-3</v>
      </c>
      <c r="L89">
        <f t="shared" si="20"/>
        <v>1.2154950191206972E-2</v>
      </c>
      <c r="M89">
        <f t="shared" si="16"/>
        <v>1.0781736616292011E-2</v>
      </c>
    </row>
    <row r="90" spans="2:13" x14ac:dyDescent="0.25">
      <c r="B90">
        <v>4.9655274440496208E-3</v>
      </c>
      <c r="C90">
        <v>2.3142538100217829E-4</v>
      </c>
      <c r="D90">
        <v>-9.1146314423132626E-4</v>
      </c>
      <c r="E90">
        <v>2.3564664113112101E-3</v>
      </c>
      <c r="F90">
        <v>1.7237665423001241E-2</v>
      </c>
      <c r="G90" s="16">
        <f>LN('^GSPC (8)'!E87/'^GSPC (8)'!E86)</f>
        <v>6.0722141799202222E-3</v>
      </c>
      <c r="I90">
        <f t="shared" si="17"/>
        <v>1.1782457936116669E-3</v>
      </c>
      <c r="J90">
        <f t="shared" si="18"/>
        <v>2.6393497342486313E-4</v>
      </c>
      <c r="K90">
        <f t="shared" si="19"/>
        <v>2.8782786178588923E-3</v>
      </c>
      <c r="L90">
        <f t="shared" si="20"/>
        <v>1.4783237827210917E-2</v>
      </c>
      <c r="M90">
        <f t="shared" si="16"/>
        <v>6.0722141799202222E-3</v>
      </c>
    </row>
    <row r="91" spans="2:13" x14ac:dyDescent="0.25">
      <c r="B91">
        <v>-8.0122269763185996E-3</v>
      </c>
      <c r="C91">
        <v>1.8382677128615779E-3</v>
      </c>
      <c r="D91">
        <v>8.8526279618274459E-3</v>
      </c>
      <c r="E91">
        <v>1.1408606492522783E-2</v>
      </c>
      <c r="F91">
        <v>-6.8979102521213717E-3</v>
      </c>
      <c r="G91" s="16">
        <f>LN('^GSPC (8)'!E88/'^GSPC (8)'!E87)</f>
        <v>-4.8582137105885161E-4</v>
      </c>
      <c r="I91">
        <f t="shared" si="17"/>
        <v>-1.3183122497445769E-4</v>
      </c>
      <c r="J91">
        <f t="shared" si="18"/>
        <v>5.4796569741982371E-3</v>
      </c>
      <c r="K91">
        <f t="shared" si="19"/>
        <v>7.5244397987545061E-3</v>
      </c>
      <c r="L91">
        <f t="shared" si="20"/>
        <v>-7.120773596960818E-3</v>
      </c>
      <c r="M91">
        <f t="shared" si="16"/>
        <v>-4.8582137105885161E-4</v>
      </c>
    </row>
    <row r="92" spans="2:13" x14ac:dyDescent="0.25">
      <c r="B92">
        <v>-2.9273158151669105E-2</v>
      </c>
      <c r="C92">
        <v>9.9472027629535012E-3</v>
      </c>
      <c r="D92">
        <v>4.1720192393265056E-3</v>
      </c>
      <c r="E92">
        <v>4.6430726290906388E-3</v>
      </c>
      <c r="F92">
        <v>1.5453918458501689E-2</v>
      </c>
      <c r="G92" s="16">
        <f>LN('^GSPC (8)'!E89/'^GSPC (8)'!E88)</f>
        <v>5.5276726852089401E-4</v>
      </c>
      <c r="I92">
        <f t="shared" si="17"/>
        <v>2.1031305800289805E-3</v>
      </c>
      <c r="J92">
        <f t="shared" si="18"/>
        <v>-2.517016238872617E-3</v>
      </c>
      <c r="K92">
        <f t="shared" si="19"/>
        <v>-2.1401735270613104E-3</v>
      </c>
      <c r="L92">
        <f t="shared" si="20"/>
        <v>6.5085031364675297E-3</v>
      </c>
      <c r="M92">
        <f t="shared" si="16"/>
        <v>5.5276726852089401E-4</v>
      </c>
    </row>
    <row r="93" spans="2:13" x14ac:dyDescent="0.25">
      <c r="B93">
        <v>1.6711903838170308E-2</v>
      </c>
      <c r="C93">
        <v>7.1716620631847184E-3</v>
      </c>
      <c r="D93">
        <v>1.041029187848126E-2</v>
      </c>
      <c r="E93">
        <v>2.8909531554019833E-3</v>
      </c>
      <c r="F93">
        <v>-1.2765687192910572E-2</v>
      </c>
      <c r="G93" s="16">
        <f>LN('^GSPC (8)'!E90/'^GSPC (8)'!E89)</f>
        <v>-1.9149797398098202E-3</v>
      </c>
      <c r="I93">
        <f t="shared" si="17"/>
        <v>9.0797104181818359E-3</v>
      </c>
      <c r="J93">
        <f t="shared" si="18"/>
        <v>1.167061427041907E-2</v>
      </c>
      <c r="K93">
        <f t="shared" si="19"/>
        <v>5.6551432919556485E-3</v>
      </c>
      <c r="L93">
        <f t="shared" si="20"/>
        <v>-6.8701689866943975E-3</v>
      </c>
      <c r="M93">
        <f t="shared" si="16"/>
        <v>-1.9149797398098202E-3</v>
      </c>
    </row>
    <row r="94" spans="2:13" x14ac:dyDescent="0.25">
      <c r="B94">
        <v>6.7190064285218868E-3</v>
      </c>
      <c r="C94">
        <v>2.4814151938087829E-2</v>
      </c>
      <c r="D94">
        <v>1.6690407676770082E-3</v>
      </c>
      <c r="E94">
        <v>-1.2783381517548665E-2</v>
      </c>
      <c r="F94">
        <v>2.2187275723199281E-2</v>
      </c>
      <c r="G94" s="16">
        <f>LN('^GSPC (8)'!E91/'^GSPC (8)'!E90)</f>
        <v>1.7307918466451173E-3</v>
      </c>
      <c r="I94">
        <f t="shared" si="17"/>
        <v>2.1195122836174644E-2</v>
      </c>
      <c r="J94">
        <f t="shared" si="18"/>
        <v>2.6790338998459841E-3</v>
      </c>
      <c r="K94">
        <f t="shared" si="19"/>
        <v>-8.8829039283345561E-3</v>
      </c>
      <c r="L94">
        <f t="shared" si="20"/>
        <v>1.9093621864263804E-2</v>
      </c>
      <c r="M94">
        <f t="shared" si="16"/>
        <v>1.7307918466451173E-3</v>
      </c>
    </row>
    <row r="95" spans="2:13" x14ac:dyDescent="0.25">
      <c r="B95">
        <v>-1.2917871110534792E-2</v>
      </c>
      <c r="C95">
        <v>-1.3613324519386682E-3</v>
      </c>
      <c r="D95">
        <v>-1.6690407676769178E-3</v>
      </c>
      <c r="E95">
        <v>-2.9675767265400749E-2</v>
      </c>
      <c r="F95">
        <v>-3.0080280184171564E-2</v>
      </c>
      <c r="G95" s="16">
        <f>LN('^GSPC (8)'!E92/'^GSPC (8)'!E91)</f>
        <v>1.1883436904249129E-3</v>
      </c>
      <c r="I95">
        <f t="shared" si="17"/>
        <v>-3.6726401836578932E-3</v>
      </c>
      <c r="J95">
        <f t="shared" si="18"/>
        <v>-3.9188068362484927E-3</v>
      </c>
      <c r="K95">
        <f t="shared" si="19"/>
        <v>-2.632418803442756E-2</v>
      </c>
      <c r="L95">
        <f t="shared" si="20"/>
        <v>-2.6647798369444212E-2</v>
      </c>
      <c r="M95">
        <f t="shared" si="16"/>
        <v>1.1883436904249129E-3</v>
      </c>
    </row>
    <row r="96" spans="2:13" x14ac:dyDescent="0.25">
      <c r="B96">
        <v>-3.4506039308750236E-2</v>
      </c>
      <c r="C96">
        <v>-6.2606844462276641E-3</v>
      </c>
      <c r="D96">
        <v>-5.5683655017187866E-4</v>
      </c>
      <c r="E96">
        <v>8.3983395783502092E-3</v>
      </c>
      <c r="F96">
        <v>7.4134743699734258E-3</v>
      </c>
      <c r="G96" s="16">
        <f>LN('^GSPC (8)'!E93/'^GSPC (8)'!E92)</f>
        <v>-1.2721693695897679E-3</v>
      </c>
      <c r="I96">
        <f t="shared" si="17"/>
        <v>-1.1909755418732178E-2</v>
      </c>
      <c r="J96">
        <f t="shared" si="18"/>
        <v>-7.3466771018875507E-3</v>
      </c>
      <c r="K96">
        <f t="shared" si="19"/>
        <v>-1.8253619906988001E-4</v>
      </c>
      <c r="L96">
        <f t="shared" si="20"/>
        <v>-9.7042836577130621E-4</v>
      </c>
      <c r="M96">
        <f t="shared" si="16"/>
        <v>-1.2721693695897679E-3</v>
      </c>
    </row>
    <row r="97" spans="2:13" x14ac:dyDescent="0.25">
      <c r="B97">
        <v>-1.0588334217010546E-2</v>
      </c>
      <c r="C97">
        <v>-3.7262626072510421E-3</v>
      </c>
      <c r="D97">
        <v>2.2258773178488182E-3</v>
      </c>
      <c r="E97">
        <v>-9.9054686575797482E-3</v>
      </c>
      <c r="F97">
        <v>-3.8443296153357143E-3</v>
      </c>
      <c r="G97" s="16">
        <f>LN('^GSPC (8)'!E94/'^GSPC (8)'!E93)</f>
        <v>5.8193340552533356E-4</v>
      </c>
      <c r="I97">
        <f t="shared" si="17"/>
        <v>-5.0986769292029437E-3</v>
      </c>
      <c r="J97">
        <f t="shared" si="18"/>
        <v>-3.3696498912305466E-4</v>
      </c>
      <c r="K97">
        <f t="shared" si="19"/>
        <v>-1.0042041769465907E-2</v>
      </c>
      <c r="L97">
        <f t="shared" si="20"/>
        <v>-5.1931305356706804E-3</v>
      </c>
      <c r="M97">
        <f t="shared" si="16"/>
        <v>5.8193340552533356E-4</v>
      </c>
    </row>
    <row r="98" spans="2:13" x14ac:dyDescent="0.25">
      <c r="B98">
        <v>1.961714146613603E-2</v>
      </c>
      <c r="C98">
        <v>-3.6117376672682869E-3</v>
      </c>
      <c r="D98">
        <v>8.3033415977557604E-3</v>
      </c>
      <c r="E98">
        <v>1.8530057433781732E-2</v>
      </c>
      <c r="F98">
        <v>9.6316980943513691E-5</v>
      </c>
      <c r="G98" s="16">
        <f>LN('^GSPC (8)'!E95/'^GSPC (8)'!E94)</f>
        <v>4.0803591852600924E-3</v>
      </c>
      <c r="I98">
        <f t="shared" si="17"/>
        <v>1.0340381594125762E-3</v>
      </c>
      <c r="J98">
        <f t="shared" si="18"/>
        <v>1.0566101571431815E-2</v>
      </c>
      <c r="K98">
        <f t="shared" si="19"/>
        <v>1.8747474240252592E-2</v>
      </c>
      <c r="L98">
        <f t="shared" si="20"/>
        <v>4.0004818779820171E-3</v>
      </c>
      <c r="M98">
        <f t="shared" si="16"/>
        <v>4.0803591852600924E-3</v>
      </c>
    </row>
    <row r="99" spans="2:13" x14ac:dyDescent="0.25">
      <c r="B99">
        <v>-1.3427025809592472E-2</v>
      </c>
      <c r="C99">
        <v>1.5813873573876088E-2</v>
      </c>
      <c r="D99">
        <v>1.6524928478825649E-3</v>
      </c>
      <c r="E99">
        <v>5.9049772127548975E-3</v>
      </c>
      <c r="F99">
        <v>-1.0550395598935624E-2</v>
      </c>
      <c r="G99" s="16">
        <f>LN('^GSPC (8)'!E96/'^GSPC (8)'!E95)</f>
        <v>3.744537610262704E-5</v>
      </c>
      <c r="I99">
        <f t="shared" si="17"/>
        <v>9.9656936971823772E-3</v>
      </c>
      <c r="J99">
        <f t="shared" si="18"/>
        <v>-1.3634108836124423E-3</v>
      </c>
      <c r="K99">
        <f t="shared" si="19"/>
        <v>2.038576608285424E-3</v>
      </c>
      <c r="L99">
        <f t="shared" si="20"/>
        <v>-1.1125721641066995E-2</v>
      </c>
      <c r="M99">
        <f t="shared" si="16"/>
        <v>3.744537610262704E-5</v>
      </c>
    </row>
    <row r="100" spans="2:13" x14ac:dyDescent="0.25">
      <c r="B100">
        <v>1.0814163391908022E-2</v>
      </c>
      <c r="C100">
        <v>3.975091759936847E-3</v>
      </c>
      <c r="D100">
        <v>-3.1419146883359082E-3</v>
      </c>
      <c r="E100">
        <v>8.5006229086245673E-3</v>
      </c>
      <c r="F100">
        <v>1.6528612078188464E-3</v>
      </c>
      <c r="G100" s="16">
        <f>LN('^GSPC (8)'!E97/'^GSPC (8)'!E96)</f>
        <v>-1.0257745827880963E-3</v>
      </c>
      <c r="I100">
        <f t="shared" si="17"/>
        <v>5.3429060863310826E-3</v>
      </c>
      <c r="J100">
        <f t="shared" si="18"/>
        <v>-3.5069907228712236E-4</v>
      </c>
      <c r="K100">
        <f t="shared" si="19"/>
        <v>8.9633310052812595E-3</v>
      </c>
      <c r="L100">
        <f t="shared" si="20"/>
        <v>3.4851216446366816E-3</v>
      </c>
      <c r="M100">
        <f t="shared" si="16"/>
        <v>-1.0257745827880963E-3</v>
      </c>
    </row>
    <row r="101" spans="2:13" x14ac:dyDescent="0.25">
      <c r="B101">
        <v>2.014445097287566E-2</v>
      </c>
      <c r="C101">
        <v>-4.0698931029801667E-3</v>
      </c>
      <c r="D101">
        <v>-7.1802944796384833E-4</v>
      </c>
      <c r="E101">
        <v>-8.7598197676217783E-4</v>
      </c>
      <c r="F101">
        <v>0.16403806691209025</v>
      </c>
      <c r="G101" s="16">
        <f>LN('^GSPC (8)'!E98/'^GSPC (8)'!E97)</f>
        <v>1.1299627434363934E-3</v>
      </c>
      <c r="I101">
        <f t="shared" si="17"/>
        <v>7.7297571219099885E-4</v>
      </c>
      <c r="J101">
        <f t="shared" si="18"/>
        <v>3.4544666362040536E-3</v>
      </c>
      <c r="K101">
        <f t="shared" si="19"/>
        <v>3.3281046131653901E-3</v>
      </c>
      <c r="L101">
        <f t="shared" si="20"/>
        <v>0.13525934372424733</v>
      </c>
      <c r="M101">
        <f t="shared" si="16"/>
        <v>1.1299627434363934E-3</v>
      </c>
    </row>
    <row r="102" spans="2:13" x14ac:dyDescent="0.25">
      <c r="B102">
        <v>2.2766658176506483E-3</v>
      </c>
      <c r="C102">
        <v>-1.4025500910794632E-3</v>
      </c>
      <c r="D102">
        <v>-4.4296860915882851E-3</v>
      </c>
      <c r="E102">
        <v>-3.5118267946242089E-3</v>
      </c>
      <c r="F102">
        <v>4.2057927602083052E-2</v>
      </c>
      <c r="G102" s="16">
        <f>LN('^GSPC (8)'!E99/'^GSPC (8)'!E98)</f>
        <v>-2.1651516219075512E-3</v>
      </c>
      <c r="I102">
        <f t="shared" si="17"/>
        <v>-6.6670690933344089E-4</v>
      </c>
      <c r="J102">
        <f t="shared" si="18"/>
        <v>-3.0884157097404987E-3</v>
      </c>
      <c r="K102">
        <f t="shared" si="19"/>
        <v>-2.3541282721692377E-3</v>
      </c>
      <c r="L102">
        <f t="shared" si="20"/>
        <v>3.4101675245196569E-2</v>
      </c>
      <c r="M102">
        <f t="shared" si="16"/>
        <v>-2.1651516219075512E-3</v>
      </c>
    </row>
    <row r="103" spans="2:13" x14ac:dyDescent="0.25">
      <c r="B103">
        <v>5.6837170372981219E-4</v>
      </c>
      <c r="C103">
        <v>1.4384948916047248E-2</v>
      </c>
      <c r="D103">
        <v>3.8770472270119546E-3</v>
      </c>
      <c r="E103">
        <v>-1.4469527511200427E-2</v>
      </c>
      <c r="F103">
        <v>1.0928203458434186E-2</v>
      </c>
      <c r="G103" s="16">
        <f>LN('^GSPC (8)'!E100/'^GSPC (8)'!E99)</f>
        <v>-1.4795353149046619E-3</v>
      </c>
      <c r="I103">
        <f t="shared" si="17"/>
        <v>1.1621633473583762E-2</v>
      </c>
      <c r="J103">
        <f t="shared" si="18"/>
        <v>3.2153121223555264E-3</v>
      </c>
      <c r="K103">
        <f t="shared" si="19"/>
        <v>-1.146194766821438E-2</v>
      </c>
      <c r="L103">
        <f t="shared" si="20"/>
        <v>8.8562371074933106E-3</v>
      </c>
      <c r="M103">
        <f t="shared" si="16"/>
        <v>-1.4795353149046619E-3</v>
      </c>
    </row>
    <row r="104" spans="2:13" x14ac:dyDescent="0.25">
      <c r="B104">
        <v>1.4104605783655648E-2</v>
      </c>
      <c r="C104">
        <v>-3.5220896853545686E-3</v>
      </c>
      <c r="D104">
        <v>4.9627893421290972E-3</v>
      </c>
      <c r="E104">
        <v>5.9312452341650024E-3</v>
      </c>
      <c r="F104">
        <v>4.8980034404050729E-2</v>
      </c>
      <c r="G104" s="16">
        <f>LN('^GSPC (8)'!E101/'^GSPC (8)'!E100)</f>
        <v>4.7651422971946031E-3</v>
      </c>
      <c r="I104">
        <f t="shared" si="17"/>
        <v>3.2494084474749343E-6</v>
      </c>
      <c r="J104">
        <f t="shared" si="18"/>
        <v>6.7911526304344078E-3</v>
      </c>
      <c r="K104">
        <f t="shared" si="19"/>
        <v>7.5659173440631323E-3</v>
      </c>
      <c r="L104">
        <f t="shared" si="20"/>
        <v>4.2004948679971718E-2</v>
      </c>
      <c r="M104">
        <f t="shared" si="16"/>
        <v>4.7651422971946031E-3</v>
      </c>
    </row>
    <row r="105" spans="2:13" x14ac:dyDescent="0.25">
      <c r="B105">
        <v>1.0865101857899767E-2</v>
      </c>
      <c r="C105">
        <v>8.4198706330162378E-3</v>
      </c>
      <c r="D105">
        <v>3.8429912791677632E-3</v>
      </c>
      <c r="E105">
        <v>-1.1897880147592889E-2</v>
      </c>
      <c r="F105">
        <v>1.8442541283148348E-2</v>
      </c>
      <c r="G105" s="16">
        <f>LN('^GSPC (8)'!E102/'^GSPC (8)'!E101)</f>
        <v>-6.871328353222825E-4</v>
      </c>
      <c r="I105">
        <f t="shared" si="17"/>
        <v>8.9089168779929433E-3</v>
      </c>
      <c r="J105">
        <f t="shared" si="18"/>
        <v>5.2474133949141641E-3</v>
      </c>
      <c r="K105">
        <f t="shared" si="19"/>
        <v>-7.3452837464943587E-3</v>
      </c>
      <c r="L105">
        <f t="shared" si="20"/>
        <v>1.6927053398098631E-2</v>
      </c>
      <c r="M105">
        <f t="shared" si="16"/>
        <v>-6.871328353222825E-4</v>
      </c>
    </row>
    <row r="106" spans="2:13" x14ac:dyDescent="0.25">
      <c r="B106">
        <v>-1.8739242765285328E-2</v>
      </c>
      <c r="C106">
        <v>-2.2305365032038848E-2</v>
      </c>
      <c r="D106">
        <v>-1.3237920840635678E-2</v>
      </c>
      <c r="E106">
        <v>-3.0379008705627805E-2</v>
      </c>
      <c r="F106">
        <v>-6.875271163699978E-2</v>
      </c>
      <c r="G106" s="16">
        <f>LN('^GSPC (8)'!E103/'^GSPC (8)'!E102)</f>
        <v>-1.8345468349136904E-2</v>
      </c>
      <c r="I106">
        <f t="shared" si="17"/>
        <v>-2.1592140578688145E-2</v>
      </c>
      <c r="J106">
        <f t="shared" si="18"/>
        <v>-1.4338185225565608E-2</v>
      </c>
      <c r="K106">
        <f t="shared" si="19"/>
        <v>-2.8051055517559313E-2</v>
      </c>
      <c r="L106">
        <f t="shared" si="20"/>
        <v>-5.8750017862656892E-2</v>
      </c>
      <c r="M106">
        <f t="shared" si="16"/>
        <v>-1.8345468349136904E-2</v>
      </c>
    </row>
    <row r="107" spans="2:13" x14ac:dyDescent="0.25">
      <c r="B107">
        <v>1.346077531512594E-2</v>
      </c>
      <c r="C107">
        <v>1.4428181460944168E-2</v>
      </c>
      <c r="D107">
        <v>-2.2235140407013136E-3</v>
      </c>
      <c r="E107">
        <v>1.5411622951999944E-3</v>
      </c>
      <c r="F107">
        <v>4.1034982483333961E-2</v>
      </c>
      <c r="G107" s="16">
        <f>LN('^GSPC (8)'!E104/'^GSPC (8)'!E103)</f>
        <v>3.6800388786592721E-3</v>
      </c>
      <c r="I107">
        <f t="shared" si="17"/>
        <v>1.4234700231780525E-2</v>
      </c>
      <c r="J107">
        <f t="shared" si="18"/>
        <v>9.1334383046413718E-4</v>
      </c>
      <c r="K107">
        <f t="shared" si="19"/>
        <v>3.9250848991851835E-3</v>
      </c>
      <c r="L107">
        <f t="shared" si="20"/>
        <v>3.5520141049692359E-2</v>
      </c>
      <c r="M107">
        <f t="shared" si="16"/>
        <v>3.6800388786592721E-3</v>
      </c>
    </row>
    <row r="108" spans="2:13" x14ac:dyDescent="0.25">
      <c r="B108">
        <v>2.2311819063670611E-2</v>
      </c>
      <c r="C108">
        <v>1.4075130044519893E-3</v>
      </c>
      <c r="D108">
        <v>1.4364943543408115E-2</v>
      </c>
      <c r="E108">
        <v>7.669925384479576E-3</v>
      </c>
      <c r="F108">
        <v>2.177952757650958E-2</v>
      </c>
      <c r="G108" s="16">
        <f>LN('^GSPC (8)'!E105/'^GSPC (8)'!E104)</f>
        <v>6.744702885899654E-3</v>
      </c>
      <c r="I108">
        <f t="shared" si="17"/>
        <v>5.5883742162957141E-3</v>
      </c>
      <c r="J108">
        <f t="shared" si="18"/>
        <v>1.5954318647460615E-2</v>
      </c>
      <c r="K108">
        <f t="shared" si="19"/>
        <v>1.0598304120317783E-2</v>
      </c>
      <c r="L108">
        <f t="shared" si="20"/>
        <v>2.1885985873941787E-2</v>
      </c>
      <c r="M108">
        <f t="shared" si="16"/>
        <v>6.744702885899654E-3</v>
      </c>
    </row>
    <row r="109" spans="2:13" x14ac:dyDescent="0.25">
      <c r="B109">
        <v>4.8913142327580523E-3</v>
      </c>
      <c r="C109">
        <v>1.1219905160357393E-2</v>
      </c>
      <c r="D109">
        <v>1.0368442136589232E-2</v>
      </c>
      <c r="E109">
        <v>6.0937727586326774E-3</v>
      </c>
      <c r="F109">
        <v>2.1099320827700756E-2</v>
      </c>
      <c r="G109" s="16">
        <f>LN('^GSPC (8)'!E106/'^GSPC (8)'!E105)</f>
        <v>5.1468636886192742E-3</v>
      </c>
      <c r="I109">
        <f t="shared" si="17"/>
        <v>9.9541869748375252E-3</v>
      </c>
      <c r="J109">
        <f t="shared" si="18"/>
        <v>9.2730165558229955E-3</v>
      </c>
      <c r="K109">
        <f t="shared" si="19"/>
        <v>5.8532810534577531E-3</v>
      </c>
      <c r="L109">
        <f t="shared" si="20"/>
        <v>1.7857719508712216E-2</v>
      </c>
      <c r="M109">
        <f t="shared" si="16"/>
        <v>5.1468636886192742E-3</v>
      </c>
    </row>
    <row r="110" spans="2:13" x14ac:dyDescent="0.25">
      <c r="B110">
        <v>-6.2542420894079066E-3</v>
      </c>
      <c r="C110">
        <v>8.9588157373102261E-4</v>
      </c>
      <c r="D110">
        <v>5.4274085457112794E-4</v>
      </c>
      <c r="E110">
        <v>9.0718192319707049E-3</v>
      </c>
      <c r="F110">
        <v>-1.3554333903315303E-2</v>
      </c>
      <c r="G110" s="16">
        <f>LN('^GSPC (8)'!E107/'^GSPC (8)'!E106)</f>
        <v>1.8361850286978481E-3</v>
      </c>
      <c r="I110">
        <f t="shared" si="17"/>
        <v>-5.3414315889676331E-4</v>
      </c>
      <c r="J110">
        <f t="shared" si="18"/>
        <v>-8.1665573422467911E-4</v>
      </c>
      <c r="K110">
        <f t="shared" si="19"/>
        <v>6.0066069676949826E-3</v>
      </c>
      <c r="L110">
        <f t="shared" si="20"/>
        <v>-1.2094315540533824E-2</v>
      </c>
      <c r="M110">
        <f t="shared" si="16"/>
        <v>1.8361850286978481E-3</v>
      </c>
    </row>
    <row r="111" spans="2:13" x14ac:dyDescent="0.25">
      <c r="B111">
        <v>-4.6479371536673683E-3</v>
      </c>
      <c r="C111">
        <v>9.0272075118183991E-3</v>
      </c>
      <c r="D111">
        <v>-2.7167091611564054E-3</v>
      </c>
      <c r="E111">
        <v>-6.0222824457205359E-4</v>
      </c>
      <c r="F111">
        <v>1.117579096616962E-2</v>
      </c>
      <c r="G111" s="16">
        <f>LN('^GSPC (8)'!E108/'^GSPC (8)'!E107)</f>
        <v>2.4860339279190358E-3</v>
      </c>
      <c r="I111">
        <f t="shared" si="17"/>
        <v>6.2921785787212452E-3</v>
      </c>
      <c r="J111">
        <f t="shared" si="18"/>
        <v>-3.102954759658598E-3</v>
      </c>
      <c r="K111">
        <f t="shared" si="19"/>
        <v>-1.4113700263911166E-3</v>
      </c>
      <c r="L111">
        <f t="shared" si="20"/>
        <v>8.0110453422022228E-3</v>
      </c>
      <c r="M111">
        <f t="shared" si="16"/>
        <v>2.4860339279190358E-3</v>
      </c>
    </row>
    <row r="112" spans="2:13" x14ac:dyDescent="0.25">
      <c r="B112">
        <v>-7.7030090970224589E-3</v>
      </c>
      <c r="C112">
        <v>1.3203648346535556E-2</v>
      </c>
      <c r="D112">
        <v>7.5881666974578271E-3</v>
      </c>
      <c r="E112">
        <v>-1.8237679019957584E-2</v>
      </c>
      <c r="F112">
        <v>-2.2397292732383375E-3</v>
      </c>
      <c r="G112" s="16">
        <f>LN('^GSPC (8)'!E109/'^GSPC (8)'!E108)</f>
        <v>4.4321117177126383E-3</v>
      </c>
      <c r="I112">
        <f t="shared" si="17"/>
        <v>9.0223168578239532E-3</v>
      </c>
      <c r="J112">
        <f t="shared" si="18"/>
        <v>4.5299315385617699E-3</v>
      </c>
      <c r="K112">
        <f t="shared" si="19"/>
        <v>-1.6130745035370559E-2</v>
      </c>
      <c r="L112">
        <f t="shared" si="20"/>
        <v>-3.332385237995162E-3</v>
      </c>
      <c r="M112">
        <f t="shared" si="16"/>
        <v>4.4321117177126383E-3</v>
      </c>
    </row>
    <row r="113" spans="2:13" x14ac:dyDescent="0.25">
      <c r="B113">
        <v>-1.0270708054139282E-2</v>
      </c>
      <c r="C113">
        <v>2.4131041480856645E-3</v>
      </c>
      <c r="D113">
        <v>-1.0804971337541407E-3</v>
      </c>
      <c r="E113">
        <v>1.4314299970734575E-2</v>
      </c>
      <c r="F113">
        <v>2.5563699211793762E-2</v>
      </c>
      <c r="G113" s="16">
        <f>LN('^GSPC (8)'!E110/'^GSPC (8)'!E109)</f>
        <v>3.105017853485944E-4</v>
      </c>
      <c r="I113">
        <f t="shared" si="17"/>
        <v>-1.236582923593247E-4</v>
      </c>
      <c r="J113">
        <f t="shared" si="18"/>
        <v>-2.9185393178311689E-3</v>
      </c>
      <c r="K113">
        <f t="shared" si="19"/>
        <v>9.3972983657598045E-3</v>
      </c>
      <c r="L113">
        <f t="shared" si="20"/>
        <v>1.8396817758607156E-2</v>
      </c>
      <c r="M113">
        <f t="shared" si="16"/>
        <v>3.105017853485944E-4</v>
      </c>
    </row>
    <row r="114" spans="2:13" x14ac:dyDescent="0.25">
      <c r="B114">
        <v>3.62069740174759E-3</v>
      </c>
      <c r="C114">
        <v>9.2345523814227727E-4</v>
      </c>
      <c r="D114">
        <v>4.853069649073464E-3</v>
      </c>
      <c r="E114">
        <v>1.3814003660397112E-2</v>
      </c>
      <c r="F114">
        <v>2.1137120474695167E-2</v>
      </c>
      <c r="G114" s="16">
        <f>LN('^GSPC (8)'!E111/'^GSPC (8)'!E110)</f>
        <v>-1.2053506261038615E-3</v>
      </c>
      <c r="I114">
        <f t="shared" si="17"/>
        <v>1.4629036708633399E-3</v>
      </c>
      <c r="J114">
        <f t="shared" si="18"/>
        <v>4.6065951996082898E-3</v>
      </c>
      <c r="K114">
        <f t="shared" si="19"/>
        <v>1.1775342408667207E-2</v>
      </c>
      <c r="L114">
        <f t="shared" si="20"/>
        <v>1.7633835860105654E-2</v>
      </c>
      <c r="M114">
        <f t="shared" si="16"/>
        <v>-1.2053506261038615E-3</v>
      </c>
    </row>
    <row r="115" spans="2:13" x14ac:dyDescent="0.25">
      <c r="B115">
        <v>-2.4769095913353613E-2</v>
      </c>
      <c r="C115">
        <v>-2.0890843753574593E-3</v>
      </c>
      <c r="D115">
        <v>1.0753226553566492E-3</v>
      </c>
      <c r="E115">
        <v>1.1859048142040262E-2</v>
      </c>
      <c r="F115">
        <v>-3.5958063652752814E-3</v>
      </c>
      <c r="G115" s="16">
        <f>LN('^GSPC (8)'!E112/'^GSPC (8)'!E111)</f>
        <v>-4.6007450335814259E-4</v>
      </c>
      <c r="I115">
        <f t="shared" si="17"/>
        <v>-6.6250866829566908E-3</v>
      </c>
      <c r="J115">
        <f t="shared" si="18"/>
        <v>-4.0935610583854032E-3</v>
      </c>
      <c r="K115">
        <f t="shared" si="19"/>
        <v>4.5334193309614869E-3</v>
      </c>
      <c r="L115">
        <f t="shared" si="20"/>
        <v>-7.8304642748909491E-3</v>
      </c>
      <c r="M115">
        <f t="shared" si="16"/>
        <v>-4.6007450335814259E-4</v>
      </c>
    </row>
    <row r="116" spans="2:13" x14ac:dyDescent="0.25">
      <c r="B116">
        <v>3.4139151708144542E-3</v>
      </c>
      <c r="C116">
        <v>1.3363179322962906E-3</v>
      </c>
      <c r="D116">
        <v>1.4933504186644976E-2</v>
      </c>
      <c r="E116">
        <v>1.4628698554293586E-2</v>
      </c>
      <c r="F116">
        <v>6.923902713218088E-5</v>
      </c>
      <c r="G116" s="16">
        <f>LN('^GSPC (8)'!E113/'^GSPC (8)'!E112)</f>
        <v>7.5425956807599771E-3</v>
      </c>
      <c r="I116">
        <f t="shared" si="17"/>
        <v>1.7518373799999235E-3</v>
      </c>
      <c r="J116">
        <f t="shared" si="18"/>
        <v>1.2629586383478872E-2</v>
      </c>
      <c r="K116">
        <f t="shared" si="19"/>
        <v>1.2385741877597761E-2</v>
      </c>
      <c r="L116">
        <f t="shared" si="20"/>
        <v>7.381742558686356E-4</v>
      </c>
      <c r="M116">
        <f t="shared" si="16"/>
        <v>7.5425956807599771E-3</v>
      </c>
    </row>
    <row r="117" spans="2:13" x14ac:dyDescent="0.25">
      <c r="B117">
        <v>7.3571922124307677E-3</v>
      </c>
      <c r="C117">
        <v>1.0765646192713129E-2</v>
      </c>
      <c r="D117">
        <v>1.157918200544986E-2</v>
      </c>
      <c r="E117">
        <v>5.8074913681088291E-4</v>
      </c>
      <c r="F117">
        <v>-5.000024305681596E-3</v>
      </c>
      <c r="G117" s="16">
        <f>LN('^GSPC (8)'!E114/'^GSPC (8)'!E113)</f>
        <v>3.7008743035282436E-3</v>
      </c>
      <c r="I117">
        <f t="shared" si="17"/>
        <v>1.0083955396656658E-2</v>
      </c>
      <c r="J117">
        <f t="shared" si="18"/>
        <v>1.0734784046846042E-2</v>
      </c>
      <c r="K117">
        <f t="shared" si="19"/>
        <v>1.9360377519348601E-3</v>
      </c>
      <c r="L117">
        <f t="shared" si="20"/>
        <v>-2.5285810020591231E-3</v>
      </c>
      <c r="M117">
        <f t="shared" si="16"/>
        <v>3.7008743035282436E-3</v>
      </c>
    </row>
    <row r="118" spans="2:13" x14ac:dyDescent="0.25">
      <c r="B118">
        <v>-1.1341232826282455E-2</v>
      </c>
      <c r="C118">
        <v>4.5687761109118171E-3</v>
      </c>
      <c r="D118">
        <v>2.6129619619104875E-3</v>
      </c>
      <c r="E118">
        <v>2.9017559338719473E-4</v>
      </c>
      <c r="F118">
        <v>2.9969642871562709E-2</v>
      </c>
      <c r="G118" s="16">
        <f>LN('^GSPC (8)'!E115/'^GSPC (8)'!E114)</f>
        <v>-1.2184068519809704E-3</v>
      </c>
      <c r="I118">
        <f t="shared" si="17"/>
        <v>1.3867743234729627E-3</v>
      </c>
      <c r="J118">
        <f t="shared" si="18"/>
        <v>-1.7787699572810109E-4</v>
      </c>
      <c r="K118">
        <f t="shared" si="19"/>
        <v>-2.0361060905467352E-3</v>
      </c>
      <c r="L118">
        <f t="shared" si="20"/>
        <v>2.1707467731993675E-2</v>
      </c>
      <c r="M118">
        <f t="shared" si="16"/>
        <v>-1.2184068519809704E-3</v>
      </c>
    </row>
    <row r="119" spans="2:13" x14ac:dyDescent="0.25">
      <c r="B119">
        <v>4.2680673089316541E-3</v>
      </c>
      <c r="C119">
        <v>-8.2807019117697549E-3</v>
      </c>
      <c r="D119">
        <v>-5.232926782556907E-3</v>
      </c>
      <c r="E119">
        <v>-8.7092473019825041E-4</v>
      </c>
      <c r="F119">
        <v>-4.5369911610211519E-3</v>
      </c>
      <c r="G119" s="16">
        <f>LN('^GSPC (8)'!E116/'^GSPC (8)'!E115)</f>
        <v>-2.7829088587652804E-3</v>
      </c>
      <c r="I119">
        <f t="shared" si="17"/>
        <v>-5.7709480676294729E-3</v>
      </c>
      <c r="J119">
        <f t="shared" si="18"/>
        <v>-3.3327279642591948E-3</v>
      </c>
      <c r="K119">
        <f t="shared" si="19"/>
        <v>1.5687367762773049E-4</v>
      </c>
      <c r="L119">
        <f t="shared" si="20"/>
        <v>-2.7759794670305909E-3</v>
      </c>
      <c r="M119">
        <f t="shared" si="16"/>
        <v>-2.7829088587652804E-3</v>
      </c>
    </row>
    <row r="120" spans="2:13" x14ac:dyDescent="0.25">
      <c r="B120">
        <v>-9.7005037505151163E-3</v>
      </c>
      <c r="C120">
        <v>7.0241333326610342E-3</v>
      </c>
      <c r="D120">
        <v>2.0964892924266302E-3</v>
      </c>
      <c r="E120">
        <v>-2.6174218811027923E-3</v>
      </c>
      <c r="F120">
        <v>1.2008503300663019E-2</v>
      </c>
      <c r="G120" s="16">
        <f>LN('^GSPC (8)'!E117/'^GSPC (8)'!E116)</f>
        <v>1.5670290211890142E-3</v>
      </c>
      <c r="I120">
        <f t="shared" si="17"/>
        <v>3.6792059160258043E-3</v>
      </c>
      <c r="J120">
        <f t="shared" si="18"/>
        <v>-2.6290931616171896E-4</v>
      </c>
      <c r="K120">
        <f t="shared" si="19"/>
        <v>-4.0340382549852571E-3</v>
      </c>
      <c r="L120">
        <f t="shared" si="20"/>
        <v>7.666701890427393E-3</v>
      </c>
      <c r="M120">
        <f t="shared" si="16"/>
        <v>1.5670290211890142E-3</v>
      </c>
    </row>
    <row r="121" spans="2:13" x14ac:dyDescent="0.25">
      <c r="B121">
        <v>2.0151071811598267E-2</v>
      </c>
      <c r="C121">
        <v>1.9799934464544085E-4</v>
      </c>
      <c r="D121">
        <v>-5.2369731492798196E-4</v>
      </c>
      <c r="E121">
        <v>-6.720229721859843E-3</v>
      </c>
      <c r="F121">
        <v>7.0047440001195435E-2</v>
      </c>
      <c r="G121" s="16">
        <f>LN('^GSPC (8)'!E118/'^GSPC (8)'!E117)</f>
        <v>2.6716883659768292E-4</v>
      </c>
      <c r="I121">
        <f t="shared" si="17"/>
        <v>4.1886138380360059E-3</v>
      </c>
      <c r="J121">
        <f t="shared" si="18"/>
        <v>3.6112565103772675E-3</v>
      </c>
      <c r="K121">
        <f t="shared" si="19"/>
        <v>-1.3459694151682217E-3</v>
      </c>
      <c r="L121">
        <f t="shared" si="20"/>
        <v>6.0068166363275999E-2</v>
      </c>
      <c r="M121">
        <f t="shared" si="16"/>
        <v>2.6716883659768292E-4</v>
      </c>
    </row>
    <row r="122" spans="2:13" x14ac:dyDescent="0.25">
      <c r="B122">
        <v>-5.6354334212993309E-3</v>
      </c>
      <c r="C122">
        <v>-3.2146329459093397E-2</v>
      </c>
      <c r="D122">
        <v>-7.8884971814150405E-3</v>
      </c>
      <c r="E122">
        <v>6.7202297218598326E-3</v>
      </c>
      <c r="F122">
        <v>-6.6833651761104965E-2</v>
      </c>
      <c r="G122" s="16">
        <f>LN('^GSPC (8)'!E119/'^GSPC (8)'!E118)</f>
        <v>-8.3033364774634012E-4</v>
      </c>
      <c r="I122">
        <f t="shared" si="17"/>
        <v>-2.6844150251534585E-2</v>
      </c>
      <c r="J122">
        <f t="shared" si="18"/>
        <v>-7.4378844293918984E-3</v>
      </c>
      <c r="K122">
        <f t="shared" si="19"/>
        <v>4.2490970932280003E-3</v>
      </c>
      <c r="L122">
        <f t="shared" si="20"/>
        <v>-5.4594008093143839E-2</v>
      </c>
      <c r="M122">
        <f t="shared" si="16"/>
        <v>-8.3033364774634012E-4</v>
      </c>
    </row>
    <row r="123" spans="2:13" x14ac:dyDescent="0.25">
      <c r="B123">
        <v>-8.7980415842786285E-3</v>
      </c>
      <c r="C123">
        <v>-1.3791786421132464E-2</v>
      </c>
      <c r="D123">
        <v>-1.0615863745965176E-2</v>
      </c>
      <c r="E123">
        <v>9.8522964430114192E-3</v>
      </c>
      <c r="F123">
        <v>2.470175114260838E-3</v>
      </c>
      <c r="G123" s="16">
        <f>LN('^GSPC (8)'!E120/'^GSPC (8)'!E119)</f>
        <v>-9.7924249882421236E-4</v>
      </c>
      <c r="I123">
        <f t="shared" si="17"/>
        <v>-1.2793037453761699E-2</v>
      </c>
      <c r="J123">
        <f t="shared" si="18"/>
        <v>-1.0252299313627866E-2</v>
      </c>
      <c r="K123">
        <f t="shared" si="19"/>
        <v>6.1222288375534098E-3</v>
      </c>
      <c r="L123">
        <f t="shared" si="20"/>
        <v>2.1653177455294463E-4</v>
      </c>
      <c r="M123">
        <f t="shared" si="16"/>
        <v>-9.7924249882421236E-4</v>
      </c>
    </row>
    <row r="124" spans="2:13" x14ac:dyDescent="0.25">
      <c r="B124">
        <v>1.2464693607445907E-2</v>
      </c>
      <c r="C124">
        <v>1.6323542181491516E-2</v>
      </c>
      <c r="D124">
        <v>4.7910658587848451E-3</v>
      </c>
      <c r="E124">
        <v>-4.9140727566467993E-3</v>
      </c>
      <c r="F124">
        <v>9.4900206116398118E-3</v>
      </c>
      <c r="G124" s="16">
        <f>LN('^GSPC (8)'!E121/'^GSPC (8)'!E120)</f>
        <v>4.5013588104362186E-3</v>
      </c>
      <c r="I124">
        <f t="shared" si="17"/>
        <v>1.5551772466682394E-2</v>
      </c>
      <c r="J124">
        <f t="shared" si="18"/>
        <v>6.3257914085170577E-3</v>
      </c>
      <c r="K124">
        <f t="shared" si="19"/>
        <v>-1.4383194838282578E-3</v>
      </c>
      <c r="L124">
        <f t="shared" si="20"/>
        <v>1.0084955210801031E-2</v>
      </c>
      <c r="M124">
        <f t="shared" si="16"/>
        <v>4.5013588104362186E-3</v>
      </c>
    </row>
    <row r="125" spans="2:13" x14ac:dyDescent="0.25">
      <c r="B125">
        <v>-1.3035010108348555E-2</v>
      </c>
      <c r="C125">
        <v>-4.4143487607226925E-3</v>
      </c>
      <c r="D125">
        <v>-1.5945260246482246E-3</v>
      </c>
      <c r="E125">
        <v>2.8936073849414419E-3</v>
      </c>
      <c r="F125">
        <v>2.1114220385583301E-3</v>
      </c>
      <c r="G125" s="16">
        <f>LN('^GSPC (8)'!E122/'^GSPC (8)'!E121)</f>
        <v>-9.9632705490522574E-4</v>
      </c>
      <c r="I125">
        <f t="shared" si="17"/>
        <v>-6.1384810302478662E-3</v>
      </c>
      <c r="J125">
        <f t="shared" si="18"/>
        <v>-3.8826228413882911E-3</v>
      </c>
      <c r="K125">
        <f t="shared" si="19"/>
        <v>-2.9211611371655769E-4</v>
      </c>
      <c r="L125">
        <f t="shared" si="20"/>
        <v>-9.1786439082304711E-4</v>
      </c>
      <c r="M125">
        <f t="shared" si="16"/>
        <v>-9.9632705490522574E-4</v>
      </c>
    </row>
    <row r="126" spans="2:13" x14ac:dyDescent="0.25">
      <c r="B126">
        <v>-1.552204180039349E-2</v>
      </c>
      <c r="C126">
        <v>-1.267638820084443E-2</v>
      </c>
      <c r="D126">
        <v>-1.3926202569272518E-2</v>
      </c>
      <c r="E126">
        <v>-2.8906228042710925E-4</v>
      </c>
      <c r="F126">
        <v>4.2750172546170574E-3</v>
      </c>
      <c r="G126" s="16">
        <f>LN('^GSPC (8)'!E123/'^GSPC (8)'!E122)</f>
        <v>-2.242109822419468E-3</v>
      </c>
      <c r="I126">
        <f t="shared" si="17"/>
        <v>-1.3245518920754241E-2</v>
      </c>
      <c r="J126">
        <f t="shared" si="18"/>
        <v>-1.4245370415496714E-2</v>
      </c>
      <c r="K126">
        <f t="shared" si="19"/>
        <v>-3.3356581844203857E-3</v>
      </c>
      <c r="L126">
        <f t="shared" si="20"/>
        <v>3.1560544361494778E-4</v>
      </c>
      <c r="M126">
        <f t="shared" si="16"/>
        <v>-2.242109822419468E-3</v>
      </c>
    </row>
    <row r="127" spans="2:13" x14ac:dyDescent="0.25">
      <c r="B127">
        <v>5.2008495560295432E-3</v>
      </c>
      <c r="C127">
        <v>2.4121544689372856E-2</v>
      </c>
      <c r="D127">
        <v>4.8425168614902973E-3</v>
      </c>
      <c r="E127">
        <v>-8.9998286223589418E-3</v>
      </c>
      <c r="F127">
        <v>-4.9343830154267533E-3</v>
      </c>
      <c r="G127" s="16">
        <f>LN('^GSPC (8)'!E124/'^GSPC (8)'!E123)</f>
        <v>2.8359898308776774E-4</v>
      </c>
      <c r="I127">
        <f t="shared" si="17"/>
        <v>2.0337405662704196E-2</v>
      </c>
      <c r="J127">
        <f t="shared" si="18"/>
        <v>4.9141834003981468E-3</v>
      </c>
      <c r="K127">
        <f t="shared" si="19"/>
        <v>-6.159692986681245E-3</v>
      </c>
      <c r="L127">
        <f t="shared" si="20"/>
        <v>-2.9073365011354942E-3</v>
      </c>
      <c r="M127">
        <f t="shared" si="16"/>
        <v>2.8359898308776774E-4</v>
      </c>
    </row>
    <row r="128" spans="2:13" x14ac:dyDescent="0.25">
      <c r="B128">
        <v>6.0336053456877337E-3</v>
      </c>
      <c r="C128">
        <v>7.5244050851987505E-3</v>
      </c>
      <c r="D128">
        <v>1.1739782957389434E-2</v>
      </c>
      <c r="E128">
        <v>1.7481648063437619E-3</v>
      </c>
      <c r="F128">
        <v>3.6904634407926566E-2</v>
      </c>
      <c r="G128" s="16">
        <f>LN('^GSPC (8)'!E125/'^GSPC (8)'!E124)</f>
        <v>8.3125833736460205E-3</v>
      </c>
      <c r="I128">
        <f t="shared" si="17"/>
        <v>7.2262451372965483E-3</v>
      </c>
      <c r="J128">
        <f t="shared" si="18"/>
        <v>1.0598547435049096E-2</v>
      </c>
      <c r="K128">
        <f t="shared" si="19"/>
        <v>2.6052529142125565E-3</v>
      </c>
      <c r="L128">
        <f t="shared" si="20"/>
        <v>3.0730428595478802E-2</v>
      </c>
      <c r="M128">
        <f t="shared" si="16"/>
        <v>8.3125833736460205E-3</v>
      </c>
    </row>
    <row r="129" spans="2:13" x14ac:dyDescent="0.25">
      <c r="B129">
        <v>-3.5572293380881796E-2</v>
      </c>
      <c r="C129">
        <v>-2.5958440010396583E-3</v>
      </c>
      <c r="D129">
        <v>0</v>
      </c>
      <c r="E129">
        <v>1.45466207469218E-3</v>
      </c>
      <c r="F129">
        <v>-1.4631280101662502E-3</v>
      </c>
      <c r="G129" s="16">
        <f>LN('^GSPC (8)'!E126/'^GSPC (8)'!E125)</f>
        <v>-6.7191605942243304E-3</v>
      </c>
      <c r="I129">
        <f t="shared" si="17"/>
        <v>-9.1911338770080866E-3</v>
      </c>
      <c r="J129">
        <f t="shared" si="18"/>
        <v>-7.1144586761763594E-3</v>
      </c>
      <c r="K129">
        <f t="shared" si="19"/>
        <v>-5.9507290164226151E-3</v>
      </c>
      <c r="L129">
        <f t="shared" si="20"/>
        <v>-8.2849610843093602E-3</v>
      </c>
      <c r="M129">
        <f t="shared" si="16"/>
        <v>-6.7191605942243304E-3</v>
      </c>
    </row>
    <row r="130" spans="2:13" x14ac:dyDescent="0.25">
      <c r="B130">
        <v>-5.9385396314081513E-4</v>
      </c>
      <c r="C130">
        <v>9.665060514516037E-3</v>
      </c>
      <c r="D130">
        <v>4.2350513272115661E-3</v>
      </c>
      <c r="E130">
        <v>-7.8798303005343136E-3</v>
      </c>
      <c r="F130">
        <v>1.5036958981914912E-2</v>
      </c>
      <c r="G130" s="16">
        <f>LN('^GSPC (8)'!E127/'^GSPC (8)'!E126)</f>
        <v>-5.8281424466445424E-4</v>
      </c>
      <c r="I130">
        <f t="shared" si="17"/>
        <v>7.6132776189846664E-3</v>
      </c>
      <c r="J130">
        <f t="shared" si="18"/>
        <v>3.26927026914109E-3</v>
      </c>
      <c r="K130">
        <f t="shared" si="19"/>
        <v>-6.422635033055615E-3</v>
      </c>
      <c r="L130">
        <f t="shared" si="20"/>
        <v>1.1910796392903766E-2</v>
      </c>
      <c r="M130">
        <f t="shared" si="16"/>
        <v>-5.8281424466445424E-4</v>
      </c>
    </row>
    <row r="131" spans="2:13" x14ac:dyDescent="0.25">
      <c r="B131">
        <v>7.9870565693983177E-3</v>
      </c>
      <c r="C131">
        <v>-9.2835353765172602E-4</v>
      </c>
      <c r="D131">
        <v>-5.2840159749921022E-4</v>
      </c>
      <c r="E131">
        <v>1.7563821845398256E-3</v>
      </c>
      <c r="F131">
        <v>-6.9217870986547792E-3</v>
      </c>
      <c r="G131" s="16">
        <f>LN('^GSPC (8)'!E128/'^GSPC (8)'!E127)</f>
        <v>-4.5588579922685235E-4</v>
      </c>
      <c r="I131">
        <f t="shared" si="17"/>
        <v>8.5472848375828269E-4</v>
      </c>
      <c r="J131">
        <f t="shared" si="18"/>
        <v>1.1746900358802954E-3</v>
      </c>
      <c r="K131">
        <f t="shared" si="19"/>
        <v>3.0025170615115239E-3</v>
      </c>
      <c r="L131">
        <f t="shared" si="20"/>
        <v>-3.9400183650441598E-3</v>
      </c>
      <c r="M131">
        <f t="shared" si="16"/>
        <v>-4.5588579922685235E-4</v>
      </c>
    </row>
    <row r="132" spans="2:13" x14ac:dyDescent="0.25">
      <c r="B132">
        <v>6.4611385780488405E-3</v>
      </c>
      <c r="C132">
        <v>2.4338698791682317E-3</v>
      </c>
      <c r="D132">
        <v>1.0565769325089408E-3</v>
      </c>
      <c r="E132">
        <v>2.9249890543380988E-4</v>
      </c>
      <c r="F132">
        <v>-2.9085926362973129E-2</v>
      </c>
      <c r="G132" s="16">
        <f>LN('^GSPC (8)'!E129/'^GSPC (8)'!E128)</f>
        <v>1.5596986258985955E-3</v>
      </c>
      <c r="I132">
        <f t="shared" si="17"/>
        <v>3.2393236189443538E-3</v>
      </c>
      <c r="J132">
        <f t="shared" si="18"/>
        <v>2.1374892616169211E-3</v>
      </c>
      <c r="K132">
        <f t="shared" si="19"/>
        <v>1.5262268399568162E-3</v>
      </c>
      <c r="L132">
        <f t="shared" si="20"/>
        <v>-2.1976513374768736E-2</v>
      </c>
      <c r="M132">
        <f t="shared" si="16"/>
        <v>1.5596986258985955E-3</v>
      </c>
    </row>
    <row r="133" spans="2:13" x14ac:dyDescent="0.25">
      <c r="B133">
        <v>-5.283252676583099E-3</v>
      </c>
      <c r="C133">
        <v>-9.7712269998310071E-3</v>
      </c>
      <c r="D133">
        <v>2.6390391432302881E-4</v>
      </c>
      <c r="E133">
        <v>9.3131929069021624E-3</v>
      </c>
      <c r="F133">
        <v>-1.0981272660813928E-2</v>
      </c>
      <c r="G133" s="16">
        <f>LN('^GSPC (8)'!E130/'^GSPC (8)'!E129)</f>
        <v>3.1575172190189825E-4</v>
      </c>
      <c r="I133">
        <f t="shared" si="17"/>
        <v>-8.8736321351814262E-3</v>
      </c>
      <c r="J133">
        <f t="shared" si="18"/>
        <v>-8.4552740385819688E-4</v>
      </c>
      <c r="K133">
        <f t="shared" si="19"/>
        <v>6.3939037902051099E-3</v>
      </c>
      <c r="L133">
        <f t="shared" si="20"/>
        <v>-9.8416686639677623E-3</v>
      </c>
      <c r="M133">
        <f t="shared" si="16"/>
        <v>3.1575172190189825E-4</v>
      </c>
    </row>
    <row r="134" spans="2:13" x14ac:dyDescent="0.25">
      <c r="B134">
        <v>1.2575103565603108E-2</v>
      </c>
      <c r="C134">
        <v>-1.745558835288305E-2</v>
      </c>
      <c r="D134">
        <v>-5.5577753223471794E-3</v>
      </c>
      <c r="E134">
        <v>-9.0208964569332799E-3</v>
      </c>
      <c r="F134">
        <v>-3.7295468766080635E-2</v>
      </c>
      <c r="G134" s="16">
        <f>LN('^GSPC (8)'!E131/'^GSPC (8)'!E130)</f>
        <v>-8.1055863508326578E-3</v>
      </c>
      <c r="I134">
        <f t="shared" si="17"/>
        <v>-1.1449449969185819E-2</v>
      </c>
      <c r="J134">
        <f t="shared" si="18"/>
        <v>-1.9311995447571216E-3</v>
      </c>
      <c r="K134">
        <f t="shared" si="19"/>
        <v>-4.7016964524260029E-3</v>
      </c>
      <c r="L134">
        <f t="shared" si="20"/>
        <v>-2.7321354299743889E-2</v>
      </c>
      <c r="M134">
        <f t="shared" ref="M134:M197" si="21">G134</f>
        <v>-8.1055863508326578E-3</v>
      </c>
    </row>
    <row r="135" spans="2:13" x14ac:dyDescent="0.25">
      <c r="B135">
        <v>3.0058052635882938E-2</v>
      </c>
      <c r="C135">
        <v>1.3776760828960087E-2</v>
      </c>
      <c r="D135">
        <v>1.0610610793624483E-3</v>
      </c>
      <c r="E135">
        <v>1.0757568333748663E-2</v>
      </c>
      <c r="F135">
        <v>3.4663061797477329E-2</v>
      </c>
      <c r="G135" s="16">
        <f>LN('^GSPC (8)'!E132/'^GSPC (8)'!E131)</f>
        <v>8.7695014026030957E-3</v>
      </c>
      <c r="I135">
        <f t="shared" ref="I135:I198" si="22">$M$2*B135+$N$2*C135</f>
        <v>1.703301919034466E-2</v>
      </c>
      <c r="J135">
        <f t="shared" ref="J135:J198" si="23">$M$2*B135+$N$2*D135</f>
        <v>6.8604593906665462E-3</v>
      </c>
      <c r="K135">
        <f t="shared" ref="K135:K198" si="24">$M$2*B135+$N$2*E135</f>
        <v>1.4617665194175518E-2</v>
      </c>
      <c r="L135">
        <f t="shared" ref="L135:L198" si="25">$M$2*B135+$N$2*F135</f>
        <v>3.3742059965158451E-2</v>
      </c>
      <c r="M135">
        <f t="shared" si="21"/>
        <v>8.7695014026030957E-3</v>
      </c>
    </row>
    <row r="136" spans="2:13" x14ac:dyDescent="0.25">
      <c r="B136">
        <v>4.2212529264134217E-3</v>
      </c>
      <c r="C136">
        <v>-1.464738272787579E-2</v>
      </c>
      <c r="D136">
        <v>-1.1733574618204455E-2</v>
      </c>
      <c r="E136">
        <v>8.0645306860048626E-3</v>
      </c>
      <c r="F136">
        <v>-3.3981134459417806E-2</v>
      </c>
      <c r="G136" s="16">
        <f>LN('^GSPC (8)'!E133/'^GSPC (8)'!E132)</f>
        <v>-8.6372167487240945E-3</v>
      </c>
      <c r="I136">
        <f t="shared" si="22"/>
        <v>-1.0873655597017948E-2</v>
      </c>
      <c r="J136">
        <f t="shared" si="23"/>
        <v>-8.5426091092808791E-3</v>
      </c>
      <c r="K136">
        <f t="shared" si="24"/>
        <v>7.2958751340865755E-3</v>
      </c>
      <c r="L136">
        <f t="shared" si="25"/>
        <v>-2.6340656982251562E-2</v>
      </c>
      <c r="M136">
        <f t="shared" si="21"/>
        <v>-8.6372167487240945E-3</v>
      </c>
    </row>
    <row r="137" spans="2:13" x14ac:dyDescent="0.25">
      <c r="B137">
        <v>-5.6182584958391175E-4</v>
      </c>
      <c r="C137">
        <v>-8.1587680802981954E-3</v>
      </c>
      <c r="D137">
        <v>1.0188478057368948E-3</v>
      </c>
      <c r="E137">
        <v>2.0059900406929725E-3</v>
      </c>
      <c r="F137">
        <v>-1.4558663031302568E-2</v>
      </c>
      <c r="G137" s="16">
        <f>LN('^GSPC (8)'!E134/'^GSPC (8)'!E133)</f>
        <v>1.532057636772409E-3</v>
      </c>
      <c r="I137">
        <f t="shared" si="22"/>
        <v>-6.6393796341553393E-3</v>
      </c>
      <c r="J137">
        <f t="shared" si="23"/>
        <v>7.0271307467273348E-4</v>
      </c>
      <c r="K137">
        <f t="shared" si="24"/>
        <v>1.4924268626375957E-3</v>
      </c>
      <c r="L137">
        <f t="shared" si="25"/>
        <v>-1.1759295594958837E-2</v>
      </c>
      <c r="M137">
        <f t="shared" si="21"/>
        <v>1.532057636772409E-3</v>
      </c>
    </row>
    <row r="138" spans="2:13" x14ac:dyDescent="0.25">
      <c r="B138">
        <v>1.6441780445047665E-2</v>
      </c>
      <c r="C138">
        <v>-1.4924901793728245E-2</v>
      </c>
      <c r="D138">
        <v>-4.781228050497399E-3</v>
      </c>
      <c r="E138">
        <v>1.8156527141623309E-2</v>
      </c>
      <c r="F138">
        <v>-3.6849397968976481E-2</v>
      </c>
      <c r="G138" s="16">
        <f>LN('^GSPC (8)'!E135/'^GSPC (8)'!E134)</f>
        <v>2.3081681207700998E-3</v>
      </c>
      <c r="I138">
        <f t="shared" si="22"/>
        <v>-8.6515653459730644E-3</v>
      </c>
      <c r="J138">
        <f t="shared" si="23"/>
        <v>-5.3662635138838595E-4</v>
      </c>
      <c r="K138">
        <f t="shared" si="24"/>
        <v>1.7813577802308182E-2</v>
      </c>
      <c r="L138">
        <f t="shared" si="25"/>
        <v>-2.6191162286171653E-2</v>
      </c>
      <c r="M138">
        <f t="shared" si="21"/>
        <v>2.3081681207700998E-3</v>
      </c>
    </row>
    <row r="139" spans="2:13" x14ac:dyDescent="0.25">
      <c r="B139">
        <v>6.0623496205993574E-3</v>
      </c>
      <c r="C139">
        <v>1.843116913540447E-2</v>
      </c>
      <c r="D139">
        <v>-1.0776402195275421E-3</v>
      </c>
      <c r="E139">
        <v>-1.5868908120326302E-2</v>
      </c>
      <c r="F139">
        <v>2.6349005987896593E-2</v>
      </c>
      <c r="G139" s="16">
        <f>LN('^GSPC (8)'!E136/'^GSPC (8)'!E135)</f>
        <v>1.4522239141054789E-3</v>
      </c>
      <c r="I139">
        <f t="shared" si="22"/>
        <v>1.5957405232443447E-2</v>
      </c>
      <c r="J139">
        <f t="shared" si="23"/>
        <v>3.5035774849783785E-4</v>
      </c>
      <c r="K139">
        <f t="shared" si="24"/>
        <v>-1.148265657214117E-2</v>
      </c>
      <c r="L139">
        <f t="shared" si="25"/>
        <v>2.2291674714437146E-2</v>
      </c>
      <c r="M139">
        <f t="shared" si="21"/>
        <v>1.4522239141054789E-3</v>
      </c>
    </row>
    <row r="140" spans="2:13" x14ac:dyDescent="0.25">
      <c r="B140">
        <v>1.4996844870061362E-2</v>
      </c>
      <c r="C140">
        <v>-6.4651705400282384E-3</v>
      </c>
      <c r="D140">
        <v>-4.8635602415631647E-3</v>
      </c>
      <c r="E140">
        <v>-4.0068458304247196E-3</v>
      </c>
      <c r="F140">
        <v>3.0013843178242445E-3</v>
      </c>
      <c r="G140" s="16">
        <f>LN('^GSPC (8)'!E137/'^GSPC (8)'!E136)</f>
        <v>-9.4129872811729385E-3</v>
      </c>
      <c r="I140">
        <f t="shared" si="22"/>
        <v>-2.1727674580103188E-3</v>
      </c>
      <c r="J140">
        <f t="shared" si="23"/>
        <v>-8.9147921923825963E-4</v>
      </c>
      <c r="K140">
        <f t="shared" si="24"/>
        <v>-2.0610769032750357E-4</v>
      </c>
      <c r="L140">
        <f t="shared" si="25"/>
        <v>5.4004764282716677E-3</v>
      </c>
      <c r="M140">
        <f t="shared" si="21"/>
        <v>-9.4129872811729385E-3</v>
      </c>
    </row>
    <row r="141" spans="2:13" x14ac:dyDescent="0.25">
      <c r="B141">
        <v>7.2806036235701036E-3</v>
      </c>
      <c r="C141">
        <v>1.4013290505268046E-2</v>
      </c>
      <c r="D141">
        <v>9.1669560331068475E-3</v>
      </c>
      <c r="E141">
        <v>2.0054440758051737E-3</v>
      </c>
      <c r="F141">
        <v>2.2602940632220611E-2</v>
      </c>
      <c r="G141" s="16">
        <f>LN('^GSPC (8)'!E138/'^GSPC (8)'!E137)</f>
        <v>6.3827127178005495E-3</v>
      </c>
      <c r="I141">
        <f t="shared" si="22"/>
        <v>1.2666753128928459E-2</v>
      </c>
      <c r="J141">
        <f t="shared" si="23"/>
        <v>8.7896855511994994E-3</v>
      </c>
      <c r="K141">
        <f t="shared" si="24"/>
        <v>3.0604759853581597E-3</v>
      </c>
      <c r="L141">
        <f t="shared" si="25"/>
        <v>1.9538473230490509E-2</v>
      </c>
      <c r="M141">
        <f t="shared" si="21"/>
        <v>6.3827127178005495E-3</v>
      </c>
    </row>
    <row r="142" spans="2:13" x14ac:dyDescent="0.25">
      <c r="B142">
        <v>1.1221010068317064E-2</v>
      </c>
      <c r="C142">
        <v>1.7932530144656809E-2</v>
      </c>
      <c r="D142">
        <v>5.3533855193667384E-3</v>
      </c>
      <c r="E142">
        <v>7.129646830911579E-3</v>
      </c>
      <c r="F142">
        <v>4.6204065608155216E-2</v>
      </c>
      <c r="G142" s="16">
        <f>LN('^GSPC (8)'!E139/'^GSPC (8)'!E138)</f>
        <v>9.2733610337524723E-4</v>
      </c>
      <c r="I142">
        <f t="shared" si="22"/>
        <v>1.659022612938886E-2</v>
      </c>
      <c r="J142">
        <f t="shared" si="23"/>
        <v>6.5269104291568042E-3</v>
      </c>
      <c r="K142">
        <f t="shared" si="24"/>
        <v>7.9479194783926756E-3</v>
      </c>
      <c r="L142">
        <f t="shared" si="25"/>
        <v>3.9207454500187588E-2</v>
      </c>
      <c r="M142">
        <f t="shared" si="21"/>
        <v>9.2733610337524723E-4</v>
      </c>
    </row>
    <row r="143" spans="2:13" x14ac:dyDescent="0.25">
      <c r="B143">
        <v>1.3982526210269325E-2</v>
      </c>
      <c r="C143">
        <v>-2.351016885377393E-3</v>
      </c>
      <c r="D143">
        <v>7.446895918630899E-3</v>
      </c>
      <c r="E143">
        <v>5.9499537205728974E-3</v>
      </c>
      <c r="F143">
        <v>1.4083881520456545E-2</v>
      </c>
      <c r="G143" s="16">
        <f>LN('^GSPC (8)'!E140/'^GSPC (8)'!E139)</f>
        <v>-7.8298733652557018E-4</v>
      </c>
      <c r="I143">
        <f t="shared" si="22"/>
        <v>9.1569173375195064E-4</v>
      </c>
      <c r="J143">
        <f t="shared" si="23"/>
        <v>8.7540219769585842E-3</v>
      </c>
      <c r="K143">
        <f t="shared" si="24"/>
        <v>7.5564682185121834E-3</v>
      </c>
      <c r="L143">
        <f t="shared" si="25"/>
        <v>1.4063610458419102E-2</v>
      </c>
      <c r="M143">
        <f t="shared" si="21"/>
        <v>-7.8298733652557018E-4</v>
      </c>
    </row>
    <row r="144" spans="2:13" x14ac:dyDescent="0.25">
      <c r="B144">
        <v>7.8289283985183058E-3</v>
      </c>
      <c r="C144">
        <v>1.237620254281027E-2</v>
      </c>
      <c r="D144">
        <v>1.1591225363028331E-2</v>
      </c>
      <c r="E144">
        <v>2.8208198444678099E-3</v>
      </c>
      <c r="F144">
        <v>4.1652995024115347E-2</v>
      </c>
      <c r="G144" s="16">
        <f>LN('^GSPC (8)'!E141/'^GSPC (8)'!E140)</f>
        <v>7.2790510702173033E-3</v>
      </c>
      <c r="I144">
        <f t="shared" si="22"/>
        <v>1.1466747713951878E-2</v>
      </c>
      <c r="J144">
        <f t="shared" si="23"/>
        <v>1.0838765970126327E-2</v>
      </c>
      <c r="K144">
        <f t="shared" si="24"/>
        <v>3.8224415552779089E-3</v>
      </c>
      <c r="L144">
        <f t="shared" si="25"/>
        <v>3.4888181698995942E-2</v>
      </c>
      <c r="M144">
        <f t="shared" si="21"/>
        <v>7.2790510702173033E-3</v>
      </c>
    </row>
    <row r="145" spans="2:13" x14ac:dyDescent="0.25">
      <c r="B145">
        <v>4.4092407059149671E-3</v>
      </c>
      <c r="C145">
        <v>-5.8591047732840761E-3</v>
      </c>
      <c r="D145">
        <v>-5.2397171751582369E-4</v>
      </c>
      <c r="E145">
        <v>1.008979958184048E-2</v>
      </c>
      <c r="F145">
        <v>-1.1635892873469255E-2</v>
      </c>
      <c r="G145" s="16">
        <f>LN('^GSPC (8)'!E142/'^GSPC (8)'!E141)</f>
        <v>1.8728294224074943E-3</v>
      </c>
      <c r="I145">
        <f t="shared" si="22"/>
        <v>-3.8054356774442676E-3</v>
      </c>
      <c r="J145">
        <f t="shared" si="23"/>
        <v>4.6267076717033446E-4</v>
      </c>
      <c r="K145">
        <f t="shared" si="24"/>
        <v>8.953687806655378E-3</v>
      </c>
      <c r="L145">
        <f t="shared" si="25"/>
        <v>-8.4268661575924112E-3</v>
      </c>
      <c r="M145">
        <f t="shared" si="21"/>
        <v>1.8728294224074943E-3</v>
      </c>
    </row>
    <row r="146" spans="2:13" x14ac:dyDescent="0.25">
      <c r="B146">
        <v>1.9477883600908411E-2</v>
      </c>
      <c r="C146">
        <v>1.17855529735276E-3</v>
      </c>
      <c r="D146">
        <v>9.3897403498391374E-3</v>
      </c>
      <c r="E146">
        <v>1.3571652895683493E-2</v>
      </c>
      <c r="F146">
        <v>2.653876479015067E-2</v>
      </c>
      <c r="G146" s="16">
        <f>LN('^GSPC (8)'!E143/'^GSPC (8)'!E142)</f>
        <v>4.6626164116802295E-3</v>
      </c>
      <c r="I146">
        <f t="shared" si="22"/>
        <v>4.8384209580638908E-3</v>
      </c>
      <c r="J146">
        <f t="shared" si="23"/>
        <v>1.1407369000052993E-2</v>
      </c>
      <c r="K146">
        <f t="shared" si="24"/>
        <v>1.4752899036728478E-2</v>
      </c>
      <c r="L146">
        <f t="shared" si="25"/>
        <v>2.512658855230222E-2</v>
      </c>
      <c r="M146">
        <f t="shared" si="21"/>
        <v>4.6626164116802295E-3</v>
      </c>
    </row>
    <row r="147" spans="2:13" x14ac:dyDescent="0.25">
      <c r="B147">
        <v>6.0728171694354712E-3</v>
      </c>
      <c r="C147">
        <v>8.1815503205177314E-3</v>
      </c>
      <c r="D147">
        <v>-2.8597445721114979E-3</v>
      </c>
      <c r="E147">
        <v>8.2505161871235212E-4</v>
      </c>
      <c r="F147">
        <v>-4.2527221225409093E-3</v>
      </c>
      <c r="G147" s="16">
        <f>LN('^GSPC (8)'!E144/'^GSPC (8)'!E143)</f>
        <v>-5.2914255758300215E-5</v>
      </c>
      <c r="I147">
        <f t="shared" si="22"/>
        <v>7.7598036903012806E-3</v>
      </c>
      <c r="J147">
        <f t="shared" si="23"/>
        <v>-1.0732322238021039E-3</v>
      </c>
      <c r="K147">
        <f t="shared" si="24"/>
        <v>1.8746047288569761E-3</v>
      </c>
      <c r="L147">
        <f t="shared" si="25"/>
        <v>-2.1876142641456334E-3</v>
      </c>
      <c r="M147">
        <f t="shared" si="21"/>
        <v>-5.2914255758300215E-5</v>
      </c>
    </row>
    <row r="148" spans="2:13" x14ac:dyDescent="0.25">
      <c r="B148">
        <v>-5.3117363452078251E-3</v>
      </c>
      <c r="C148">
        <v>1.4165923132494583E-2</v>
      </c>
      <c r="D148">
        <v>3.897679251749938E-3</v>
      </c>
      <c r="E148">
        <v>1.3734104428659527E-3</v>
      </c>
      <c r="F148">
        <v>1.0357180278784602E-2</v>
      </c>
      <c r="G148" s="16">
        <f>LN('^GSPC (8)'!E145/'^GSPC (8)'!E144)</f>
        <v>5.9767835510570659E-4</v>
      </c>
      <c r="I148">
        <f t="shared" si="22"/>
        <v>1.0270391236954102E-2</v>
      </c>
      <c r="J148">
        <f t="shared" si="23"/>
        <v>2.0557961323583855E-3</v>
      </c>
      <c r="K148">
        <f t="shared" si="24"/>
        <v>3.6381085251197204E-5</v>
      </c>
      <c r="L148">
        <f t="shared" si="25"/>
        <v>7.2233969539861175E-3</v>
      </c>
      <c r="M148">
        <f t="shared" si="21"/>
        <v>5.9767835510570659E-4</v>
      </c>
    </row>
    <row r="149" spans="2:13" x14ac:dyDescent="0.25">
      <c r="B149">
        <v>9.5912142420065179E-3</v>
      </c>
      <c r="C149">
        <v>2.3595004060351712E-3</v>
      </c>
      <c r="D149">
        <v>2.0724877347538099E-3</v>
      </c>
      <c r="E149">
        <v>1.0974212199133437E-3</v>
      </c>
      <c r="F149">
        <v>-5.1954503758116473E-3</v>
      </c>
      <c r="G149" s="16">
        <f>LN('^GSPC (8)'!E146/'^GSPC (8)'!E145)</f>
        <v>5.3582583369758633E-3</v>
      </c>
      <c r="I149">
        <f t="shared" si="22"/>
        <v>3.8058431732294409E-3</v>
      </c>
      <c r="J149">
        <f t="shared" si="23"/>
        <v>3.5762330362043519E-3</v>
      </c>
      <c r="K149">
        <f t="shared" si="24"/>
        <v>2.7961798243319787E-3</v>
      </c>
      <c r="L149">
        <f t="shared" si="25"/>
        <v>-2.2381174522480146E-3</v>
      </c>
      <c r="M149">
        <f t="shared" si="21"/>
        <v>5.3582583369758633E-3</v>
      </c>
    </row>
    <row r="150" spans="2:13" x14ac:dyDescent="0.25">
      <c r="B150">
        <v>-1.5186371331000282E-2</v>
      </c>
      <c r="C150">
        <v>1.7804857353496428E-3</v>
      </c>
      <c r="D150">
        <v>5.6774346049768372E-3</v>
      </c>
      <c r="E150">
        <v>-1.6465700530437033E-3</v>
      </c>
      <c r="F150">
        <v>1.4431963997428243E-2</v>
      </c>
      <c r="G150" s="16">
        <f>LN('^GSPC (8)'!E147/'^GSPC (8)'!E146)</f>
        <v>-1.5367110756601694E-4</v>
      </c>
      <c r="I150">
        <f t="shared" si="22"/>
        <v>-1.6128856779203419E-3</v>
      </c>
      <c r="J150">
        <f t="shared" si="23"/>
        <v>1.5046734177814134E-3</v>
      </c>
      <c r="K150">
        <f t="shared" si="24"/>
        <v>-4.3545303086350191E-3</v>
      </c>
      <c r="L150">
        <f t="shared" si="25"/>
        <v>8.5082969317425393E-3</v>
      </c>
      <c r="M150">
        <f t="shared" si="21"/>
        <v>-1.5367110756601694E-4</v>
      </c>
    </row>
    <row r="151" spans="2:13" x14ac:dyDescent="0.25">
      <c r="B151">
        <v>-1.0769283568826409E-2</v>
      </c>
      <c r="C151">
        <v>-2.9497210378581309E-3</v>
      </c>
      <c r="D151">
        <v>7.6903737130154292E-3</v>
      </c>
      <c r="E151">
        <v>-9.3819672718943835E-3</v>
      </c>
      <c r="F151">
        <v>3.5757248424879836E-3</v>
      </c>
      <c r="G151" s="16">
        <f>LN('^GSPC (8)'!E148/'^GSPC (8)'!E147)</f>
        <v>-3.6793928499852593E-4</v>
      </c>
      <c r="I151">
        <f t="shared" si="22"/>
        <v>-4.5136335440517867E-3</v>
      </c>
      <c r="J151">
        <f t="shared" si="23"/>
        <v>3.9984422566470626E-3</v>
      </c>
      <c r="K151">
        <f t="shared" si="24"/>
        <v>-9.6594305312807886E-3</v>
      </c>
      <c r="L151">
        <f t="shared" si="25"/>
        <v>7.0672316022510557E-4</v>
      </c>
      <c r="M151">
        <f t="shared" si="21"/>
        <v>-3.6793928499852593E-4</v>
      </c>
    </row>
    <row r="152" spans="2:13" x14ac:dyDescent="0.25">
      <c r="B152">
        <v>2.5746152223891329E-3</v>
      </c>
      <c r="C152">
        <v>1.2864440116696614E-2</v>
      </c>
      <c r="D152">
        <v>-5.1085569437931083E-4</v>
      </c>
      <c r="E152">
        <v>-6.9550982828818662E-3</v>
      </c>
      <c r="F152">
        <v>-1.166811741895365E-2</v>
      </c>
      <c r="G152" s="16">
        <f>LN('^GSPC (8)'!E149/'^GSPC (8)'!E148)</f>
        <v>-1.0643010144140571E-3</v>
      </c>
      <c r="I152">
        <f t="shared" si="22"/>
        <v>1.0806475137835118E-2</v>
      </c>
      <c r="J152">
        <f t="shared" si="23"/>
        <v>1.0623848897437795E-4</v>
      </c>
      <c r="K152">
        <f t="shared" si="24"/>
        <v>-5.0491555818276673E-3</v>
      </c>
      <c r="L152">
        <f t="shared" si="25"/>
        <v>-8.8195708906850939E-3</v>
      </c>
      <c r="M152">
        <f t="shared" si="21"/>
        <v>-1.0643010144140571E-3</v>
      </c>
    </row>
    <row r="153" spans="2:13" x14ac:dyDescent="0.25">
      <c r="B153">
        <v>3.337857358564237E-2</v>
      </c>
      <c r="C153">
        <v>8.8515993108695694E-4</v>
      </c>
      <c r="D153">
        <v>1.5317848284867517E-3</v>
      </c>
      <c r="E153">
        <v>-7.0038106722018507E-3</v>
      </c>
      <c r="F153">
        <v>-4.8264829741896864E-3</v>
      </c>
      <c r="G153" s="16">
        <f>LN('^GSPC (8)'!E150/'^GSPC (8)'!E149)</f>
        <v>2.9189076398735176E-3</v>
      </c>
      <c r="I153">
        <f t="shared" si="22"/>
        <v>7.3838426619980396E-3</v>
      </c>
      <c r="J153">
        <f t="shared" si="23"/>
        <v>7.9011425799178758E-3</v>
      </c>
      <c r="K153">
        <f t="shared" si="24"/>
        <v>1.0726661793669934E-3</v>
      </c>
      <c r="L153">
        <f t="shared" si="25"/>
        <v>2.8145283377767247E-3</v>
      </c>
      <c r="M153">
        <f t="shared" si="21"/>
        <v>2.9189076398735176E-3</v>
      </c>
    </row>
    <row r="154" spans="2:13" x14ac:dyDescent="0.25">
      <c r="B154">
        <v>1.3585463247062599E-2</v>
      </c>
      <c r="C154">
        <v>1.2357627599630824E-2</v>
      </c>
      <c r="D154">
        <v>5.5965041924886626E-3</v>
      </c>
      <c r="E154">
        <v>1.4046638270356396E-3</v>
      </c>
      <c r="F154">
        <v>1.1484982345334644E-2</v>
      </c>
      <c r="G154" s="16">
        <f>LN('^GSPC (8)'!E151/'^GSPC (8)'!E150)</f>
        <v>2.8262387997962017E-4</v>
      </c>
      <c r="I154">
        <f t="shared" si="22"/>
        <v>1.260319472911718E-2</v>
      </c>
      <c r="J154">
        <f t="shared" si="23"/>
        <v>7.1942960034034505E-3</v>
      </c>
      <c r="K154">
        <f t="shared" si="24"/>
        <v>3.8408237110410318E-3</v>
      </c>
      <c r="L154">
        <f t="shared" si="25"/>
        <v>1.1905078525680235E-2</v>
      </c>
      <c r="M154">
        <f t="shared" si="21"/>
        <v>2.8262387997962017E-4</v>
      </c>
    </row>
    <row r="155" spans="2:13" x14ac:dyDescent="0.25">
      <c r="B155">
        <v>9.8089761350222959E-4</v>
      </c>
      <c r="C155">
        <v>-6.4799624887366463E-3</v>
      </c>
      <c r="D155">
        <v>4.0507397160837238E-3</v>
      </c>
      <c r="E155">
        <v>8.9436037438616126E-3</v>
      </c>
      <c r="F155">
        <v>-3.3559319478312595E-2</v>
      </c>
      <c r="G155" s="16">
        <f>LN('^GSPC (8)'!E152/'^GSPC (8)'!E151)</f>
        <v>-9.7316153644986159E-4</v>
      </c>
      <c r="I155">
        <f t="shared" si="22"/>
        <v>-4.9877904682888718E-3</v>
      </c>
      <c r="J155">
        <f t="shared" si="23"/>
        <v>3.4367712955674251E-3</v>
      </c>
      <c r="K155">
        <f t="shared" si="24"/>
        <v>7.3510625177897358E-3</v>
      </c>
      <c r="L155">
        <f t="shared" si="25"/>
        <v>-2.665127605994963E-2</v>
      </c>
      <c r="M155">
        <f t="shared" si="21"/>
        <v>-9.7316153644986159E-4</v>
      </c>
    </row>
    <row r="156" spans="2:13" x14ac:dyDescent="0.25">
      <c r="B156">
        <v>8.2988030172554579E-3</v>
      </c>
      <c r="C156">
        <v>-2.513154499697369E-2</v>
      </c>
      <c r="D156">
        <v>6.0453079310609451E-3</v>
      </c>
      <c r="E156">
        <v>-4.7413002603348331E-3</v>
      </c>
      <c r="F156">
        <v>1.625150885683592E-2</v>
      </c>
      <c r="G156" s="16">
        <f>LN('^GSPC (8)'!E153/'^GSPC (8)'!E152)</f>
        <v>-1.3420155895607954E-3</v>
      </c>
      <c r="I156">
        <f t="shared" si="22"/>
        <v>-1.8445475394127862E-2</v>
      </c>
      <c r="J156">
        <f t="shared" si="23"/>
        <v>6.4960069482998479E-3</v>
      </c>
      <c r="K156">
        <f t="shared" si="24"/>
        <v>-2.1332796048167749E-3</v>
      </c>
      <c r="L156">
        <f t="shared" si="25"/>
        <v>1.4660967688919828E-2</v>
      </c>
      <c r="M156">
        <f t="shared" si="21"/>
        <v>-1.3420155895607954E-3</v>
      </c>
    </row>
    <row r="157" spans="2:13" x14ac:dyDescent="0.25">
      <c r="B157">
        <v>1.2560575915258436E-2</v>
      </c>
      <c r="C157">
        <v>-3.2137069381145369E-2</v>
      </c>
      <c r="D157">
        <v>-1.507967149488987E-3</v>
      </c>
      <c r="E157">
        <v>5.8536752514605078E-3</v>
      </c>
      <c r="F157">
        <v>-1.1502139867744501E-2</v>
      </c>
      <c r="G157" s="16">
        <f>LN('^GSPC (8)'!E154/'^GSPC (8)'!E153)</f>
        <v>-7.2841090403496719E-4</v>
      </c>
      <c r="I157">
        <f t="shared" si="22"/>
        <v>-2.319754032186461E-2</v>
      </c>
      <c r="J157">
        <f t="shared" si="23"/>
        <v>1.3057414634604974E-3</v>
      </c>
      <c r="K157">
        <f t="shared" si="24"/>
        <v>7.1950553842200938E-3</v>
      </c>
      <c r="L157">
        <f t="shared" si="25"/>
        <v>-6.6895967111439136E-3</v>
      </c>
      <c r="M157">
        <f t="shared" si="21"/>
        <v>-7.2841090403496719E-4</v>
      </c>
    </row>
    <row r="158" spans="2:13" x14ac:dyDescent="0.25">
      <c r="B158">
        <v>-6.5021542326102336E-3</v>
      </c>
      <c r="C158">
        <v>8.4779742047497615E-3</v>
      </c>
      <c r="D158">
        <v>3.0136637575264563E-3</v>
      </c>
      <c r="E158">
        <v>-3.4495985662596582E-2</v>
      </c>
      <c r="F158">
        <v>1.2110300910471506E-2</v>
      </c>
      <c r="G158" s="16">
        <f>LN('^GSPC (8)'!E155/'^GSPC (8)'!E154)</f>
        <v>2.4461208441749348E-3</v>
      </c>
      <c r="I158">
        <f t="shared" si="22"/>
        <v>5.4819485172777627E-3</v>
      </c>
      <c r="J158">
        <f t="shared" si="23"/>
        <v>1.1105001594991183E-3</v>
      </c>
      <c r="K158">
        <f t="shared" si="24"/>
        <v>-2.8897219376599316E-2</v>
      </c>
      <c r="L158">
        <f t="shared" si="25"/>
        <v>8.3878098818551596E-3</v>
      </c>
      <c r="M158">
        <f t="shared" si="21"/>
        <v>2.4461208441749348E-3</v>
      </c>
    </row>
    <row r="159" spans="2:13" x14ac:dyDescent="0.25">
      <c r="B159">
        <v>-5.5723706343667676E-3</v>
      </c>
      <c r="C159">
        <v>-3.0117967120563382E-4</v>
      </c>
      <c r="D159">
        <v>5.5012891931228427E-3</v>
      </c>
      <c r="E159">
        <v>1.7246914802526683E-3</v>
      </c>
      <c r="F159">
        <v>-6.0816104272710351E-4</v>
      </c>
      <c r="G159" s="16">
        <f>LN('^GSPC (8)'!E156/'^GSPC (8)'!E155)</f>
        <v>4.9252712348291973E-4</v>
      </c>
      <c r="I159">
        <f t="shared" si="22"/>
        <v>-1.3554178638378604E-3</v>
      </c>
      <c r="J159">
        <f t="shared" si="23"/>
        <v>3.2865572276249205E-3</v>
      </c>
      <c r="K159">
        <f t="shared" si="24"/>
        <v>2.6527905732878125E-4</v>
      </c>
      <c r="L159">
        <f t="shared" si="25"/>
        <v>-1.6010029610550364E-3</v>
      </c>
      <c r="M159">
        <f t="shared" si="21"/>
        <v>4.9252712348291973E-4</v>
      </c>
    </row>
    <row r="160" spans="2:13" x14ac:dyDescent="0.25">
      <c r="B160">
        <v>-8.7848540655370098E-3</v>
      </c>
      <c r="C160">
        <v>-9.0478595552222259E-3</v>
      </c>
      <c r="D160">
        <v>-1.4973299901906597E-3</v>
      </c>
      <c r="E160">
        <v>-1.4369883202728453E-3</v>
      </c>
      <c r="F160">
        <v>1.263351062014474E-2</v>
      </c>
      <c r="G160" s="16">
        <f>LN('^GSPC (8)'!E157/'^GSPC (8)'!E156)</f>
        <v>-2.1860417341370017E-3</v>
      </c>
      <c r="I160">
        <f t="shared" si="22"/>
        <v>-8.9952584572851827E-3</v>
      </c>
      <c r="J160">
        <f t="shared" si="23"/>
        <v>-2.9548348052599299E-3</v>
      </c>
      <c r="K160">
        <f t="shared" si="24"/>
        <v>-2.9065614693256784E-3</v>
      </c>
      <c r="L160">
        <f t="shared" si="25"/>
        <v>8.34983768300839E-3</v>
      </c>
      <c r="M160">
        <f t="shared" si="21"/>
        <v>-2.1860417341370017E-3</v>
      </c>
    </row>
    <row r="161" spans="2:13" x14ac:dyDescent="0.25">
      <c r="B161">
        <v>9.9988641844591334E-3</v>
      </c>
      <c r="C161">
        <v>6.6855814088074834E-4</v>
      </c>
      <c r="D161">
        <v>0</v>
      </c>
      <c r="E161">
        <v>1.4277798228190494E-2</v>
      </c>
      <c r="F161">
        <v>4.3753912796331536E-3</v>
      </c>
      <c r="G161" s="16">
        <f>LN('^GSPC (8)'!E158/'^GSPC (8)'!E157)</f>
        <v>1.8873214113143176E-3</v>
      </c>
      <c r="I161">
        <f t="shared" si="22"/>
        <v>2.5346193495964253E-3</v>
      </c>
      <c r="J161">
        <f t="shared" si="23"/>
        <v>1.9997728368918266E-3</v>
      </c>
      <c r="K161">
        <f t="shared" si="24"/>
        <v>1.3422011419444223E-2</v>
      </c>
      <c r="L161">
        <f t="shared" si="25"/>
        <v>5.5000858605983496E-3</v>
      </c>
      <c r="M161">
        <f t="shared" si="21"/>
        <v>1.8873214113143176E-3</v>
      </c>
    </row>
    <row r="162" spans="2:13" x14ac:dyDescent="0.25">
      <c r="B162">
        <v>1.8750621241717915E-2</v>
      </c>
      <c r="C162">
        <v>4.7377444605258105E-3</v>
      </c>
      <c r="D162">
        <v>3.9880411779556271E-3</v>
      </c>
      <c r="E162">
        <v>8.5019136267810991E-4</v>
      </c>
      <c r="F162">
        <v>3.0276778437652883E-2</v>
      </c>
      <c r="G162" s="16">
        <f>LN('^GSPC (8)'!E159/'^GSPC (8)'!E158)</f>
        <v>1.6458446506615104E-3</v>
      </c>
      <c r="I162">
        <f t="shared" si="22"/>
        <v>7.540319816764232E-3</v>
      </c>
      <c r="J162">
        <f t="shared" si="23"/>
        <v>6.9405571907080847E-3</v>
      </c>
      <c r="K162">
        <f t="shared" si="24"/>
        <v>4.4302773384860715E-3</v>
      </c>
      <c r="L162">
        <f t="shared" si="25"/>
        <v>2.797154699846589E-2</v>
      </c>
      <c r="M162">
        <f t="shared" si="21"/>
        <v>1.6458446506615104E-3</v>
      </c>
    </row>
    <row r="163" spans="2:13" x14ac:dyDescent="0.25">
      <c r="B163">
        <v>-1.2461243954381907E-2</v>
      </c>
      <c r="C163">
        <v>-2.4519266436220507E-3</v>
      </c>
      <c r="D163">
        <v>-1.4936522567833646E-3</v>
      </c>
      <c r="E163">
        <v>2.5463304901632662E-3</v>
      </c>
      <c r="F163">
        <v>-1.1965722491140258E-2</v>
      </c>
      <c r="G163" s="16">
        <f>LN('^GSPC (8)'!E160/'^GSPC (8)'!E159)</f>
        <v>-2.4173521357919855E-3</v>
      </c>
      <c r="I163">
        <f t="shared" si="22"/>
        <v>-4.4537901057740224E-3</v>
      </c>
      <c r="J163">
        <f t="shared" si="23"/>
        <v>-3.6871705963030734E-3</v>
      </c>
      <c r="K163">
        <f t="shared" si="24"/>
        <v>-4.5518439874576858E-4</v>
      </c>
      <c r="L163">
        <f t="shared" si="25"/>
        <v>-1.206482678378859E-2</v>
      </c>
      <c r="M163">
        <f t="shared" si="21"/>
        <v>-2.4173521357919855E-3</v>
      </c>
    </row>
    <row r="164" spans="2:13" x14ac:dyDescent="0.25">
      <c r="B164">
        <v>-2.6560439939839037E-3</v>
      </c>
      <c r="C164">
        <v>-7.9418393976545074E-3</v>
      </c>
      <c r="D164">
        <v>9.9601601859632474E-4</v>
      </c>
      <c r="E164">
        <v>-3.1130633068832052E-3</v>
      </c>
      <c r="F164">
        <v>1.0572207807512696E-2</v>
      </c>
      <c r="G164" s="16">
        <f>LN('^GSPC (8)'!E161/'^GSPC (8)'!E160)</f>
        <v>-3.6367465375007732E-4</v>
      </c>
      <c r="I164">
        <f t="shared" si="22"/>
        <v>-6.8846803169203864E-3</v>
      </c>
      <c r="J164">
        <f t="shared" si="23"/>
        <v>2.6560401608027905E-4</v>
      </c>
      <c r="K164">
        <f t="shared" si="24"/>
        <v>-3.0216594443033453E-3</v>
      </c>
      <c r="L164">
        <f t="shared" si="25"/>
        <v>7.9265574472133764E-3</v>
      </c>
      <c r="M164">
        <f t="shared" si="21"/>
        <v>-3.6367465375007732E-4</v>
      </c>
    </row>
    <row r="165" spans="2:13" x14ac:dyDescent="0.25">
      <c r="B165">
        <v>-1.8053722844299326E-2</v>
      </c>
      <c r="C165">
        <v>-2.5881726158151094E-2</v>
      </c>
      <c r="D165">
        <v>-1.7068687479712109E-2</v>
      </c>
      <c r="E165">
        <v>-1.1402575083415578E-2</v>
      </c>
      <c r="F165">
        <v>-4.3765309228168979E-2</v>
      </c>
      <c r="G165" s="16">
        <f>LN('^GSPC (8)'!E162/'^GSPC (8)'!E161)</f>
        <v>-1.4580218564576908E-2</v>
      </c>
      <c r="I165">
        <f t="shared" si="22"/>
        <v>-2.4316125495380741E-2</v>
      </c>
      <c r="J165">
        <f t="shared" si="23"/>
        <v>-1.7265694552629555E-2</v>
      </c>
      <c r="K165">
        <f t="shared" si="24"/>
        <v>-1.2732804635592329E-2</v>
      </c>
      <c r="L165">
        <f t="shared" si="25"/>
        <v>-3.8622991951395055E-2</v>
      </c>
      <c r="M165">
        <f t="shared" si="21"/>
        <v>-1.4580218564576908E-2</v>
      </c>
    </row>
    <row r="166" spans="2:13" x14ac:dyDescent="0.25">
      <c r="B166">
        <v>-6.6691863841620951E-3</v>
      </c>
      <c r="C166">
        <v>1.1501970686968534E-2</v>
      </c>
      <c r="D166">
        <v>-2.2810807001638999E-3</v>
      </c>
      <c r="E166">
        <v>1.4324311082372591E-3</v>
      </c>
      <c r="F166">
        <v>-5.4768894866259209E-2</v>
      </c>
      <c r="G166" s="16">
        <f>LN('^GSPC (8)'!E163/'^GSPC (8)'!E162)</f>
        <v>1.2747569551484817E-3</v>
      </c>
      <c r="I166">
        <f t="shared" si="22"/>
        <v>7.8677392727424088E-3</v>
      </c>
      <c r="J166">
        <f t="shared" si="23"/>
        <v>-3.1587018369635391E-3</v>
      </c>
      <c r="K166">
        <f t="shared" si="24"/>
        <v>-1.8789239024261171E-4</v>
      </c>
      <c r="L166">
        <f t="shared" si="25"/>
        <v>-4.5148953169839787E-2</v>
      </c>
      <c r="M166">
        <f t="shared" si="21"/>
        <v>1.2747569551484817E-3</v>
      </c>
    </row>
    <row r="167" spans="2:13" x14ac:dyDescent="0.25">
      <c r="B167">
        <v>2.722461874168879E-3</v>
      </c>
      <c r="C167">
        <v>1.5692503268288353E-2</v>
      </c>
      <c r="D167">
        <v>1.4859862907024032E-2</v>
      </c>
      <c r="E167">
        <v>1.5341238159628515E-2</v>
      </c>
      <c r="F167">
        <v>7.6742457181073059E-2</v>
      </c>
      <c r="G167" s="16">
        <f>LN('^GSPC (8)'!E164/'^GSPC (8)'!E163)</f>
        <v>9.9936514376108582E-3</v>
      </c>
      <c r="I167">
        <f t="shared" si="22"/>
        <v>1.3098494989464459E-2</v>
      </c>
      <c r="J167">
        <f t="shared" si="23"/>
        <v>1.2432382700453002E-2</v>
      </c>
      <c r="K167">
        <f t="shared" si="24"/>
        <v>1.2817482902536589E-2</v>
      </c>
      <c r="L167">
        <f t="shared" si="25"/>
        <v>6.1938458119692223E-2</v>
      </c>
      <c r="M167">
        <f t="shared" si="21"/>
        <v>9.9936514376108582E-3</v>
      </c>
    </row>
    <row r="168" spans="2:13" x14ac:dyDescent="0.25">
      <c r="B168">
        <v>-9.6858823757773032E-3</v>
      </c>
      <c r="C168">
        <v>-5.6967103559522685E-4</v>
      </c>
      <c r="D168">
        <v>4.9987504165121481E-4</v>
      </c>
      <c r="E168">
        <v>1.9715538854455706E-3</v>
      </c>
      <c r="F168">
        <v>-8.4680453678825044E-3</v>
      </c>
      <c r="G168" s="16">
        <f>LN('^GSPC (8)'!E165/'^GSPC (8)'!E164)</f>
        <v>-4.9893254241267825E-4</v>
      </c>
      <c r="I168">
        <f t="shared" si="22"/>
        <v>-2.3929133036316424E-3</v>
      </c>
      <c r="J168">
        <f t="shared" si="23"/>
        <v>-1.5372764418344889E-3</v>
      </c>
      <c r="K168">
        <f t="shared" si="24"/>
        <v>-3.5993336679900415E-4</v>
      </c>
      <c r="L168">
        <f t="shared" si="25"/>
        <v>-8.7116127694614638E-3</v>
      </c>
      <c r="M168">
        <f t="shared" si="21"/>
        <v>-4.9893254241267825E-4</v>
      </c>
    </row>
    <row r="169" spans="2:13" x14ac:dyDescent="0.25">
      <c r="B169">
        <v>2.7081862554696506E-2</v>
      </c>
      <c r="C169">
        <v>-4.6508835232410397E-3</v>
      </c>
      <c r="D169">
        <v>4.4876664693879768E-3</v>
      </c>
      <c r="E169">
        <v>5.8914182762019145E-3</v>
      </c>
      <c r="F169">
        <v>-1.1019905304700083E-2</v>
      </c>
      <c r="G169" s="16">
        <f>LN('^GSPC (8)'!E166/'^GSPC (8)'!E165)</f>
        <v>1.4190955235749438E-3</v>
      </c>
      <c r="I169">
        <f t="shared" si="22"/>
        <v>1.6956656923464695E-3</v>
      </c>
      <c r="J169">
        <f t="shared" si="23"/>
        <v>9.0065056864496833E-3</v>
      </c>
      <c r="K169">
        <f t="shared" si="24"/>
        <v>1.0129507131900833E-2</v>
      </c>
      <c r="L169">
        <f t="shared" si="25"/>
        <v>-3.3995517328207657E-3</v>
      </c>
      <c r="M169">
        <f t="shared" si="21"/>
        <v>1.4190955235749438E-3</v>
      </c>
    </row>
    <row r="170" spans="2:13" x14ac:dyDescent="0.25">
      <c r="B170">
        <v>-1.739598017891917E-2</v>
      </c>
      <c r="C170">
        <v>-1.8166829474037919E-2</v>
      </c>
      <c r="D170">
        <v>-1.4936522567833646E-3</v>
      </c>
      <c r="E170">
        <v>-2.1202207650602937E-2</v>
      </c>
      <c r="F170">
        <v>-2.2534742419558895E-2</v>
      </c>
      <c r="G170" s="16">
        <f>LN('^GSPC (8)'!E167/'^GSPC (8)'!E166)</f>
        <v>-1.5557342219810788E-2</v>
      </c>
      <c r="I170">
        <f t="shared" si="22"/>
        <v>-1.8012659615014168E-2</v>
      </c>
      <c r="J170">
        <f t="shared" si="23"/>
        <v>-4.6741178412105259E-3</v>
      </c>
      <c r="K170">
        <f t="shared" si="24"/>
        <v>-2.0440962156266184E-2</v>
      </c>
      <c r="L170">
        <f t="shared" si="25"/>
        <v>-2.150698997143095E-2</v>
      </c>
      <c r="M170">
        <f t="shared" si="21"/>
        <v>-1.5557342219810788E-2</v>
      </c>
    </row>
    <row r="171" spans="2:13" x14ac:dyDescent="0.25">
      <c r="B171">
        <v>-1.4839725517768083E-3</v>
      </c>
      <c r="C171">
        <v>-2.1886327146480324E-3</v>
      </c>
      <c r="D171">
        <v>-9.9705893098153827E-4</v>
      </c>
      <c r="E171">
        <v>-4.8689196897426139E-3</v>
      </c>
      <c r="F171">
        <v>1.857695760807154E-4</v>
      </c>
      <c r="G171" s="16">
        <f>LN('^GSPC (8)'!E168/'^GSPC (8)'!E167)</f>
        <v>-1.8370536869419727E-3</v>
      </c>
      <c r="I171">
        <f t="shared" si="22"/>
        <v>-2.0477006820737876E-3</v>
      </c>
      <c r="J171">
        <f t="shared" si="23"/>
        <v>-1.0944416551405922E-3</v>
      </c>
      <c r="K171">
        <f t="shared" si="24"/>
        <v>-4.1919302621494531E-3</v>
      </c>
      <c r="L171">
        <f t="shared" si="25"/>
        <v>-1.4817884949078935E-4</v>
      </c>
      <c r="M171">
        <f t="shared" si="21"/>
        <v>-1.8370536869419727E-3</v>
      </c>
    </row>
    <row r="172" spans="2:13" x14ac:dyDescent="0.25">
      <c r="B172">
        <v>1.2544697469253501E-2</v>
      </c>
      <c r="C172">
        <v>-5.4190963455121545E-3</v>
      </c>
      <c r="D172">
        <v>-1.4973299901906597E-3</v>
      </c>
      <c r="E172">
        <v>2.2941793172734947E-3</v>
      </c>
      <c r="F172">
        <v>-1.4658026634892914E-2</v>
      </c>
      <c r="G172" s="16">
        <f>LN('^GSPC (8)'!E169/'^GSPC (8)'!E168)</f>
        <v>1.1619755664938251E-3</v>
      </c>
      <c r="I172">
        <f t="shared" si="22"/>
        <v>-1.8263375825590231E-3</v>
      </c>
      <c r="J172">
        <f t="shared" si="23"/>
        <v>1.3110755016981725E-3</v>
      </c>
      <c r="K172">
        <f t="shared" si="24"/>
        <v>4.3442829476694964E-3</v>
      </c>
      <c r="L172">
        <f t="shared" si="25"/>
        <v>-9.2174818140636321E-3</v>
      </c>
      <c r="M172">
        <f t="shared" si="21"/>
        <v>1.1619755664938251E-3</v>
      </c>
    </row>
    <row r="173" spans="2:13" x14ac:dyDescent="0.25">
      <c r="B173">
        <v>1.2147865616168641E-2</v>
      </c>
      <c r="C173">
        <v>1.4175965821823757E-2</v>
      </c>
      <c r="D173">
        <v>1.2410186576834218E-2</v>
      </c>
      <c r="E173">
        <v>1.1109614493694169E-2</v>
      </c>
      <c r="F173">
        <v>2.1138549177955594E-2</v>
      </c>
      <c r="G173" s="16">
        <f>LN('^GSPC (8)'!E170/'^GSPC (8)'!E169)</f>
        <v>9.8916954334028386E-3</v>
      </c>
      <c r="I173">
        <f t="shared" si="22"/>
        <v>1.3770345780692734E-2</v>
      </c>
      <c r="J173">
        <f t="shared" si="23"/>
        <v>1.2357722384701102E-2</v>
      </c>
      <c r="K173">
        <f t="shared" si="24"/>
        <v>1.1317264718189064E-2</v>
      </c>
      <c r="L173">
        <f t="shared" si="25"/>
        <v>1.9340412465598207E-2</v>
      </c>
      <c r="M173">
        <f t="shared" si="21"/>
        <v>9.8916954334028386E-3</v>
      </c>
    </row>
    <row r="174" spans="2:13" x14ac:dyDescent="0.25">
      <c r="B174">
        <v>8.1770537393886095E-3</v>
      </c>
      <c r="C174">
        <v>-9.2473243402358043E-3</v>
      </c>
      <c r="D174">
        <v>1.9713658915543105E-3</v>
      </c>
      <c r="E174">
        <v>5.3680874016671983E-3</v>
      </c>
      <c r="F174">
        <v>1.9796595589509844E-2</v>
      </c>
      <c r="G174" s="16">
        <f>LN('^GSPC (8)'!E171/'^GSPC (8)'!E170)</f>
        <v>-3.4595702537768024E-3</v>
      </c>
      <c r="I174">
        <f t="shared" si="22"/>
        <v>-5.7624487243109219E-3</v>
      </c>
      <c r="J174">
        <f t="shared" si="23"/>
        <v>3.2125034611211701E-3</v>
      </c>
      <c r="K174">
        <f t="shared" si="24"/>
        <v>5.9298806692114807E-3</v>
      </c>
      <c r="L174">
        <f t="shared" si="25"/>
        <v>1.7472687219485597E-2</v>
      </c>
      <c r="M174">
        <f t="shared" si="21"/>
        <v>-3.4595702537768024E-3</v>
      </c>
    </row>
    <row r="175" spans="2:13" x14ac:dyDescent="0.25">
      <c r="B175">
        <v>-9.5856706307675336E-4</v>
      </c>
      <c r="C175">
        <v>-5.8101531870669272E-3</v>
      </c>
      <c r="D175">
        <v>-2.9585328029149188E-3</v>
      </c>
      <c r="E175">
        <v>8.4489511166349379E-4</v>
      </c>
      <c r="F175">
        <v>-3.6859221209640937E-3</v>
      </c>
      <c r="G175" s="16">
        <f>LN('^GSPC (8)'!E172/'^GSPC (8)'!E171)</f>
        <v>-2.0766165998444643E-3</v>
      </c>
      <c r="I175">
        <f t="shared" si="22"/>
        <v>-4.839835962268892E-3</v>
      </c>
      <c r="J175">
        <f t="shared" si="23"/>
        <v>-2.5585396549472859E-3</v>
      </c>
      <c r="K175">
        <f t="shared" si="24"/>
        <v>4.8420267671544441E-4</v>
      </c>
      <c r="L175">
        <f t="shared" si="25"/>
        <v>-3.1404511093866259E-3</v>
      </c>
      <c r="M175">
        <f t="shared" si="21"/>
        <v>-2.0766165998444643E-3</v>
      </c>
    </row>
    <row r="176" spans="2:13" x14ac:dyDescent="0.25">
      <c r="B176">
        <v>2.0173984295841614E-2</v>
      </c>
      <c r="C176">
        <v>-7.5775922777622613E-3</v>
      </c>
      <c r="D176">
        <v>-3.4627786270852463E-3</v>
      </c>
      <c r="E176">
        <v>2.2496635542384878E-3</v>
      </c>
      <c r="F176">
        <v>-8.3891312670464988E-3</v>
      </c>
      <c r="G176" s="16">
        <f>LN('^GSPC (8)'!E173/'^GSPC (8)'!E172)</f>
        <v>1.6714716175687365E-3</v>
      </c>
      <c r="I176">
        <f t="shared" si="22"/>
        <v>-2.0272769630414866E-3</v>
      </c>
      <c r="J176">
        <f t="shared" si="23"/>
        <v>1.2645739575001254E-3</v>
      </c>
      <c r="K176">
        <f t="shared" si="24"/>
        <v>5.8345277025591133E-3</v>
      </c>
      <c r="L176">
        <f t="shared" si="25"/>
        <v>-2.6765081544688771E-3</v>
      </c>
      <c r="M176">
        <f t="shared" si="21"/>
        <v>1.6714716175687365E-3</v>
      </c>
    </row>
    <row r="177" spans="2:13" x14ac:dyDescent="0.25">
      <c r="B177">
        <v>6.3239697938901893E-3</v>
      </c>
      <c r="C177">
        <v>8.0369911261590397E-4</v>
      </c>
      <c r="D177">
        <v>4.9432131071828946E-3</v>
      </c>
      <c r="E177">
        <v>-2.5312910453756839E-3</v>
      </c>
      <c r="F177">
        <v>7.0564378422681021E-3</v>
      </c>
      <c r="G177" s="16">
        <f>LN('^GSPC (8)'!E174/'^GSPC (8)'!E173)</f>
        <v>4.8695330705475671E-4</v>
      </c>
      <c r="I177">
        <f t="shared" si="22"/>
        <v>1.9077532488707611E-3</v>
      </c>
      <c r="J177">
        <f t="shared" si="23"/>
        <v>5.2193644445243537E-3</v>
      </c>
      <c r="K177">
        <f t="shared" si="24"/>
        <v>-7.6023887752250897E-4</v>
      </c>
      <c r="L177">
        <f t="shared" si="25"/>
        <v>6.9099442325925202E-3</v>
      </c>
      <c r="M177">
        <f t="shared" si="21"/>
        <v>4.8695330705475671E-4</v>
      </c>
    </row>
    <row r="178" spans="2:13" x14ac:dyDescent="0.25">
      <c r="B178">
        <v>3.9612773700430162E-3</v>
      </c>
      <c r="C178">
        <v>8.4628288374090331E-3</v>
      </c>
      <c r="D178">
        <v>1.4780983228172477E-3</v>
      </c>
      <c r="E178">
        <v>2.8162749113717884E-4</v>
      </c>
      <c r="F178">
        <v>-1.6380262808829949E-3</v>
      </c>
      <c r="G178" s="16">
        <f>LN('^GSPC (8)'!E175/'^GSPC (8)'!E174)</f>
        <v>8.4246692815763099E-4</v>
      </c>
      <c r="I178">
        <f t="shared" si="22"/>
        <v>7.5625185439358302E-3</v>
      </c>
      <c r="J178">
        <f t="shared" si="23"/>
        <v>1.9747341322624017E-3</v>
      </c>
      <c r="K178">
        <f t="shared" si="24"/>
        <v>1.0175574669183463E-3</v>
      </c>
      <c r="L178">
        <f t="shared" si="25"/>
        <v>-5.1816555069779272E-4</v>
      </c>
      <c r="M178">
        <f t="shared" si="21"/>
        <v>8.4246692815763099E-4</v>
      </c>
    </row>
    <row r="179" spans="2:13" x14ac:dyDescent="0.25">
      <c r="B179">
        <v>-4.1948325320256838E-3</v>
      </c>
      <c r="C179">
        <v>1.4081911281680392E-2</v>
      </c>
      <c r="D179">
        <v>2.9499529750517421E-3</v>
      </c>
      <c r="E179">
        <v>8.4104785085962926E-3</v>
      </c>
      <c r="F179">
        <v>5.9325558685488985E-3</v>
      </c>
      <c r="G179" s="16">
        <f>LN('^GSPC (8)'!E176/'^GSPC (8)'!E175)</f>
        <v>4.6045317623068212E-3</v>
      </c>
      <c r="I179">
        <f t="shared" si="22"/>
        <v>1.0426562518939177E-2</v>
      </c>
      <c r="J179">
        <f t="shared" si="23"/>
        <v>1.5209958736362571E-3</v>
      </c>
      <c r="K179">
        <f t="shared" si="24"/>
        <v>5.889416300471898E-3</v>
      </c>
      <c r="L179">
        <f t="shared" si="25"/>
        <v>3.9070781884339824E-3</v>
      </c>
      <c r="M179">
        <f t="shared" si="21"/>
        <v>4.6045317623068212E-3</v>
      </c>
    </row>
    <row r="180" spans="2:13" x14ac:dyDescent="0.25">
      <c r="B180">
        <v>1.5755654933101576E-2</v>
      </c>
      <c r="C180">
        <v>1.3356133004584672E-2</v>
      </c>
      <c r="D180">
        <v>6.36160681384766E-3</v>
      </c>
      <c r="E180">
        <v>1.9901181684563216E-2</v>
      </c>
      <c r="F180">
        <v>2.2440718819477335E-2</v>
      </c>
      <c r="G180" s="16">
        <f>LN('^GSPC (8)'!E177/'^GSPC (8)'!E176)</f>
        <v>5.7046734011315034E-3</v>
      </c>
      <c r="I180">
        <f t="shared" si="22"/>
        <v>1.3836037390288054E-2</v>
      </c>
      <c r="J180">
        <f t="shared" si="23"/>
        <v>8.2404164376984439E-3</v>
      </c>
      <c r="K180">
        <f t="shared" si="24"/>
        <v>1.9072076334270889E-2</v>
      </c>
      <c r="L180">
        <f t="shared" si="25"/>
        <v>2.1103706042202183E-2</v>
      </c>
      <c r="M180">
        <f t="shared" si="21"/>
        <v>5.7046734011315034E-3</v>
      </c>
    </row>
    <row r="181" spans="2:13" x14ac:dyDescent="0.25">
      <c r="B181">
        <v>1.5058463874201317E-2</v>
      </c>
      <c r="C181">
        <v>-2.399343651799335E-3</v>
      </c>
      <c r="D181">
        <v>5.8366409410552846E-3</v>
      </c>
      <c r="E181">
        <v>2.2193061810107786E-2</v>
      </c>
      <c r="F181">
        <v>6.0018125028186379E-3</v>
      </c>
      <c r="G181" s="16">
        <f>LN('^GSPC (8)'!E178/'^GSPC (8)'!E177)</f>
        <v>1.9805782508132293E-3</v>
      </c>
      <c r="I181">
        <f t="shared" si="22"/>
        <v>1.0922178534007953E-3</v>
      </c>
      <c r="J181">
        <f t="shared" si="23"/>
        <v>7.681005527684491E-3</v>
      </c>
      <c r="K181">
        <f t="shared" si="24"/>
        <v>2.0766142222926495E-2</v>
      </c>
      <c r="L181">
        <f t="shared" si="25"/>
        <v>7.8131427770951733E-3</v>
      </c>
      <c r="M181">
        <f t="shared" si="21"/>
        <v>1.9805782508132293E-3</v>
      </c>
    </row>
    <row r="182" spans="2:13" x14ac:dyDescent="0.25">
      <c r="B182">
        <v>-2.0401231149441267E-3</v>
      </c>
      <c r="C182">
        <v>-1.3357385420521537E-2</v>
      </c>
      <c r="D182">
        <v>-4.3742473453709197E-3</v>
      </c>
      <c r="E182">
        <v>-3.4857522426112461E-3</v>
      </c>
      <c r="F182">
        <v>-2.7055209394782641E-2</v>
      </c>
      <c r="G182" s="16">
        <f>LN('^GSPC (8)'!E179/'^GSPC (8)'!E178)</f>
        <v>-7.5794584816878553E-3</v>
      </c>
      <c r="I182">
        <f t="shared" si="22"/>
        <v>-1.1093932959406055E-2</v>
      </c>
      <c r="J182">
        <f t="shared" si="23"/>
        <v>-3.9074224992855615E-3</v>
      </c>
      <c r="K182">
        <f t="shared" si="24"/>
        <v>-3.1966264170778225E-3</v>
      </c>
      <c r="L182">
        <f t="shared" si="25"/>
        <v>-2.2052192138814937E-2</v>
      </c>
      <c r="M182">
        <f t="shared" si="21"/>
        <v>-7.5794584816878553E-3</v>
      </c>
    </row>
    <row r="183" spans="2:13" x14ac:dyDescent="0.25">
      <c r="B183">
        <v>1.0608405427054334E-2</v>
      </c>
      <c r="C183">
        <v>2.6175662899617556E-3</v>
      </c>
      <c r="D183">
        <v>2.9182412996511774E-3</v>
      </c>
      <c r="E183">
        <v>1.1749080726676115E-2</v>
      </c>
      <c r="F183">
        <v>-6.0295431343792996E-4</v>
      </c>
      <c r="G183" s="16">
        <f>LN('^GSPC (8)'!E180/'^GSPC (8)'!E179)</f>
        <v>3.123842327936699E-3</v>
      </c>
      <c r="I183">
        <f t="shared" si="22"/>
        <v>4.2157341173802709E-3</v>
      </c>
      <c r="J183">
        <f t="shared" si="23"/>
        <v>4.4562741251318091E-3</v>
      </c>
      <c r="K183">
        <f t="shared" si="24"/>
        <v>1.1520945666751759E-2</v>
      </c>
      <c r="L183">
        <f t="shared" si="25"/>
        <v>1.6393176346605231E-3</v>
      </c>
      <c r="M183">
        <f t="shared" si="21"/>
        <v>3.123842327936699E-3</v>
      </c>
    </row>
    <row r="184" spans="2:13" x14ac:dyDescent="0.25">
      <c r="B184">
        <v>-8.7947119308687677E-3</v>
      </c>
      <c r="C184">
        <v>1.1986137476378146E-2</v>
      </c>
      <c r="D184">
        <v>7.7407256370093207E-3</v>
      </c>
      <c r="E184">
        <v>-2.0381451569394492E-2</v>
      </c>
      <c r="F184">
        <v>4.6331440621551166E-3</v>
      </c>
      <c r="G184" s="16">
        <f>LN('^GSPC (8)'!E181/'^GSPC (8)'!E180)</f>
        <v>-1.7845188005765874E-4</v>
      </c>
      <c r="I184">
        <f t="shared" si="22"/>
        <v>7.8299675949287644E-3</v>
      </c>
      <c r="J184">
        <f t="shared" si="23"/>
        <v>4.4336381234337027E-3</v>
      </c>
      <c r="K184">
        <f t="shared" si="24"/>
        <v>-1.8064103641689346E-2</v>
      </c>
      <c r="L184">
        <f t="shared" si="25"/>
        <v>1.9475728635503398E-3</v>
      </c>
      <c r="M184">
        <f t="shared" si="21"/>
        <v>-1.7845188005765874E-4</v>
      </c>
    </row>
    <row r="185" spans="2:13" x14ac:dyDescent="0.25">
      <c r="B185">
        <v>-2.662539531944514E-2</v>
      </c>
      <c r="C185">
        <v>-1.3951245403797498E-2</v>
      </c>
      <c r="D185">
        <v>5.766522328069199E-3</v>
      </c>
      <c r="E185">
        <v>2.4353956023173951E-3</v>
      </c>
      <c r="F185">
        <v>-1.7501279138957208E-2</v>
      </c>
      <c r="G185" s="16">
        <f>LN('^GSPC (8)'!E182/'^GSPC (8)'!E181)</f>
        <v>-1.4899601369018473E-3</v>
      </c>
      <c r="I185">
        <f t="shared" si="22"/>
        <v>-1.6486075386927028E-2</v>
      </c>
      <c r="J185">
        <f t="shared" si="23"/>
        <v>-7.1186120143366949E-4</v>
      </c>
      <c r="K185">
        <f t="shared" si="24"/>
        <v>-3.3767625820351121E-3</v>
      </c>
      <c r="L185">
        <f t="shared" si="25"/>
        <v>-1.9326102375054797E-2</v>
      </c>
      <c r="M185">
        <f t="shared" si="21"/>
        <v>-1.4899601369018473E-3</v>
      </c>
    </row>
    <row r="186" spans="2:13" x14ac:dyDescent="0.25">
      <c r="B186">
        <v>1.6380547954203378E-2</v>
      </c>
      <c r="C186">
        <v>1.2408457866161678E-2</v>
      </c>
      <c r="D186">
        <v>1.2854164133624273E-2</v>
      </c>
      <c r="E186">
        <v>9.4149453870769548E-3</v>
      </c>
      <c r="F186">
        <v>3.1924307548593017E-2</v>
      </c>
      <c r="G186" s="16">
        <f>LN('^GSPC (8)'!E183/'^GSPC (8)'!E182)</f>
        <v>1.0780974881588173E-2</v>
      </c>
      <c r="I186">
        <f t="shared" si="22"/>
        <v>1.320287588377002E-2</v>
      </c>
      <c r="J186">
        <f t="shared" si="23"/>
        <v>1.3559440897740095E-2</v>
      </c>
      <c r="K186">
        <f t="shared" si="24"/>
        <v>1.0808065900502241E-2</v>
      </c>
      <c r="L186">
        <f t="shared" si="25"/>
        <v>2.8815555629715092E-2</v>
      </c>
      <c r="M186">
        <f t="shared" si="21"/>
        <v>1.0780974881588173E-2</v>
      </c>
    </row>
    <row r="187" spans="2:13" x14ac:dyDescent="0.25">
      <c r="B187">
        <v>5.7045218994749526E-3</v>
      </c>
      <c r="C187">
        <v>4.7129907676587528E-3</v>
      </c>
      <c r="D187">
        <v>6.6007783275230025E-3</v>
      </c>
      <c r="E187">
        <v>1.4354340607019839E-2</v>
      </c>
      <c r="F187">
        <v>3.6029748565530638E-3</v>
      </c>
      <c r="G187" s="16">
        <f>LN('^GSPC (8)'!E184/'^GSPC (8)'!E183)</f>
        <v>3.3583025766751994E-3</v>
      </c>
      <c r="I187">
        <f t="shared" si="22"/>
        <v>4.9112969940219931E-3</v>
      </c>
      <c r="J187">
        <f t="shared" si="23"/>
        <v>6.4215270419133927E-3</v>
      </c>
      <c r="K187">
        <f t="shared" si="24"/>
        <v>1.2624376865510862E-2</v>
      </c>
      <c r="L187">
        <f t="shared" si="25"/>
        <v>4.0232842651374418E-3</v>
      </c>
      <c r="M187">
        <f t="shared" si="21"/>
        <v>3.3583025766751994E-3</v>
      </c>
    </row>
    <row r="188" spans="2:13" x14ac:dyDescent="0.25">
      <c r="B188">
        <v>-1.5824272591487613E-2</v>
      </c>
      <c r="C188">
        <v>1.7173392284830318E-2</v>
      </c>
      <c r="D188">
        <v>-3.7664826181466656E-3</v>
      </c>
      <c r="E188">
        <v>8.4100366493277626E-3</v>
      </c>
      <c r="F188">
        <v>4.4708234299339171E-3</v>
      </c>
      <c r="G188" s="16">
        <f>LN('^GSPC (8)'!E185/'^GSPC (8)'!E184)</f>
        <v>7.5683436079784804E-4</v>
      </c>
      <c r="I188">
        <f t="shared" si="22"/>
        <v>1.0573859309566733E-2</v>
      </c>
      <c r="J188">
        <f t="shared" si="23"/>
        <v>-6.1780406128148554E-3</v>
      </c>
      <c r="K188">
        <f t="shared" si="24"/>
        <v>3.5631748011646872E-3</v>
      </c>
      <c r="L188">
        <f t="shared" si="25"/>
        <v>4.1180422564961097E-4</v>
      </c>
      <c r="M188">
        <f t="shared" si="21"/>
        <v>7.5683436079784804E-4</v>
      </c>
    </row>
    <row r="189" spans="2:13" x14ac:dyDescent="0.25">
      <c r="B189">
        <v>-1.607859445276566E-2</v>
      </c>
      <c r="C189">
        <v>-7.4203743491254026E-3</v>
      </c>
      <c r="D189">
        <v>3.7664826181466426E-3</v>
      </c>
      <c r="E189">
        <v>1.5065271944066653E-2</v>
      </c>
      <c r="F189">
        <v>-5.7097664107334765E-3</v>
      </c>
      <c r="G189" s="16">
        <f>LN('^GSPC (8)'!E186/'^GSPC (8)'!E185)</f>
        <v>-1.101323850910665E-3</v>
      </c>
      <c r="I189">
        <f t="shared" si="22"/>
        <v>-9.1520183698534548E-3</v>
      </c>
      <c r="J189">
        <f t="shared" si="23"/>
        <v>-2.0253279603581805E-4</v>
      </c>
      <c r="K189">
        <f t="shared" si="24"/>
        <v>8.8364986647001906E-3</v>
      </c>
      <c r="L189">
        <f t="shared" si="25"/>
        <v>-7.7835320191399137E-3</v>
      </c>
      <c r="M189">
        <f t="shared" si="21"/>
        <v>-1.101323850910665E-3</v>
      </c>
    </row>
    <row r="190" spans="2:13" x14ac:dyDescent="0.25">
      <c r="B190">
        <v>-1.7775085839573518E-2</v>
      </c>
      <c r="C190">
        <v>-5.4775720584310647E-3</v>
      </c>
      <c r="D190">
        <v>7.0240980195619583E-3</v>
      </c>
      <c r="E190">
        <v>2.317498080687009E-3</v>
      </c>
      <c r="F190">
        <v>6.1305034102301766E-2</v>
      </c>
      <c r="G190" s="16">
        <f>LN('^GSPC (8)'!E187/'^GSPC (8)'!E186)</f>
        <v>1.8454774338082527E-3</v>
      </c>
      <c r="I190">
        <f t="shared" si="22"/>
        <v>-7.9370748146595557E-3</v>
      </c>
      <c r="J190">
        <f t="shared" si="23"/>
        <v>2.0642612477348634E-3</v>
      </c>
      <c r="K190">
        <f t="shared" si="24"/>
        <v>-1.7010187033650963E-3</v>
      </c>
      <c r="L190">
        <f t="shared" si="25"/>
        <v>4.5489010113926712E-2</v>
      </c>
      <c r="M190">
        <f t="shared" si="21"/>
        <v>1.8454774338082527E-3</v>
      </c>
    </row>
    <row r="191" spans="2:13" x14ac:dyDescent="0.25">
      <c r="B191">
        <v>1.0702920578211006E-2</v>
      </c>
      <c r="C191">
        <v>-1.2850870003573706E-2</v>
      </c>
      <c r="D191">
        <v>8.8270489790444294E-3</v>
      </c>
      <c r="E191">
        <v>-7.4868297628750829E-3</v>
      </c>
      <c r="F191">
        <v>4.0477711622502029E-2</v>
      </c>
      <c r="G191" s="16">
        <f>LN('^GSPC (8)'!E188/'^GSPC (8)'!E187)</f>
        <v>1.4548620417280834E-3</v>
      </c>
      <c r="I191">
        <f t="shared" si="22"/>
        <v>-8.1401118872167638E-3</v>
      </c>
      <c r="J191">
        <f t="shared" si="23"/>
        <v>9.2022232988777444E-3</v>
      </c>
      <c r="K191">
        <f t="shared" si="24"/>
        <v>-3.8488796946578659E-3</v>
      </c>
      <c r="L191">
        <f t="shared" si="25"/>
        <v>3.4522753413643824E-2</v>
      </c>
      <c r="M191">
        <f t="shared" si="21"/>
        <v>1.4548620417280834E-3</v>
      </c>
    </row>
    <row r="192" spans="2:13" x14ac:dyDescent="0.25">
      <c r="B192">
        <v>-9.467456328465237E-4</v>
      </c>
      <c r="C192">
        <v>-4.4546428222534086E-3</v>
      </c>
      <c r="D192">
        <v>5.5350232285331855E-3</v>
      </c>
      <c r="E192">
        <v>2.8464503260015673E-3</v>
      </c>
      <c r="F192">
        <v>-1.0669352583142784E-3</v>
      </c>
      <c r="G192" s="16">
        <f>LN('^GSPC (8)'!E189/'^GSPC (8)'!E188)</f>
        <v>1.1095795544803473E-3</v>
      </c>
      <c r="I192">
        <f t="shared" si="22"/>
        <v>-3.7530633843720317E-3</v>
      </c>
      <c r="J192">
        <f t="shared" si="23"/>
        <v>4.2386694562572443E-3</v>
      </c>
      <c r="K192">
        <f t="shared" si="24"/>
        <v>2.0878111342319491E-3</v>
      </c>
      <c r="L192">
        <f t="shared" si="25"/>
        <v>-1.0428973332207276E-3</v>
      </c>
      <c r="M192">
        <f t="shared" si="21"/>
        <v>1.1095795544803473E-3</v>
      </c>
    </row>
    <row r="193" spans="2:13" x14ac:dyDescent="0.25">
      <c r="B193">
        <v>-4.2715063081081826E-3</v>
      </c>
      <c r="C193">
        <v>3.4481931245594647E-3</v>
      </c>
      <c r="D193">
        <v>5.5046468009824143E-3</v>
      </c>
      <c r="E193">
        <v>4.6403794368735192E-3</v>
      </c>
      <c r="F193">
        <v>-8.0924903270543479E-3</v>
      </c>
      <c r="G193" s="16">
        <f>LN('^GSPC (8)'!E190/'^GSPC (8)'!E189)</f>
        <v>6.3414674600274703E-4</v>
      </c>
      <c r="I193">
        <f t="shared" si="22"/>
        <v>1.9042532380259352E-3</v>
      </c>
      <c r="J193">
        <f t="shared" si="23"/>
        <v>3.5494161791642951E-3</v>
      </c>
      <c r="K193">
        <f t="shared" si="24"/>
        <v>2.8580022878771788E-3</v>
      </c>
      <c r="L193">
        <f t="shared" si="25"/>
        <v>-7.3282935232651157E-3</v>
      </c>
      <c r="M193">
        <f t="shared" si="21"/>
        <v>6.3414674600274703E-4</v>
      </c>
    </row>
    <row r="194" spans="2:13" x14ac:dyDescent="0.25">
      <c r="B194">
        <v>-8.358209852173077E-3</v>
      </c>
      <c r="C194">
        <v>-8.8345427138975686E-3</v>
      </c>
      <c r="D194">
        <v>-1.6605593360428546E-2</v>
      </c>
      <c r="E194">
        <v>5.6424105280209703E-3</v>
      </c>
      <c r="F194">
        <v>-2.7715910056170363E-2</v>
      </c>
      <c r="G194" s="16">
        <f>LN('^GSPC (8)'!E191/'^GSPC (8)'!E190)</f>
        <v>-3.0505657160058717E-3</v>
      </c>
      <c r="I194">
        <f t="shared" si="22"/>
        <v>-8.7392761415526713E-3</v>
      </c>
      <c r="J194">
        <f t="shared" si="23"/>
        <v>-1.4956116658777455E-2</v>
      </c>
      <c r="K194">
        <f t="shared" si="24"/>
        <v>2.8422864519821612E-3</v>
      </c>
      <c r="L194">
        <f t="shared" si="25"/>
        <v>-2.384437001537091E-2</v>
      </c>
      <c r="M194">
        <f t="shared" si="21"/>
        <v>-3.0505657160058717E-3</v>
      </c>
    </row>
    <row r="195" spans="2:13" x14ac:dyDescent="0.25">
      <c r="B195">
        <v>-4.7975534045940601E-4</v>
      </c>
      <c r="C195">
        <v>-9.9493442160388003E-3</v>
      </c>
      <c r="D195">
        <v>-2.3282431395455646E-3</v>
      </c>
      <c r="E195">
        <v>8.1508351484821124E-3</v>
      </c>
      <c r="F195">
        <v>-9.7843510413365784E-3</v>
      </c>
      <c r="G195" s="16">
        <f>LN('^GSPC (8)'!E192/'^GSPC (8)'!E191)</f>
        <v>6.4758397634472411E-4</v>
      </c>
      <c r="I195">
        <f t="shared" si="22"/>
        <v>-8.0554264409229224E-3</v>
      </c>
      <c r="J195">
        <f t="shared" si="23"/>
        <v>-1.958545579728333E-3</v>
      </c>
      <c r="K195">
        <f t="shared" si="24"/>
        <v>6.4247170506938085E-3</v>
      </c>
      <c r="L195">
        <f t="shared" si="25"/>
        <v>-7.9234319011611438E-3</v>
      </c>
      <c r="M195">
        <f t="shared" si="21"/>
        <v>6.4758397634472411E-4</v>
      </c>
    </row>
    <row r="196" spans="2:13" x14ac:dyDescent="0.25">
      <c r="B196">
        <v>-9.8855536806209416E-3</v>
      </c>
      <c r="C196">
        <v>-1.6159599271635624E-2</v>
      </c>
      <c r="D196">
        <v>-9.3288250858586353E-4</v>
      </c>
      <c r="E196">
        <v>2.2078193149835612E-2</v>
      </c>
      <c r="F196">
        <v>-4.5722249338095107E-2</v>
      </c>
      <c r="G196" s="16">
        <f>LN('^GSPC (8)'!E193/'^GSPC (8)'!E192)</f>
        <v>-2.2245228623069533E-3</v>
      </c>
      <c r="I196">
        <f t="shared" si="22"/>
        <v>-1.4904790153432688E-2</v>
      </c>
      <c r="J196">
        <f t="shared" si="23"/>
        <v>-2.7234167429928792E-3</v>
      </c>
      <c r="K196">
        <f t="shared" si="24"/>
        <v>1.5685443783744299E-2</v>
      </c>
      <c r="L196">
        <f t="shared" si="25"/>
        <v>-3.8554910206600276E-2</v>
      </c>
      <c r="M196">
        <f t="shared" si="21"/>
        <v>-2.2245228623069533E-3</v>
      </c>
    </row>
    <row r="197" spans="2:13" x14ac:dyDescent="0.25">
      <c r="B197">
        <v>-1.7846678073641424E-2</v>
      </c>
      <c r="C197">
        <v>-1.2670448504781243E-3</v>
      </c>
      <c r="D197">
        <v>-9.8477234250030424E-3</v>
      </c>
      <c r="E197">
        <v>-9.9307360419581157E-4</v>
      </c>
      <c r="F197">
        <v>5.5983758325613159E-3</v>
      </c>
      <c r="G197" s="16">
        <f>LN('^GSPC (8)'!E194/'^GSPC (8)'!E193)</f>
        <v>7.2164213508689904E-5</v>
      </c>
      <c r="I197">
        <f t="shared" si="22"/>
        <v>-4.5829714951107848E-3</v>
      </c>
      <c r="J197">
        <f t="shared" si="23"/>
        <v>-1.1447514354730719E-2</v>
      </c>
      <c r="K197">
        <f t="shared" si="24"/>
        <v>-4.3637944980849342E-3</v>
      </c>
      <c r="L197">
        <f t="shared" si="25"/>
        <v>9.0936505132076803E-4</v>
      </c>
      <c r="M197">
        <f t="shared" si="21"/>
        <v>7.2164213508689904E-5</v>
      </c>
    </row>
    <row r="198" spans="2:13" x14ac:dyDescent="0.25">
      <c r="B198">
        <v>0</v>
      </c>
      <c r="C198">
        <v>1.298797194026878E-2</v>
      </c>
      <c r="D198">
        <v>9.847723425003143E-3</v>
      </c>
      <c r="E198">
        <v>7.9170131484843139E-3</v>
      </c>
      <c r="F198">
        <v>2.1686771109341342E-2</v>
      </c>
      <c r="G198" s="16">
        <f>LN('^GSPC (8)'!E195/'^GSPC (8)'!E194)</f>
        <v>4.0768223332528133E-3</v>
      </c>
      <c r="I198">
        <f t="shared" si="22"/>
        <v>1.0390377552215025E-2</v>
      </c>
      <c r="J198">
        <f t="shared" si="23"/>
        <v>7.8781787400025154E-3</v>
      </c>
      <c r="K198">
        <f t="shared" si="24"/>
        <v>6.3336105187874513E-3</v>
      </c>
      <c r="L198">
        <f t="shared" si="25"/>
        <v>1.7349416887473074E-2</v>
      </c>
      <c r="M198">
        <f t="shared" ref="M198:M257" si="26">G198</f>
        <v>4.0768223332528133E-3</v>
      </c>
    </row>
    <row r="199" spans="2:13" x14ac:dyDescent="0.25">
      <c r="B199">
        <v>-1.2340862518683698E-3</v>
      </c>
      <c r="C199">
        <v>5.7989109476844162E-3</v>
      </c>
      <c r="D199">
        <v>6.9751503445029481E-3</v>
      </c>
      <c r="E199">
        <v>0</v>
      </c>
      <c r="F199">
        <v>-2.845849685706345E-4</v>
      </c>
      <c r="G199" s="16">
        <f>LN('^GSPC (8)'!E196/'^GSPC (8)'!E195)</f>
        <v>1.2038908157165553E-3</v>
      </c>
      <c r="I199">
        <f t="shared" ref="I199:I257" si="27">$M$2*B199+$N$2*C199</f>
        <v>4.3923115077738589E-3</v>
      </c>
      <c r="J199">
        <f t="shared" ref="J199:J257" si="28">$M$2*B199+$N$2*D199</f>
        <v>5.3333030252286848E-3</v>
      </c>
      <c r="K199">
        <f t="shared" ref="K199:K257" si="29">$M$2*B199+$N$2*E199</f>
        <v>-2.4681725037367397E-4</v>
      </c>
      <c r="L199">
        <f t="shared" ref="L199:L257" si="30">$M$2*B199+$N$2*F199</f>
        <v>-4.7448522523018159E-4</v>
      </c>
      <c r="M199">
        <f t="shared" si="26"/>
        <v>1.2038908157165553E-3</v>
      </c>
    </row>
    <row r="200" spans="2:13" x14ac:dyDescent="0.25">
      <c r="B200">
        <v>9.8733652815443241E-4</v>
      </c>
      <c r="C200">
        <v>5.1622609751798693E-3</v>
      </c>
      <c r="D200">
        <v>7.8467977047046809E-3</v>
      </c>
      <c r="E200">
        <v>-4.9407460336036097E-3</v>
      </c>
      <c r="F200">
        <v>1.7435967326123791E-2</v>
      </c>
      <c r="G200" s="16">
        <f>LN('^GSPC (8)'!E197/'^GSPC (8)'!E196)</f>
        <v>3.6982627391968716E-3</v>
      </c>
      <c r="I200">
        <f t="shared" si="27"/>
        <v>4.3272760857747819E-3</v>
      </c>
      <c r="J200">
        <f t="shared" si="28"/>
        <v>6.4749054693946321E-3</v>
      </c>
      <c r="K200">
        <f t="shared" si="29"/>
        <v>-3.755129521252001E-3</v>
      </c>
      <c r="L200">
        <f t="shared" si="30"/>
        <v>1.414624116652992E-2</v>
      </c>
      <c r="M200">
        <f t="shared" si="26"/>
        <v>3.6982627391968716E-3</v>
      </c>
    </row>
    <row r="201" spans="2:13" x14ac:dyDescent="0.25">
      <c r="B201">
        <v>8.1091978961535301E-3</v>
      </c>
      <c r="C201">
        <v>-2.249341263861354E-3</v>
      </c>
      <c r="D201">
        <v>7.7857045451218037E-3</v>
      </c>
      <c r="E201">
        <v>4.2900094248021922E-2</v>
      </c>
      <c r="F201">
        <v>1.2857200386392406E-3</v>
      </c>
      <c r="G201" s="16">
        <f>LN('^GSPC (8)'!E198/'^GSPC (8)'!E197)</f>
        <v>3.8665189230292019E-3</v>
      </c>
      <c r="I201">
        <f t="shared" si="27"/>
        <v>-1.7763343185837714E-4</v>
      </c>
      <c r="J201">
        <f t="shared" si="28"/>
        <v>7.85040321532815E-3</v>
      </c>
      <c r="K201">
        <f t="shared" si="29"/>
        <v>3.5941914977648245E-2</v>
      </c>
      <c r="L201">
        <f t="shared" si="30"/>
        <v>2.6504156101420989E-3</v>
      </c>
      <c r="M201">
        <f t="shared" si="26"/>
        <v>3.8665189230292019E-3</v>
      </c>
    </row>
    <row r="202" spans="2:13" x14ac:dyDescent="0.25">
      <c r="B202">
        <v>5.1263141051785472E-3</v>
      </c>
      <c r="C202">
        <v>-2.181326263479914E-3</v>
      </c>
      <c r="D202">
        <v>7.2727593290796569E-3</v>
      </c>
      <c r="E202">
        <v>3.0376142828912319E-2</v>
      </c>
      <c r="F202">
        <v>2.0648778448257156E-3</v>
      </c>
      <c r="G202" s="16">
        <f>LN('^GSPC (8)'!E199/'^GSPC (8)'!E198)</f>
        <v>2.1565112094796657E-3</v>
      </c>
      <c r="I202">
        <f t="shared" si="27"/>
        <v>-7.197981897482217E-4</v>
      </c>
      <c r="J202">
        <f t="shared" si="28"/>
        <v>6.8434702842994355E-3</v>
      </c>
      <c r="K202">
        <f t="shared" si="29"/>
        <v>2.5326177084165569E-2</v>
      </c>
      <c r="L202">
        <f t="shared" si="30"/>
        <v>2.6771650968962822E-3</v>
      </c>
      <c r="M202">
        <f t="shared" si="26"/>
        <v>2.1565112094796657E-3</v>
      </c>
    </row>
    <row r="203" spans="2:13" x14ac:dyDescent="0.25">
      <c r="B203">
        <v>1.4598785870186517E-3</v>
      </c>
      <c r="C203">
        <v>8.6864721918739028E-3</v>
      </c>
      <c r="D203">
        <v>2.7136607044770623E-3</v>
      </c>
      <c r="E203">
        <v>7.5661945268759665E-3</v>
      </c>
      <c r="F203">
        <v>8.3278298396783374E-3</v>
      </c>
      <c r="G203" s="16">
        <f>LN('^GSPC (8)'!E200/'^GSPC (8)'!E199)</f>
        <v>1.2459436180757644E-3</v>
      </c>
      <c r="I203">
        <f t="shared" si="27"/>
        <v>7.2411534709028525E-3</v>
      </c>
      <c r="J203">
        <f t="shared" si="28"/>
        <v>2.4629042809853805E-3</v>
      </c>
      <c r="K203">
        <f t="shared" si="29"/>
        <v>6.3449313389045033E-3</v>
      </c>
      <c r="L203">
        <f t="shared" si="30"/>
        <v>6.9542395891464001E-3</v>
      </c>
      <c r="M203">
        <f t="shared" si="26"/>
        <v>1.2459436180757644E-3</v>
      </c>
    </row>
    <row r="204" spans="2:13" x14ac:dyDescent="0.25">
      <c r="B204">
        <v>2.9133062252042373E-3</v>
      </c>
      <c r="C204">
        <v>1.582519188883633E-2</v>
      </c>
      <c r="D204">
        <v>-2.7136607044769938E-3</v>
      </c>
      <c r="E204">
        <v>1.5976039549203884E-3</v>
      </c>
      <c r="F204">
        <v>-5.5298641093101198E-4</v>
      </c>
      <c r="G204" s="16">
        <f>LN('^GSPC (8)'!E201/'^GSPC (8)'!E200)</f>
        <v>5.6309039828313749E-3</v>
      </c>
      <c r="I204">
        <f t="shared" si="27"/>
        <v>1.3242814756109911E-2</v>
      </c>
      <c r="J204">
        <f t="shared" si="28"/>
        <v>-1.5882673185407476E-3</v>
      </c>
      <c r="K204">
        <f t="shared" si="29"/>
        <v>1.8607444089771582E-3</v>
      </c>
      <c r="L204">
        <f t="shared" si="30"/>
        <v>1.4027211629603789E-4</v>
      </c>
      <c r="M204">
        <f t="shared" si="26"/>
        <v>5.6309039828313749E-3</v>
      </c>
    </row>
    <row r="205" spans="2:13" x14ac:dyDescent="0.25">
      <c r="B205">
        <v>2.1794414729323142E-3</v>
      </c>
      <c r="C205">
        <v>8.8611096602999196E-3</v>
      </c>
      <c r="D205">
        <v>-5.9050363296285525E-3</v>
      </c>
      <c r="E205">
        <v>2.4331049873911811E-2</v>
      </c>
      <c r="F205">
        <v>2.9276071936365595E-3</v>
      </c>
      <c r="G205" s="16">
        <f>LN('^GSPC (8)'!E202/'^GSPC (8)'!E201)</f>
        <v>-1.0742110734551899E-3</v>
      </c>
      <c r="I205">
        <f t="shared" si="27"/>
        <v>7.5247760228263983E-3</v>
      </c>
      <c r="J205">
        <f t="shared" si="28"/>
        <v>-4.2881407691163801E-3</v>
      </c>
      <c r="K205">
        <f t="shared" si="29"/>
        <v>1.9900728193715911E-2</v>
      </c>
      <c r="L205">
        <f t="shared" si="30"/>
        <v>2.7779740494957108E-3</v>
      </c>
      <c r="M205">
        <f t="shared" si="26"/>
        <v>-1.0742110734551899E-3</v>
      </c>
    </row>
    <row r="206" spans="2:13" x14ac:dyDescent="0.25">
      <c r="B206">
        <v>-5.5791290188538173E-3</v>
      </c>
      <c r="C206">
        <v>1.4238055036789709E-3</v>
      </c>
      <c r="D206">
        <v>5.4520351893790576E-3</v>
      </c>
      <c r="E206">
        <v>8.863385991579582E-3</v>
      </c>
      <c r="F206">
        <v>2.2308574542501985E-2</v>
      </c>
      <c r="G206" s="16">
        <f>LN('^GSPC (8)'!E203/'^GSPC (8)'!E202)</f>
        <v>-1.8060640031853121E-3</v>
      </c>
      <c r="I206">
        <f t="shared" si="27"/>
        <v>2.3218599172413271E-5</v>
      </c>
      <c r="J206">
        <f t="shared" si="28"/>
        <v>3.2458023477324825E-3</v>
      </c>
      <c r="K206">
        <f t="shared" si="29"/>
        <v>5.9748829894929025E-3</v>
      </c>
      <c r="L206">
        <f t="shared" si="30"/>
        <v>1.6731033830230828E-2</v>
      </c>
      <c r="M206">
        <f t="shared" si="26"/>
        <v>-1.8060640031853121E-3</v>
      </c>
    </row>
    <row r="207" spans="2:13" x14ac:dyDescent="0.25">
      <c r="B207">
        <v>1.0164608328914403E-2</v>
      </c>
      <c r="C207">
        <v>-3.831768064085082E-3</v>
      </c>
      <c r="D207">
        <v>4.9717616535759164E-3</v>
      </c>
      <c r="E207">
        <v>-2.6508298861347306E-3</v>
      </c>
      <c r="F207">
        <v>1.8914830183999691E-2</v>
      </c>
      <c r="G207" s="16">
        <f>LN('^GSPC (8)'!E204/'^GSPC (8)'!E203)</f>
        <v>2.3197199800818369E-3</v>
      </c>
      <c r="I207">
        <f t="shared" si="27"/>
        <v>-1.032492785485185E-3</v>
      </c>
      <c r="J207">
        <f t="shared" si="28"/>
        <v>6.0103309886436144E-3</v>
      </c>
      <c r="K207">
        <f t="shared" si="29"/>
        <v>-8.7742243124903918E-5</v>
      </c>
      <c r="L207">
        <f t="shared" si="30"/>
        <v>1.7164785812982634E-2</v>
      </c>
      <c r="M207">
        <f t="shared" si="26"/>
        <v>2.3197199800818369E-3</v>
      </c>
    </row>
    <row r="208" spans="2:13" x14ac:dyDescent="0.25">
      <c r="B208">
        <v>-1.4797141356113539E-2</v>
      </c>
      <c r="C208">
        <v>7.8700718518778696E-3</v>
      </c>
      <c r="D208">
        <v>5.3956517008017226E-3</v>
      </c>
      <c r="E208">
        <v>5.7345106419282388E-3</v>
      </c>
      <c r="F208">
        <v>1.0582714009915204E-2</v>
      </c>
      <c r="G208" s="16">
        <f>LN('^GSPC (8)'!E205/'^GSPC (8)'!E204)</f>
        <v>1.8018826725406682E-3</v>
      </c>
      <c r="I208">
        <f t="shared" si="27"/>
        <v>3.3366292102795883E-3</v>
      </c>
      <c r="J208">
        <f t="shared" si="28"/>
        <v>1.3570930894186701E-3</v>
      </c>
      <c r="K208">
        <f t="shared" si="29"/>
        <v>1.6281802423198832E-3</v>
      </c>
      <c r="L208">
        <f t="shared" si="30"/>
        <v>5.5067429367094568E-3</v>
      </c>
      <c r="M208">
        <f t="shared" si="26"/>
        <v>1.8018826725406682E-3</v>
      </c>
    </row>
    <row r="209" spans="2:13" x14ac:dyDescent="0.25">
      <c r="B209">
        <v>2.684589874114675E-3</v>
      </c>
      <c r="C209">
        <v>5.9421026479802392E-3</v>
      </c>
      <c r="D209">
        <v>6.7040251086694725E-3</v>
      </c>
      <c r="E209">
        <v>-1.2837759312277307E-2</v>
      </c>
      <c r="F209">
        <v>4.7122549639880398E-4</v>
      </c>
      <c r="G209" s="16">
        <f>LN('^GSPC (8)'!E206/'^GSPC (8)'!E205)</f>
        <v>-1.688176887748127E-3</v>
      </c>
      <c r="I209">
        <f t="shared" si="27"/>
        <v>5.2906000932071264E-3</v>
      </c>
      <c r="J209">
        <f t="shared" si="28"/>
        <v>5.9001380617585133E-3</v>
      </c>
      <c r="K209">
        <f t="shared" si="29"/>
        <v>-9.7332894749989109E-3</v>
      </c>
      <c r="L209">
        <f t="shared" si="30"/>
        <v>9.138983719419782E-4</v>
      </c>
      <c r="M209">
        <f t="shared" si="26"/>
        <v>-1.688176887748127E-3</v>
      </c>
    </row>
    <row r="210" spans="2:13" x14ac:dyDescent="0.25">
      <c r="B210">
        <v>2.8116762656964434E-2</v>
      </c>
      <c r="C210">
        <v>2.0061278217950863E-3</v>
      </c>
      <c r="D210">
        <v>1.5031228404794024E-2</v>
      </c>
      <c r="E210">
        <v>2.1814283539994886E-2</v>
      </c>
      <c r="F210">
        <v>1.8464281873242793E-2</v>
      </c>
      <c r="G210" s="16">
        <f>LN('^GSPC (8)'!E207/'^GSPC (8)'!E206)</f>
        <v>8.7772191292505937E-4</v>
      </c>
      <c r="I210">
        <f t="shared" si="27"/>
        <v>7.2282547888289561E-3</v>
      </c>
      <c r="J210">
        <f t="shared" si="28"/>
        <v>1.7648335255228107E-2</v>
      </c>
      <c r="K210">
        <f t="shared" si="29"/>
        <v>2.3074779363388795E-2</v>
      </c>
      <c r="L210">
        <f t="shared" si="30"/>
        <v>2.0394778029987123E-2</v>
      </c>
      <c r="M210">
        <f t="shared" si="26"/>
        <v>8.7772191292505937E-4</v>
      </c>
    </row>
    <row r="211" spans="2:13" x14ac:dyDescent="0.25">
      <c r="B211">
        <v>1.0607076092356473E-2</v>
      </c>
      <c r="C211">
        <v>3.3843249284845754E-3</v>
      </c>
      <c r="D211">
        <v>3.9412356688163525E-3</v>
      </c>
      <c r="E211">
        <v>-2.6190106919113947E-3</v>
      </c>
      <c r="F211">
        <v>1.7018637052581175E-2</v>
      </c>
      <c r="G211" s="16">
        <f>LN('^GSPC (8)'!E208/'^GSPC (8)'!E207)</f>
        <v>1.7492226482939653E-3</v>
      </c>
      <c r="I211">
        <f t="shared" si="27"/>
        <v>4.8288751612589557E-3</v>
      </c>
      <c r="J211">
        <f t="shared" si="28"/>
        <v>5.274403753524377E-3</v>
      </c>
      <c r="K211">
        <f t="shared" si="29"/>
        <v>2.6206664942178982E-5</v>
      </c>
      <c r="L211">
        <f t="shared" si="30"/>
        <v>1.5736324860536235E-2</v>
      </c>
      <c r="M211">
        <f t="shared" si="26"/>
        <v>1.7492226482939653E-3</v>
      </c>
    </row>
    <row r="212" spans="2:13" x14ac:dyDescent="0.25">
      <c r="B212">
        <v>-5.4074188420413652E-3</v>
      </c>
      <c r="C212">
        <v>2.7685648883783711E-3</v>
      </c>
      <c r="D212">
        <v>8.7033188345961004E-3</v>
      </c>
      <c r="E212">
        <v>-1.63034678866616E-2</v>
      </c>
      <c r="F212">
        <v>-9.0979081884131837E-4</v>
      </c>
      <c r="G212" s="16">
        <f>LN('^GSPC (8)'!E209/'^GSPC (8)'!E208)</f>
        <v>6.7235257565088588E-4</v>
      </c>
      <c r="I212">
        <f t="shared" si="27"/>
        <v>1.1333681422944241E-3</v>
      </c>
      <c r="J212">
        <f t="shared" si="28"/>
        <v>5.8811712992686074E-3</v>
      </c>
      <c r="K212">
        <f t="shared" si="29"/>
        <v>-1.4124258077737553E-2</v>
      </c>
      <c r="L212">
        <f t="shared" si="30"/>
        <v>-1.8093164234813277E-3</v>
      </c>
      <c r="M212">
        <f t="shared" si="26"/>
        <v>6.7235257565088588E-4</v>
      </c>
    </row>
    <row r="213" spans="2:13" x14ac:dyDescent="0.25">
      <c r="B213">
        <v>-2.1926474752310701E-2</v>
      </c>
      <c r="C213">
        <v>-1.2093087483392823E-2</v>
      </c>
      <c r="D213">
        <v>0</v>
      </c>
      <c r="E213">
        <v>2.2187495480963542E-3</v>
      </c>
      <c r="F213">
        <v>-8.6003090895331465E-4</v>
      </c>
      <c r="G213" s="16">
        <f>LN('^GSPC (8)'!E210/'^GSPC (8)'!E209)</f>
        <v>7.4205976767338102E-4</v>
      </c>
      <c r="I213">
        <f t="shared" si="27"/>
        <v>-1.4059764937176398E-2</v>
      </c>
      <c r="J213">
        <f t="shared" si="28"/>
        <v>-4.3852949504621401E-3</v>
      </c>
      <c r="K213">
        <f t="shared" si="29"/>
        <v>-2.6102953119850566E-3</v>
      </c>
      <c r="L213">
        <f t="shared" si="30"/>
        <v>-5.073319677624792E-3</v>
      </c>
      <c r="M213">
        <f t="shared" si="26"/>
        <v>7.4205976767338102E-4</v>
      </c>
    </row>
    <row r="214" spans="2:13" x14ac:dyDescent="0.25">
      <c r="B214">
        <v>1.4447630559713974E-3</v>
      </c>
      <c r="C214">
        <v>-1.0475960597155613E-2</v>
      </c>
      <c r="D214">
        <v>-5.6484615603608086E-3</v>
      </c>
      <c r="E214">
        <v>5.0845474330286251E-3</v>
      </c>
      <c r="F214">
        <v>1.1128586166370066E-3</v>
      </c>
      <c r="G214" s="16">
        <f>LN('^GSPC (8)'!E211/'^GSPC (8)'!E210)</f>
        <v>3.2794415766991368E-4</v>
      </c>
      <c r="I214">
        <f t="shared" si="27"/>
        <v>-8.0918158665302109E-3</v>
      </c>
      <c r="J214">
        <f t="shared" si="28"/>
        <v>-4.2298166370943677E-3</v>
      </c>
      <c r="K214">
        <f t="shared" si="29"/>
        <v>4.3565905576171795E-3</v>
      </c>
      <c r="L214">
        <f t="shared" si="30"/>
        <v>1.1792395045038847E-3</v>
      </c>
      <c r="M214">
        <f t="shared" si="26"/>
        <v>3.2794415766991368E-4</v>
      </c>
    </row>
    <row r="215" spans="2:13" x14ac:dyDescent="0.25">
      <c r="B215">
        <v>-7.0023465281335417E-3</v>
      </c>
      <c r="C215">
        <v>-3.7572773383348179E-3</v>
      </c>
      <c r="D215">
        <v>6.5146374482100465E-3</v>
      </c>
      <c r="E215">
        <v>5.7168801889139398E-3</v>
      </c>
      <c r="F215">
        <v>-4.5604791826884565E-3</v>
      </c>
      <c r="G215" s="16">
        <f>LN('^GSPC (8)'!E212/'^GSPC (8)'!E211)</f>
        <v>5.1037960751330715E-3</v>
      </c>
      <c r="I215">
        <f t="shared" si="27"/>
        <v>-4.4062911762945628E-3</v>
      </c>
      <c r="J215">
        <f t="shared" si="28"/>
        <v>3.8112406529413291E-3</v>
      </c>
      <c r="K215">
        <f t="shared" si="29"/>
        <v>3.1730348455044433E-3</v>
      </c>
      <c r="L215">
        <f t="shared" si="30"/>
        <v>-5.0488526517774735E-3</v>
      </c>
      <c r="M215">
        <f t="shared" si="26"/>
        <v>5.1037960751330715E-3</v>
      </c>
    </row>
    <row r="216" spans="2:13" x14ac:dyDescent="0.25">
      <c r="B216">
        <v>-1.21224404210985E-3</v>
      </c>
      <c r="C216">
        <v>-1.7043199439588722E-2</v>
      </c>
      <c r="D216">
        <v>1.2475920315025344E-2</v>
      </c>
      <c r="E216">
        <v>-1.0136688488843247E-2</v>
      </c>
      <c r="F216">
        <v>-1.4230486637435518E-3</v>
      </c>
      <c r="G216" s="16">
        <f>LN('^GSPC (8)'!E213/'^GSPC (8)'!E212)</f>
        <v>-3.9803955200169707E-3</v>
      </c>
      <c r="I216">
        <f t="shared" si="27"/>
        <v>-1.3877008360092946E-2</v>
      </c>
      <c r="J216">
        <f t="shared" si="28"/>
        <v>9.7382874435983074E-3</v>
      </c>
      <c r="K216">
        <f t="shared" si="29"/>
        <v>-8.351799599496567E-3</v>
      </c>
      <c r="L216">
        <f t="shared" si="30"/>
        <v>-1.3808877394168115E-3</v>
      </c>
      <c r="M216">
        <f t="shared" si="26"/>
        <v>-3.9803955200169707E-3</v>
      </c>
    </row>
    <row r="217" spans="2:13" x14ac:dyDescent="0.25">
      <c r="B217">
        <v>7.4924338413019593E-3</v>
      </c>
      <c r="C217">
        <v>9.8858141533397313E-3</v>
      </c>
      <c r="D217">
        <v>1.1054577095168588E-2</v>
      </c>
      <c r="E217">
        <v>2.903178838387372E-2</v>
      </c>
      <c r="F217">
        <v>1.0422548497599531E-2</v>
      </c>
      <c r="G217" s="16">
        <f>LN('^GSPC (8)'!E214/'^GSPC (8)'!E213)</f>
        <v>1.6166011302900614E-3</v>
      </c>
      <c r="I217">
        <f t="shared" si="27"/>
        <v>9.4071380909321774E-3</v>
      </c>
      <c r="J217">
        <f t="shared" si="28"/>
        <v>1.0342148444395263E-2</v>
      </c>
      <c r="K217">
        <f t="shared" si="29"/>
        <v>2.4723917475359371E-2</v>
      </c>
      <c r="L217">
        <f t="shared" si="30"/>
        <v>9.836525566340017E-3</v>
      </c>
      <c r="M217">
        <f t="shared" si="26"/>
        <v>1.6166011302900614E-3</v>
      </c>
    </row>
    <row r="218" spans="2:13" x14ac:dyDescent="0.25">
      <c r="B218">
        <v>-1.8960193876810985E-2</v>
      </c>
      <c r="C218">
        <v>-3.0685940146684288E-3</v>
      </c>
      <c r="D218">
        <v>-8.0663143383593525E-3</v>
      </c>
      <c r="E218">
        <v>-2.9696527516973048E-2</v>
      </c>
      <c r="F218">
        <v>-2.5591390168473834E-2</v>
      </c>
      <c r="G218" s="16">
        <f>LN('^GSPC (8)'!E215/'^GSPC (8)'!E214)</f>
        <v>-4.673955894668895E-3</v>
      </c>
      <c r="I218">
        <f t="shared" si="27"/>
        <v>-6.2469139870969404E-3</v>
      </c>
      <c r="J218">
        <f t="shared" si="28"/>
        <v>-1.0245090246049679E-2</v>
      </c>
      <c r="K218">
        <f t="shared" si="29"/>
        <v>-2.7549260788940634E-2</v>
      </c>
      <c r="L218">
        <f t="shared" si="30"/>
        <v>-2.4265150910141267E-2</v>
      </c>
      <c r="M218">
        <f t="shared" si="26"/>
        <v>-4.673955894668895E-3</v>
      </c>
    </row>
    <row r="219" spans="2:13" x14ac:dyDescent="0.25">
      <c r="B219">
        <v>3.1851306704164771E-3</v>
      </c>
      <c r="C219">
        <v>-4.934664563819237E-4</v>
      </c>
      <c r="D219">
        <v>-2.2414645306379873E-2</v>
      </c>
      <c r="E219">
        <v>2.8770851192524657E-3</v>
      </c>
      <c r="F219">
        <v>1.0427719858219947E-2</v>
      </c>
      <c r="G219" s="16">
        <f>LN('^GSPC (8)'!E216/'^GSPC (8)'!E215)</f>
        <v>1.270139250772935E-3</v>
      </c>
      <c r="I219">
        <f t="shared" si="27"/>
        <v>2.4225296897775641E-4</v>
      </c>
      <c r="J219">
        <f t="shared" si="28"/>
        <v>-1.7294690111020604E-2</v>
      </c>
      <c r="K219">
        <f t="shared" si="29"/>
        <v>2.938694229485268E-3</v>
      </c>
      <c r="L219">
        <f t="shared" si="30"/>
        <v>8.9792020206592525E-3</v>
      </c>
      <c r="M219">
        <f t="shared" si="26"/>
        <v>1.270139250772935E-3</v>
      </c>
    </row>
    <row r="220" spans="2:13" x14ac:dyDescent="0.25">
      <c r="B220">
        <v>-5.3961621570877052E-3</v>
      </c>
      <c r="C220">
        <v>0.12413059165472826</v>
      </c>
      <c r="D220">
        <v>5.2173161825750519E-3</v>
      </c>
      <c r="E220">
        <v>-1.3572374474313455E-2</v>
      </c>
      <c r="F220">
        <v>3.1042608068281418E-2</v>
      </c>
      <c r="G220" s="16">
        <f>LN('^GSPC (8)'!E217/'^GSPC (8)'!E216)</f>
        <v>8.040609974748418E-3</v>
      </c>
      <c r="I220">
        <f t="shared" si="27"/>
        <v>9.8225240892365076E-2</v>
      </c>
      <c r="J220">
        <f t="shared" si="28"/>
        <v>3.0946205146425007E-3</v>
      </c>
      <c r="K220">
        <f t="shared" si="29"/>
        <v>-1.1937132010868306E-2</v>
      </c>
      <c r="L220">
        <f t="shared" si="30"/>
        <v>2.3754854023207594E-2</v>
      </c>
      <c r="M220">
        <f t="shared" si="26"/>
        <v>8.040609974748418E-3</v>
      </c>
    </row>
    <row r="221" spans="2:13" x14ac:dyDescent="0.25">
      <c r="B221">
        <v>3.1921696450788631E-3</v>
      </c>
      <c r="C221">
        <v>8.9520674942823487E-3</v>
      </c>
      <c r="D221">
        <v>9.9246553573538975E-3</v>
      </c>
      <c r="E221">
        <v>-2.8862360881759946E-2</v>
      </c>
      <c r="F221">
        <v>9.7609599959225107E-3</v>
      </c>
      <c r="G221" s="16">
        <f>LN('^GSPC (8)'!E218/'^GSPC (8)'!E217)</f>
        <v>-3.1975772860904912E-3</v>
      </c>
      <c r="I221">
        <f t="shared" si="27"/>
        <v>7.8000879244416524E-3</v>
      </c>
      <c r="J221">
        <f t="shared" si="28"/>
        <v>8.578158214898891E-3</v>
      </c>
      <c r="K221">
        <f t="shared" si="29"/>
        <v>-2.2451454776392186E-2</v>
      </c>
      <c r="L221">
        <f t="shared" si="30"/>
        <v>8.4472019257537823E-3</v>
      </c>
      <c r="M221">
        <f t="shared" si="26"/>
        <v>-3.1975772860904912E-3</v>
      </c>
    </row>
    <row r="222" spans="2:13" x14ac:dyDescent="0.25">
      <c r="B222">
        <v>4.6471649654742245E-3</v>
      </c>
      <c r="C222">
        <v>-5.0267436621049448E-3</v>
      </c>
      <c r="D222">
        <v>1.3222585198432956E-2</v>
      </c>
      <c r="E222">
        <v>-9.0330435754973626E-3</v>
      </c>
      <c r="F222">
        <v>1.4465134933308182E-2</v>
      </c>
      <c r="G222" s="16">
        <f>LN('^GSPC (8)'!E219/'^GSPC (8)'!E218)</f>
        <v>9.4401307627437045E-4</v>
      </c>
      <c r="I222">
        <f t="shared" si="27"/>
        <v>-3.0919619365891108E-3</v>
      </c>
      <c r="J222">
        <f t="shared" si="28"/>
        <v>1.1507501151841211E-2</v>
      </c>
      <c r="K222">
        <f t="shared" si="29"/>
        <v>-6.2970018673030453E-3</v>
      </c>
      <c r="L222">
        <f t="shared" si="30"/>
        <v>1.2501540939741391E-2</v>
      </c>
      <c r="M222">
        <f t="shared" si="26"/>
        <v>9.4401307627437045E-4</v>
      </c>
    </row>
    <row r="223" spans="2:13" x14ac:dyDescent="0.25">
      <c r="B223">
        <v>2.5299482413742271E-2</v>
      </c>
      <c r="C223">
        <v>-1.4486230802540543E-3</v>
      </c>
      <c r="D223">
        <v>2.1164029063774721E-3</v>
      </c>
      <c r="E223">
        <v>3.4839426311048453E-3</v>
      </c>
      <c r="F223">
        <v>1.8840082126906467E-3</v>
      </c>
      <c r="G223" s="16">
        <f>LN('^GSPC (8)'!E220/'^GSPC (8)'!E219)</f>
        <v>1.5908438533357942E-3</v>
      </c>
      <c r="I223">
        <f t="shared" si="27"/>
        <v>3.9009980185452106E-3</v>
      </c>
      <c r="J223">
        <f t="shared" si="28"/>
        <v>6.7530188078504319E-3</v>
      </c>
      <c r="K223">
        <f t="shared" si="29"/>
        <v>7.8470505876323312E-3</v>
      </c>
      <c r="L223">
        <f t="shared" si="30"/>
        <v>6.5671030529009721E-3</v>
      </c>
      <c r="M223">
        <f t="shared" si="26"/>
        <v>1.5908438533357942E-3</v>
      </c>
    </row>
    <row r="224" spans="2:13" x14ac:dyDescent="0.25">
      <c r="B224">
        <v>1.8154453998769117E-2</v>
      </c>
      <c r="C224">
        <v>-8.6083455218016955E-3</v>
      </c>
      <c r="D224">
        <v>-3.8127985993785247E-3</v>
      </c>
      <c r="E224">
        <v>-1.2364627518502327E-2</v>
      </c>
      <c r="F224">
        <v>-6.0996219663921845E-3</v>
      </c>
      <c r="G224" s="16">
        <f>LN('^GSPC (8)'!E221/'^GSPC (8)'!E220)</f>
        <v>1.8994806646887061E-4</v>
      </c>
      <c r="I224">
        <f t="shared" si="27"/>
        <v>-3.2557856176875337E-3</v>
      </c>
      <c r="J224">
        <f t="shared" si="28"/>
        <v>5.8065192025100361E-4</v>
      </c>
      <c r="K224">
        <f t="shared" si="29"/>
        <v>-6.2608112150480399E-3</v>
      </c>
      <c r="L224">
        <f t="shared" si="30"/>
        <v>-1.2488067733599246E-3</v>
      </c>
      <c r="M224">
        <f t="shared" si="26"/>
        <v>1.8994806646887061E-4</v>
      </c>
    </row>
    <row r="225" spans="2:13" x14ac:dyDescent="0.25">
      <c r="B225">
        <v>-1.5303347325816709E-2</v>
      </c>
      <c r="C225">
        <v>1.5758643123949818E-2</v>
      </c>
      <c r="D225">
        <v>3.389833898148726E-3</v>
      </c>
      <c r="E225">
        <v>-6.1219406202476755E-3</v>
      </c>
      <c r="F225">
        <v>1.3265032910160797E-2</v>
      </c>
      <c r="G225" s="16">
        <f>LN('^GSPC (8)'!E222/'^GSPC (8)'!E221)</f>
        <v>3.0922892353351652E-3</v>
      </c>
      <c r="I225">
        <f t="shared" si="27"/>
        <v>9.546245033996514E-3</v>
      </c>
      <c r="J225">
        <f t="shared" si="28"/>
        <v>-3.4880234664436127E-4</v>
      </c>
      <c r="K225">
        <f t="shared" si="29"/>
        <v>-7.9582219613614832E-3</v>
      </c>
      <c r="L225">
        <f t="shared" si="30"/>
        <v>7.5513568629652968E-3</v>
      </c>
      <c r="M225">
        <f t="shared" si="26"/>
        <v>3.0922892353351652E-3</v>
      </c>
    </row>
    <row r="226" spans="2:13" x14ac:dyDescent="0.25">
      <c r="B226">
        <v>2.9455097414053964E-2</v>
      </c>
      <c r="C226">
        <v>8.1174305041962509E-3</v>
      </c>
      <c r="D226">
        <v>7.165468262898521E-3</v>
      </c>
      <c r="E226">
        <v>-4.7348810610988055E-3</v>
      </c>
      <c r="F226">
        <v>4.4941889770067824E-3</v>
      </c>
      <c r="G226" s="16">
        <f>LN('^GSPC (8)'!E223/'^GSPC (8)'!E222)</f>
        <v>1.2704439148736187E-3</v>
      </c>
      <c r="I226">
        <f t="shared" si="27"/>
        <v>1.2384963886167794E-2</v>
      </c>
      <c r="J226">
        <f t="shared" si="28"/>
        <v>1.162339409312961E-2</v>
      </c>
      <c r="K226">
        <f t="shared" si="29"/>
        <v>2.1031146339317484E-3</v>
      </c>
      <c r="L226">
        <f t="shared" si="30"/>
        <v>9.4863706644162191E-3</v>
      </c>
      <c r="M226">
        <f t="shared" si="26"/>
        <v>1.2704439148736187E-3</v>
      </c>
    </row>
    <row r="227" spans="2:13" x14ac:dyDescent="0.25">
      <c r="B227">
        <v>-4.1551306319617416E-3</v>
      </c>
      <c r="C227">
        <v>2.2372559059250052E-3</v>
      </c>
      <c r="D227">
        <v>1.2106221996998748E-2</v>
      </c>
      <c r="E227">
        <v>-1.0496231860049507E-2</v>
      </c>
      <c r="F227">
        <v>1.138367355080676E-2</v>
      </c>
      <c r="G227" s="16">
        <f>LN('^GSPC (8)'!E224/'^GSPC (8)'!E223)</f>
        <v>-1.8912071459828347E-4</v>
      </c>
      <c r="I227">
        <f t="shared" si="27"/>
        <v>9.587785983476559E-4</v>
      </c>
      <c r="J227">
        <f t="shared" si="28"/>
        <v>8.8539514712066506E-3</v>
      </c>
      <c r="K227">
        <f t="shared" si="29"/>
        <v>-9.2280116144319545E-3</v>
      </c>
      <c r="L227">
        <f t="shared" si="30"/>
        <v>8.2759127142530593E-3</v>
      </c>
      <c r="M227">
        <f t="shared" si="26"/>
        <v>-1.8912071459828347E-4</v>
      </c>
    </row>
    <row r="228" spans="2:13" x14ac:dyDescent="0.25">
      <c r="B228">
        <v>1.2642370573696091E-2</v>
      </c>
      <c r="C228">
        <v>8.6079836403639559E-3</v>
      </c>
      <c r="D228">
        <v>8.2644686976291737E-3</v>
      </c>
      <c r="E228">
        <v>9.7841131355936618E-3</v>
      </c>
      <c r="F228">
        <v>-1.3628240934100392E-2</v>
      </c>
      <c r="G228" s="16">
        <f>LN('^GSPC (8)'!E225/'^GSPC (8)'!E224)</f>
        <v>1.4426138414861736E-3</v>
      </c>
      <c r="I228">
        <f t="shared" si="27"/>
        <v>9.4148610270303832E-3</v>
      </c>
      <c r="J228">
        <f t="shared" si="28"/>
        <v>9.1400490728425574E-3</v>
      </c>
      <c r="K228">
        <f t="shared" si="29"/>
        <v>1.0355764623214147E-2</v>
      </c>
      <c r="L228">
        <f t="shared" si="30"/>
        <v>-8.3741186325410957E-3</v>
      </c>
      <c r="M228">
        <f t="shared" si="26"/>
        <v>1.4426138414861736E-3</v>
      </c>
    </row>
    <row r="229" spans="2:13" x14ac:dyDescent="0.25">
      <c r="B229">
        <v>-2.0072170249803206E-2</v>
      </c>
      <c r="C229">
        <v>-3.3156382322593572E-3</v>
      </c>
      <c r="D229">
        <v>-1.3673302466761583E-2</v>
      </c>
      <c r="E229">
        <v>0</v>
      </c>
      <c r="F229">
        <v>-1.8529756658820371E-2</v>
      </c>
      <c r="G229" s="16">
        <f>LN('^GSPC (8)'!E226/'^GSPC (8)'!E225)</f>
        <v>-3.7689814841862911E-3</v>
      </c>
      <c r="I229">
        <f t="shared" si="27"/>
        <v>-6.6669446357681275E-3</v>
      </c>
      <c r="J229">
        <f t="shared" si="28"/>
        <v>-1.4953076023369909E-2</v>
      </c>
      <c r="K229">
        <f t="shared" si="29"/>
        <v>-4.0144340499606414E-3</v>
      </c>
      <c r="L229">
        <f t="shared" si="30"/>
        <v>-1.8838239377016938E-2</v>
      </c>
      <c r="M229">
        <f t="shared" si="26"/>
        <v>-3.7689814841862911E-3</v>
      </c>
    </row>
    <row r="230" spans="2:13" x14ac:dyDescent="0.25">
      <c r="B230">
        <v>-3.0342187245830927E-3</v>
      </c>
      <c r="C230">
        <v>-3.3533520581676903E-3</v>
      </c>
      <c r="D230">
        <v>3.7476622562951753E-3</v>
      </c>
      <c r="E230">
        <v>1.2976447122040014E-2</v>
      </c>
      <c r="F230">
        <v>5.1356569463163838E-2</v>
      </c>
      <c r="G230" s="16">
        <f>LN('^GSPC (8)'!E227/'^GSPC (8)'!E226)</f>
        <v>-8.9804683695034952E-4</v>
      </c>
      <c r="I230">
        <f t="shared" si="27"/>
        <v>-3.2895253914507708E-3</v>
      </c>
      <c r="J230">
        <f t="shared" si="28"/>
        <v>2.3912860601195221E-3</v>
      </c>
      <c r="K230">
        <f t="shared" si="29"/>
        <v>9.7743139527153924E-3</v>
      </c>
      <c r="L230">
        <f t="shared" si="30"/>
        <v>4.0478411825614458E-2</v>
      </c>
      <c r="M230">
        <f t="shared" si="26"/>
        <v>-8.9804683695034952E-4</v>
      </c>
    </row>
    <row r="231" spans="2:13" x14ac:dyDescent="0.25">
      <c r="B231">
        <v>-1.8717366250677451E-3</v>
      </c>
      <c r="C231">
        <v>3.3888114737771042E-3</v>
      </c>
      <c r="D231">
        <v>-7.0907495045731631E-3</v>
      </c>
      <c r="E231">
        <v>2.1107127086146427E-2</v>
      </c>
      <c r="F231">
        <v>-1.6372751714752682E-2</v>
      </c>
      <c r="G231" s="16">
        <f>LN('^GSPC (8)'!E228/'^GSPC (8)'!E227)</f>
        <v>9.831508870482928E-4</v>
      </c>
      <c r="I231">
        <f t="shared" si="27"/>
        <v>2.3367018540081342E-3</v>
      </c>
      <c r="J231">
        <f t="shared" si="28"/>
        <v>-6.0469469286720794E-3</v>
      </c>
      <c r="K231">
        <f t="shared" si="29"/>
        <v>1.6511354343903595E-2</v>
      </c>
      <c r="L231">
        <f t="shared" si="30"/>
        <v>-1.3472548696815696E-2</v>
      </c>
      <c r="M231">
        <f t="shared" si="26"/>
        <v>9.831508870482928E-4</v>
      </c>
    </row>
    <row r="232" spans="2:13" x14ac:dyDescent="0.25">
      <c r="B232">
        <v>-2.393767574764458E-2</v>
      </c>
      <c r="C232">
        <v>6.7695652331025069E-3</v>
      </c>
      <c r="D232">
        <v>-2.5146283685483265E-3</v>
      </c>
      <c r="E232">
        <v>-1.3168724435788315E-2</v>
      </c>
      <c r="F232">
        <v>7.2631607563023656E-3</v>
      </c>
      <c r="G232" s="16">
        <f>LN('^GSPC (8)'!E229/'^GSPC (8)'!E228)</f>
        <v>-2.3122806753022251E-3</v>
      </c>
      <c r="I232">
        <f t="shared" si="27"/>
        <v>6.2811703695308998E-4</v>
      </c>
      <c r="J232">
        <f t="shared" si="28"/>
        <v>-6.7992378443675772E-3</v>
      </c>
      <c r="K232">
        <f t="shared" si="29"/>
        <v>-1.5322514698159569E-2</v>
      </c>
      <c r="L232">
        <f t="shared" si="30"/>
        <v>1.022993455512977E-3</v>
      </c>
      <c r="M232">
        <f t="shared" si="26"/>
        <v>-2.3122806753022251E-3</v>
      </c>
    </row>
    <row r="233" spans="2:13" x14ac:dyDescent="0.25">
      <c r="B233">
        <v>-1.1580346821366773E-2</v>
      </c>
      <c r="C233">
        <v>-8.968375456890788E-3</v>
      </c>
      <c r="D233">
        <v>-1.2244146797637342E-2</v>
      </c>
      <c r="E233">
        <v>-3.2611023163538907E-3</v>
      </c>
      <c r="F233">
        <v>-1.9804481252576476E-2</v>
      </c>
      <c r="G233" s="16">
        <f>LN('^GSPC (8)'!E230/'^GSPC (8)'!E229)</f>
        <v>-5.5409987425276332E-3</v>
      </c>
      <c r="I233">
        <f t="shared" si="27"/>
        <v>-9.4907697297859847E-3</v>
      </c>
      <c r="J233">
        <f t="shared" si="28"/>
        <v>-1.2111386802383229E-2</v>
      </c>
      <c r="K233">
        <f t="shared" si="29"/>
        <v>-4.9249512173564674E-3</v>
      </c>
      <c r="L233">
        <f t="shared" si="30"/>
        <v>-1.8159654366334536E-2</v>
      </c>
      <c r="M233">
        <f t="shared" si="26"/>
        <v>-5.5409987425276332E-3</v>
      </c>
    </row>
    <row r="234" spans="2:13" x14ac:dyDescent="0.25">
      <c r="B234">
        <v>4.1167753988895824E-3</v>
      </c>
      <c r="C234">
        <v>9.3641954011213988E-3</v>
      </c>
      <c r="D234">
        <v>2.1433810658714404E-2</v>
      </c>
      <c r="E234">
        <v>1.7118091106219476E-2</v>
      </c>
      <c r="F234">
        <v>7.7326935349928275E-3</v>
      </c>
      <c r="G234" s="16">
        <f>LN('^GSPC (8)'!E231/'^GSPC (8)'!E230)</f>
        <v>8.1626530192433662E-3</v>
      </c>
      <c r="I234">
        <f t="shared" si="27"/>
        <v>8.3147114006750355E-3</v>
      </c>
      <c r="J234">
        <f t="shared" si="28"/>
        <v>1.7970403606749438E-2</v>
      </c>
      <c r="K234">
        <f t="shared" si="29"/>
        <v>1.4517827964753498E-2</v>
      </c>
      <c r="L234">
        <f t="shared" si="30"/>
        <v>7.0095099077721792E-3</v>
      </c>
      <c r="M234">
        <f t="shared" si="26"/>
        <v>8.1626530192433662E-3</v>
      </c>
    </row>
    <row r="235" spans="2:13" x14ac:dyDescent="0.25">
      <c r="B235">
        <v>0</v>
      </c>
      <c r="C235">
        <v>-6.5368368867027103E-3</v>
      </c>
      <c r="D235">
        <v>8.3129682325294805E-4</v>
      </c>
      <c r="E235">
        <v>6.4015537130270262E-3</v>
      </c>
      <c r="F235">
        <v>-1.1821170670751535E-3</v>
      </c>
      <c r="G235" s="16">
        <f>LN('^GSPC (8)'!E232/'^GSPC (8)'!E231)</f>
        <v>-2.6294170087623257E-3</v>
      </c>
      <c r="I235">
        <f t="shared" si="27"/>
        <v>-5.2294695093621684E-3</v>
      </c>
      <c r="J235">
        <f t="shared" si="28"/>
        <v>6.650374586023585E-4</v>
      </c>
      <c r="K235">
        <f t="shared" si="29"/>
        <v>5.1212429704216213E-3</v>
      </c>
      <c r="L235">
        <f t="shared" si="30"/>
        <v>-9.4569365366012283E-4</v>
      </c>
      <c r="M235">
        <f t="shared" si="26"/>
        <v>-2.6294170087623257E-3</v>
      </c>
    </row>
    <row r="236" spans="2:13" x14ac:dyDescent="0.25">
      <c r="B236">
        <v>-6.3030996558173366E-3</v>
      </c>
      <c r="C236">
        <v>-3.1645817754930639E-3</v>
      </c>
      <c r="D236">
        <v>7.4503655885116669E-3</v>
      </c>
      <c r="E236">
        <v>2.253362529962568E-2</v>
      </c>
      <c r="F236">
        <v>1.2786940776886151E-2</v>
      </c>
      <c r="G236" s="16">
        <f>LN('^GSPC (8)'!E233/'^GSPC (8)'!E232)</f>
        <v>1.2748699188762996E-3</v>
      </c>
      <c r="I236">
        <f t="shared" si="27"/>
        <v>-3.7922853515579185E-3</v>
      </c>
      <c r="J236">
        <f t="shared" si="28"/>
        <v>4.6996725396458664E-3</v>
      </c>
      <c r="K236">
        <f t="shared" si="29"/>
        <v>1.6766280308537079E-2</v>
      </c>
      <c r="L236">
        <f t="shared" si="30"/>
        <v>8.9689326903454551E-3</v>
      </c>
      <c r="M236">
        <f t="shared" si="26"/>
        <v>1.2748699188762996E-3</v>
      </c>
    </row>
    <row r="237" spans="2:13" x14ac:dyDescent="0.25">
      <c r="B237">
        <v>1.304683900498271E-2</v>
      </c>
      <c r="C237">
        <v>1.163393006570426E-2</v>
      </c>
      <c r="D237">
        <v>1.4329825554824868E-2</v>
      </c>
      <c r="E237">
        <v>2.0033395235822702E-3</v>
      </c>
      <c r="F237">
        <v>9.1600899814511822E-3</v>
      </c>
      <c r="G237" s="16">
        <f>LN('^GSPC (8)'!E234/'^GSPC (8)'!E233)</f>
        <v>6.5198386021454125E-3</v>
      </c>
      <c r="I237">
        <f t="shared" si="27"/>
        <v>1.191651185355995E-2</v>
      </c>
      <c r="J237">
        <f t="shared" si="28"/>
        <v>1.4073228244856437E-2</v>
      </c>
      <c r="K237">
        <f t="shared" si="29"/>
        <v>4.2120394198623583E-3</v>
      </c>
      <c r="L237">
        <f t="shared" si="30"/>
        <v>9.9374397861574891E-3</v>
      </c>
      <c r="M237">
        <f t="shared" si="26"/>
        <v>6.5198386021454125E-3</v>
      </c>
    </row>
    <row r="238" spans="2:13" x14ac:dyDescent="0.25">
      <c r="B238">
        <v>1.4536178745872737E-2</v>
      </c>
      <c r="C238">
        <v>1.4523413274444025E-2</v>
      </c>
      <c r="D238">
        <v>5.2706385950075738E-3</v>
      </c>
      <c r="E238">
        <v>-1.5236682506096161E-2</v>
      </c>
      <c r="F238">
        <v>-5.1975151131761132E-3</v>
      </c>
      <c r="G238" s="16">
        <f>LN('^GSPC (8)'!E235/'^GSPC (8)'!E234)</f>
        <v>-7.5054263723523104E-4</v>
      </c>
      <c r="I238">
        <f t="shared" si="27"/>
        <v>1.4525966368729768E-2</v>
      </c>
      <c r="J238">
        <f t="shared" si="28"/>
        <v>7.1237466251806072E-3</v>
      </c>
      <c r="K238">
        <f t="shared" si="29"/>
        <v>-9.2821102557023808E-3</v>
      </c>
      <c r="L238">
        <f t="shared" si="30"/>
        <v>-1.2507763413663431E-3</v>
      </c>
      <c r="M238">
        <f t="shared" si="26"/>
        <v>-7.5054263723523104E-4</v>
      </c>
    </row>
    <row r="239" spans="2:13" x14ac:dyDescent="0.25">
      <c r="B239">
        <v>1.0355446860955778E-2</v>
      </c>
      <c r="C239">
        <v>2.5482102190701256E-2</v>
      </c>
      <c r="D239">
        <v>6.4489946693972108E-3</v>
      </c>
      <c r="E239">
        <v>3.830945530356004E-3</v>
      </c>
      <c r="F239">
        <v>9.4006758656013656E-3</v>
      </c>
      <c r="G239" s="16">
        <f>LN('^GSPC (8)'!E236/'^GSPC (8)'!E235)</f>
        <v>2.0539843743953862E-3</v>
      </c>
      <c r="I239">
        <f t="shared" si="27"/>
        <v>2.245677112475216E-2</v>
      </c>
      <c r="J239">
        <f t="shared" si="28"/>
        <v>7.2302851077089246E-3</v>
      </c>
      <c r="K239">
        <f t="shared" si="29"/>
        <v>5.1358457964759598E-3</v>
      </c>
      <c r="L239">
        <f t="shared" si="30"/>
        <v>9.5916300646722488E-3</v>
      </c>
      <c r="M239">
        <f t="shared" si="26"/>
        <v>2.0539843743953862E-3</v>
      </c>
    </row>
    <row r="240" spans="2:13" x14ac:dyDescent="0.25">
      <c r="B240">
        <v>-1.9385950352757052E-2</v>
      </c>
      <c r="C240">
        <v>8.254167587236922E-3</v>
      </c>
      <c r="D240">
        <v>-3.2193188053412404E-3</v>
      </c>
      <c r="E240">
        <v>-6.5441057150900771E-3</v>
      </c>
      <c r="F240">
        <v>-1.3083034955760209E-2</v>
      </c>
      <c r="G240" s="16">
        <f>LN('^GSPC (8)'!E237/'^GSPC (8)'!E236)</f>
        <v>-3.8433158678481715E-4</v>
      </c>
      <c r="I240">
        <f t="shared" si="27"/>
        <v>2.726143999238127E-3</v>
      </c>
      <c r="J240">
        <f t="shared" si="28"/>
        <v>-6.4526451148244034E-3</v>
      </c>
      <c r="K240">
        <f t="shared" si="29"/>
        <v>-9.1124746426234724E-3</v>
      </c>
      <c r="L240">
        <f t="shared" si="30"/>
        <v>-1.4343618035159579E-2</v>
      </c>
      <c r="M240">
        <f t="shared" si="26"/>
        <v>-3.8433158678481715E-4</v>
      </c>
    </row>
    <row r="241" spans="2:13" x14ac:dyDescent="0.25">
      <c r="B241">
        <v>2.622507196470818E-3</v>
      </c>
      <c r="C241">
        <v>-1.8665378026500158E-3</v>
      </c>
      <c r="D241">
        <v>-4.848413538065849E-3</v>
      </c>
      <c r="E241">
        <v>1.6837305017811451E-2</v>
      </c>
      <c r="F241">
        <v>-1.6147188310551612E-2</v>
      </c>
      <c r="G241" s="16">
        <f>LN('^GSPC (8)'!E238/'^GSPC (8)'!E237)</f>
        <v>9.8003321249518788E-3</v>
      </c>
      <c r="I241">
        <f t="shared" si="27"/>
        <v>-9.6872880282584917E-4</v>
      </c>
      <c r="J241">
        <f t="shared" si="28"/>
        <v>-3.3542293911585155E-3</v>
      </c>
      <c r="K241">
        <f t="shared" si="29"/>
        <v>1.3994345453543324E-2</v>
      </c>
      <c r="L241">
        <f t="shared" si="30"/>
        <v>-1.2393249209147127E-2</v>
      </c>
      <c r="M241">
        <f t="shared" si="26"/>
        <v>9.8003321249518788E-3</v>
      </c>
    </row>
    <row r="242" spans="2:13" x14ac:dyDescent="0.25">
      <c r="B242">
        <v>-1.3423044463415071E-2</v>
      </c>
      <c r="C242">
        <v>-2.745967931976015E-2</v>
      </c>
      <c r="D242">
        <v>-2.0458977897983458E-2</v>
      </c>
      <c r="E242">
        <v>-2.5020960694998241E-2</v>
      </c>
      <c r="F242">
        <v>-7.0227600202364598E-2</v>
      </c>
      <c r="G242" s="16">
        <f>LN('^GSPC (8)'!E239/'^GSPC (8)'!E238)</f>
        <v>-3.6929399584867401E-4</v>
      </c>
      <c r="I242">
        <f t="shared" si="27"/>
        <v>-2.4652352348491134E-2</v>
      </c>
      <c r="J242">
        <f t="shared" si="28"/>
        <v>-1.9051791211069778E-2</v>
      </c>
      <c r="K242">
        <f t="shared" si="29"/>
        <v>-2.2701377448681608E-2</v>
      </c>
      <c r="L242">
        <f t="shared" si="30"/>
        <v>-5.8866689054574699E-2</v>
      </c>
      <c r="M242">
        <f t="shared" si="26"/>
        <v>-3.6929399584867401E-4</v>
      </c>
    </row>
    <row r="243" spans="2:13" x14ac:dyDescent="0.25">
      <c r="B243">
        <v>2.6509234141149909E-3</v>
      </c>
      <c r="C243">
        <v>1.3242150258754162E-2</v>
      </c>
      <c r="D243">
        <v>-1.164258449109809E-2</v>
      </c>
      <c r="E243">
        <v>-1.6571173023898936E-2</v>
      </c>
      <c r="F243">
        <v>2.1605901500224893E-2</v>
      </c>
      <c r="G243" s="16">
        <f>LN('^GSPC (8)'!E240/'^GSPC (8)'!E239)</f>
        <v>8.1575867524471251E-3</v>
      </c>
      <c r="I243">
        <f t="shared" si="27"/>
        <v>1.1123904889826328E-2</v>
      </c>
      <c r="J243">
        <f t="shared" si="28"/>
        <v>-8.7838829100554752E-3</v>
      </c>
      <c r="K243">
        <f t="shared" si="29"/>
        <v>-1.2726753736296153E-2</v>
      </c>
      <c r="L243">
        <f t="shared" si="30"/>
        <v>1.7814905883002913E-2</v>
      </c>
      <c r="M243">
        <f t="shared" si="26"/>
        <v>8.1575867524471251E-3</v>
      </c>
    </row>
    <row r="244" spans="2:13" x14ac:dyDescent="0.25">
      <c r="B244">
        <v>9.819262461806923E-3</v>
      </c>
      <c r="C244">
        <v>-1.2312604051008539E-2</v>
      </c>
      <c r="D244">
        <v>-2.9319392730843569E-3</v>
      </c>
      <c r="E244">
        <v>-6.9864978290753556E-3</v>
      </c>
      <c r="F244">
        <v>-1.5211588778001462E-2</v>
      </c>
      <c r="G244" s="16">
        <f>LN('^GSPC (8)'!E241/'^GSPC (8)'!E240)</f>
        <v>-2.0265827762343275E-3</v>
      </c>
      <c r="I244">
        <f t="shared" si="27"/>
        <v>-7.8862307484454473E-3</v>
      </c>
      <c r="J244">
        <f t="shared" si="28"/>
        <v>-3.8169892610610129E-4</v>
      </c>
      <c r="K244">
        <f t="shared" si="29"/>
        <v>-3.6253457708989006E-3</v>
      </c>
      <c r="L244">
        <f t="shared" si="30"/>
        <v>-1.0205418530039785E-2</v>
      </c>
      <c r="M244">
        <f t="shared" si="26"/>
        <v>-2.0265827762343275E-3</v>
      </c>
    </row>
    <row r="245" spans="2:13" x14ac:dyDescent="0.25">
      <c r="B245">
        <v>3.3309334865213899E-3</v>
      </c>
      <c r="C245">
        <v>-2.4736727837154856E-2</v>
      </c>
      <c r="D245">
        <v>-2.0339641428904376E-2</v>
      </c>
      <c r="E245">
        <v>6.0577538462645185E-3</v>
      </c>
      <c r="F245">
        <v>-5.7360724702651959E-2</v>
      </c>
      <c r="G245" s="16">
        <f>LN('^GSPC (8)'!E242/'^GSPC (8)'!E241)</f>
        <v>-1.052710815559842E-3</v>
      </c>
      <c r="I245">
        <f t="shared" si="27"/>
        <v>-1.9123195572419607E-2</v>
      </c>
      <c r="J245">
        <f t="shared" si="28"/>
        <v>-1.5605526445819225E-2</v>
      </c>
      <c r="K245">
        <f t="shared" si="29"/>
        <v>5.512389774315893E-3</v>
      </c>
      <c r="L245">
        <f t="shared" si="30"/>
        <v>-4.5222393064817297E-2</v>
      </c>
      <c r="M245">
        <f t="shared" si="26"/>
        <v>-1.052710815559842E-3</v>
      </c>
    </row>
    <row r="246" spans="2:13" x14ac:dyDescent="0.25">
      <c r="B246">
        <v>-1.6525295624920576E-2</v>
      </c>
      <c r="C246">
        <v>6.6973912141681516E-3</v>
      </c>
      <c r="D246">
        <v>-3.8602234540442374E-3</v>
      </c>
      <c r="E246">
        <v>-5.8241284216710145E-3</v>
      </c>
      <c r="F246">
        <v>5.7692519744853435E-3</v>
      </c>
      <c r="G246" s="16">
        <f>LN('^GSPC (8)'!E243/'^GSPC (8)'!E242)</f>
        <v>-3.7463905087070002E-3</v>
      </c>
      <c r="I246">
        <f t="shared" si="27"/>
        <v>2.0528538463504063E-3</v>
      </c>
      <c r="J246">
        <f t="shared" si="28"/>
        <v>-6.3932378882195062E-3</v>
      </c>
      <c r="K246">
        <f t="shared" si="29"/>
        <v>-7.9643618623209279E-3</v>
      </c>
      <c r="L246">
        <f t="shared" si="30"/>
        <v>1.3103424546041594E-3</v>
      </c>
      <c r="M246">
        <f t="shared" si="26"/>
        <v>-3.7463905087070002E-3</v>
      </c>
    </row>
    <row r="247" spans="2:13" x14ac:dyDescent="0.25">
      <c r="B247">
        <v>-7.2709723227074013E-3</v>
      </c>
      <c r="C247">
        <v>9.3988541222372827E-3</v>
      </c>
      <c r="D247">
        <v>-1.7204305318825118E-3</v>
      </c>
      <c r="E247">
        <v>-1.5303347325816709E-2</v>
      </c>
      <c r="F247">
        <v>8.0636511199807092E-3</v>
      </c>
      <c r="G247" s="16">
        <f>LN('^GSPC (8)'!E244/'^GSPC (8)'!E243)</f>
        <v>-1.1411185558209418E-4</v>
      </c>
      <c r="I247">
        <f t="shared" si="27"/>
        <v>6.0648888332483462E-3</v>
      </c>
      <c r="J247">
        <f t="shared" si="28"/>
        <v>-2.8305388900474902E-3</v>
      </c>
      <c r="K247">
        <f t="shared" si="29"/>
        <v>-1.3696872325194849E-2</v>
      </c>
      <c r="L247">
        <f t="shared" si="30"/>
        <v>4.9967264314430869E-3</v>
      </c>
      <c r="M247">
        <f t="shared" si="26"/>
        <v>-1.1411185558209418E-4</v>
      </c>
    </row>
    <row r="248" spans="2:13" x14ac:dyDescent="0.25">
      <c r="B248">
        <v>-1.7042000057829385E-3</v>
      </c>
      <c r="C248">
        <v>6.4356731262147551E-3</v>
      </c>
      <c r="D248">
        <v>1.1981315769660513E-2</v>
      </c>
      <c r="E248">
        <v>-3.0890364805936862E-3</v>
      </c>
      <c r="F248">
        <v>1.432160871968393E-2</v>
      </c>
      <c r="G248" s="16">
        <f>LN('^GSPC (8)'!E245/'^GSPC (8)'!E244)</f>
        <v>2.9280666540677323E-3</v>
      </c>
      <c r="I248">
        <f t="shared" si="27"/>
        <v>4.8076984998152161E-3</v>
      </c>
      <c r="J248">
        <f t="shared" si="28"/>
        <v>9.2442126145718239E-3</v>
      </c>
      <c r="K248">
        <f t="shared" si="29"/>
        <v>-2.812069185631537E-3</v>
      </c>
      <c r="L248">
        <f t="shared" si="30"/>
        <v>1.1116446974590558E-2</v>
      </c>
      <c r="M248">
        <f t="shared" si="26"/>
        <v>2.9280666540677323E-3</v>
      </c>
    </row>
    <row r="249" spans="2:13" x14ac:dyDescent="0.25">
      <c r="B249">
        <v>4.8721071640471476E-4</v>
      </c>
      <c r="C249">
        <v>1.9036705561481749E-3</v>
      </c>
      <c r="D249">
        <v>3.3970308676054949E-3</v>
      </c>
      <c r="E249">
        <v>0</v>
      </c>
      <c r="F249">
        <v>-2.607699333987698E-3</v>
      </c>
      <c r="G249" s="16">
        <f>LN('^GSPC (8)'!E246/'^GSPC (8)'!E245)</f>
        <v>5.4912022132783626E-3</v>
      </c>
      <c r="I249">
        <f t="shared" si="27"/>
        <v>1.6203785881994831E-3</v>
      </c>
      <c r="J249">
        <f t="shared" si="28"/>
        <v>2.8150668373653387E-3</v>
      </c>
      <c r="K249">
        <f t="shared" si="29"/>
        <v>9.7442143280942957E-5</v>
      </c>
      <c r="L249">
        <f t="shared" si="30"/>
        <v>-1.9887173239092155E-3</v>
      </c>
      <c r="M249">
        <f t="shared" si="26"/>
        <v>5.4912022132783626E-3</v>
      </c>
    </row>
    <row r="250" spans="2:13" x14ac:dyDescent="0.25">
      <c r="B250">
        <v>1.3786649282632166E-2</v>
      </c>
      <c r="C250">
        <v>5.9376248005909502E-3</v>
      </c>
      <c r="D250">
        <v>-4.6738984596879016E-3</v>
      </c>
      <c r="E250">
        <v>-8.36429797865384E-3</v>
      </c>
      <c r="F250">
        <v>1.6418853499896822E-2</v>
      </c>
      <c r="G250" s="16">
        <f>LN('^GSPC (8)'!E247/'^GSPC (8)'!E246)</f>
        <v>3.1968420335846677E-3</v>
      </c>
      <c r="I250">
        <f t="shared" si="27"/>
        <v>7.507429696999194E-3</v>
      </c>
      <c r="J250">
        <f t="shared" si="28"/>
        <v>-9.8178891122388794E-4</v>
      </c>
      <c r="K250">
        <f t="shared" si="29"/>
        <v>-3.9341085263966393E-3</v>
      </c>
      <c r="L250">
        <f t="shared" si="30"/>
        <v>1.589241265644389E-2</v>
      </c>
      <c r="M250">
        <f t="shared" si="26"/>
        <v>3.1968420335846677E-3</v>
      </c>
    </row>
    <row r="251" spans="2:13" x14ac:dyDescent="0.25">
      <c r="B251">
        <v>6.7033767089577524E-3</v>
      </c>
      <c r="C251">
        <v>-3.2905668080413946E-3</v>
      </c>
      <c r="D251">
        <v>-6.4089089265572429E-3</v>
      </c>
      <c r="E251">
        <v>-3.3653638745179014E-3</v>
      </c>
      <c r="F251">
        <v>-1.9819107859056589E-2</v>
      </c>
      <c r="G251" s="16">
        <f>LN('^GSPC (8)'!E248/'^GSPC (8)'!E247)</f>
        <v>1.5477236518457054E-3</v>
      </c>
      <c r="I251">
        <f t="shared" si="27"/>
        <v>-1.2917781046415655E-3</v>
      </c>
      <c r="J251">
        <f t="shared" si="28"/>
        <v>-3.7864517994542447E-3</v>
      </c>
      <c r="K251">
        <f t="shared" si="29"/>
        <v>-1.3516157578227709E-3</v>
      </c>
      <c r="L251">
        <f t="shared" si="30"/>
        <v>-1.4514610945453721E-2</v>
      </c>
      <c r="M251">
        <f t="shared" si="26"/>
        <v>1.5477236518457054E-3</v>
      </c>
    </row>
    <row r="252" spans="2:13" x14ac:dyDescent="0.25">
      <c r="B252">
        <v>1.0680082403401948E-2</v>
      </c>
      <c r="C252">
        <v>-8.1568520534953904E-4</v>
      </c>
      <c r="D252">
        <v>-8.6096530238869845E-3</v>
      </c>
      <c r="E252">
        <v>-3.1351044232364876E-3</v>
      </c>
      <c r="F252">
        <v>-2.4721449597619946E-2</v>
      </c>
      <c r="G252" s="16">
        <f>LN('^GSPC (8)'!E249/'^GSPC (8)'!E248)</f>
        <v>-4.7306868270428188E-4</v>
      </c>
      <c r="I252">
        <f t="shared" si="27"/>
        <v>1.4834683164007584E-3</v>
      </c>
      <c r="J252">
        <f t="shared" si="28"/>
        <v>-4.7517059384291982E-3</v>
      </c>
      <c r="K252">
        <f t="shared" si="29"/>
        <v>-3.7206705790880038E-4</v>
      </c>
      <c r="L252">
        <f t="shared" si="30"/>
        <v>-1.7641143197415568E-2</v>
      </c>
      <c r="M252">
        <f t="shared" si="26"/>
        <v>-4.7306868270428188E-4</v>
      </c>
    </row>
    <row r="253" spans="2:13" x14ac:dyDescent="0.25">
      <c r="B253">
        <v>-4.7227863366276356E-4</v>
      </c>
      <c r="C253">
        <v>8.6641392618776406E-3</v>
      </c>
      <c r="D253">
        <v>-4.3326757552348107E-3</v>
      </c>
      <c r="E253">
        <v>-1.435375521893416E-2</v>
      </c>
      <c r="F253">
        <v>1.5564635084752258E-3</v>
      </c>
      <c r="G253" s="16">
        <f>LN('^GSPC (8)'!E250/'^GSPC (8)'!E249)</f>
        <v>-4.0791677714772118E-3</v>
      </c>
      <c r="I253">
        <f t="shared" si="27"/>
        <v>6.8368556827695598E-3</v>
      </c>
      <c r="J253">
        <f t="shared" si="28"/>
        <v>-3.5605963309204014E-3</v>
      </c>
      <c r="K253">
        <f t="shared" si="29"/>
        <v>-1.1577459901879882E-2</v>
      </c>
      <c r="L253">
        <f t="shared" si="30"/>
        <v>1.1507150800476281E-3</v>
      </c>
      <c r="M253">
        <f t="shared" si="26"/>
        <v>-4.0791677714772118E-3</v>
      </c>
    </row>
    <row r="254" spans="2:13" x14ac:dyDescent="0.25">
      <c r="B254">
        <v>1.7326633006722891E-2</v>
      </c>
      <c r="C254">
        <v>4.1472014468760159E-3</v>
      </c>
      <c r="D254">
        <v>1.2084652893405299E-2</v>
      </c>
      <c r="E254">
        <v>3.4246607975903613E-3</v>
      </c>
      <c r="F254">
        <v>2.6930691435020616E-2</v>
      </c>
      <c r="G254" s="16">
        <f>LN('^GSPC (8)'!E251/'^GSPC (8)'!E250)</f>
        <v>8.934313473589495E-3</v>
      </c>
      <c r="I254">
        <f t="shared" si="27"/>
        <v>6.7830877588453912E-3</v>
      </c>
      <c r="J254">
        <f t="shared" si="28"/>
        <v>1.3133048916068818E-2</v>
      </c>
      <c r="K254">
        <f t="shared" si="29"/>
        <v>6.2050552394168675E-3</v>
      </c>
      <c r="L254">
        <f t="shared" si="30"/>
        <v>2.5009879749361075E-2</v>
      </c>
      <c r="M254">
        <f t="shared" si="26"/>
        <v>8.934313473589495E-3</v>
      </c>
    </row>
    <row r="255" spans="2:13" x14ac:dyDescent="0.25">
      <c r="B255">
        <v>1.2456839134777005E-2</v>
      </c>
      <c r="C255">
        <v>9.6551744606275473E-3</v>
      </c>
      <c r="D255">
        <v>1.8278979033899873E-2</v>
      </c>
      <c r="E255">
        <v>2.8882897178345638E-2</v>
      </c>
      <c r="F255">
        <v>3.2560757256361358E-2</v>
      </c>
      <c r="G255" s="16">
        <f>LN('^GSPC (8)'!E252/'^GSPC (8)'!E251)</f>
        <v>5.3484783871170635E-3</v>
      </c>
      <c r="I255">
        <f t="shared" si="27"/>
        <v>1.021550739545744E-2</v>
      </c>
      <c r="J255">
        <f t="shared" si="28"/>
        <v>1.7114551054075298E-2</v>
      </c>
      <c r="K255">
        <f t="shared" si="29"/>
        <v>2.5597685569631913E-2</v>
      </c>
      <c r="L255">
        <f t="shared" si="30"/>
        <v>2.8539973632044489E-2</v>
      </c>
      <c r="M255">
        <f t="shared" si="26"/>
        <v>5.3484783871170635E-3</v>
      </c>
    </row>
    <row r="256" spans="2:13" x14ac:dyDescent="0.25">
      <c r="B256">
        <v>-7.5940532943071636E-3</v>
      </c>
      <c r="C256">
        <v>-2.6913429864298052E-3</v>
      </c>
      <c r="D256">
        <v>-8.0356111819411252E-3</v>
      </c>
      <c r="E256">
        <v>8.0340692991696105E-3</v>
      </c>
      <c r="F256">
        <v>-9.086090898249936E-3</v>
      </c>
      <c r="G256" s="16">
        <f>LN('^GSPC (8)'!E253/'^GSPC (8)'!E252)</f>
        <v>-3.2354978917475585E-3</v>
      </c>
      <c r="I256">
        <f t="shared" si="27"/>
        <v>-3.6718850480052774E-3</v>
      </c>
      <c r="J256">
        <f t="shared" si="28"/>
        <v>-7.9472996044143325E-3</v>
      </c>
      <c r="K256">
        <f t="shared" si="29"/>
        <v>4.9084447804742561E-3</v>
      </c>
      <c r="L256">
        <f t="shared" si="30"/>
        <v>-8.7876833774613826E-3</v>
      </c>
      <c r="M256">
        <f t="shared" si="26"/>
        <v>-3.2354978917475585E-3</v>
      </c>
    </row>
    <row r="257" spans="2:13" x14ac:dyDescent="0.25">
      <c r="B257">
        <v>1.9444693619490062E-2</v>
      </c>
      <c r="C257">
        <v>-8.2537551018171586E-3</v>
      </c>
      <c r="D257">
        <v>2.5446154527742062E-3</v>
      </c>
      <c r="E257">
        <v>7.0575227712952107E-4</v>
      </c>
      <c r="F257">
        <v>3.5122684701283705E-3</v>
      </c>
      <c r="G257" s="16">
        <f>LN('^GSPC (8)'!E254/'^GSPC (8)'!E253)</f>
        <v>-8.2823618428607023E-4</v>
      </c>
      <c r="I257">
        <f t="shared" si="27"/>
        <v>-2.714065357555715E-3</v>
      </c>
      <c r="J257">
        <f t="shared" si="28"/>
        <v>5.9246310861173776E-3</v>
      </c>
      <c r="K257">
        <f t="shared" si="29"/>
        <v>4.4535405456016296E-3</v>
      </c>
      <c r="L257">
        <f t="shared" si="30"/>
        <v>6.6987535000007092E-3</v>
      </c>
      <c r="M257">
        <f t="shared" si="26"/>
        <v>-8.2823618428607023E-4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Beta+Alpha</vt:lpstr>
      <vt:lpstr>VaR</vt:lpstr>
      <vt:lpstr>Histogram</vt:lpstr>
      <vt:lpstr>VaR_CVaR</vt:lpstr>
      <vt:lpstr>^GSPC (8)</vt:lpstr>
      <vt:lpstr>CAPM,APT</vt:lpstr>
      <vt:lpstr>FF3F,CAPM</vt:lpstr>
      <vt:lpstr>SPY (1)</vt:lpstr>
      <vt:lpstr>Ratios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</dc:creator>
  <cp:lastModifiedBy>HP</cp:lastModifiedBy>
  <dcterms:created xsi:type="dcterms:W3CDTF">2018-01-04T15:19:42Z</dcterms:created>
  <dcterms:modified xsi:type="dcterms:W3CDTF">2018-03-31T16:48:03Z</dcterms:modified>
</cp:coreProperties>
</file>