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nzv.local\cloud\Project_639\Beoordeling per 2017\Data\SOS gegevens\"/>
    </mc:Choice>
  </mc:AlternateContent>
  <bookViews>
    <workbookView xWindow="0" yWindow="0" windowWidth="20160" windowHeight="9240" activeTab="1"/>
  </bookViews>
  <sheets>
    <sheet name="Scenario" sheetId="1" r:id="rId1"/>
    <sheet name="Plak-hier" sheetId="3" r:id="rId2"/>
    <sheet name="Omschrijving" sheetId="2" r:id="rId3"/>
  </sheets>
  <definedNames>
    <definedName name="_xlnm.Print_Area" localSheetId="2">Omschrijving!$A$1:$A$44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8" i="1"/>
  <c r="K8" i="1" l="1"/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8" i="1"/>
  <c r="D5" i="1" l="1"/>
  <c r="D4" i="1" l="1"/>
  <c r="D3" i="1"/>
  <c r="B2" i="1"/>
  <c r="H9" i="1" l="1"/>
  <c r="H10" i="1"/>
  <c r="H11" i="1"/>
  <c r="H12" i="1"/>
  <c r="H13" i="1"/>
  <c r="H14" i="1"/>
  <c r="H15" i="1"/>
  <c r="H16" i="1"/>
  <c r="H17" i="1"/>
  <c r="H18" i="1"/>
  <c r="H19" i="1"/>
  <c r="H20" i="1"/>
  <c r="H8" i="1"/>
  <c r="H21" i="1"/>
  <c r="I9" i="1" l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J8" i="1"/>
  <c r="I8" i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8" i="1"/>
  <c r="L8" i="1" s="1"/>
  <c r="E8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C11" i="1"/>
  <c r="C12" i="1"/>
  <c r="C13" i="1"/>
  <c r="C14" i="1"/>
  <c r="C15" i="1"/>
  <c r="C16" i="1"/>
  <c r="C17" i="1"/>
  <c r="C18" i="1"/>
  <c r="C19" i="1"/>
  <c r="C20" i="1"/>
  <c r="C21" i="1"/>
  <c r="C9" i="1"/>
  <c r="C10" i="1"/>
  <c r="C8" i="1"/>
  <c r="D9" i="1" l="1"/>
  <c r="D10" i="1"/>
  <c r="D11" i="1"/>
  <c r="D14" i="1"/>
  <c r="D15" i="1"/>
  <c r="D16" i="1"/>
  <c r="D17" i="1"/>
  <c r="D18" i="1"/>
  <c r="D19" i="1"/>
  <c r="D8" i="1"/>
  <c r="D12" i="1"/>
  <c r="D13" i="1"/>
  <c r="D20" i="1"/>
  <c r="D21" i="1"/>
</calcChain>
</file>

<file path=xl/sharedStrings.xml><?xml version="1.0" encoding="utf-8"?>
<sst xmlns="http://schemas.openxmlformats.org/spreadsheetml/2006/main" count="314" uniqueCount="249">
  <si>
    <t>H_Mg_zm</t>
  </si>
  <si>
    <t>Matig fijn tot zeer grof getijdengeulzand</t>
  </si>
  <si>
    <t>Zand, fijn en middel, kleiig (volgens NEN, soms zandige klei), met mm - cm dunne smalle(&lt;~1 m) klei/siltlaagjes, gehalte fijne laagjes klei zeer variabel, met variatie tussen ca. 10 - 30% met uitschieters tot 40%, in 0.5 - 2 m dikke sublagen minder dan 30 m breed binnen één pakket, zeer los tot los, kleef ~ 0.5 - 1.5%, conus 1 - ~20 MPa met fluctuaties over 1 - 2 m van 2 - 5 MPa</t>
  </si>
  <si>
    <t>Naaldwijk</t>
  </si>
  <si>
    <t>H_Mg_zf</t>
  </si>
  <si>
    <t>Uiterst fijn tot matig fijn getijdengeulzand</t>
  </si>
  <si>
    <t>Getijdengeul. Zand, fijn, kleiig, mm - cm dunne smalle (&lt;~1 m) klei/siltlaagjes, gehalte fijne laagjes klei zeer variabel, met variatie tussen ca. 5 - 15% met uitschieters tot 30%, in 0.5 - 2 m dikke sublagen minder dan 30 m breed binnen één pakket, zeer los tot los, kleef ~ 1 - 2%, conus 1 - 10 MPa met fluctuaties over 1 - 2 m van 1 - 2 MPa en met uitschieters naar 15 MPa</t>
  </si>
  <si>
    <t>H_Mg_zk</t>
  </si>
  <si>
    <t>Uiterst fijn tot matig fijn getijdengeulzand met dunne klei- en silt laagjes.</t>
  </si>
  <si>
    <t>Getijdengeul. Zand, fijn, kleiig , mm - cm dunne smalle (&lt;~1 m) klei/siltlaagjes, gehalte fijne laagjes klei zeer variabel, met variatie tussen ca. 10 - 30% met uitschieters tot 40%, in 0.5 - 2 m dikke sublagen minder dan 30 m breed binnen één pakket, zeer los tot los, kleef ~ 1 - 2%, conus 1 - 10 MPa met fluctuaties over 1 - 2 m van 1 -3 MPa en met uitschieters naar 15 MPa</t>
  </si>
  <si>
    <t>H_Mp_zf</t>
  </si>
  <si>
    <t>Zandige getijdenplaatafzettingen</t>
  </si>
  <si>
    <t>Zand, fijn met zeer weinig dunne klei/silt laagjes, bestaat uit relatief schoon zand. Los tot dicht gepakt. Kleef ca. 0.5-1.5%, conus 2-10 MPa</t>
  </si>
  <si>
    <t>H_Mr_kz</t>
  </si>
  <si>
    <t>Getijdenrestgeulopvulling</t>
  </si>
  <si>
    <t>Afwisseling van zand en kleilagen met regelmatig organische klei- en veenlagen. De afzetting kent een grote variatie, kleef ca. 1-4% met uitschieters naar 6%, conus 1-5 MPa met soms uitschieters tot 10 MPa.</t>
  </si>
  <si>
    <t>H_Mkw_z&amp;k</t>
  </si>
  <si>
    <t>Afzettingen van kleine getijdenplaat- en kweldergeulen</t>
  </si>
  <si>
    <t>Klei, geen - weinig mm tot cm dikke zand/siltlaagjes, meest matig stevig, weinig plantenresten, kleef ca. 1.5 - 4%, conus &lt;~2 MPa, getijdeplaat afzetting, pakket wordt gekenmerkt door meerdere lagen met verschil in gehalte aan zandlaagjes</t>
  </si>
  <si>
    <t>H_Mp_k</t>
  </si>
  <si>
    <t>Kleiige getijdenplaat- en kwelderafzettingen</t>
  </si>
  <si>
    <t>Klei, zacht tot matig stevig, vaak zandig, kleef ca. 2 - 5%, conus &lt;~1 MPa, plaatselijk tot 2 MPa, pakket bestaat soms uit lagen met meer en minder plantenresten</t>
  </si>
  <si>
    <t>H_Mp_ko</t>
  </si>
  <si>
    <t>Organisch rijke getijdenplaat- en kwelderafzettingen</t>
  </si>
  <si>
    <t>Organische klei met regelmatig veenlagen Kan ook gyttjalagen bevatten. Zacht met veenlagen van 0.1- 0.4 m dik, kleef 4-8% met uitschieters naar 10%. conus meestal &lt; 1 MPa.</t>
  </si>
  <si>
    <t>H_Ml_ko</t>
  </si>
  <si>
    <t>Lagunaire afzetting</t>
  </si>
  <si>
    <t>Organische klei, zeer zacht. Kan ook gyttjalagen bevatten. Kleef 2-4% met uitschieters naar 6%, conus meestal &lt;1 MPa en vaak rond de 0.5 MPa.</t>
  </si>
  <si>
    <t>H_Eg_zm</t>
  </si>
  <si>
    <t>Matig fijn tot zeer grof estuarien getijdengeulzand</t>
  </si>
  <si>
    <t>Zand en klei, met weinig fijne (cm) en soms dikkere (0.5 m) kleilaagjes. Verticaal komen er binnen 1-2 m en over afstanden van 2-20 m grote variaties voor in de hoeveelheid kleilagen en kleilaagjes, plaatselijk met organisch materiaal, conus tussen 5-15 MPa met uitschieters tot 20 MPa, kleef= 0.5-2%</t>
  </si>
  <si>
    <t>H_Eg_z&amp;k</t>
  </si>
  <si>
    <t>Uiterst fijn tot matig fijn estuarien getijdengeulzand</t>
  </si>
  <si>
    <t>Zand en klei, met meest fijne (cm) en soms dikkere (0.5 m) kleilaagjes. Verticaal komen er binnen 1-2 m en over afstanden van 2-20 m grote variaties voor in de hoeveelheid kleilagen en kleilaagjes, plaatselijk met organisch materiaal, conus tussen 1-5 MPa met uitschieters tot 10 MPa, kleef= 0.5-2%</t>
  </si>
  <si>
    <t>H_Rg_zg</t>
  </si>
  <si>
    <t>Zeer grof tot uiterst grof rivierbeddingszand</t>
  </si>
  <si>
    <t>Zand, middel to grof, regelmatig met grindinsluitingen en fijne zandinsluitingen, conus &gt;20 MPa. Is opgebouwd uit sublagen met grote verschillen in sondeerwaarden en korrelgrootte: Fluctuaties van &gt; 5 MPa over 1-2 m hoogte en over afstanden van 5-20 m.</t>
  </si>
  <si>
    <t>Echteld</t>
  </si>
  <si>
    <t>H_Rg_zm</t>
  </si>
  <si>
    <t>Matig fijn tot zeer grof rivierbeddingszand</t>
  </si>
  <si>
    <t>Zand, middel, soms met grindinsluitingen en regelmatig fijne zandlagen, los tot matig dicht, conus ~10-20 MPa met uitschieters naar 30 MPa. Is opgebouwd uit sublagen met grote verschillen in sondeerwaarden en korrelgrootte: Fluctuaties van &gt; 5 MPa over 1-2 m hoogte en over afstanden van 5-20 m.</t>
  </si>
  <si>
    <t>H_Rg_zf</t>
  </si>
  <si>
    <t>Uiterst fijn tot matig fijn zand rivierbeddingszand</t>
  </si>
  <si>
    <t>Zand, fijn -middel, weinig zeer grof zandinsluitingen met soms wat grind, los tot matig dicht, conus ~3-15 met uitschieters naar 20 MPa. Is opgebouwd uit sublagen met verschillen in sondeerwaarden en korrelgrootte: Fluctuaties van 1-5 MPa over 1-2 m hoogte en over afstanden van 5-20 m.</t>
  </si>
  <si>
    <t>H_Rr_o&amp;z</t>
  </si>
  <si>
    <t>Rivierrestgeulopvulling</t>
  </si>
  <si>
    <t>Afwisselende lagen van voornamelijk organische klei, regelmatig veen, vooral aan de bovenkant van de laag, en soms zandlagen van 0.2-1 m dik. Kan ook gyttjalagen bevatten.</t>
  </si>
  <si>
    <t>H_Ro_z&amp;k</t>
  </si>
  <si>
    <t>Oever-, crevasse- en dijkdoorbraakafzettingen</t>
  </si>
  <si>
    <t>Klei- en zandlagen van meest 0.1-0.2 m dik, zeer lokaal dikkere zandlagen van 1-3 m dik en over 5-50 m lengte. Conusweerstand 2-5 MPa, zeer variabel met de diepte, wrijvingsgetal 1-4%</t>
  </si>
  <si>
    <t>H_Rk_k</t>
  </si>
  <si>
    <t>H_Rk_k&amp;v</t>
  </si>
  <si>
    <t>Lagere komafzettingen met afwisseling van kleien veenlagen</t>
  </si>
  <si>
    <t>Afwisseling van veenlagen en kleilagen van 5-30 m lengte van decimeters dikte. Kan ook gyttjalagen bevatten. Kleef=3-7%, conus &lt; 1.2 MPa</t>
  </si>
  <si>
    <t>H_Rk_ko</t>
  </si>
  <si>
    <t>Lagere komafzettingen met organische klei</t>
  </si>
  <si>
    <t>Organische klei, met plantenresten, bevat soms veenlagen van enige decimeters dikte,wrijvingsgetal 3-7%, conus &lt; 1.2 MPa. Kan ook gyttjalagen bevatten.</t>
  </si>
  <si>
    <t>H_Rk_vk</t>
  </si>
  <si>
    <t>Lagere komafzetting van kleiig veen</t>
  </si>
  <si>
    <t>Kleiig veen, kleef 4-8% met variaties van 4% over 0.5-1 m diepte, conus&lt;1 MPa. Kan ook gyttjalagen bevatten.</t>
  </si>
  <si>
    <t>H_Vhv_v</t>
  </si>
  <si>
    <t>Veen</t>
  </si>
  <si>
    <t>Veen, slap, kleef variabel meest &gt; 5% , conus &lt; 1MPa. Kan ook gyttjalagen bevatten, met name aan de basis van een veenpakket.</t>
  </si>
  <si>
    <t>Nieuwkoop</t>
  </si>
  <si>
    <t>H_Vbv_v</t>
  </si>
  <si>
    <t>Gecompacteerd veen</t>
  </si>
  <si>
    <t>Veen, in dunne laag (0.15 - 1 m), onderste 0.3 m zeer compact en vaak met wat klei, matig stevig, slecht doorlatend. Kleef vaak &gt;7%. Kan ook gyttjalagen bevatten.</t>
  </si>
  <si>
    <t>H_Ova_zm</t>
  </si>
  <si>
    <t>Matig fijn tot zeer grof zand</t>
  </si>
  <si>
    <t>Zand, middel tot grof en soms zeer grof, zeer weinig kleilagen, vast gepakt, bevat vaak schelpenresten. Kleef=&lt;1 en conus=5-30 met variaties van 5 MPa over 1 m. Zelden dikker dan 2 m.</t>
  </si>
  <si>
    <t>Variabel</t>
  </si>
  <si>
    <t>H_Ova_zf</t>
  </si>
  <si>
    <t>Uiterst fijn tot matig fijn zand</t>
  </si>
  <si>
    <t>Zand, fijn en middel, zeer weinig kleilagen, bevat schelpenresten. Kleef=&lt;1 en conus=5-15 met variaties van 5 MPa over 1 m. Homogeen zand in lagen met sterk wisselende dikte.</t>
  </si>
  <si>
    <t>H_Aa_ht</t>
  </si>
  <si>
    <t>Aangebracht materiaal</t>
  </si>
  <si>
    <t>Zand en klei, sterk wisselende samenstelling, aangebrachte grond</t>
  </si>
  <si>
    <t>Geen</t>
  </si>
  <si>
    <t>P_Mg_zm</t>
  </si>
  <si>
    <t>Zand, fijn en middel, kleiig (met NEN soms zandige klei) , met mm - cm dunne smalle (&lt;~1m) klei/siltlaagjes, gehalte fijne laagjes klei zeer variabel, met variatie tussen ca. 10 - 30% met uitschieters tot 40%, in 0.5 - 2 m dikke sublagen minder dan 30 m breed binnen één pakket, zeer los tot los, kleef ~ 0.5 - 1.5%, conus 2 - ~20 MPa met fluctuaties over 1 - 2 mvan 2 - 5 MPa</t>
  </si>
  <si>
    <t>Eem</t>
  </si>
  <si>
    <t>P_Mg_zk</t>
  </si>
  <si>
    <t>Uiterst fijn tot matig fijn getijdengeulzand met dunne klei en silt laagjes.</t>
  </si>
  <si>
    <t>P_Mp_k</t>
  </si>
  <si>
    <t>Klei, matig stevig, met plantenresten, kleef ca. 2 - 5%, conus &lt;~1-2 MPa, getijdenplaat afzetting, pakket bestaat soms uit lagen met meer en minder plantenresten</t>
  </si>
  <si>
    <t>P_Rg_zg</t>
  </si>
  <si>
    <t>Zand, middel tot grof, meestal met grindinsluitingen, conus &gt;20 MPa. Is opgebouwd uit sublagen met grote verschillen in sondeerwaarden en korrelgrootte: Fluctuaties van &gt; 5 MPa over 1-2 m hoogte en over afstanden van 5-20 m. In Zuid-Nederland komen grofgrind pakketten voor.</t>
  </si>
  <si>
    <t>P_Rg_zm</t>
  </si>
  <si>
    <t>Zand, middel, soms met grindinsluitingen en regelmatig fijne zandlagen, los tot matig dicht, conus ~10-30 MPa met uitschieters naar 45 MPa. Is opgebouwd uit sublagen met grote verschillen in sondeerwaarden en korrelgrootte: Fluctuaties van &gt; 5 MPa over 1-2 m hoogte en over afstanden van 5-20 m.</t>
  </si>
  <si>
    <t>P_Rg_zf</t>
  </si>
  <si>
    <t>Zand, fijn -middel, weinig zeer grof zandinsluitingen met soms wat grind, los tot matig dicht, conus ~3-20 met uitschieters naar 30 MPa. Is opgebouwd uit sublagen metverschillen in sondeerwaarden en korrelgrootte: Fluctuaties van 1-5 MPa over 1-2 m hoogte en over afstanden van 5-20 m.Kreftenheye, Beegden, Urk, Sterksel,Waalre</t>
  </si>
  <si>
    <t>P_Rk_k&amp;s</t>
  </si>
  <si>
    <t>Kleiige en siltige komafzetting</t>
  </si>
  <si>
    <t>Klei, vaak zandig, met zandinsluitingen tot 1.5 m. Wrijvingsgetal 2-4%, conus 1-4 MPa. Zeer stevig en ondoorlatend</t>
  </si>
  <si>
    <t>P_Rbk_zm</t>
  </si>
  <si>
    <t>Zeer fijn tot zeer grofzandige beekafzetting</t>
  </si>
  <si>
    <t>Afwisselende lagen van matig grof tot grindig zand van 1-2 m dikte over lengtes van 10-30m, conus &gt; 25 MPa</t>
  </si>
  <si>
    <t>Boxtel</t>
  </si>
  <si>
    <t>P_Rbk_z&amp;s</t>
  </si>
  <si>
    <t>Heterogene beekafzetting met zand en siltlagen</t>
  </si>
  <si>
    <t>Fijn zand en siltlagen van 0.5-3 m dikte over lengtes van voornamelijk &gt;100 m. Sterk wisselende conusweerstand, 2-10 met uitschieters tot 30 MPa. Wrijvingsgetal 2-5%</t>
  </si>
  <si>
    <t>P_Wrd_zm</t>
  </si>
  <si>
    <t>Matig fijn tot matig grofzandige windafzetting(rivierduin)</t>
  </si>
  <si>
    <t>Zand, matig fijn tot matig grof, kleef &lt; 1%, conus 8-20 MPa. Vaak gelegen op P_Rk_K&amp;s</t>
  </si>
  <si>
    <t>P_Wdz_zf</t>
  </si>
  <si>
    <t>Matig fijnzandige windafzetting (dekzand of stuifzand)</t>
  </si>
  <si>
    <t>Zand, fijn, los tot matig dicht, kleef &lt; 1%, conus ~ 5-15 MPa, met uitschieters naar 20 MPa.Meest als een 1-3 m dikke laag met over afstanden van meer dan 200 m weinig variatie in korrelgrootte en meestal een geringe variatie in dikte. Wordt ook voor Holoceen stuifzand gebruikt.</t>
  </si>
  <si>
    <t>P_Wls_s</t>
  </si>
  <si>
    <t>Siltige windafzetting (löss)</t>
  </si>
  <si>
    <t>Silt, los tot matig dicht, kleef &lt; 3%, conus ~3-12 MPa. Komt veel in Zuid-Nederland voor</t>
  </si>
  <si>
    <t>P_Gs_zg</t>
  </si>
  <si>
    <t>Matig grof tot uiterst grof smeltwaterzand en hellingafzettingen</t>
  </si>
  <si>
    <t>Zand, middel en grof, soms veel grind en bevat lokaal stenen, kleef &lt; 1%, conus &gt; 15 MPa regelmatig &gt;~ 30 MPa</t>
  </si>
  <si>
    <t>P_Ggs_zg</t>
  </si>
  <si>
    <t>P_Gkl_kz</t>
  </si>
  <si>
    <t>Keileem</t>
  </si>
  <si>
    <t>Klei tot zand met stenen, zeer stevig, kleef ca. 2 - 4% vaak gelijkmatig, conus 2-5 MPa, vaak een minder cohesieve toplaag van 1-2 m dikte</t>
  </si>
  <si>
    <t>P_Om_zf</t>
  </si>
  <si>
    <t>Fijnzandige en compacte meerafzetting</t>
  </si>
  <si>
    <t>Zand, fijn, dicht gepakt. Conus tot 40 MPa, kleef 1-3%</t>
  </si>
  <si>
    <t>Peelo</t>
  </si>
  <si>
    <t>P_Om_k</t>
  </si>
  <si>
    <t>Kleiige en compacte meerafzetting (potklei)</t>
  </si>
  <si>
    <t>Klei, zeer stevig, soms met zandige insluitingen 0.5 - 2 m dik, kleef 3 - 8% , conus 0.5 - 2.5MP, regelmatig zeer geleidelijke toename met diepte</t>
  </si>
  <si>
    <t>P_Ova_sd</t>
  </si>
  <si>
    <t>Slecht doorlatend</t>
  </si>
  <si>
    <t>Zeer slecht doorlatend zandige en klei afzettingen met vaak zandinsluitingen van beperkte uitbreiding van 10-50 m, soms veen of venig materiaal bevattend, stevig. Niet nader omschreven, slecht doorlatend materiaal</t>
  </si>
  <si>
    <t>WTI_SOS code</t>
  </si>
  <si>
    <t>Omschrijving</t>
  </si>
  <si>
    <t>Kenmerken (geldend voor het vrije veld, op enige meters diep)</t>
  </si>
  <si>
    <t>Formatie</t>
  </si>
  <si>
    <t>143-188-143</t>
  </si>
  <si>
    <t>240-248-255</t>
  </si>
  <si>
    <t>RGB</t>
  </si>
  <si>
    <t>173-255-47</t>
  </si>
  <si>
    <t>154-205-50</t>
  </si>
  <si>
    <t>Yellow Green</t>
  </si>
  <si>
    <t>Green Yellow</t>
  </si>
  <si>
    <t>Dark Sea Green</t>
  </si>
  <si>
    <t>Alice Blue</t>
  </si>
  <si>
    <t>Lime Green</t>
  </si>
  <si>
    <t>50-205-50</t>
  </si>
  <si>
    <t>Olive Drab</t>
  </si>
  <si>
    <t>107-142-35</t>
  </si>
  <si>
    <t>Navy</t>
  </si>
  <si>
    <t>0-0-128</t>
  </si>
  <si>
    <t>Teal</t>
  </si>
  <si>
    <t>0-128-128</t>
  </si>
  <si>
    <t>Dark Slate Gray</t>
  </si>
  <si>
    <t>49-79-79</t>
  </si>
  <si>
    <t>Cadet Blue</t>
  </si>
  <si>
    <t>95-158-160</t>
  </si>
  <si>
    <t>Silver</t>
  </si>
  <si>
    <t>192-192-192</t>
  </si>
  <si>
    <t>Gray</t>
  </si>
  <si>
    <t>190-190-190</t>
  </si>
  <si>
    <t>Khaki</t>
  </si>
  <si>
    <t>240-230-140</t>
  </si>
  <si>
    <t>Salmon</t>
  </si>
  <si>
    <t>250-128-114</t>
  </si>
  <si>
    <t>Yellow</t>
  </si>
  <si>
    <t>255-255-0</t>
  </si>
  <si>
    <t>Dark Olive Green</t>
  </si>
  <si>
    <t>85-107-47</t>
  </si>
  <si>
    <t>Olive</t>
  </si>
  <si>
    <t>128-128-0</t>
  </si>
  <si>
    <t>maroon</t>
  </si>
  <si>
    <t>128-0-0</t>
  </si>
  <si>
    <t>Pale Green</t>
  </si>
  <si>
    <t>152-251-152</t>
  </si>
  <si>
    <t>Saddle Brown</t>
  </si>
  <si>
    <t>139-69-19</t>
  </si>
  <si>
    <t>Firebrick</t>
  </si>
  <si>
    <t>178-34-34</t>
  </si>
  <si>
    <t>Chocolate</t>
  </si>
  <si>
    <t>210-105-30</t>
  </si>
  <si>
    <t>Slate Gray</t>
  </si>
  <si>
    <t>112-138-144</t>
  </si>
  <si>
    <t>magenta</t>
  </si>
  <si>
    <t>255-0-255</t>
  </si>
  <si>
    <t>Red</t>
  </si>
  <si>
    <t>255-0-0</t>
  </si>
  <si>
    <t>0-128-0</t>
  </si>
  <si>
    <t>Green</t>
  </si>
  <si>
    <t>Dark Goldenrod</t>
  </si>
  <si>
    <t>184-134-11</t>
  </si>
  <si>
    <t>Turquoise</t>
  </si>
  <si>
    <t>64-224-208</t>
  </si>
  <si>
    <t>Medium Purple</t>
  </si>
  <si>
    <t>147-112-219</t>
  </si>
  <si>
    <t>Rosy Brown</t>
  </si>
  <si>
    <t>188-143-143</t>
  </si>
  <si>
    <t>Medium Aquamarine</t>
  </si>
  <si>
    <t>102-205-170</t>
  </si>
  <si>
    <t>Peru</t>
  </si>
  <si>
    <t>205-133-63</t>
  </si>
  <si>
    <t>Goldenrod</t>
  </si>
  <si>
    <t>218-165-32</t>
  </si>
  <si>
    <t>Bisque</t>
  </si>
  <si>
    <t>255-228-196</t>
  </si>
  <si>
    <t>Sandy Brown</t>
  </si>
  <si>
    <t>244-164-96</t>
  </si>
  <si>
    <t>Orange</t>
  </si>
  <si>
    <t>255-165-0</t>
  </si>
  <si>
    <t>Pale Goldenrod</t>
  </si>
  <si>
    <t>238-232-170</t>
  </si>
  <si>
    <t>Dark Orange</t>
  </si>
  <si>
    <t>255-140-0</t>
  </si>
  <si>
    <t>Kleur</t>
  </si>
  <si>
    <t>Naam</t>
  </si>
  <si>
    <t>Materiaal</t>
  </si>
  <si>
    <t>Bovenkant [m NAP]</t>
  </si>
  <si>
    <t>Hoogte [m]</t>
  </si>
  <si>
    <t>Beschrijving</t>
  </si>
  <si>
    <t>Is aquifer</t>
  </si>
  <si>
    <t>Maximale waarde bovenkant [m NAP]</t>
  </si>
  <si>
    <t>Minimale waarde bovenkant [m NAP]</t>
  </si>
  <si>
    <t>Opmerking</t>
  </si>
  <si>
    <t>volgorde</t>
  </si>
  <si>
    <t>factor</t>
  </si>
  <si>
    <t>Hs</t>
  </si>
  <si>
    <t>Bovenkant
[m NAP]</t>
  </si>
  <si>
    <t>Hoogte
[m]</t>
  </si>
  <si>
    <t>Light Green</t>
  </si>
  <si>
    <t>144-238-144</t>
  </si>
  <si>
    <t>Kreftenheye
Beegden
Urk
Sterksel
Waalre</t>
  </si>
  <si>
    <t>Kreftenheye
Laag van Wijchen</t>
  </si>
  <si>
    <t>Boxtel
Laagpakket van Delwijnen</t>
  </si>
  <si>
    <t>Boxtel
Laagpakket van Wierden
Drachten</t>
  </si>
  <si>
    <t>Boxtel
Laagpakket van Liempde en Schimmert</t>
  </si>
  <si>
    <t>Drente
Boxtel</t>
  </si>
  <si>
    <t>Drente
Laagpakket van Gieten</t>
  </si>
  <si>
    <t>Peelo
Laagpakket van Nieuwolda</t>
  </si>
  <si>
    <t>Variabel, o.a.Eem
Urk
Sterksel
Waalre en Tertiaire formaties</t>
  </si>
  <si>
    <t>Maximale waarde 
bovenkant
[m NAP]</t>
  </si>
  <si>
    <t>Minimale waarde 
bovenkant
[m NAP]</t>
  </si>
  <si>
    <t>Aquifer
(J/N)</t>
  </si>
  <si>
    <t>Scenario</t>
  </si>
  <si>
    <t>Onderkant</t>
  </si>
  <si>
    <t>Kans voorkomen</t>
  </si>
  <si>
    <t>Bovenkant NAP</t>
  </si>
  <si>
    <t>Onderkant NAP</t>
  </si>
  <si>
    <t>Kans van voorkomen</t>
  </si>
  <si>
    <t>Hogere komafzettingen</t>
  </si>
  <si>
    <t>Klei met silt, met soms geïsoleerde zand en veenlaagjes van 0.1-0.3 m dik, wrijvingsgetal 2-4%, conus &lt;1 MPa</t>
  </si>
  <si>
    <t>Gestuwde afzetting</t>
  </si>
  <si>
    <t>Veelal gestuwde rivierafzettingen. Afwisselend gelaagde afzettingen in pakketten van 1-10m dik. Vaak grof zand, maar ook kleilagen. De lagen staan onder een steile helling van 10-45 graden. Sondeerstaten vertonen over afstanden van 5-20 m zeer grote variatie.</t>
  </si>
  <si>
    <t>Drenthe</t>
  </si>
  <si>
    <t>Segment_6020_1D15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</si>
</sst>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0000B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14F4F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708A9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0EE9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8" borderId="0" xfId="0" applyFont="1" applyFill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7" borderId="0" xfId="0" applyFont="1" applyFill="1" applyAlignment="1">
      <alignment wrapText="1"/>
    </xf>
    <xf numFmtId="0" fontId="2" fillId="0" borderId="0" xfId="0" applyFont="1" applyBorder="1"/>
    <xf numFmtId="0" fontId="2" fillId="41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16" borderId="0" xfId="0" applyFont="1" applyFill="1" applyAlignment="1">
      <alignment wrapText="1"/>
    </xf>
    <xf numFmtId="0" fontId="2" fillId="22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19" borderId="0" xfId="0" applyFont="1" applyFill="1" applyAlignment="1">
      <alignment wrapText="1"/>
    </xf>
    <xf numFmtId="0" fontId="2" fillId="20" borderId="0" xfId="0" applyFont="1" applyFill="1" applyAlignment="1">
      <alignment wrapText="1"/>
    </xf>
    <xf numFmtId="0" fontId="3" fillId="0" borderId="0" xfId="0" applyFont="1" applyBorder="1"/>
    <xf numFmtId="0" fontId="2" fillId="24" borderId="0" xfId="0" applyFont="1" applyFill="1" applyAlignment="1">
      <alignment wrapText="1"/>
    </xf>
    <xf numFmtId="0" fontId="2" fillId="23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9" borderId="0" xfId="0" applyFont="1" applyFill="1" applyAlignment="1">
      <alignment wrapText="1"/>
    </xf>
    <xf numFmtId="0" fontId="2" fillId="28" borderId="0" xfId="0" applyFont="1" applyFill="1" applyAlignment="1">
      <alignment wrapText="1"/>
    </xf>
    <xf numFmtId="0" fontId="2" fillId="30" borderId="0" xfId="0" applyFont="1" applyFill="1" applyAlignment="1">
      <alignment wrapText="1"/>
    </xf>
    <xf numFmtId="0" fontId="2" fillId="37" borderId="0" xfId="0" applyFont="1" applyFill="1" applyAlignment="1">
      <alignment wrapText="1"/>
    </xf>
    <xf numFmtId="0" fontId="2" fillId="38" borderId="0" xfId="0" applyFont="1" applyFill="1" applyAlignment="1">
      <alignment wrapText="1"/>
    </xf>
    <xf numFmtId="0" fontId="2" fillId="36" borderId="0" xfId="0" applyFont="1" applyFill="1" applyAlignment="1">
      <alignment wrapText="1"/>
    </xf>
    <xf numFmtId="0" fontId="2" fillId="35" borderId="0" xfId="0" applyFont="1" applyFill="1" applyAlignment="1">
      <alignment wrapText="1"/>
    </xf>
    <xf numFmtId="0" fontId="2" fillId="34" borderId="0" xfId="0" applyFont="1" applyFill="1" applyAlignment="1">
      <alignment wrapText="1"/>
    </xf>
    <xf numFmtId="0" fontId="2" fillId="40" borderId="0" xfId="0" applyFont="1" applyFill="1" applyAlignment="1">
      <alignment wrapText="1"/>
    </xf>
    <xf numFmtId="0" fontId="2" fillId="39" borderId="0" xfId="0" applyFont="1" applyFill="1" applyAlignment="1">
      <alignment wrapText="1"/>
    </xf>
    <xf numFmtId="0" fontId="2" fillId="27" borderId="0" xfId="0" applyFont="1" applyFill="1" applyAlignment="1">
      <alignment wrapText="1"/>
    </xf>
    <xf numFmtId="0" fontId="2" fillId="25" borderId="0" xfId="0" applyFont="1" applyFill="1" applyAlignment="1">
      <alignment wrapText="1"/>
    </xf>
    <xf numFmtId="0" fontId="2" fillId="26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0" fontId="2" fillId="31" borderId="0" xfId="0" applyFont="1" applyFill="1" applyAlignment="1">
      <alignment wrapText="1"/>
    </xf>
    <xf numFmtId="0" fontId="2" fillId="33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/>
    </xf>
    <xf numFmtId="10" fontId="4" fillId="0" borderId="8" xfId="0" applyNumberFormat="1" applyFont="1" applyBorder="1" applyAlignment="1">
      <alignment horizontal="left" vertical="center"/>
    </xf>
  </cellXfs>
  <cellStyles count="1">
    <cellStyle name="Standaard" xfId="0" builtinId="0"/>
  </cellStyles>
  <dxfs count="42">
    <dxf>
      <fill>
        <patternFill>
          <bgColor rgb="FF32CD32"/>
        </patternFill>
      </fill>
    </dxf>
    <dxf>
      <fill>
        <patternFill>
          <bgColor rgb="FF9ACD32"/>
        </patternFill>
      </fill>
    </dxf>
    <dxf>
      <fill>
        <patternFill>
          <bgColor rgb="FF90EE90"/>
        </patternFill>
      </fill>
    </dxf>
    <dxf>
      <fill>
        <patternFill>
          <bgColor rgb="FF5F9EA0"/>
        </patternFill>
      </fill>
    </dxf>
    <dxf>
      <fill>
        <patternFill>
          <bgColor rgb="FF008080"/>
        </patternFill>
      </fill>
    </dxf>
    <dxf>
      <fill>
        <patternFill>
          <bgColor rgb="FF6B8E23"/>
        </patternFill>
      </fill>
    </dxf>
    <dxf>
      <fill>
        <patternFill>
          <bgColor rgb="FF008080"/>
        </patternFill>
      </fill>
    </dxf>
    <dxf>
      <fill>
        <patternFill>
          <bgColor rgb="FF314F4F"/>
        </patternFill>
      </fill>
    </dxf>
    <dxf>
      <fill>
        <patternFill>
          <bgColor rgb="FF000080"/>
        </patternFill>
      </fill>
    </dxf>
    <dxf>
      <fill>
        <patternFill>
          <bgColor rgb="FFACFF2F"/>
        </patternFill>
      </fill>
    </dxf>
    <dxf>
      <fill>
        <patternFill>
          <bgColor rgb="FF8FBC8F"/>
        </patternFill>
      </fill>
    </dxf>
    <dxf>
      <fill>
        <patternFill>
          <bgColor rgb="FFFA8A72"/>
        </patternFill>
      </fill>
    </dxf>
    <dxf>
      <fill>
        <patternFill>
          <bgColor rgb="FFFFFF00"/>
        </patternFill>
      </fill>
    </dxf>
    <dxf>
      <fill>
        <patternFill>
          <bgColor rgb="FFF0E682"/>
        </patternFill>
      </fill>
    </dxf>
    <dxf>
      <fill>
        <patternFill>
          <bgColor rgb="FF8B4513"/>
        </patternFill>
      </fill>
    </dxf>
    <dxf>
      <fill>
        <patternFill>
          <bgColor rgb="FF98FB98"/>
        </patternFill>
      </fill>
    </dxf>
    <dxf>
      <fill>
        <patternFill>
          <bgColor rgb="FF32CD32"/>
        </patternFill>
      </fill>
    </dxf>
    <dxf>
      <fill>
        <patternFill>
          <bgColor rgb="FF556B2F"/>
        </patternFill>
      </fill>
    </dxf>
    <dxf>
      <fill>
        <patternFill>
          <bgColor rgb="FF808000"/>
        </patternFill>
      </fill>
    </dxf>
    <dxf>
      <fill>
        <patternFill>
          <bgColor rgb="FF800000"/>
        </patternFill>
      </fill>
    </dxf>
    <dxf>
      <fill>
        <patternFill>
          <bgColor rgb="FFD2691E"/>
        </patternFill>
      </fill>
    </dxf>
    <dxf>
      <fill>
        <patternFill>
          <bgColor rgb="FFB22222"/>
        </patternFill>
      </fill>
    </dxf>
    <dxf>
      <fill>
        <patternFill>
          <bgColor rgb="FFBEBEBE"/>
        </patternFill>
      </fill>
    </dxf>
    <dxf>
      <fill>
        <patternFill>
          <bgColor rgb="FFC0C0C0"/>
        </patternFill>
      </fill>
    </dxf>
    <dxf>
      <fill>
        <patternFill>
          <bgColor rgb="FFF0F8FF"/>
        </patternFill>
      </fill>
    </dxf>
    <dxf>
      <fill>
        <patternFill>
          <bgColor rgb="FFB8860B"/>
        </patternFill>
      </fill>
    </dxf>
    <dxf>
      <fill>
        <patternFill>
          <bgColor rgb="FF008000"/>
        </patternFill>
      </fill>
    </dxf>
    <dxf>
      <fill>
        <patternFill>
          <bgColor rgb="FF40E0D0"/>
        </patternFill>
      </fill>
    </dxf>
    <dxf>
      <fill>
        <patternFill>
          <bgColor rgb="FFF4A460"/>
        </patternFill>
      </fill>
    </dxf>
    <dxf>
      <fill>
        <patternFill>
          <bgColor rgb="FFFFA500"/>
        </patternFill>
      </fill>
    </dxf>
    <dxf>
      <fill>
        <patternFill>
          <bgColor rgb="FFFFE4C4"/>
        </patternFill>
      </fill>
    </dxf>
    <dxf>
      <fill>
        <patternFill>
          <bgColor rgb="FF808000"/>
        </patternFill>
      </fill>
    </dxf>
    <dxf>
      <fill>
        <patternFill>
          <bgColor rgb="FFDAA520"/>
        </patternFill>
      </fill>
    </dxf>
    <dxf>
      <fill>
        <patternFill>
          <bgColor rgb="FFCD853F"/>
        </patternFill>
      </fill>
    </dxf>
    <dxf>
      <fill>
        <patternFill>
          <bgColor rgb="FFFF8C00"/>
        </patternFill>
      </fill>
    </dxf>
    <dxf>
      <fill>
        <patternFill>
          <bgColor rgb="FFEEE8AA"/>
        </patternFill>
      </fill>
    </dxf>
    <dxf>
      <fill>
        <patternFill>
          <bgColor rgb="FFFF0000"/>
        </patternFill>
      </fill>
    </dxf>
    <dxf>
      <fill>
        <patternFill>
          <bgColor rgb="FF708A90"/>
        </patternFill>
      </fill>
    </dxf>
    <dxf>
      <fill>
        <patternFill>
          <bgColor rgb="FFFF00FF"/>
        </patternFill>
      </fill>
    </dxf>
    <dxf>
      <fill>
        <patternFill>
          <bgColor rgb="FFBC8F8F"/>
        </patternFill>
      </fill>
    </dxf>
    <dxf>
      <fill>
        <patternFill>
          <bgColor rgb="FF9370DB"/>
        </patternFill>
      </fill>
    </dxf>
    <dxf>
      <fill>
        <patternFill>
          <bgColor rgb="FF66CDAA"/>
        </patternFill>
      </fill>
    </dxf>
  </dxfs>
  <tableStyles count="0" defaultTableStyle="TableStyleMedium2" defaultPivotStyle="PivotStyleLight16"/>
  <colors>
    <mruColors>
      <color rgb="FF90EE90"/>
      <color rgb="FF66CDAA"/>
      <color rgb="FF9370DB"/>
      <color rgb="FFBC8F8F"/>
      <color rgb="FFFF00FF"/>
      <color rgb="FF708A90"/>
      <color rgb="FFFF0000"/>
      <color rgb="FFEEE8AA"/>
      <color rgb="FFFF8C00"/>
      <color rgb="FFCD85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80" zoomScaleNormal="80" workbookViewId="0"/>
  </sheetViews>
  <sheetFormatPr defaultColWidth="9.109375" defaultRowHeight="15.6" x14ac:dyDescent="0.3"/>
  <cols>
    <col min="1" max="1" width="9.109375" style="49"/>
    <col min="2" max="2" width="8.44140625" style="48" customWidth="1"/>
    <col min="3" max="3" width="19.6640625" style="49" customWidth="1"/>
    <col min="4" max="4" width="65.5546875" style="49" customWidth="1"/>
    <col min="5" max="5" width="15.6640625" style="50" customWidth="1"/>
    <col min="6" max="6" width="12" style="50" customWidth="1"/>
    <col min="7" max="7" width="18.5546875" style="49" bestFit="1" customWidth="1"/>
    <col min="8" max="8" width="18" style="50" customWidth="1"/>
    <col min="9" max="10" width="17.88671875" style="49" bestFit="1" customWidth="1"/>
    <col min="11" max="11" width="21" style="49" customWidth="1"/>
    <col min="12" max="12" width="3.21875" style="4" customWidth="1"/>
    <col min="13" max="14" width="9.109375" style="49" customWidth="1"/>
    <col min="15" max="16384" width="9.109375" style="49"/>
  </cols>
  <sheetData>
    <row r="1" spans="2:14" ht="16.2" thickBot="1" x14ac:dyDescent="0.35"/>
    <row r="2" spans="2:14" ht="21" x14ac:dyDescent="0.3">
      <c r="B2" s="65" t="str">
        <f>'Plak-hier'!J2</f>
        <v>Segment_6020_1D15</v>
      </c>
      <c r="C2" s="66"/>
      <c r="D2" s="67"/>
    </row>
    <row r="3" spans="2:14" ht="21" x14ac:dyDescent="0.3">
      <c r="B3" s="68" t="s">
        <v>240</v>
      </c>
      <c r="C3" s="69"/>
      <c r="D3" s="72">
        <f>'Plak-hier'!C2</f>
        <v>1.75</v>
      </c>
    </row>
    <row r="4" spans="2:14" ht="21" x14ac:dyDescent="0.35">
      <c r="B4" s="68" t="s">
        <v>241</v>
      </c>
      <c r="C4" s="69"/>
      <c r="D4" s="73">
        <f>'Plak-hier'!K2</f>
        <v>-40</v>
      </c>
    </row>
    <row r="5" spans="2:14" ht="21.6" thickBot="1" x14ac:dyDescent="0.35">
      <c r="B5" s="70" t="s">
        <v>242</v>
      </c>
      <c r="C5" s="71"/>
      <c r="D5" s="74">
        <f>'Plak-hier'!L2/100</f>
        <v>3.2500000000000001E-2</v>
      </c>
    </row>
    <row r="6" spans="2:14" ht="16.2" thickBot="1" x14ac:dyDescent="0.35"/>
    <row r="7" spans="2:14" ht="47.4" thickBot="1" x14ac:dyDescent="0.35">
      <c r="B7" s="51" t="s">
        <v>209</v>
      </c>
      <c r="C7" s="52" t="s">
        <v>210</v>
      </c>
      <c r="D7" s="52" t="s">
        <v>128</v>
      </c>
      <c r="E7" s="53" t="s">
        <v>221</v>
      </c>
      <c r="F7" s="53" t="s">
        <v>222</v>
      </c>
      <c r="G7" s="52" t="s">
        <v>213</v>
      </c>
      <c r="H7" s="53" t="s">
        <v>236</v>
      </c>
      <c r="I7" s="54" t="s">
        <v>234</v>
      </c>
      <c r="J7" s="54" t="s">
        <v>235</v>
      </c>
      <c r="K7" s="55" t="s">
        <v>217</v>
      </c>
      <c r="L7" s="4" t="s">
        <v>220</v>
      </c>
      <c r="M7" s="56" t="s">
        <v>219</v>
      </c>
      <c r="N7" s="56">
        <v>2</v>
      </c>
    </row>
    <row r="8" spans="2:14" ht="31.2" x14ac:dyDescent="0.3">
      <c r="B8" s="57">
        <f>IF('Plak-hier'!A2="","",'Plak-hier'!A2)</f>
        <v>0</v>
      </c>
      <c r="C8" s="58" t="str">
        <f>IF(TYPE(VLOOKUP('Plak-hier'!B2,Omschrijving!A:A,1,0))=16,"",'Plak-hier'!B2)</f>
        <v>H_Mg_zk</v>
      </c>
      <c r="D8" s="58" t="str">
        <f>IF(TYPE(VLOOKUP(C8,Omschrijving!A:O,2,0))=16,"",VLOOKUP(C8,Omschrijving!A:O,2,0))</f>
        <v>Uiterst fijn tot matig fijn getijdengeulzand met dunne klei- en silt laagjes.</v>
      </c>
      <c r="E8" s="59">
        <f>IF('Plak-hier'!C2="","",'Plak-hier'!C2)</f>
        <v>1.75</v>
      </c>
      <c r="F8" s="59">
        <f>IF('Plak-hier'!D2="","",'Plak-hier'!D2)</f>
        <v>1.75</v>
      </c>
      <c r="G8" s="58" t="str">
        <f>IF('Plak-hier'!E2="","",IF('Plak-hier'!E2="Beschrijving","",'Plak-hier'!E2))</f>
        <v/>
      </c>
      <c r="H8" s="59" t="str">
        <f>IF('Plak-hier'!F2="NL-CheckUnchecked","",IF('Plak-hier'!F2="NL-CheckChecked","J",IF('Plak-hier'!F2="","",'Plak-hier'!F2)))</f>
        <v/>
      </c>
      <c r="I8" s="58">
        <f>IF('Plak-hier'!G2="","",'Plak-hier'!G2)</f>
        <v>1.75</v>
      </c>
      <c r="J8" s="58">
        <f>IF('Plak-hier'!H2="","",'Plak-hier'!H2)</f>
        <v>1.75</v>
      </c>
      <c r="K8" s="60" t="str">
        <f>IF('Plak-hier'!I2="","",IF('Plak-hier'!I2="Opmerking","",'Plak-hier'!I2))</f>
        <v/>
      </c>
      <c r="L8" s="4" t="str">
        <f>""&amp;LEFT("##########################################################################",F8*$N$7)</f>
        <v>###</v>
      </c>
    </row>
    <row r="9" spans="2:14" ht="109.2" x14ac:dyDescent="0.3">
      <c r="B9" s="57">
        <f>IF('Plak-hier'!A3="","",'Plak-hier'!A3)</f>
        <v>1</v>
      </c>
      <c r="C9" s="58" t="str">
        <f>IF(TYPE(VLOOKUP('Plak-hier'!B3,Omschrijving!A:A,1,0))=16,"",'Plak-hier'!B3)</f>
        <v>H_Mg_zk</v>
      </c>
      <c r="D9" s="58" t="str">
        <f>IF(TYPE(VLOOKUP(C9,Omschrijving!A:O,2,0))=16,"",VLOOKUP(C9,Omschrijving!A:O,2,0))</f>
        <v>Uiterst fijn tot matig fijn getijdengeulzand met dunne klei- en silt laagjes.</v>
      </c>
      <c r="E9" s="59">
        <f>IF('Plak-hier'!C3="","",'Plak-hier'!C3)</f>
        <v>-2.5</v>
      </c>
      <c r="F9" s="59">
        <f>IF('Plak-hier'!D3="","",'Plak-hier'!D3)</f>
        <v>6.5</v>
      </c>
      <c r="G9" s="58" t="str">
        <f>IF('Plak-hier'!E3="","",IF('Plak-hier'!E3="Beschrijving","",'Plak-hier'!E3))</f>
        <v/>
      </c>
      <c r="H9" s="59" t="str">
        <f>IF('Plak-hier'!F3="NL-CheckUnchecked","",IF('Plak-hier'!F3="NL-CheckChecked","J",IF('Plak-hier'!F3="","",'Plak-hier'!F3)))</f>
        <v/>
      </c>
      <c r="I9" s="58">
        <f>IF('Plak-hier'!G3="","",'Plak-hier'!G3)</f>
        <v>1</v>
      </c>
      <c r="J9" s="58">
        <f>IF('Plak-hier'!H3="","",'Plak-hier'!H3)</f>
        <v>-3.25</v>
      </c>
      <c r="K9" s="60" t="str">
        <f>IF('Plak-hier'!I3="","",IF('Plak-hier'!I3="Opmerking","",'Plak-hier'!I3))</f>
        <v/>
      </c>
      <c r="L9" s="4" t="str">
        <f t="shared" ref="L9:L21" si="0">""&amp;LEFT("##########################################################################",F9*$N$7)</f>
        <v>#############</v>
      </c>
    </row>
    <row r="10" spans="2:14" ht="156" x14ac:dyDescent="0.3">
      <c r="B10" s="57">
        <f>IF('Plak-hier'!A4="","",'Plak-hier'!A4)</f>
        <v>2</v>
      </c>
      <c r="C10" s="58" t="str">
        <f>IF(TYPE(VLOOKUP('Plak-hier'!B4,Omschrijving!A:A,1,0))=16,"",'Plak-hier'!B4)</f>
        <v>H_Mg_zf</v>
      </c>
      <c r="D10" s="58" t="str">
        <f>IF(TYPE(VLOOKUP(C10,Omschrijving!A:O,2,0))=16,"",VLOOKUP(C10,Omschrijving!A:O,2,0))</f>
        <v>Uiterst fijn tot matig fijn getijdengeulzand</v>
      </c>
      <c r="E10" s="59">
        <f>IF('Plak-hier'!C4="","",'Plak-hier'!C4)</f>
        <v>-9</v>
      </c>
      <c r="F10" s="59">
        <f>IF('Plak-hier'!D4="","",'Plak-hier'!D4)</f>
        <v>9.5</v>
      </c>
      <c r="G10" s="58" t="str">
        <f>IF('Plak-hier'!E4="","",IF('Plak-hier'!E4="Beschrijving","",'Plak-hier'!E4))</f>
        <v/>
      </c>
      <c r="H10" s="59" t="str">
        <f>IF('Plak-hier'!F4="NL-CheckUnchecked","",IF('Plak-hier'!F4="NL-CheckChecked","J",IF('Plak-hier'!F4="","",'Plak-hier'!F4)))</f>
        <v/>
      </c>
      <c r="I10" s="58">
        <f>IF('Plak-hier'!G4="","",'Plak-hier'!G4)</f>
        <v>-8</v>
      </c>
      <c r="J10" s="58">
        <f>IF('Plak-hier'!H4="","",'Plak-hier'!H4)</f>
        <v>-10</v>
      </c>
      <c r="K10" s="60" t="str">
        <f>IF('Plak-hier'!I4="","",IF('Plak-hier'!I4="Opmerking","",'Plak-hier'!I4))</f>
        <v/>
      </c>
      <c r="L10" s="4" t="str">
        <f t="shared" si="0"/>
        <v>###################</v>
      </c>
    </row>
    <row r="11" spans="2:14" ht="31.2" x14ac:dyDescent="0.3">
      <c r="B11" s="57">
        <f>IF('Plak-hier'!A5="","",'Plak-hier'!A5)</f>
        <v>3</v>
      </c>
      <c r="C11" s="58" t="str">
        <f>IF(TYPE(VLOOKUP('Plak-hier'!B5,Omschrijving!A:A,1,0))=16,"",'Plak-hier'!B5)</f>
        <v>H_Mp_k</v>
      </c>
      <c r="D11" s="58" t="str">
        <f>IF(TYPE(VLOOKUP(C11,Omschrijving!A:O,2,0))=16,"",VLOOKUP(C11,Omschrijving!A:O,2,0))</f>
        <v>Kleiige getijdenplaat- en kwelderafzettingen</v>
      </c>
      <c r="E11" s="59">
        <f>IF('Plak-hier'!C5="","",'Plak-hier'!C5)</f>
        <v>-18.5</v>
      </c>
      <c r="F11" s="59">
        <f>IF('Plak-hier'!D5="","",'Plak-hier'!D5)</f>
        <v>2</v>
      </c>
      <c r="G11" s="58" t="str">
        <f>IF('Plak-hier'!E5="","",IF('Plak-hier'!E5="Beschrijving","",'Plak-hier'!E5))</f>
        <v/>
      </c>
      <c r="H11" s="59" t="str">
        <f>IF('Plak-hier'!F5="NL-CheckUnchecked","",IF('Plak-hier'!F5="NL-CheckChecked","J",IF('Plak-hier'!F5="","",'Plak-hier'!F5)))</f>
        <v/>
      </c>
      <c r="I11" s="58">
        <f>IF('Plak-hier'!G5="","",'Plak-hier'!G5)</f>
        <v>-17.5</v>
      </c>
      <c r="J11" s="58">
        <f>IF('Plak-hier'!H5="","",'Plak-hier'!H5)</f>
        <v>-19.5</v>
      </c>
      <c r="K11" s="60" t="str">
        <f>IF('Plak-hier'!I5="","",IF('Plak-hier'!I5="Opmerking","",'Plak-hier'!I5))</f>
        <v/>
      </c>
      <c r="L11" s="4" t="str">
        <f t="shared" si="0"/>
        <v>####</v>
      </c>
    </row>
    <row r="12" spans="2:14" ht="78" x14ac:dyDescent="0.3">
      <c r="B12" s="57">
        <f>IF('Plak-hier'!A6="","",'Plak-hier'!A6)</f>
        <v>4</v>
      </c>
      <c r="C12" s="58" t="str">
        <f>IF(TYPE(VLOOKUP('Plak-hier'!B6,Omschrijving!A:A,1,0))=16,"",'Plak-hier'!B6)</f>
        <v>P_Wdz_zf</v>
      </c>
      <c r="D12" s="58" t="str">
        <f>IF(TYPE(VLOOKUP(C12,Omschrijving!A:O,2,0))=16,"",VLOOKUP(C12,Omschrijving!A:O,2,0))</f>
        <v>Matig fijnzandige windafzetting (dekzand of stuifzand)</v>
      </c>
      <c r="E12" s="59">
        <f>IF('Plak-hier'!C6="","",'Plak-hier'!C6)</f>
        <v>-20.5</v>
      </c>
      <c r="F12" s="59">
        <f>IF('Plak-hier'!D6="","",'Plak-hier'!D6)</f>
        <v>4.5</v>
      </c>
      <c r="G12" s="58" t="str">
        <f>IF('Plak-hier'!E6="","",IF('Plak-hier'!E6="Beschrijving","",'Plak-hier'!E6))</f>
        <v/>
      </c>
      <c r="H12" s="59" t="str">
        <f>IF('Plak-hier'!F6="NL-CheckUnchecked","",IF('Plak-hier'!F6="NL-CheckChecked","J",IF('Plak-hier'!F6="","",'Plak-hier'!F6)))</f>
        <v/>
      </c>
      <c r="I12" s="58">
        <f>IF('Plak-hier'!G6="","",'Plak-hier'!G6)</f>
        <v>-19</v>
      </c>
      <c r="J12" s="58">
        <f>IF('Plak-hier'!H6="","",'Plak-hier'!H6)</f>
        <v>-22</v>
      </c>
      <c r="K12" s="60" t="str">
        <f>IF('Plak-hier'!I6="","",IF('Plak-hier'!I6="Opmerking","",'Plak-hier'!I6))</f>
        <v/>
      </c>
      <c r="L12" s="4" t="str">
        <f t="shared" si="0"/>
        <v>#########</v>
      </c>
    </row>
    <row r="13" spans="2:14" ht="409.6" x14ac:dyDescent="0.3">
      <c r="B13" s="57">
        <f>IF('Plak-hier'!A7="","",'Plak-hier'!A7)</f>
        <v>5</v>
      </c>
      <c r="C13" s="58" t="str">
        <f>IF(TYPE(VLOOKUP('Plak-hier'!B7,Omschrijving!A:A,1,0))=16,"",'Plak-hier'!B7)</f>
        <v>P_Gs_zg</v>
      </c>
      <c r="D13" s="58" t="str">
        <f>IF(TYPE(VLOOKUP(C13,Omschrijving!A:O,2,0))=16,"",VLOOKUP(C13,Omschrijving!A:O,2,0))</f>
        <v>Matig grof tot uiterst grof smeltwaterzand en hellingafzettingen</v>
      </c>
      <c r="E13" s="59">
        <f>IF('Plak-hier'!C7="","",'Plak-hier'!C7)</f>
        <v>-25</v>
      </c>
      <c r="F13" s="59">
        <f>IF('Plak-hier'!D7="","",'Plak-hier'!D7)</f>
        <v>26.75</v>
      </c>
      <c r="G13" s="58" t="str">
        <f>IF('Plak-hier'!E7="","",IF('Plak-hier'!E7="Beschrijving","",'Plak-hier'!E7))</f>
        <v/>
      </c>
      <c r="H13" s="59" t="str">
        <f>IF('Plak-hier'!F7="NL-CheckUnchecked","",IF('Plak-hier'!F7="NL-CheckChecked","J",IF('Plak-hier'!F7="","",'Plak-hier'!F7)))</f>
        <v/>
      </c>
      <c r="I13" s="58">
        <f>IF('Plak-hier'!G7="","",'Plak-hier'!G7)</f>
        <v>-21</v>
      </c>
      <c r="J13" s="58">
        <f>IF('Plak-hier'!H7="","",'Plak-hier'!H7)</f>
        <v>-27</v>
      </c>
      <c r="K13" s="60" t="str">
        <f>IF('Plak-hier'!I7="","",IF('Plak-hier'!I7="Opmerking","",'Plak-hier'!I7))</f>
        <v/>
      </c>
      <c r="L13" s="4" t="str">
        <f t="shared" si="0"/>
        <v>#####################################################</v>
      </c>
    </row>
    <row r="14" spans="2:14" x14ac:dyDescent="0.3">
      <c r="B14" s="57" t="str">
        <f>IF('Plak-hier'!A8="","",'Plak-hier'!A8)</f>
        <v/>
      </c>
      <c r="C14" s="58" t="str">
        <f>IF(TYPE(VLOOKUP('Plak-hier'!B8,Omschrijving!A:A,1,0))=16,"",'Plak-hier'!B8)</f>
        <v/>
      </c>
      <c r="D14" s="58" t="str">
        <f>IF(TYPE(VLOOKUP(C14,Omschrijving!A:O,2,0))=16,"",VLOOKUP(C14,Omschrijving!A:O,2,0))</f>
        <v/>
      </c>
      <c r="E14" s="59" t="str">
        <f>IF('Plak-hier'!C8="","",'Plak-hier'!C8)</f>
        <v/>
      </c>
      <c r="F14" s="59" t="str">
        <f>IF('Plak-hier'!D8="","",'Plak-hier'!D8)</f>
        <v/>
      </c>
      <c r="G14" s="58" t="str">
        <f>IF('Plak-hier'!E8="","",IF('Plak-hier'!E8="Beschrijving","",'Plak-hier'!E8))</f>
        <v/>
      </c>
      <c r="H14" s="59" t="str">
        <f>IF('Plak-hier'!F8="NL-CheckUnchecked","",IF('Plak-hier'!F8="NL-CheckChecked","J",IF('Plak-hier'!F8="","",'Plak-hier'!F8)))</f>
        <v/>
      </c>
      <c r="I14" s="58" t="str">
        <f>IF('Plak-hier'!G8="","",'Plak-hier'!G8)</f>
        <v/>
      </c>
      <c r="J14" s="58" t="str">
        <f>IF('Plak-hier'!H8="","",'Plak-hier'!H8)</f>
        <v/>
      </c>
      <c r="K14" s="60" t="str">
        <f>IF('Plak-hier'!I8="","",IF('Plak-hier'!I8="Opmerking","",'Plak-hier'!I8))</f>
        <v/>
      </c>
      <c r="L14" s="4" t="e">
        <f t="shared" si="0"/>
        <v>#VALUE!</v>
      </c>
    </row>
    <row r="15" spans="2:14" x14ac:dyDescent="0.3">
      <c r="B15" s="57" t="str">
        <f>IF('Plak-hier'!A9="","",'Plak-hier'!A9)</f>
        <v/>
      </c>
      <c r="C15" s="58" t="str">
        <f>IF(TYPE(VLOOKUP('Plak-hier'!B9,Omschrijving!A:A,1,0))=16,"",'Plak-hier'!B9)</f>
        <v/>
      </c>
      <c r="D15" s="58" t="str">
        <f>IF(TYPE(VLOOKUP(C15,Omschrijving!A:O,2,0))=16,"",VLOOKUP(C15,Omschrijving!A:O,2,0))</f>
        <v/>
      </c>
      <c r="E15" s="59" t="str">
        <f>IF('Plak-hier'!C9="","",'Plak-hier'!C9)</f>
        <v/>
      </c>
      <c r="F15" s="59" t="str">
        <f>IF('Plak-hier'!D9="","",'Plak-hier'!D9)</f>
        <v/>
      </c>
      <c r="G15" s="58" t="str">
        <f>IF('Plak-hier'!E9="","",IF('Plak-hier'!E9="Beschrijving","",'Plak-hier'!E9))</f>
        <v/>
      </c>
      <c r="H15" s="59" t="str">
        <f>IF('Plak-hier'!F9="NL-CheckUnchecked","",IF('Plak-hier'!F9="NL-CheckChecked","J",IF('Plak-hier'!F9="","",'Plak-hier'!F9)))</f>
        <v/>
      </c>
      <c r="I15" s="58" t="str">
        <f>IF('Plak-hier'!G9="","",'Plak-hier'!G9)</f>
        <v/>
      </c>
      <c r="J15" s="58" t="str">
        <f>IF('Plak-hier'!H9="","",'Plak-hier'!H9)</f>
        <v/>
      </c>
      <c r="K15" s="60" t="str">
        <f>IF('Plak-hier'!I9="","",IF('Plak-hier'!I9="Opmerking","",'Plak-hier'!I9))</f>
        <v/>
      </c>
      <c r="L15" s="4" t="e">
        <f t="shared" si="0"/>
        <v>#VALUE!</v>
      </c>
    </row>
    <row r="16" spans="2:14" x14ac:dyDescent="0.3">
      <c r="B16" s="57" t="str">
        <f>IF('Plak-hier'!A10="","",'Plak-hier'!A10)</f>
        <v/>
      </c>
      <c r="C16" s="58" t="str">
        <f>IF(TYPE(VLOOKUP('Plak-hier'!B10,Omschrijving!A:A,1,0))=16,"",'Plak-hier'!B10)</f>
        <v/>
      </c>
      <c r="D16" s="58" t="str">
        <f>IF(TYPE(VLOOKUP(C16,Omschrijving!A:O,2,0))=16,"",VLOOKUP(C16,Omschrijving!A:O,2,0))</f>
        <v/>
      </c>
      <c r="E16" s="59" t="str">
        <f>IF('Plak-hier'!C10="","",'Plak-hier'!C10)</f>
        <v/>
      </c>
      <c r="F16" s="59" t="str">
        <f>IF('Plak-hier'!D10="","",'Plak-hier'!D10)</f>
        <v/>
      </c>
      <c r="G16" s="58" t="str">
        <f>IF('Plak-hier'!E10="","",IF('Plak-hier'!E10="Beschrijving","",'Plak-hier'!E10))</f>
        <v/>
      </c>
      <c r="H16" s="59" t="str">
        <f>IF('Plak-hier'!F10="NL-CheckUnchecked","",IF('Plak-hier'!F10="NL-CheckChecked","J",IF('Plak-hier'!F10="","",'Plak-hier'!F10)))</f>
        <v/>
      </c>
      <c r="I16" s="58" t="str">
        <f>IF('Plak-hier'!G10="","",'Plak-hier'!G10)</f>
        <v/>
      </c>
      <c r="J16" s="58" t="str">
        <f>IF('Plak-hier'!H10="","",'Plak-hier'!H10)</f>
        <v/>
      </c>
      <c r="K16" s="60" t="str">
        <f>IF('Plak-hier'!I10="","",IF('Plak-hier'!I10="Opmerking","",'Plak-hier'!I10))</f>
        <v/>
      </c>
      <c r="L16" s="4" t="e">
        <f t="shared" si="0"/>
        <v>#VALUE!</v>
      </c>
    </row>
    <row r="17" spans="2:12" x14ac:dyDescent="0.3">
      <c r="B17" s="57" t="str">
        <f>IF('Plak-hier'!A11="","",'Plak-hier'!A11)</f>
        <v/>
      </c>
      <c r="C17" s="58" t="str">
        <f>IF(TYPE(VLOOKUP('Plak-hier'!B11,Omschrijving!A:A,1,0))=16,"",'Plak-hier'!B11)</f>
        <v/>
      </c>
      <c r="D17" s="58" t="str">
        <f>IF(TYPE(VLOOKUP(C17,Omschrijving!A:O,2,0))=16,"",VLOOKUP(C17,Omschrijving!A:O,2,0))</f>
        <v/>
      </c>
      <c r="E17" s="59" t="str">
        <f>IF('Plak-hier'!C11="","",'Plak-hier'!C11)</f>
        <v/>
      </c>
      <c r="F17" s="59" t="str">
        <f>IF('Plak-hier'!D11="","",'Plak-hier'!D11)</f>
        <v/>
      </c>
      <c r="G17" s="58" t="str">
        <f>IF('Plak-hier'!E11="","",IF('Plak-hier'!E11="Beschrijving","",'Plak-hier'!E11))</f>
        <v/>
      </c>
      <c r="H17" s="59" t="str">
        <f>IF('Plak-hier'!F11="NL-CheckUnchecked","",IF('Plak-hier'!F11="NL-CheckChecked","J",IF('Plak-hier'!F11="","",'Plak-hier'!F11)))</f>
        <v/>
      </c>
      <c r="I17" s="58" t="str">
        <f>IF('Plak-hier'!G11="","",'Plak-hier'!G11)</f>
        <v/>
      </c>
      <c r="J17" s="58" t="str">
        <f>IF('Plak-hier'!H11="","",'Plak-hier'!H11)</f>
        <v/>
      </c>
      <c r="K17" s="60" t="str">
        <f>IF('Plak-hier'!I11="","",IF('Plak-hier'!I11="Opmerking","",'Plak-hier'!I11))</f>
        <v/>
      </c>
      <c r="L17" s="4" t="e">
        <f t="shared" si="0"/>
        <v>#VALUE!</v>
      </c>
    </row>
    <row r="18" spans="2:12" x14ac:dyDescent="0.3">
      <c r="B18" s="57" t="str">
        <f>IF('Plak-hier'!A12="","",'Plak-hier'!A12)</f>
        <v/>
      </c>
      <c r="C18" s="58" t="str">
        <f>IF(TYPE(VLOOKUP('Plak-hier'!B12,Omschrijving!A:A,1,0))=16,"",'Plak-hier'!B12)</f>
        <v/>
      </c>
      <c r="D18" s="58" t="str">
        <f>IF(TYPE(VLOOKUP(C18,Omschrijving!A:O,2,0))=16,"",VLOOKUP(C18,Omschrijving!A:O,2,0))</f>
        <v/>
      </c>
      <c r="E18" s="59" t="str">
        <f>IF('Plak-hier'!C12="","",'Plak-hier'!C12)</f>
        <v/>
      </c>
      <c r="F18" s="59" t="str">
        <f>IF('Plak-hier'!D12="","",'Plak-hier'!D12)</f>
        <v/>
      </c>
      <c r="G18" s="58" t="str">
        <f>IF('Plak-hier'!E12="","",IF('Plak-hier'!E12="Beschrijving","",'Plak-hier'!E12))</f>
        <v/>
      </c>
      <c r="H18" s="59" t="str">
        <f>IF('Plak-hier'!F12="NL-CheckUnchecked","",IF('Plak-hier'!F12="NL-CheckChecked","J",IF('Plak-hier'!F12="","",'Plak-hier'!F12)))</f>
        <v/>
      </c>
      <c r="I18" s="58" t="str">
        <f>IF('Plak-hier'!G12="","",'Plak-hier'!G12)</f>
        <v/>
      </c>
      <c r="J18" s="58" t="str">
        <f>IF('Plak-hier'!H12="","",'Plak-hier'!H12)</f>
        <v/>
      </c>
      <c r="K18" s="60" t="str">
        <f>IF('Plak-hier'!I12="","",IF('Plak-hier'!I12="Opmerking","",'Plak-hier'!I12))</f>
        <v/>
      </c>
      <c r="L18" s="4" t="e">
        <f t="shared" si="0"/>
        <v>#VALUE!</v>
      </c>
    </row>
    <row r="19" spans="2:12" x14ac:dyDescent="0.3">
      <c r="B19" s="57" t="str">
        <f>IF('Plak-hier'!A13="","",'Plak-hier'!A13)</f>
        <v/>
      </c>
      <c r="C19" s="58" t="str">
        <f>IF(TYPE(VLOOKUP('Plak-hier'!B13,Omschrijving!A:A,1,0))=16,"",'Plak-hier'!B13)</f>
        <v/>
      </c>
      <c r="D19" s="58" t="str">
        <f>IF(TYPE(VLOOKUP(C19,Omschrijving!A:O,2,0))=16,"",VLOOKUP(C19,Omschrijving!A:O,2,0))</f>
        <v/>
      </c>
      <c r="E19" s="59" t="str">
        <f>IF('Plak-hier'!C13="","",'Plak-hier'!C13)</f>
        <v/>
      </c>
      <c r="F19" s="59" t="str">
        <f>IF('Plak-hier'!D13="","",'Plak-hier'!D13)</f>
        <v/>
      </c>
      <c r="G19" s="58" t="str">
        <f>IF('Plak-hier'!E13="","",IF('Plak-hier'!E13="Beschrijving","",'Plak-hier'!E13))</f>
        <v/>
      </c>
      <c r="H19" s="59" t="str">
        <f>IF('Plak-hier'!F13="NL-CheckUnchecked","",IF('Plak-hier'!F13="NL-CheckChecked","J",IF('Plak-hier'!F13="","",'Plak-hier'!F13)))</f>
        <v/>
      </c>
      <c r="I19" s="58" t="str">
        <f>IF('Plak-hier'!G13="","",'Plak-hier'!G13)</f>
        <v/>
      </c>
      <c r="J19" s="58" t="str">
        <f>IF('Plak-hier'!H13="","",'Plak-hier'!H13)</f>
        <v/>
      </c>
      <c r="K19" s="60" t="str">
        <f>IF('Plak-hier'!I13="","",IF('Plak-hier'!I13="Opmerking","",'Plak-hier'!I13))</f>
        <v/>
      </c>
      <c r="L19" s="4" t="e">
        <f t="shared" si="0"/>
        <v>#VALUE!</v>
      </c>
    </row>
    <row r="20" spans="2:12" x14ac:dyDescent="0.3">
      <c r="B20" s="57" t="str">
        <f>IF('Plak-hier'!A14="","",'Plak-hier'!A14)</f>
        <v/>
      </c>
      <c r="C20" s="58" t="str">
        <f>IF(TYPE(VLOOKUP('Plak-hier'!B14,Omschrijving!A:A,1,0))=16,"",'Plak-hier'!B14)</f>
        <v/>
      </c>
      <c r="D20" s="58" t="str">
        <f>IF(TYPE(VLOOKUP(C20,Omschrijving!A:O,2,0))=16,"",VLOOKUP(C20,Omschrijving!A:O,2,0))</f>
        <v/>
      </c>
      <c r="E20" s="59" t="str">
        <f>IF('Plak-hier'!C14="","",'Plak-hier'!C14)</f>
        <v/>
      </c>
      <c r="F20" s="59" t="str">
        <f>IF('Plak-hier'!D14="","",'Plak-hier'!D14)</f>
        <v/>
      </c>
      <c r="G20" s="58" t="str">
        <f>IF('Plak-hier'!E14="","",IF('Plak-hier'!E14="Beschrijving","",'Plak-hier'!E14))</f>
        <v/>
      </c>
      <c r="H20" s="59" t="str">
        <f>IF('Plak-hier'!F14="NL-CheckUnchecked","",IF('Plak-hier'!F14="NL-CheckChecked","J",IF('Plak-hier'!F14="","",'Plak-hier'!F14)))</f>
        <v/>
      </c>
      <c r="I20" s="58" t="str">
        <f>IF('Plak-hier'!G14="","",'Plak-hier'!G14)</f>
        <v/>
      </c>
      <c r="J20" s="58" t="str">
        <f>IF('Plak-hier'!H14="","",'Plak-hier'!H14)</f>
        <v/>
      </c>
      <c r="K20" s="60" t="str">
        <f>IF('Plak-hier'!I14="","",IF('Plak-hier'!I14="Opmerking","",'Plak-hier'!I14))</f>
        <v/>
      </c>
      <c r="L20" s="4" t="e">
        <f t="shared" si="0"/>
        <v>#VALUE!</v>
      </c>
    </row>
    <row r="21" spans="2:12" ht="16.2" thickBot="1" x14ac:dyDescent="0.35">
      <c r="B21" s="61" t="str">
        <f>IF('Plak-hier'!A15="","",'Plak-hier'!A15)</f>
        <v/>
      </c>
      <c r="C21" s="62" t="str">
        <f>IF(TYPE(VLOOKUP('Plak-hier'!B15,Omschrijving!A:A,1,0))=16,"",'Plak-hier'!B15)</f>
        <v/>
      </c>
      <c r="D21" s="62" t="str">
        <f>IF(TYPE(VLOOKUP(C21,Omschrijving!A:O,2,0))=16,"",VLOOKUP(C21,Omschrijving!A:O,2,0))</f>
        <v/>
      </c>
      <c r="E21" s="63" t="str">
        <f>IF('Plak-hier'!C15="","",'Plak-hier'!C15)</f>
        <v/>
      </c>
      <c r="F21" s="63" t="str">
        <f>IF('Plak-hier'!D15="","",'Plak-hier'!D15)</f>
        <v/>
      </c>
      <c r="G21" s="62" t="str">
        <f>IF('Plak-hier'!E15="","",IF('Plak-hier'!E15="Beschrijving","",'Plak-hier'!E15))</f>
        <v/>
      </c>
      <c r="H21" s="63" t="str">
        <f>IF('Plak-hier'!F15="NL-CheckUnchecked","", IF('Plak-hier'!F15="","",'Plak-hier'!F15))</f>
        <v/>
      </c>
      <c r="I21" s="62" t="str">
        <f>IF('Plak-hier'!G15="","",'Plak-hier'!G15)</f>
        <v/>
      </c>
      <c r="J21" s="62" t="str">
        <f>IF('Plak-hier'!H15="","",'Plak-hier'!H15)</f>
        <v/>
      </c>
      <c r="K21" s="64" t="str">
        <f>IF('Plak-hier'!I15="","",IF('Plak-hier'!I15="Opmerking","",'Plak-hier'!I15))</f>
        <v/>
      </c>
      <c r="L21" s="4" t="e">
        <f t="shared" si="0"/>
        <v>#VALUE!</v>
      </c>
    </row>
  </sheetData>
  <pageMargins left="0.7" right="0.7" top="0.75" bottom="0.75" header="0.3" footer="0.3"/>
  <pageSetup paperSize="9" orientation="portrait" verticalDpi="0" r:id="rId1"/>
  <ignoredErrors>
    <ignoredError sqref="L14:L21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7FE8C80-0E56-4A8E-B23D-3A647CE385B5}">
            <xm:f>NOT(ISERROR(SEARCH(Omschrijving!$A$44,C8)))</xm:f>
            <xm:f>Omschrijving!$A$44</xm:f>
            <x14:dxf>
              <fill>
                <patternFill>
                  <bgColor rgb="FF66CDAA"/>
                </patternFill>
              </fill>
            </x14:dxf>
          </x14:cfRule>
          <x14:cfRule type="containsText" priority="2" operator="containsText" id="{7DB38D21-52F7-47D6-AD19-ED6506C38FFB}">
            <xm:f>NOT(ISERROR(SEARCH(Omschrijving!$A$43,C8)))</xm:f>
            <xm:f>Omschrijving!$A$43</xm:f>
            <x14:dxf>
              <fill>
                <patternFill>
                  <bgColor rgb="FF9370DB"/>
                </patternFill>
              </fill>
            </x14:dxf>
          </x14:cfRule>
          <x14:cfRule type="containsText" priority="3" operator="containsText" id="{4C116825-A144-4450-83A0-BFA575E5FA46}">
            <xm:f>NOT(ISERROR(SEARCH(Omschrijving!$A$42,C8)))</xm:f>
            <xm:f>Omschrijving!$A$42</xm:f>
            <x14:dxf>
              <fill>
                <patternFill>
                  <bgColor rgb="FFBC8F8F"/>
                </patternFill>
              </fill>
            </x14:dxf>
          </x14:cfRule>
          <x14:cfRule type="containsText" priority="4" operator="containsText" id="{1EE5E9D5-3D0C-4987-9B60-B2FB3BEF9296}">
            <xm:f>NOT(ISERROR(SEARCH(Omschrijving!$A$41,C8)))</xm:f>
            <xm:f>Omschrijving!$A$41</xm:f>
            <x14:dxf>
              <fill>
                <patternFill>
                  <bgColor rgb="FFFF00FF"/>
                </patternFill>
              </fill>
            </x14:dxf>
          </x14:cfRule>
          <x14:cfRule type="containsText" priority="5" operator="containsText" id="{FCCF48A9-3283-417D-BD48-FAFB6E035A31}">
            <xm:f>NOT(ISERROR(SEARCH(Omschrijving!$A$40,C8)))</xm:f>
            <xm:f>Omschrijving!$A$40</xm:f>
            <x14:dxf>
              <fill>
                <patternFill>
                  <bgColor rgb="FF708A90"/>
                </patternFill>
              </fill>
            </x14:dxf>
          </x14:cfRule>
          <x14:cfRule type="containsText" priority="6" operator="containsText" id="{C6797C08-DE93-4E80-A0E1-C7F8546A5226}">
            <xm:f>NOT(ISERROR(SEARCH(Omschrijving!$A$39,C8)))</xm:f>
            <xm:f>Omschrijving!$A$39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8B26AC0-4EE0-4F0C-8256-7775998A4100}">
            <xm:f>NOT(ISERROR(SEARCH(Omschrijving!$A$38,C8)))</xm:f>
            <xm:f>Omschrijving!$A$38</xm:f>
            <x14:dxf/>
          </x14:cfRule>
          <x14:cfRule type="containsText" priority="8" operator="containsText" id="{3C12E6C3-C62E-4423-960B-52DF3E3752D1}">
            <xm:f>NOT(ISERROR(SEARCH(Omschrijving!$A$37,C8)))</xm:f>
            <xm:f>Omschrijving!$A$37</xm:f>
            <x14:dxf>
              <fill>
                <patternFill>
                  <bgColor rgb="FFEEE8AA"/>
                </patternFill>
              </fill>
            </x14:dxf>
          </x14:cfRule>
          <x14:cfRule type="containsText" priority="9" operator="containsText" id="{8F7EB296-3B16-4546-BD97-FD92DDD419A0}">
            <xm:f>NOT(ISERROR(SEARCH(Omschrijving!$A$36,C8)))</xm:f>
            <xm:f>Omschrijving!$A$36</xm:f>
            <x14:dxf>
              <fill>
                <patternFill>
                  <bgColor rgb="FFFF8C00"/>
                </patternFill>
              </fill>
            </x14:dxf>
          </x14:cfRule>
          <x14:cfRule type="containsText" priority="10" operator="containsText" id="{A36B7204-14CF-418E-AD89-B4B65E223AAD}">
            <xm:f>NOT(ISERROR(SEARCH(Omschrijving!$A$35,C8)))</xm:f>
            <xm:f>Omschrijving!$A$35</xm:f>
            <x14:dxf>
              <fill>
                <patternFill>
                  <bgColor rgb="FFCD853F"/>
                </patternFill>
              </fill>
            </x14:dxf>
          </x14:cfRule>
          <x14:cfRule type="containsText" priority="11" operator="containsText" id="{AC2FD949-E17A-4C6D-9BEA-33D52E294F21}">
            <xm:f>NOT(ISERROR(SEARCH(Omschrijving!$A$34,C8)))</xm:f>
            <xm:f>Omschrijving!$A$34</xm:f>
            <x14:dxf>
              <fill>
                <patternFill>
                  <bgColor rgb="FFDAA520"/>
                </patternFill>
              </fill>
            </x14:dxf>
          </x14:cfRule>
          <x14:cfRule type="containsText" priority="12" operator="containsText" id="{9A609DDE-5216-46E2-99AD-4F6F7C11CF1C}">
            <xm:f>NOT(ISERROR(SEARCH(Omschrijving!$A$33,C8)))</xm:f>
            <xm:f>Omschrijving!$A$33</xm:f>
            <x14:dxf>
              <fill>
                <patternFill>
                  <bgColor rgb="FF808000"/>
                </patternFill>
              </fill>
            </x14:dxf>
          </x14:cfRule>
          <x14:cfRule type="containsText" priority="13" operator="containsText" id="{6705A459-407E-4BCA-973D-AF6BFD768124}">
            <xm:f>NOT(ISERROR(SEARCH(Omschrijving!$A$32,C8)))</xm:f>
            <xm:f>Omschrijving!$A$32</xm:f>
            <x14:dxf>
              <fill>
                <patternFill>
                  <bgColor rgb="FFFFE4C4"/>
                </patternFill>
              </fill>
            </x14:dxf>
          </x14:cfRule>
          <x14:cfRule type="containsText" priority="14" operator="containsText" id="{231FCD0C-AC3D-4CCC-9DB7-D87CA5AD1CC3}">
            <xm:f>NOT(ISERROR(SEARCH(Omschrijving!$A$31,C8)))</xm:f>
            <xm:f>Omschrijving!$A$31</xm:f>
            <x14:dxf>
              <fill>
                <patternFill>
                  <bgColor rgb="FFFFA500"/>
                </patternFill>
              </fill>
            </x14:dxf>
          </x14:cfRule>
          <x14:cfRule type="containsText" priority="15" operator="containsText" id="{C9A59DE3-2A52-4E61-866A-53F9C6AD920C}">
            <xm:f>NOT(ISERROR(SEARCH(Omschrijving!$A$30,C8)))</xm:f>
            <xm:f>Omschrijving!$A$30</xm:f>
            <x14:dxf>
              <fill>
                <patternFill>
                  <bgColor rgb="FFF4A460"/>
                </patternFill>
              </fill>
            </x14:dxf>
          </x14:cfRule>
          <x14:cfRule type="containsText" priority="16" operator="containsText" id="{F7E8C105-4715-4177-A567-ED4692BFB4AB}">
            <xm:f>NOT(ISERROR(SEARCH(Omschrijving!$A$29,C8)))</xm:f>
            <xm:f>Omschrijving!$A$29</xm:f>
            <x14:dxf>
              <fill>
                <patternFill>
                  <bgColor rgb="FF40E0D0"/>
                </patternFill>
              </fill>
            </x14:dxf>
          </x14:cfRule>
          <x14:cfRule type="containsText" priority="17" operator="containsText" id="{46837AAF-227B-4AC2-8A47-61E311406C59}">
            <xm:f>NOT(ISERROR(SEARCH(Omschrijving!$A$28,C8)))</xm:f>
            <xm:f>Omschrijving!$A$28</xm:f>
            <x14:dxf>
              <fill>
                <patternFill>
                  <bgColor rgb="FF008000"/>
                </patternFill>
              </fill>
            </x14:dxf>
          </x14:cfRule>
          <x14:cfRule type="containsText" priority="18" operator="containsText" id="{D585FA20-CE1E-419F-8A02-39A075CB0D6F}">
            <xm:f>NOT(ISERROR(SEARCH(Omschrijving!$A$27,C8)))</xm:f>
            <xm:f>Omschrijving!$A$27</xm:f>
            <x14:dxf>
              <fill>
                <patternFill>
                  <bgColor rgb="FFB8860B"/>
                </patternFill>
              </fill>
            </x14:dxf>
          </x14:cfRule>
          <x14:cfRule type="containsText" priority="19" operator="containsText" id="{0151F111-B3C4-4C97-84B1-32899A6F744B}">
            <xm:f>NOT(ISERROR(SEARCH(Omschrijving!$A$26,C8)))</xm:f>
            <xm:f>Omschrijving!$A$26</xm:f>
            <x14:dxf>
              <fill>
                <patternFill>
                  <bgColor rgb="FFF0F8FF"/>
                </patternFill>
              </fill>
            </x14:dxf>
          </x14:cfRule>
          <x14:cfRule type="containsText" priority="20" operator="containsText" id="{EF921E7F-0AD9-41E8-BFD7-6F89C60A1B56}">
            <xm:f>NOT(ISERROR(SEARCH(Omschrijving!$A$25,C8)))</xm:f>
            <xm:f>Omschrijving!$A$25</xm:f>
            <x14:dxf>
              <fill>
                <patternFill>
                  <bgColor rgb="FFC0C0C0"/>
                </patternFill>
              </fill>
            </x14:dxf>
          </x14:cfRule>
          <x14:cfRule type="containsText" priority="21" operator="containsText" id="{265CB4FD-92EE-4F88-8750-18A498050485}">
            <xm:f>NOT(ISERROR(SEARCH(Omschrijving!$A$24,C8)))</xm:f>
            <xm:f>Omschrijving!$A$24</xm:f>
            <x14:dxf>
              <fill>
                <patternFill>
                  <bgColor rgb="FFBEBEBE"/>
                </patternFill>
              </fill>
            </x14:dxf>
          </x14:cfRule>
          <x14:cfRule type="containsText" priority="22" operator="containsText" id="{88B704D7-3D54-41DF-ABE4-1B94EFB93D75}">
            <xm:f>NOT(ISERROR(SEARCH(Omschrijving!$A$23,C8)))</xm:f>
            <xm:f>Omschrijving!$A$23</xm:f>
            <x14:dxf>
              <fill>
                <patternFill>
                  <bgColor rgb="FFB22222"/>
                </patternFill>
              </fill>
            </x14:dxf>
          </x14:cfRule>
          <x14:cfRule type="containsText" priority="23" operator="containsText" id="{3F13C098-A86E-4D23-9DAE-9A5EC156F430}">
            <xm:f>NOT(ISERROR(SEARCH(Omschrijving!$A$22,C8)))</xm:f>
            <xm:f>Omschrijving!$A$22</xm:f>
            <x14:dxf>
              <fill>
                <patternFill>
                  <bgColor rgb="FFD2691E"/>
                </patternFill>
              </fill>
            </x14:dxf>
          </x14:cfRule>
          <x14:cfRule type="containsText" priority="24" operator="containsText" id="{5A6B57F2-7A8F-40E0-89B1-6C5580F2627B}">
            <xm:f>NOT(ISERROR(SEARCH(Omschrijving!$A$21,C8)))</xm:f>
            <xm:f>Omschrijving!$A$21</xm:f>
            <x14:dxf>
              <fill>
                <patternFill>
                  <bgColor rgb="FF800000"/>
                </patternFill>
              </fill>
            </x14:dxf>
          </x14:cfRule>
          <x14:cfRule type="containsText" priority="25" operator="containsText" id="{E26C97DB-C8FE-4CD0-A938-485A97F79C9B}">
            <xm:f>NOT(ISERROR(SEARCH(Omschrijving!$A$20,C8)))</xm:f>
            <xm:f>Omschrijving!$A$20</xm:f>
            <x14:dxf>
              <fill>
                <patternFill>
                  <bgColor rgb="FF808000"/>
                </patternFill>
              </fill>
            </x14:dxf>
          </x14:cfRule>
          <x14:cfRule type="containsText" priority="26" operator="containsText" id="{EB15DD7A-5EF6-415E-A06C-5F95AC6DB600}">
            <xm:f>NOT(ISERROR(SEARCH(Omschrijving!$A$19,C8)))</xm:f>
            <xm:f>Omschrijving!$A$19</xm:f>
            <x14:dxf>
              <fill>
                <patternFill>
                  <bgColor rgb="FF556B2F"/>
                </patternFill>
              </fill>
            </x14:dxf>
          </x14:cfRule>
          <x14:cfRule type="containsText" priority="27" operator="containsText" id="{8A6D3B5F-FD34-4CEB-B663-3DC5E73ED96F}">
            <xm:f>NOT(ISERROR(SEARCH(Omschrijving!$A$18,C8)))</xm:f>
            <xm:f>Omschrijving!$A$18</xm:f>
            <x14:dxf>
              <fill>
                <patternFill>
                  <bgColor rgb="FF32CD32"/>
                </patternFill>
              </fill>
            </x14:dxf>
          </x14:cfRule>
          <x14:cfRule type="containsText" priority="28" operator="containsText" id="{EAF3BFBB-9ED6-4836-BBF1-B079ECC7EA16}">
            <xm:f>NOT(ISERROR(SEARCH(Omschrijving!$A$17,C8)))</xm:f>
            <xm:f>Omschrijving!$A$17</xm:f>
            <x14:dxf>
              <fill>
                <patternFill>
                  <bgColor rgb="FF98FB98"/>
                </patternFill>
              </fill>
            </x14:dxf>
          </x14:cfRule>
          <x14:cfRule type="containsText" priority="29" operator="containsText" id="{FBAC97E2-AEA5-4327-BD51-EDE53D9AE75E}">
            <xm:f>NOT(ISERROR(SEARCH(Omschrijving!$A$16,C8)))</xm:f>
            <xm:f>Omschrijving!$A$16</xm:f>
            <x14:dxf>
              <fill>
                <patternFill>
                  <bgColor rgb="FF8B4513"/>
                </patternFill>
              </fill>
            </x14:dxf>
          </x14:cfRule>
          <x14:cfRule type="containsText" priority="30" operator="containsText" id="{D35ADC68-4E9C-4EA6-BFC3-87F174A54E58}">
            <xm:f>NOT(ISERROR(SEARCH(Omschrijving!$A$15,C8)))</xm:f>
            <xm:f>Omschrijving!$A$15</xm:f>
            <x14:dxf>
              <fill>
                <patternFill>
                  <bgColor rgb="FFF0E682"/>
                </patternFill>
              </fill>
            </x14:dxf>
          </x14:cfRule>
          <x14:cfRule type="containsText" priority="31" operator="containsText" id="{C55E758C-E5D8-4325-8760-106FC85CCED4}">
            <xm:f>NOT(ISERROR(SEARCH(Omschrijving!$A$14,C8)))</xm:f>
            <xm:f>Omschrijving!$A$14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FC5A3119-B23D-4CB9-811D-56F933063CD5}">
            <xm:f>NOT(ISERROR(SEARCH(Omschrijving!$A$13,C8)))</xm:f>
            <xm:f>Omschrijving!$A$13</xm:f>
            <x14:dxf>
              <fill>
                <patternFill>
                  <bgColor rgb="FFFA8A72"/>
                </patternFill>
              </fill>
            </x14:dxf>
          </x14:cfRule>
          <x14:cfRule type="containsText" priority="33" operator="containsText" id="{63DB8560-F43F-45F9-8FFE-7462597242B1}">
            <xm:f>NOT(ISERROR(SEARCH(Omschrijving!$A$12,C8)))</xm:f>
            <xm:f>Omschrijving!$A$12</xm:f>
            <x14:dxf>
              <fill>
                <patternFill>
                  <bgColor rgb="FF8FBC8F"/>
                </patternFill>
              </fill>
            </x14:dxf>
          </x14:cfRule>
          <x14:cfRule type="containsText" priority="34" operator="containsText" id="{76C1F811-214C-4D1C-9176-B5C56EB373DD}">
            <xm:f>NOT(ISERROR(SEARCH(Omschrijving!$A$11,C8)))</xm:f>
            <xm:f>Omschrijving!$A$11</xm:f>
            <x14:dxf>
              <fill>
                <patternFill>
                  <bgColor rgb="FFACFF2F"/>
                </patternFill>
              </fill>
            </x14:dxf>
          </x14:cfRule>
          <x14:cfRule type="containsText" priority="35" operator="containsText" id="{222662E8-679B-4FD0-B264-881B3EC361BE}">
            <xm:f>NOT(ISERROR(SEARCH(Omschrijving!$A$10,C8)))</xm:f>
            <xm:f>Omschrijving!$A$10</xm:f>
            <x14:dxf>
              <fill>
                <patternFill>
                  <bgColor rgb="FF000080"/>
                </patternFill>
              </fill>
            </x14:dxf>
          </x14:cfRule>
          <x14:cfRule type="containsText" priority="36" operator="containsText" id="{C485FF9A-8BF7-449A-8A7B-F265584A41F3}">
            <xm:f>NOT(ISERROR(SEARCH(Omschrijving!$A$9,C8)))</xm:f>
            <xm:f>Omschrijving!$A$9</xm:f>
            <x14:dxf>
              <fill>
                <patternFill>
                  <bgColor rgb="FF314F4F"/>
                </patternFill>
              </fill>
            </x14:dxf>
          </x14:cfRule>
          <x14:cfRule type="containsText" priority="37" operator="containsText" id="{498A7E87-1778-4757-9312-689A606AEFCB}">
            <xm:f>NOT(ISERROR(SEARCH(Omschrijving!$A$8,C8)))</xm:f>
            <xm:f>Omschrijving!$A$8</xm:f>
            <x14:dxf>
              <fill>
                <patternFill>
                  <bgColor rgb="FF008080"/>
                </patternFill>
              </fill>
            </x14:dxf>
          </x14:cfRule>
          <x14:cfRule type="containsText" priority="38" operator="containsText" id="{23662A88-77EE-4508-814A-F9C194F521C8}">
            <xm:f>NOT(ISERROR(SEARCH(Omschrijving!$A$7,C8)))</xm:f>
            <xm:f>Omschrijving!$A$7</xm:f>
            <x14:dxf>
              <fill>
                <patternFill>
                  <bgColor rgb="FF6B8E23"/>
                </patternFill>
              </fill>
            </x14:dxf>
          </x14:cfRule>
          <x14:cfRule type="containsText" priority="39" operator="containsText" id="{2267B005-334D-4291-BEDD-351F43C9A2CD}">
            <xm:f>NOT(ISERROR(SEARCH(Omschrijving!$A$6,C8)))</xm:f>
            <xm:f>Omschrijving!$A$6</xm:f>
            <x14:dxf>
              <fill>
                <patternFill>
                  <bgColor rgb="FF008080"/>
                </patternFill>
              </fill>
            </x14:dxf>
          </x14:cfRule>
          <x14:cfRule type="containsText" priority="40" operator="containsText" id="{3D7625A1-47CE-48D5-99DA-EF7F8751B240}">
            <xm:f>NOT(ISERROR(SEARCH(Omschrijving!$A$5,C8)))</xm:f>
            <xm:f>Omschrijving!$A$5</xm:f>
            <x14:dxf>
              <fill>
                <patternFill>
                  <bgColor rgb="FF5F9EA0"/>
                </patternFill>
              </fill>
            </x14:dxf>
          </x14:cfRule>
          <x14:cfRule type="containsText" priority="41" operator="containsText" id="{023D7959-4137-45E2-95DD-67A3BC91A54C}">
            <xm:f>NOT(ISERROR(SEARCH(Omschrijving!$A$4,C8)))</xm:f>
            <xm:f>Omschrijving!$A$4</xm:f>
            <x14:dxf>
              <fill>
                <patternFill>
                  <bgColor rgb="FF90EE90"/>
                </patternFill>
              </fill>
            </x14:dxf>
          </x14:cfRule>
          <x14:cfRule type="containsText" priority="42" operator="containsText" id="{3E045CFC-A231-4D36-86B6-126122337F1A}">
            <xm:f>NOT(ISERROR(SEARCH(Omschrijving!$A$3,C8)))</xm:f>
            <xm:f>Omschrijving!$A$3</xm:f>
            <x14:dxf>
              <fill>
                <patternFill>
                  <bgColor rgb="FF9ACD32"/>
                </patternFill>
              </fill>
            </x14:dxf>
          </x14:cfRule>
          <x14:cfRule type="containsText" priority="43" operator="containsText" id="{3D65500D-7537-4E98-B1A6-9F8730029A09}">
            <xm:f>NOT(ISERROR(SEARCH(Omschrijving!$A$2,C8)))</xm:f>
            <xm:f>Omschrijving!$A$2</xm:f>
            <x14:dxf>
              <fill>
                <patternFill>
                  <bgColor rgb="FF32CD32"/>
                </patternFill>
              </fill>
            </x14:dxf>
          </x14:cfRule>
          <xm:sqref>C8:C21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2" sqref="A2"/>
    </sheetView>
  </sheetViews>
  <sheetFormatPr defaultRowHeight="14.4" x14ac:dyDescent="0.3"/>
  <cols>
    <col min="1" max="1" width="5.88671875" bestFit="1" customWidth="1"/>
    <col min="2" max="2" width="9" bestFit="1" customWidth="1"/>
    <col min="3" max="3" width="17" bestFit="1" customWidth="1"/>
    <col min="4" max="4" width="10.33203125" bestFit="1" customWidth="1"/>
    <col min="5" max="5" width="10.5546875" bestFit="1" customWidth="1"/>
    <col min="6" max="6" width="18" bestFit="1" customWidth="1"/>
    <col min="7" max="7" width="32.33203125" bestFit="1" customWidth="1"/>
    <col min="8" max="8" width="31.88671875" bestFit="1" customWidth="1"/>
    <col min="9" max="9" width="9.77734375" bestFit="1" customWidth="1"/>
    <col min="10" max="10" width="18.44140625" bestFit="1" customWidth="1"/>
  </cols>
  <sheetData>
    <row r="1" spans="1:12" x14ac:dyDescent="0.3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237</v>
      </c>
      <c r="K1" t="s">
        <v>238</v>
      </c>
      <c r="L1" t="s">
        <v>239</v>
      </c>
    </row>
    <row r="2" spans="1:12" x14ac:dyDescent="0.3">
      <c r="A2">
        <v>0</v>
      </c>
      <c r="B2" t="s">
        <v>7</v>
      </c>
      <c r="C2">
        <v>1.75</v>
      </c>
      <c r="D2">
        <v>1.75</v>
      </c>
      <c r="E2" t="s">
        <v>213</v>
      </c>
      <c r="G2">
        <v>1.75</v>
      </c>
      <c r="H2">
        <v>1.75</v>
      </c>
      <c r="I2" t="s">
        <v>217</v>
      </c>
      <c r="J2" t="s">
        <v>248</v>
      </c>
      <c r="K2">
        <v>-40</v>
      </c>
      <c r="L2">
        <v>3.25</v>
      </c>
    </row>
    <row r="3" spans="1:12" x14ac:dyDescent="0.3">
      <c r="A3">
        <v>1</v>
      </c>
      <c r="B3" t="s">
        <v>7</v>
      </c>
      <c r="C3">
        <v>-2.5</v>
      </c>
      <c r="D3">
        <v>6.5</v>
      </c>
      <c r="E3" t="s">
        <v>213</v>
      </c>
      <c r="G3">
        <v>1</v>
      </c>
      <c r="H3">
        <v>-3.25</v>
      </c>
      <c r="I3" t="s">
        <v>217</v>
      </c>
      <c r="J3" t="s">
        <v>248</v>
      </c>
      <c r="K3">
        <v>-40</v>
      </c>
      <c r="L3">
        <v>3.25</v>
      </c>
    </row>
    <row r="4" spans="1:12" x14ac:dyDescent="0.3">
      <c r="A4">
        <v>2</v>
      </c>
      <c r="B4" t="s">
        <v>4</v>
      </c>
      <c r="C4">
        <v>-9</v>
      </c>
      <c r="D4">
        <v>9.5</v>
      </c>
      <c r="E4" t="s">
        <v>213</v>
      </c>
      <c r="G4">
        <v>-8</v>
      </c>
      <c r="H4">
        <v>-10</v>
      </c>
      <c r="I4" t="s">
        <v>217</v>
      </c>
      <c r="J4" t="s">
        <v>248</v>
      </c>
      <c r="K4">
        <v>-40</v>
      </c>
      <c r="L4">
        <v>3.25</v>
      </c>
    </row>
    <row r="5" spans="1:12" x14ac:dyDescent="0.3">
      <c r="A5">
        <v>3</v>
      </c>
      <c r="B5" t="s">
        <v>19</v>
      </c>
      <c r="C5">
        <v>-18.5</v>
      </c>
      <c r="D5">
        <v>2</v>
      </c>
      <c r="E5" t="s">
        <v>213</v>
      </c>
      <c r="G5">
        <v>-17.5</v>
      </c>
      <c r="H5">
        <v>-19.5</v>
      </c>
      <c r="I5" t="s">
        <v>217</v>
      </c>
      <c r="J5" t="s">
        <v>248</v>
      </c>
      <c r="K5">
        <v>-40</v>
      </c>
      <c r="L5">
        <v>3.25</v>
      </c>
    </row>
    <row r="6" spans="1:12" x14ac:dyDescent="0.3">
      <c r="A6">
        <v>4</v>
      </c>
      <c r="B6" t="s">
        <v>104</v>
      </c>
      <c r="C6">
        <v>-20.5</v>
      </c>
      <c r="D6">
        <v>4.5</v>
      </c>
      <c r="E6" t="s">
        <v>213</v>
      </c>
      <c r="G6">
        <v>-19</v>
      </c>
      <c r="H6">
        <v>-22</v>
      </c>
      <c r="I6" t="s">
        <v>217</v>
      </c>
      <c r="J6" t="s">
        <v>248</v>
      </c>
      <c r="K6">
        <v>-40</v>
      </c>
      <c r="L6">
        <v>3.25</v>
      </c>
    </row>
    <row r="7" spans="1:12" x14ac:dyDescent="0.3">
      <c r="A7">
        <v>5</v>
      </c>
      <c r="B7" t="s">
        <v>110</v>
      </c>
      <c r="C7">
        <v>-25</v>
      </c>
      <c r="D7">
        <v>26.75</v>
      </c>
      <c r="E7" t="s">
        <v>213</v>
      </c>
      <c r="G7">
        <v>-21</v>
      </c>
      <c r="H7">
        <v>-27</v>
      </c>
      <c r="I7" t="s">
        <v>217</v>
      </c>
      <c r="J7" t="s">
        <v>248</v>
      </c>
      <c r="K7">
        <v>-40</v>
      </c>
      <c r="L7">
        <v>3.25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zoomScale="70" zoomScaleNormal="70" workbookViewId="0"/>
  </sheetViews>
  <sheetFormatPr defaultColWidth="8.88671875" defaultRowHeight="15.6" x14ac:dyDescent="0.3"/>
  <cols>
    <col min="1" max="1" width="20.88671875" style="3" customWidth="1"/>
    <col min="2" max="2" width="60.6640625" style="3" customWidth="1"/>
    <col min="3" max="3" width="79.6640625" style="3" customWidth="1"/>
    <col min="4" max="4" width="53.44140625" style="3" bestFit="1" customWidth="1"/>
    <col min="5" max="5" width="23.44140625" style="2" customWidth="1"/>
    <col min="6" max="6" width="28.109375" style="2" customWidth="1"/>
    <col min="7" max="7" width="12.109375" style="47" customWidth="1"/>
    <col min="8" max="16384" width="8.88671875" style="3"/>
  </cols>
  <sheetData>
    <row r="1" spans="1:11" x14ac:dyDescent="0.3">
      <c r="A1" s="1" t="s">
        <v>127</v>
      </c>
      <c r="B1" s="1" t="s">
        <v>128</v>
      </c>
      <c r="C1" s="1" t="s">
        <v>129</v>
      </c>
      <c r="D1" s="1" t="s">
        <v>130</v>
      </c>
      <c r="E1" s="2" t="s">
        <v>208</v>
      </c>
      <c r="F1" s="2" t="s">
        <v>133</v>
      </c>
      <c r="G1" s="47" t="s">
        <v>218</v>
      </c>
      <c r="J1" s="4" t="s">
        <v>219</v>
      </c>
      <c r="K1" s="4">
        <v>5</v>
      </c>
    </row>
    <row r="2" spans="1:11" ht="78" x14ac:dyDescent="0.3">
      <c r="A2" s="5" t="s">
        <v>0</v>
      </c>
      <c r="B2" s="3" t="s">
        <v>1</v>
      </c>
      <c r="C2" s="3" t="s">
        <v>2</v>
      </c>
      <c r="D2" s="3" t="s">
        <v>3</v>
      </c>
      <c r="E2" s="6" t="s">
        <v>140</v>
      </c>
      <c r="F2" s="6" t="s">
        <v>141</v>
      </c>
      <c r="G2" s="47">
        <v>1</v>
      </c>
    </row>
    <row r="3" spans="1:11" ht="78" x14ac:dyDescent="0.3">
      <c r="A3" s="7" t="s">
        <v>4</v>
      </c>
      <c r="B3" s="3" t="s">
        <v>5</v>
      </c>
      <c r="C3" s="3" t="s">
        <v>6</v>
      </c>
      <c r="D3" s="3" t="s">
        <v>3</v>
      </c>
      <c r="E3" s="8" t="s">
        <v>136</v>
      </c>
      <c r="F3" s="8" t="s">
        <v>135</v>
      </c>
      <c r="G3" s="47">
        <v>2</v>
      </c>
    </row>
    <row r="4" spans="1:11" ht="78" x14ac:dyDescent="0.3">
      <c r="A4" s="9" t="s">
        <v>7</v>
      </c>
      <c r="B4" s="3" t="s">
        <v>8</v>
      </c>
      <c r="C4" s="3" t="s">
        <v>9</v>
      </c>
      <c r="D4" s="3" t="s">
        <v>3</v>
      </c>
      <c r="E4" s="6" t="s">
        <v>223</v>
      </c>
      <c r="F4" s="6" t="s">
        <v>224</v>
      </c>
      <c r="G4" s="47">
        <v>3</v>
      </c>
    </row>
    <row r="5" spans="1:11" ht="31.2" x14ac:dyDescent="0.3">
      <c r="A5" s="10" t="s">
        <v>10</v>
      </c>
      <c r="B5" s="3" t="s">
        <v>11</v>
      </c>
      <c r="C5" s="3" t="s">
        <v>12</v>
      </c>
      <c r="D5" s="3" t="s">
        <v>3</v>
      </c>
      <c r="E5" s="6" t="s">
        <v>150</v>
      </c>
      <c r="F5" s="6" t="s">
        <v>151</v>
      </c>
      <c r="G5" s="47">
        <v>4</v>
      </c>
    </row>
    <row r="6" spans="1:11" ht="46.8" x14ac:dyDescent="0.3">
      <c r="A6" s="11" t="s">
        <v>13</v>
      </c>
      <c r="B6" s="3" t="s">
        <v>14</v>
      </c>
      <c r="C6" s="3" t="s">
        <v>15</v>
      </c>
      <c r="D6" s="3" t="s">
        <v>3</v>
      </c>
      <c r="E6" s="2" t="s">
        <v>146</v>
      </c>
      <c r="F6" s="2" t="s">
        <v>147</v>
      </c>
      <c r="G6" s="47">
        <v>5</v>
      </c>
    </row>
    <row r="7" spans="1:11" ht="46.8" x14ac:dyDescent="0.3">
      <c r="A7" s="12" t="s">
        <v>16</v>
      </c>
      <c r="B7" s="3" t="s">
        <v>17</v>
      </c>
      <c r="C7" s="3" t="s">
        <v>18</v>
      </c>
      <c r="D7" s="3" t="s">
        <v>3</v>
      </c>
      <c r="E7" s="6" t="s">
        <v>142</v>
      </c>
      <c r="F7" s="6" t="s">
        <v>143</v>
      </c>
      <c r="G7" s="47">
        <v>6</v>
      </c>
    </row>
    <row r="8" spans="1:11" ht="31.2" x14ac:dyDescent="0.3">
      <c r="A8" s="11" t="s">
        <v>19</v>
      </c>
      <c r="B8" s="3" t="s">
        <v>20</v>
      </c>
      <c r="C8" s="3" t="s">
        <v>21</v>
      </c>
      <c r="D8" s="3" t="s">
        <v>3</v>
      </c>
      <c r="E8" s="2" t="s">
        <v>146</v>
      </c>
      <c r="F8" s="2" t="s">
        <v>147</v>
      </c>
      <c r="G8" s="47">
        <v>7</v>
      </c>
    </row>
    <row r="9" spans="1:11" ht="46.8" x14ac:dyDescent="0.3">
      <c r="A9" s="13" t="s">
        <v>22</v>
      </c>
      <c r="B9" s="3" t="s">
        <v>23</v>
      </c>
      <c r="C9" s="3" t="s">
        <v>24</v>
      </c>
      <c r="D9" s="3" t="s">
        <v>3</v>
      </c>
      <c r="E9" s="6" t="s">
        <v>148</v>
      </c>
      <c r="F9" s="6" t="s">
        <v>149</v>
      </c>
      <c r="G9" s="47">
        <v>8</v>
      </c>
    </row>
    <row r="10" spans="1:11" ht="31.2" x14ac:dyDescent="0.3">
      <c r="A10" s="14" t="s">
        <v>25</v>
      </c>
      <c r="B10" s="3" t="s">
        <v>26</v>
      </c>
      <c r="C10" s="3" t="s">
        <v>27</v>
      </c>
      <c r="D10" s="3" t="s">
        <v>3</v>
      </c>
      <c r="E10" s="6" t="s">
        <v>144</v>
      </c>
      <c r="F10" s="6" t="s">
        <v>145</v>
      </c>
      <c r="G10" s="47">
        <v>9</v>
      </c>
    </row>
    <row r="11" spans="1:11" ht="62.4" x14ac:dyDescent="0.3">
      <c r="A11" s="15" t="s">
        <v>28</v>
      </c>
      <c r="B11" s="3" t="s">
        <v>29</v>
      </c>
      <c r="C11" s="3" t="s">
        <v>30</v>
      </c>
      <c r="D11" s="3" t="s">
        <v>3</v>
      </c>
      <c r="E11" s="8" t="s">
        <v>137</v>
      </c>
      <c r="F11" s="8" t="s">
        <v>134</v>
      </c>
      <c r="G11" s="47">
        <v>10</v>
      </c>
    </row>
    <row r="12" spans="1:11" ht="62.4" x14ac:dyDescent="0.3">
      <c r="A12" s="16" t="s">
        <v>31</v>
      </c>
      <c r="B12" s="3" t="s">
        <v>32</v>
      </c>
      <c r="C12" s="3" t="s">
        <v>33</v>
      </c>
      <c r="D12" s="3" t="s">
        <v>3</v>
      </c>
      <c r="E12" s="8" t="s">
        <v>138</v>
      </c>
      <c r="F12" s="8" t="s">
        <v>131</v>
      </c>
      <c r="G12" s="47">
        <v>11</v>
      </c>
    </row>
    <row r="13" spans="1:11" ht="62.4" x14ac:dyDescent="0.3">
      <c r="A13" s="17" t="s">
        <v>34</v>
      </c>
      <c r="B13" s="3" t="s">
        <v>35</v>
      </c>
      <c r="C13" s="3" t="s">
        <v>36</v>
      </c>
      <c r="D13" s="3" t="s">
        <v>37</v>
      </c>
      <c r="E13" s="6" t="s">
        <v>158</v>
      </c>
      <c r="F13" s="6" t="s">
        <v>159</v>
      </c>
      <c r="G13" s="47">
        <v>12</v>
      </c>
    </row>
    <row r="14" spans="1:11" ht="62.4" x14ac:dyDescent="0.3">
      <c r="A14" s="18" t="s">
        <v>38</v>
      </c>
      <c r="B14" s="3" t="s">
        <v>39</v>
      </c>
      <c r="C14" s="3" t="s">
        <v>40</v>
      </c>
      <c r="D14" s="3" t="s">
        <v>37</v>
      </c>
      <c r="E14" s="6" t="s">
        <v>160</v>
      </c>
      <c r="F14" s="6" t="s">
        <v>161</v>
      </c>
      <c r="G14" s="47">
        <v>13</v>
      </c>
    </row>
    <row r="15" spans="1:11" ht="62.4" x14ac:dyDescent="0.3">
      <c r="A15" s="19" t="s">
        <v>41</v>
      </c>
      <c r="B15" s="3" t="s">
        <v>42</v>
      </c>
      <c r="C15" s="3" t="s">
        <v>43</v>
      </c>
      <c r="D15" s="3" t="s">
        <v>37</v>
      </c>
      <c r="E15" s="6" t="s">
        <v>156</v>
      </c>
      <c r="F15" s="6" t="s">
        <v>157</v>
      </c>
      <c r="G15" s="47">
        <v>14</v>
      </c>
    </row>
    <row r="16" spans="1:11" ht="46.8" x14ac:dyDescent="0.3">
      <c r="A16" s="20" t="s">
        <v>44</v>
      </c>
      <c r="B16" s="3" t="s">
        <v>45</v>
      </c>
      <c r="C16" s="3" t="s">
        <v>46</v>
      </c>
      <c r="D16" s="3" t="s">
        <v>37</v>
      </c>
      <c r="E16" s="6" t="s">
        <v>170</v>
      </c>
      <c r="F16" s="6" t="s">
        <v>171</v>
      </c>
      <c r="G16" s="47">
        <v>15</v>
      </c>
    </row>
    <row r="17" spans="1:7" ht="46.8" x14ac:dyDescent="0.3">
      <c r="A17" s="21" t="s">
        <v>47</v>
      </c>
      <c r="B17" s="3" t="s">
        <v>48</v>
      </c>
      <c r="C17" s="3" t="s">
        <v>49</v>
      </c>
      <c r="D17" s="3" t="s">
        <v>37</v>
      </c>
      <c r="E17" s="6" t="s">
        <v>168</v>
      </c>
      <c r="F17" s="6" t="s">
        <v>169</v>
      </c>
      <c r="G17" s="47">
        <v>16</v>
      </c>
    </row>
    <row r="18" spans="1:7" ht="31.2" x14ac:dyDescent="0.3">
      <c r="A18" s="5" t="s">
        <v>50</v>
      </c>
      <c r="B18" s="3" t="s">
        <v>243</v>
      </c>
      <c r="C18" s="3" t="s">
        <v>244</v>
      </c>
      <c r="D18" s="3" t="s">
        <v>37</v>
      </c>
      <c r="E18" s="6" t="s">
        <v>140</v>
      </c>
      <c r="F18" s="6" t="s">
        <v>141</v>
      </c>
      <c r="G18" s="47">
        <v>17</v>
      </c>
    </row>
    <row r="19" spans="1:7" ht="31.2" x14ac:dyDescent="0.3">
      <c r="A19" s="22" t="s">
        <v>51</v>
      </c>
      <c r="B19" s="3" t="s">
        <v>52</v>
      </c>
      <c r="C19" s="3" t="s">
        <v>53</v>
      </c>
      <c r="D19" s="3" t="s">
        <v>37</v>
      </c>
      <c r="E19" s="6" t="s">
        <v>162</v>
      </c>
      <c r="F19" s="6" t="s">
        <v>163</v>
      </c>
      <c r="G19" s="47">
        <v>18</v>
      </c>
    </row>
    <row r="20" spans="1:7" ht="31.2" x14ac:dyDescent="0.3">
      <c r="A20" s="23" t="s">
        <v>54</v>
      </c>
      <c r="B20" s="3" t="s">
        <v>55</v>
      </c>
      <c r="C20" s="3" t="s">
        <v>56</v>
      </c>
      <c r="D20" s="3" t="s">
        <v>37</v>
      </c>
      <c r="E20" s="2" t="s">
        <v>164</v>
      </c>
      <c r="F20" s="2" t="s">
        <v>165</v>
      </c>
      <c r="G20" s="47">
        <v>19</v>
      </c>
    </row>
    <row r="21" spans="1:7" ht="31.2" x14ac:dyDescent="0.3">
      <c r="A21" s="24" t="s">
        <v>57</v>
      </c>
      <c r="B21" s="3" t="s">
        <v>58</v>
      </c>
      <c r="C21" s="3" t="s">
        <v>59</v>
      </c>
      <c r="D21" s="3" t="s">
        <v>37</v>
      </c>
      <c r="E21" s="25" t="s">
        <v>166</v>
      </c>
      <c r="F21" s="2" t="s">
        <v>167</v>
      </c>
      <c r="G21" s="47">
        <v>20</v>
      </c>
    </row>
    <row r="22" spans="1:7" ht="31.2" x14ac:dyDescent="0.3">
      <c r="A22" s="26" t="s">
        <v>60</v>
      </c>
      <c r="B22" s="3" t="s">
        <v>61</v>
      </c>
      <c r="C22" s="3" t="s">
        <v>62</v>
      </c>
      <c r="D22" s="3" t="s">
        <v>63</v>
      </c>
      <c r="E22" s="6" t="s">
        <v>174</v>
      </c>
      <c r="F22" s="6" t="s">
        <v>175</v>
      </c>
      <c r="G22" s="47">
        <v>21</v>
      </c>
    </row>
    <row r="23" spans="1:7" ht="31.2" x14ac:dyDescent="0.3">
      <c r="A23" s="27" t="s">
        <v>64</v>
      </c>
      <c r="B23" s="3" t="s">
        <v>65</v>
      </c>
      <c r="C23" s="3" t="s">
        <v>66</v>
      </c>
      <c r="D23" s="3" t="s">
        <v>63</v>
      </c>
      <c r="E23" s="6" t="s">
        <v>172</v>
      </c>
      <c r="F23" s="6" t="s">
        <v>173</v>
      </c>
      <c r="G23" s="47">
        <v>22</v>
      </c>
    </row>
    <row r="24" spans="1:7" ht="46.8" x14ac:dyDescent="0.3">
      <c r="A24" s="28" t="s">
        <v>67</v>
      </c>
      <c r="B24" s="3" t="s">
        <v>68</v>
      </c>
      <c r="C24" s="3" t="s">
        <v>69</v>
      </c>
      <c r="D24" s="3" t="s">
        <v>70</v>
      </c>
      <c r="E24" s="6" t="s">
        <v>154</v>
      </c>
      <c r="F24" s="6" t="s">
        <v>155</v>
      </c>
      <c r="G24" s="47">
        <v>23</v>
      </c>
    </row>
    <row r="25" spans="1:7" ht="46.8" x14ac:dyDescent="0.3">
      <c r="A25" s="29" t="s">
        <v>71</v>
      </c>
      <c r="B25" s="3" t="s">
        <v>72</v>
      </c>
      <c r="C25" s="3" t="s">
        <v>73</v>
      </c>
      <c r="D25" s="3" t="s">
        <v>70</v>
      </c>
      <c r="E25" s="2" t="s">
        <v>152</v>
      </c>
      <c r="F25" s="2" t="s">
        <v>153</v>
      </c>
      <c r="G25" s="47">
        <v>24</v>
      </c>
    </row>
    <row r="26" spans="1:7" x14ac:dyDescent="0.3">
      <c r="A26" s="30" t="s">
        <v>74</v>
      </c>
      <c r="B26" s="3" t="s">
        <v>75</v>
      </c>
      <c r="C26" s="3" t="s">
        <v>76</v>
      </c>
      <c r="D26" s="3" t="s">
        <v>77</v>
      </c>
      <c r="E26" s="8" t="s">
        <v>139</v>
      </c>
      <c r="F26" s="2" t="s">
        <v>132</v>
      </c>
      <c r="G26" s="47">
        <v>25</v>
      </c>
    </row>
    <row r="27" spans="1:7" ht="78" x14ac:dyDescent="0.3">
      <c r="A27" s="31" t="s">
        <v>78</v>
      </c>
      <c r="B27" s="3" t="s">
        <v>1</v>
      </c>
      <c r="C27" s="3" t="s">
        <v>79</v>
      </c>
      <c r="D27" s="3" t="s">
        <v>80</v>
      </c>
      <c r="E27" s="6" t="s">
        <v>184</v>
      </c>
      <c r="F27" s="6" t="s">
        <v>185</v>
      </c>
      <c r="G27" s="47">
        <v>26</v>
      </c>
    </row>
    <row r="28" spans="1:7" ht="78" x14ac:dyDescent="0.3">
      <c r="A28" s="32" t="s">
        <v>81</v>
      </c>
      <c r="B28" s="3" t="s">
        <v>82</v>
      </c>
      <c r="C28" s="3" t="s">
        <v>9</v>
      </c>
      <c r="D28" s="3" t="s">
        <v>80</v>
      </c>
      <c r="E28" s="2" t="s">
        <v>183</v>
      </c>
      <c r="F28" s="2" t="s">
        <v>182</v>
      </c>
      <c r="G28" s="47">
        <v>27</v>
      </c>
    </row>
    <row r="29" spans="1:7" ht="46.8" x14ac:dyDescent="0.3">
      <c r="A29" s="33" t="s">
        <v>83</v>
      </c>
      <c r="B29" s="3" t="s">
        <v>20</v>
      </c>
      <c r="C29" s="3" t="s">
        <v>84</v>
      </c>
      <c r="D29" s="3" t="s">
        <v>80</v>
      </c>
      <c r="E29" s="6" t="s">
        <v>186</v>
      </c>
      <c r="F29" s="6" t="s">
        <v>187</v>
      </c>
      <c r="G29" s="47">
        <v>28</v>
      </c>
    </row>
    <row r="30" spans="1:7" ht="78" x14ac:dyDescent="0.3">
      <c r="A30" s="34" t="s">
        <v>85</v>
      </c>
      <c r="B30" s="3" t="s">
        <v>35</v>
      </c>
      <c r="C30" s="3" t="s">
        <v>86</v>
      </c>
      <c r="D30" s="3" t="s">
        <v>225</v>
      </c>
      <c r="E30" s="6" t="s">
        <v>200</v>
      </c>
      <c r="F30" s="6" t="s">
        <v>201</v>
      </c>
      <c r="G30" s="47">
        <v>29</v>
      </c>
    </row>
    <row r="31" spans="1:7" ht="78" x14ac:dyDescent="0.3">
      <c r="A31" s="35" t="s">
        <v>87</v>
      </c>
      <c r="B31" s="3" t="s">
        <v>39</v>
      </c>
      <c r="C31" s="3" t="s">
        <v>88</v>
      </c>
      <c r="D31" s="3" t="s">
        <v>225</v>
      </c>
      <c r="E31" s="6" t="s">
        <v>202</v>
      </c>
      <c r="F31" s="6" t="s">
        <v>203</v>
      </c>
      <c r="G31" s="47">
        <v>30</v>
      </c>
    </row>
    <row r="32" spans="1:7" ht="78" x14ac:dyDescent="0.3">
      <c r="A32" s="36" t="s">
        <v>89</v>
      </c>
      <c r="B32" s="3" t="s">
        <v>42</v>
      </c>
      <c r="C32" s="3" t="s">
        <v>90</v>
      </c>
      <c r="E32" s="6" t="s">
        <v>198</v>
      </c>
      <c r="F32" s="6" t="s">
        <v>199</v>
      </c>
      <c r="G32" s="47">
        <v>31</v>
      </c>
    </row>
    <row r="33" spans="1:7" ht="31.2" x14ac:dyDescent="0.3">
      <c r="A33" s="23" t="s">
        <v>91</v>
      </c>
      <c r="B33" s="3" t="s">
        <v>92</v>
      </c>
      <c r="C33" s="3" t="s">
        <v>93</v>
      </c>
      <c r="D33" s="3" t="s">
        <v>226</v>
      </c>
      <c r="E33" s="2" t="s">
        <v>164</v>
      </c>
      <c r="F33" s="2" t="s">
        <v>165</v>
      </c>
      <c r="G33" s="47">
        <v>32</v>
      </c>
    </row>
    <row r="34" spans="1:7" ht="31.2" x14ac:dyDescent="0.3">
      <c r="A34" s="37" t="s">
        <v>94</v>
      </c>
      <c r="B34" s="3" t="s">
        <v>95</v>
      </c>
      <c r="C34" s="3" t="s">
        <v>96</v>
      </c>
      <c r="D34" s="3" t="s">
        <v>97</v>
      </c>
      <c r="E34" s="6" t="s">
        <v>196</v>
      </c>
      <c r="F34" s="6" t="s">
        <v>197</v>
      </c>
      <c r="G34" s="47">
        <v>33</v>
      </c>
    </row>
    <row r="35" spans="1:7" ht="46.8" x14ac:dyDescent="0.3">
      <c r="A35" s="38" t="s">
        <v>98</v>
      </c>
      <c r="B35" s="3" t="s">
        <v>99</v>
      </c>
      <c r="C35" s="3" t="s">
        <v>100</v>
      </c>
      <c r="D35" s="3" t="s">
        <v>97</v>
      </c>
      <c r="E35" s="6" t="s">
        <v>194</v>
      </c>
      <c r="F35" s="6" t="s">
        <v>195</v>
      </c>
      <c r="G35" s="47">
        <v>34</v>
      </c>
    </row>
    <row r="36" spans="1:7" ht="31.2" x14ac:dyDescent="0.3">
      <c r="A36" s="39" t="s">
        <v>101</v>
      </c>
      <c r="B36" s="3" t="s">
        <v>102</v>
      </c>
      <c r="C36" s="3" t="s">
        <v>103</v>
      </c>
      <c r="D36" s="3" t="s">
        <v>227</v>
      </c>
      <c r="E36" s="6" t="s">
        <v>206</v>
      </c>
      <c r="F36" s="6" t="s">
        <v>207</v>
      </c>
      <c r="G36" s="47">
        <v>35</v>
      </c>
    </row>
    <row r="37" spans="1:7" ht="62.4" x14ac:dyDescent="0.3">
      <c r="A37" s="40" t="s">
        <v>104</v>
      </c>
      <c r="B37" s="3" t="s">
        <v>105</v>
      </c>
      <c r="C37" s="3" t="s">
        <v>106</v>
      </c>
      <c r="D37" s="3" t="s">
        <v>228</v>
      </c>
      <c r="E37" s="6" t="s">
        <v>204</v>
      </c>
      <c r="F37" s="6" t="s">
        <v>205</v>
      </c>
      <c r="G37" s="47">
        <v>36</v>
      </c>
    </row>
    <row r="38" spans="1:7" ht="31.2" x14ac:dyDescent="0.3">
      <c r="A38" s="3" t="s">
        <v>107</v>
      </c>
      <c r="B38" s="3" t="s">
        <v>108</v>
      </c>
      <c r="C38" s="3" t="s">
        <v>109</v>
      </c>
      <c r="D38" s="3" t="s">
        <v>229</v>
      </c>
      <c r="E38" s="6"/>
      <c r="F38" s="6"/>
      <c r="G38" s="47">
        <v>37</v>
      </c>
    </row>
    <row r="39" spans="1:7" ht="31.2" x14ac:dyDescent="0.3">
      <c r="A39" s="41" t="s">
        <v>110</v>
      </c>
      <c r="B39" s="3" t="s">
        <v>111</v>
      </c>
      <c r="C39" s="3" t="s">
        <v>112</v>
      </c>
      <c r="D39" s="3" t="s">
        <v>230</v>
      </c>
      <c r="E39" s="6" t="s">
        <v>180</v>
      </c>
      <c r="F39" s="6" t="s">
        <v>181</v>
      </c>
      <c r="G39" s="47">
        <v>38</v>
      </c>
    </row>
    <row r="40" spans="1:7" ht="62.4" x14ac:dyDescent="0.3">
      <c r="A40" s="42" t="s">
        <v>113</v>
      </c>
      <c r="B40" s="3" t="s">
        <v>245</v>
      </c>
      <c r="C40" s="3" t="s">
        <v>246</v>
      </c>
      <c r="D40" s="3" t="s">
        <v>247</v>
      </c>
      <c r="E40" s="6" t="s">
        <v>176</v>
      </c>
      <c r="F40" s="6" t="s">
        <v>177</v>
      </c>
      <c r="G40" s="47">
        <v>39</v>
      </c>
    </row>
    <row r="41" spans="1:7" ht="31.2" x14ac:dyDescent="0.3">
      <c r="A41" s="43" t="s">
        <v>114</v>
      </c>
      <c r="B41" s="3" t="s">
        <v>115</v>
      </c>
      <c r="C41" s="3" t="s">
        <v>116</v>
      </c>
      <c r="D41" s="3" t="s">
        <v>231</v>
      </c>
      <c r="E41" s="2" t="s">
        <v>178</v>
      </c>
      <c r="F41" s="2" t="s">
        <v>179</v>
      </c>
      <c r="G41" s="47">
        <v>40</v>
      </c>
    </row>
    <row r="42" spans="1:7" x14ac:dyDescent="0.3">
      <c r="A42" s="44" t="s">
        <v>117</v>
      </c>
      <c r="B42" s="3" t="s">
        <v>118</v>
      </c>
      <c r="C42" s="3" t="s">
        <v>119</v>
      </c>
      <c r="D42" s="3" t="s">
        <v>120</v>
      </c>
      <c r="E42" s="6" t="s">
        <v>190</v>
      </c>
      <c r="F42" s="6" t="s">
        <v>191</v>
      </c>
      <c r="G42" s="47">
        <v>41</v>
      </c>
    </row>
    <row r="43" spans="1:7" ht="31.2" x14ac:dyDescent="0.3">
      <c r="A43" s="45" t="s">
        <v>121</v>
      </c>
      <c r="B43" s="3" t="s">
        <v>122</v>
      </c>
      <c r="C43" s="3" t="s">
        <v>123</v>
      </c>
      <c r="D43" s="3" t="s">
        <v>232</v>
      </c>
      <c r="E43" s="6" t="s">
        <v>188</v>
      </c>
      <c r="F43" s="6" t="s">
        <v>189</v>
      </c>
      <c r="G43" s="47">
        <v>42</v>
      </c>
    </row>
    <row r="44" spans="1:7" ht="62.4" x14ac:dyDescent="0.3">
      <c r="A44" s="46" t="s">
        <v>124</v>
      </c>
      <c r="B44" s="3" t="s">
        <v>125</v>
      </c>
      <c r="C44" s="3" t="s">
        <v>126</v>
      </c>
      <c r="D44" s="3" t="s">
        <v>233</v>
      </c>
      <c r="E44" s="6" t="s">
        <v>192</v>
      </c>
      <c r="F44" s="6" t="s">
        <v>193</v>
      </c>
      <c r="G44" s="47">
        <v>43</v>
      </c>
    </row>
  </sheetData>
  <pageMargins left="0.7" right="0.7" top="0.75" bottom="0.75" header="0.3" footer="0.3"/>
  <pageSetup paperSize="9" scale="8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Scenario</vt:lpstr>
      <vt:lpstr>Plak-hier</vt:lpstr>
      <vt:lpstr>Omschrijving</vt:lpstr>
      <vt:lpstr>Omschrijving!Afdrukbereik</vt:lpstr>
    </vt:vector>
  </TitlesOfParts>
  <Company>Waterschap Noorderzijlvest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Drenth</dc:creator>
  <cp:lastModifiedBy>Alfred Drenth</cp:lastModifiedBy>
  <cp:lastPrinted>2017-09-14T11:29:07Z</cp:lastPrinted>
  <dcterms:created xsi:type="dcterms:W3CDTF">2017-09-14T07:34:00Z</dcterms:created>
  <dcterms:modified xsi:type="dcterms:W3CDTF">2017-09-26T14:21:46Z</dcterms:modified>
</cp:coreProperties>
</file>