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1e" sheetId="6" r:id="rId1"/>
    <sheet name="Default waarden" sheetId="2" r:id="rId2"/>
  </sheets>
  <definedNames>
    <definedName name="_xlnm.Print_Area" localSheetId="0">'1e'!$D$2:$K$56</definedName>
  </definedNames>
  <calcPr calcId="145621"/>
</workbook>
</file>

<file path=xl/calcChain.xml><?xml version="1.0" encoding="utf-8"?>
<calcChain xmlns="http://schemas.openxmlformats.org/spreadsheetml/2006/main">
  <c r="B55" i="6" l="1"/>
  <c r="B46" i="6"/>
  <c r="B44" i="6"/>
  <c r="B38" i="6"/>
  <c r="B37" i="6"/>
  <c r="B36" i="6"/>
  <c r="B35" i="6"/>
  <c r="B34" i="6"/>
  <c r="B33" i="6"/>
  <c r="B32" i="6"/>
  <c r="B31" i="6"/>
  <c r="B25" i="6"/>
  <c r="B24" i="6"/>
  <c r="B19" i="6"/>
  <c r="B18" i="6"/>
  <c r="B17" i="6"/>
  <c r="B16" i="6"/>
  <c r="G17" i="6"/>
  <c r="O6" i="6" l="1"/>
  <c r="M7" i="6" l="1"/>
  <c r="N10" i="6" l="1"/>
  <c r="M10" i="6" s="1"/>
  <c r="N11" i="6"/>
  <c r="M11" i="6" s="1"/>
  <c r="N12" i="6"/>
  <c r="M12" i="6" s="1"/>
  <c r="N13" i="6"/>
  <c r="M13" i="6" s="1"/>
  <c r="N14" i="6"/>
  <c r="M14" i="6" s="1"/>
  <c r="N15" i="6"/>
  <c r="M15" i="6" s="1"/>
  <c r="N20" i="6"/>
  <c r="M20" i="6" s="1"/>
  <c r="N23" i="6"/>
  <c r="M23" i="6" s="1"/>
  <c r="N26" i="6"/>
  <c r="M26" i="6" s="1"/>
  <c r="N27" i="6"/>
  <c r="M27" i="6" s="1"/>
  <c r="N29" i="6"/>
  <c r="M29" i="6" s="1"/>
  <c r="N39" i="6"/>
  <c r="M39" i="6" s="1"/>
  <c r="N40" i="6"/>
  <c r="M40" i="6" s="1"/>
  <c r="N41" i="6"/>
  <c r="M41" i="6" s="1"/>
  <c r="N42" i="6"/>
  <c r="M42" i="6" s="1"/>
  <c r="N43" i="6"/>
  <c r="M43" i="6" s="1"/>
  <c r="N45" i="6"/>
  <c r="M45" i="6" s="1"/>
  <c r="N52" i="6"/>
  <c r="M52" i="6" s="1"/>
  <c r="N53" i="6"/>
  <c r="M53" i="6" s="1"/>
  <c r="N54" i="6"/>
  <c r="M54" i="6" s="1"/>
  <c r="D56" i="6" l="1"/>
  <c r="H55" i="6"/>
  <c r="G55" i="6"/>
  <c r="N55" i="6" s="1"/>
  <c r="M55" i="6" s="1"/>
  <c r="D55" i="6"/>
  <c r="H54" i="6"/>
  <c r="D54" i="6"/>
  <c r="H53" i="6"/>
  <c r="D53" i="6"/>
  <c r="H52" i="6"/>
  <c r="D52" i="6"/>
  <c r="H51" i="6"/>
  <c r="N51" i="6" s="1"/>
  <c r="M51" i="6" s="1"/>
  <c r="D51" i="6"/>
  <c r="H50" i="6"/>
  <c r="N50" i="6" s="1"/>
  <c r="M50" i="6" s="1"/>
  <c r="D50" i="6"/>
  <c r="H49" i="6"/>
  <c r="N49" i="6" s="1"/>
  <c r="M49" i="6" s="1"/>
  <c r="D49" i="6"/>
  <c r="H48" i="6"/>
  <c r="N48" i="6" s="1"/>
  <c r="M48" i="6" s="1"/>
  <c r="D48" i="6"/>
  <c r="H47" i="6"/>
  <c r="N47" i="6" s="1"/>
  <c r="M47" i="6" s="1"/>
  <c r="D47" i="6"/>
  <c r="H46" i="6"/>
  <c r="G46" i="6"/>
  <c r="N46" i="6" s="1"/>
  <c r="M46" i="6" s="1"/>
  <c r="D46" i="6"/>
  <c r="H45" i="6"/>
  <c r="D45" i="6"/>
  <c r="H44" i="6"/>
  <c r="G44" i="6"/>
  <c r="D44" i="6"/>
  <c r="H43" i="6"/>
  <c r="D43" i="6"/>
  <c r="H42" i="6"/>
  <c r="D42" i="6"/>
  <c r="H41" i="6"/>
  <c r="D41" i="6"/>
  <c r="H40" i="6"/>
  <c r="D40" i="6"/>
  <c r="H39" i="6"/>
  <c r="D39" i="6"/>
  <c r="H38" i="6"/>
  <c r="G38" i="6"/>
  <c r="N38" i="6" s="1"/>
  <c r="M38" i="6" s="1"/>
  <c r="D38" i="6"/>
  <c r="H37" i="6"/>
  <c r="G37" i="6"/>
  <c r="N37" i="6" s="1"/>
  <c r="M37" i="6" s="1"/>
  <c r="D37" i="6"/>
  <c r="H36" i="6"/>
  <c r="G36" i="6"/>
  <c r="D36" i="6"/>
  <c r="H35" i="6"/>
  <c r="G35" i="6"/>
  <c r="D35" i="6"/>
  <c r="H34" i="6"/>
  <c r="G34" i="6"/>
  <c r="N34" i="6" s="1"/>
  <c r="M34" i="6" s="1"/>
  <c r="D34" i="6"/>
  <c r="H33" i="6"/>
  <c r="G33" i="6"/>
  <c r="N33" i="6" s="1"/>
  <c r="M33" i="6" s="1"/>
  <c r="D33" i="6"/>
  <c r="H32" i="6"/>
  <c r="N32" i="6"/>
  <c r="M32" i="6" s="1"/>
  <c r="D32" i="6"/>
  <c r="H31" i="6"/>
  <c r="G31" i="6"/>
  <c r="D31" i="6"/>
  <c r="D30" i="6"/>
  <c r="H29" i="6"/>
  <c r="D29" i="6"/>
  <c r="H28" i="6"/>
  <c r="N28" i="6" s="1"/>
  <c r="M28" i="6" s="1"/>
  <c r="D28" i="6"/>
  <c r="H27" i="6"/>
  <c r="D27" i="6"/>
  <c r="H26" i="6"/>
  <c r="D26" i="6"/>
  <c r="H25" i="6"/>
  <c r="G25" i="6"/>
  <c r="N25" i="6" s="1"/>
  <c r="M25" i="6" s="1"/>
  <c r="D25" i="6"/>
  <c r="H24" i="6"/>
  <c r="G24" i="6"/>
  <c r="N24" i="6" s="1"/>
  <c r="M24" i="6" s="1"/>
  <c r="D24" i="6"/>
  <c r="H23" i="6"/>
  <c r="D23" i="6"/>
  <c r="H22" i="6"/>
  <c r="D22" i="6"/>
  <c r="H21" i="6"/>
  <c r="D21" i="6"/>
  <c r="H20" i="6"/>
  <c r="D20" i="6"/>
  <c r="H19" i="6"/>
  <c r="G19" i="6"/>
  <c r="N19" i="6" s="1"/>
  <c r="M19" i="6" s="1"/>
  <c r="D19" i="6"/>
  <c r="H18" i="6"/>
  <c r="G18" i="6"/>
  <c r="D18" i="6"/>
  <c r="H17" i="6"/>
  <c r="N17" i="6"/>
  <c r="M17" i="6" s="1"/>
  <c r="D17" i="6"/>
  <c r="H16" i="6"/>
  <c r="N16" i="6"/>
  <c r="M16" i="6" s="1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N9" i="6" s="1"/>
  <c r="M9" i="6" s="1"/>
  <c r="D9" i="6"/>
  <c r="H8" i="6"/>
  <c r="D8" i="6"/>
  <c r="N8" i="6" s="1"/>
  <c r="M8" i="6" s="1"/>
  <c r="N6" i="6"/>
  <c r="N44" i="6" l="1"/>
  <c r="M44" i="6" s="1"/>
  <c r="N22" i="6"/>
  <c r="M22" i="6" s="1"/>
  <c r="N18" i="6"/>
  <c r="M18" i="6" s="1"/>
  <c r="N30" i="6"/>
  <c r="M30" i="6" s="1"/>
  <c r="N36" i="6"/>
  <c r="M36" i="6" s="1"/>
  <c r="N35" i="6"/>
  <c r="M35" i="6" s="1"/>
  <c r="N56" i="6"/>
  <c r="M56" i="6" s="1"/>
  <c r="N31" i="6"/>
  <c r="M31" i="6" s="1"/>
  <c r="N21" i="6"/>
  <c r="M21" i="6" s="1"/>
  <c r="O40" i="6" l="1"/>
  <c r="O23" i="6"/>
  <c r="O35" i="6"/>
  <c r="O45" i="6"/>
  <c r="O25" i="6"/>
  <c r="O32" i="6"/>
  <c r="O17" i="6"/>
  <c r="O47" i="6"/>
  <c r="O9" i="6"/>
  <c r="O50" i="6"/>
  <c r="O31" i="6"/>
  <c r="O55" i="6"/>
  <c r="O8" i="6"/>
  <c r="O46" i="6"/>
  <c r="O12" i="6"/>
  <c r="O49" i="6"/>
  <c r="O36" i="6"/>
  <c r="O56" i="6"/>
  <c r="O30" i="6"/>
  <c r="O43" i="6"/>
  <c r="O41" i="6"/>
  <c r="O54" i="6"/>
  <c r="O20" i="6"/>
  <c r="O48" i="6"/>
  <c r="O14" i="6"/>
  <c r="O27" i="6"/>
  <c r="O33" i="6"/>
  <c r="O38" i="6"/>
  <c r="O51" i="6"/>
  <c r="O22" i="6"/>
  <c r="O29" i="6"/>
  <c r="O53" i="6"/>
  <c r="O24" i="6"/>
  <c r="O26" i="6"/>
  <c r="O10" i="6"/>
  <c r="O21" i="6"/>
  <c r="O15" i="6"/>
  <c r="O28" i="6"/>
  <c r="O7" i="6"/>
  <c r="O39" i="6"/>
  <c r="O52" i="6"/>
  <c r="O18" i="6"/>
  <c r="O11" i="6"/>
  <c r="O42" i="6"/>
  <c r="O19" i="6"/>
  <c r="O13" i="6"/>
  <c r="O37" i="6"/>
  <c r="O16" i="6"/>
  <c r="O44" i="6"/>
  <c r="O34" i="6"/>
</calcChain>
</file>

<file path=xl/comments1.xml><?xml version="1.0" encoding="utf-8"?>
<comments xmlns="http://schemas.openxmlformats.org/spreadsheetml/2006/main">
  <authors>
    <author>Auteur</author>
  </authors>
  <commentList>
    <comment ref="G10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charset val="1"/>
          </rPr>
          <t xml:space="preserve">
Waarde moet &gt;0 zijn</t>
        </r>
      </text>
    </comment>
    <comment ref="G11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charset val="1"/>
          </rPr>
          <t xml:space="preserve">
Waarde moet &gt;0 zijn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charset val="1"/>
          </rPr>
          <t xml:space="preserve">
Waarde moet &gt;0 zijn</t>
        </r>
      </text>
    </comment>
    <comment ref="G1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charset val="1"/>
          </rPr>
          <t xml:space="preserve">
Waarde moet &gt;0 zijn</t>
        </r>
      </text>
    </comment>
    <comment ref="G2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charset val="1"/>
          </rPr>
          <t xml:space="preserve">
Waarde moet &gt;0 zijn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Waarde moet &gt;0 zijn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  <comment ref="G5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Waarde moet &gt;0 zijn</t>
        </r>
      </text>
    </comment>
  </commentList>
</comments>
</file>

<file path=xl/sharedStrings.xml><?xml version="1.0" encoding="utf-8"?>
<sst xmlns="http://schemas.openxmlformats.org/spreadsheetml/2006/main" count="289" uniqueCount="126">
  <si>
    <t>KWKIDENT</t>
  </si>
  <si>
    <t>KWKNAAM</t>
  </si>
  <si>
    <t>OMSCHRIJVING</t>
  </si>
  <si>
    <t>Identificatie</t>
  </si>
  <si>
    <t>Kunstwerken.identificatie</t>
  </si>
  <si>
    <t>NumeriekeWaarde</t>
  </si>
  <si>
    <t>Standaardafwijking.variatie</t>
  </si>
  <si>
    <t>Boolean</t>
  </si>
  <si>
    <t>KW_HOOGTE1</t>
  </si>
  <si>
    <t>KW_HOOGTE2</t>
  </si>
  <si>
    <t>KW_HOOGTE3</t>
  </si>
  <si>
    <t>KW_HOOGTE4</t>
  </si>
  <si>
    <t>KW_HOOGTE5</t>
  </si>
  <si>
    <t>KW_HOOGTE6</t>
  </si>
  <si>
    <t>KW_HOOGTE7</t>
  </si>
  <si>
    <t>KW_HOOGTE8</t>
  </si>
  <si>
    <t>KW_BETSLUIT1</t>
  </si>
  <si>
    <t>KW_BETSLUIT2</t>
  </si>
  <si>
    <t>KW_BETSLUIT3</t>
  </si>
  <si>
    <t>KW_BETSLUIT4</t>
  </si>
  <si>
    <t>KW_BETSLUIT5</t>
  </si>
  <si>
    <t>KW_BETSLUIT6</t>
  </si>
  <si>
    <t>KW_BETSLUIT7</t>
  </si>
  <si>
    <t>KW_BETSLUIT8</t>
  </si>
  <si>
    <t>KW_BETSLUIT9</t>
  </si>
  <si>
    <t>KW_BETSLUIT10</t>
  </si>
  <si>
    <t>KW_BETSLUIT11</t>
  </si>
  <si>
    <t>KW_BETSLUIT12</t>
  </si>
  <si>
    <t>KW_BETSLUIT13</t>
  </si>
  <si>
    <t>KW_BETSLUIT14</t>
  </si>
  <si>
    <t>KW_BETSLUIT15</t>
  </si>
  <si>
    <t>KW_STERSTAB1</t>
  </si>
  <si>
    <t>KW_STERSTAB2</t>
  </si>
  <si>
    <t>KW_STERSTAB3</t>
  </si>
  <si>
    <t>KW_STERSTAB4</t>
  </si>
  <si>
    <t>KW_STERSTAB5</t>
  </si>
  <si>
    <t>KW_STERSTAB6</t>
  </si>
  <si>
    <t>KW_STERSTAB7</t>
  </si>
  <si>
    <t>KW_STERSTAB8</t>
  </si>
  <si>
    <t>KW_STERSTAB9</t>
  </si>
  <si>
    <t>KW_STERSTAB10</t>
  </si>
  <si>
    <t>KW_STERSTAB11</t>
  </si>
  <si>
    <t>KW_STERSTAB12</t>
  </si>
  <si>
    <t>KW_STERSTAB13</t>
  </si>
  <si>
    <t>KW_STERSTAB14</t>
  </si>
  <si>
    <t>KW_STERSTAB15</t>
  </si>
  <si>
    <t>KW_STERSTAB16</t>
  </si>
  <si>
    <t>KW_STERSTAB17</t>
  </si>
  <si>
    <t>KW_STERSTAB18</t>
  </si>
  <si>
    <t>KW_STERSTAB19</t>
  </si>
  <si>
    <t>KW_STERSTAB20</t>
  </si>
  <si>
    <t>KW_STERSTAB21</t>
  </si>
  <si>
    <t>KW_STERSTAB22</t>
  </si>
  <si>
    <t>KW_STERSTAB23</t>
  </si>
  <si>
    <t>KW_STERSTAB24</t>
  </si>
  <si>
    <t>KW_STERSTAB25</t>
  </si>
  <si>
    <t>KW_STERSTAB26</t>
  </si>
  <si>
    <t>Gemaal</t>
  </si>
  <si>
    <t>Oriëntatie normaal kunstwerk t.o.v. het noorden graden Deterministisch -</t>
  </si>
  <si>
    <t>Kerende hoogte kunstwerk m + NAP Normaal std (1)</t>
  </si>
  <si>
    <t>Stroomvoerende breedte bodembescherming m Lognormaal std (1)</t>
  </si>
  <si>
    <t>Breedte doorstroomopening m Normaal std (1)</t>
  </si>
  <si>
    <t>Kombergend oppervlak m2 Lognormaal var (0)</t>
  </si>
  <si>
    <t>Toegestane peilverhoging komberging</t>
  </si>
  <si>
    <t>Kritiek instromend debiet directe invoer per strekkende meter m3=s=m Lognormaal var (0)</t>
  </si>
  <si>
    <t>Oriëntatie normaal kunstwerk t.o.v. het noorden graden Deterministisch</t>
  </si>
  <si>
    <t>Faalkans kunstwerk gegeven erosie bodem 1=jaar Deterministisch</t>
  </si>
  <si>
    <t>Toegestane peilverhoging komberging m Lognormaal std (1)</t>
  </si>
  <si>
    <t>Niveau kruin bij niet gesloten maximaal kerende keermiddelen m + NAP Normaal std (1)</t>
  </si>
  <si>
    <t>Binnenwaterstand m + NAP Normaal std (1)</t>
  </si>
  <si>
    <t>Drempelhoogte niet gesloten kering of hoogte onderkant wand/drempel m + NAP Normaal std (1)</t>
  </si>
  <si>
    <t>Doorstroomoppervlak doorstroomopeningen m2 Lognormaal std (1)</t>
  </si>
  <si>
    <t>Kans op openstaan bij naderend hoogwater 1=jaar Deterministisch -</t>
  </si>
  <si>
    <t>Kans op mislukken sluiting van geopend kunstwerk 1=jaar Deterministisch -</t>
  </si>
  <si>
    <t>Aantal identieke doorstroomopeningen Deterministisch -</t>
  </si>
  <si>
    <t>Faalkans herstel van gefaalde situatie 1=jaar Deterministisch -</t>
  </si>
  <si>
    <t>Instroommodel kunstwerk Tekst -</t>
  </si>
  <si>
    <t>Kritieke sterkte constructie volgens de lineaire belastingschematisatie kN=m2 Lognormaal var (0)</t>
  </si>
  <si>
    <t>Kritieke sterkte constructie volgens de kwadratische belastingschematisatie kN=m Lognormaal var (0)</t>
  </si>
  <si>
    <t>Bermbreedte m Normaal std (1)</t>
  </si>
  <si>
    <t>Binnenwaterstand bij constructief falen m + NAP Normaal std (1)</t>
  </si>
  <si>
    <t>Hoogte waarop de constructieve sterkte wordt beoordeeld m + NAP Deterministisch</t>
  </si>
  <si>
    <t>Verticale afstand tussen onderkant wand en teen dijk/berm m Deterministisch</t>
  </si>
  <si>
    <t>Faalkans herstel van gefaalde situatie 1=jaar Deterministisch</t>
  </si>
  <si>
    <t>Bezwijkwaarde aanvaarenergie kNm Lognormaal var (0)</t>
  </si>
  <si>
    <t>Massa schip ton Normaal var (0)</t>
  </si>
  <si>
    <t>Aanvaarsnelheid m=s Normaal var (0)</t>
  </si>
  <si>
    <t>Aantal nivelleringen per jaar 1=jaar Deterministisch -</t>
  </si>
  <si>
    <t>Kans aanvaring tweede keermiddel per nivellering 1=jaar=niv Deterministisch -</t>
  </si>
  <si>
    <t>Stroomsnelheid waarbij na aanvaring het eerste keermiddel nog net kan worden gesloten m=s Normaal 0.20 (var)</t>
  </si>
  <si>
    <t>Kritieke stabiliteit constructie volgens de lineaire belastingschematisatie kN=m2 Lognormaal var (0)</t>
  </si>
  <si>
    <t>Kritieke stabiliteit constructie volgens de kwadratische belastingschematisatie kN=m Lognormaal var (0)</t>
  </si>
  <si>
    <t>Instroommodel kunstwerk Tekst</t>
  </si>
  <si>
    <t>AlfanumeriekeWaarde</t>
  </si>
  <si>
    <t>KWWHAA</t>
  </si>
  <si>
    <t>LageDrempel</t>
  </si>
  <si>
    <t>KGM014</t>
  </si>
  <si>
    <t>Noordpolderzijl</t>
  </si>
  <si>
    <t>Identificatie;Kunstwerken.identificatie;AlfaNumeriekeWaarde;NumeriekeWaarde;Standaardafwijking.variatie;Boolean</t>
  </si>
  <si>
    <t>Kunstwerken
identificatie</t>
  </si>
  <si>
    <t>AlfaNumerieke
Waarde</t>
  </si>
  <si>
    <t>Numerieke
Waarde</t>
  </si>
  <si>
    <t>Standaardafwijking
variatie</t>
  </si>
  <si>
    <t>VerdronkenKoker</t>
  </si>
  <si>
    <t>VerticaleWand</t>
  </si>
  <si>
    <t>Invoer voor 
KW_BETSLUIT15</t>
  </si>
  <si>
    <t xml:space="preserve"> </t>
  </si>
  <si>
    <t>Bron van de gegevens</t>
  </si>
  <si>
    <t>row</t>
  </si>
  <si>
    <t>Hoogte Kunstwerk (HTKW)</t>
  </si>
  <si>
    <t>Sterkte en Stabiliteit Puntconstructies (STKWp)</t>
  </si>
  <si>
    <t>Betrouwbaarheid Sluiting Kunstwerk (BSKW)</t>
  </si>
  <si>
    <t>Het geheel kan middels een tekstverwerker worden gekopieerd naar een csv-bestand.</t>
  </si>
  <si>
    <t>Dimensie</t>
  </si>
  <si>
    <t>mNAP</t>
  </si>
  <si>
    <t>m</t>
  </si>
  <si>
    <t>1/jaar</t>
  </si>
  <si>
    <t>ton</t>
  </si>
  <si>
    <t>kNm</t>
  </si>
  <si>
    <t>m/s</t>
  </si>
  <si>
    <t>1/jaar/niv</t>
  </si>
  <si>
    <t>kN/m</t>
  </si>
  <si>
    <r>
      <rPr>
        <i/>
        <sz val="9"/>
        <color theme="1"/>
        <rFont val="Calibri"/>
        <family val="2"/>
      </rPr>
      <t>°</t>
    </r>
    <r>
      <rPr>
        <i/>
        <sz val="9"/>
        <color theme="1"/>
        <rFont val="Courier New"/>
        <family val="3"/>
      </rPr>
      <t>C</t>
    </r>
  </si>
  <si>
    <r>
      <t>m</t>
    </r>
    <r>
      <rPr>
        <i/>
        <vertAlign val="superscript"/>
        <sz val="9"/>
        <color theme="1"/>
        <rFont val="Courier New"/>
        <family val="3"/>
      </rPr>
      <t>3</t>
    </r>
    <r>
      <rPr>
        <i/>
        <sz val="9"/>
        <color theme="1"/>
        <rFont val="Courier New"/>
        <family val="3"/>
      </rPr>
      <t>/s/m</t>
    </r>
  </si>
  <si>
    <r>
      <t>m</t>
    </r>
    <r>
      <rPr>
        <i/>
        <vertAlign val="superscript"/>
        <sz val="9"/>
        <color theme="1"/>
        <rFont val="Courier New"/>
        <family val="3"/>
      </rPr>
      <t>2</t>
    </r>
  </si>
  <si>
    <r>
      <t>kN/m</t>
    </r>
    <r>
      <rPr>
        <i/>
        <vertAlign val="superscript"/>
        <sz val="9"/>
        <color theme="1"/>
        <rFont val="Courier New"/>
        <family val="3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</si>
</sst>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9"/>
      <color theme="1"/>
      <name val="Courier New"/>
      <family val="3"/>
    </font>
    <font>
      <b/>
      <sz val="9"/>
      <color theme="1"/>
      <name val="Courier New"/>
      <family val="3"/>
    </font>
    <font>
      <i/>
      <sz val="9"/>
      <color theme="1"/>
      <name val="Courier New"/>
      <family val="3"/>
    </font>
    <font>
      <i/>
      <sz val="9"/>
      <color theme="1"/>
      <name val="Calibri"/>
      <family val="2"/>
    </font>
    <font>
      <i/>
      <vertAlign val="superscript"/>
      <sz val="9"/>
      <color theme="1"/>
      <name val="Courier New"/>
      <family val="3"/>
    </font>
    <font>
      <sz val="8"/>
      <color indexed="81"/>
      <name val="Tahoma"/>
      <charset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0" xfId="0" applyFont="1" applyBorder="1"/>
    <xf numFmtId="0" fontId="1" fillId="0" borderId="0" xfId="1"/>
    <xf numFmtId="11" fontId="1" fillId="0" borderId="0" xfId="1" applyNumberFormat="1"/>
    <xf numFmtId="0" fontId="2" fillId="0" borderId="1" xfId="0" applyFont="1" applyBorder="1"/>
    <xf numFmtId="0" fontId="2" fillId="3" borderId="1" xfId="0" applyFont="1" applyFill="1" applyBorder="1"/>
    <xf numFmtId="0" fontId="2" fillId="0" borderId="4" xfId="0" applyFont="1" applyBorder="1"/>
    <xf numFmtId="0" fontId="2" fillId="3" borderId="5" xfId="0" applyFont="1" applyFill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12" xfId="0" applyFont="1" applyBorder="1"/>
    <xf numFmtId="0" fontId="3" fillId="4" borderId="13" xfId="0" applyFont="1" applyFill="1" applyBorder="1"/>
    <xf numFmtId="0" fontId="3" fillId="4" borderId="14" xfId="0" applyFont="1" applyFill="1" applyBorder="1" applyAlignment="1">
      <alignment wrapText="1"/>
    </xf>
    <xf numFmtId="0" fontId="3" fillId="4" borderId="14" xfId="0" applyFont="1" applyFill="1" applyBorder="1"/>
    <xf numFmtId="0" fontId="2" fillId="0" borderId="15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8" xfId="0" applyFont="1" applyFill="1" applyBorder="1"/>
    <xf numFmtId="0" fontId="2" fillId="0" borderId="0" xfId="0" applyFont="1" applyBorder="1" applyAlignment="1">
      <alignment horizontal="right"/>
    </xf>
    <xf numFmtId="0" fontId="3" fillId="4" borderId="14" xfId="0" applyFont="1" applyFill="1" applyBorder="1" applyAlignment="1">
      <alignment horizontal="right" wrapText="1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1" fillId="0" borderId="22" xfId="1" applyBorder="1"/>
    <xf numFmtId="0" fontId="1" fillId="0" borderId="23" xfId="1" applyBorder="1"/>
    <xf numFmtId="0" fontId="3" fillId="3" borderId="24" xfId="1" applyFont="1" applyFill="1" applyBorder="1" applyAlignment="1">
      <alignment wrapText="1"/>
    </xf>
    <xf numFmtId="0" fontId="5" fillId="0" borderId="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3" fillId="4" borderId="18" xfId="0" applyFont="1" applyFill="1" applyBorder="1" applyAlignment="1">
      <alignment vertical="center"/>
    </xf>
    <xf numFmtId="0" fontId="2" fillId="2" borderId="16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right"/>
    </xf>
    <xf numFmtId="0" fontId="3" fillId="5" borderId="1" xfId="0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0" borderId="32" xfId="0" applyFont="1" applyBorder="1" applyAlignment="1">
      <alignment horizontal="right"/>
    </xf>
    <xf numFmtId="0" fontId="2" fillId="0" borderId="33" xfId="0" applyFont="1" applyBorder="1"/>
    <xf numFmtId="0" fontId="6" fillId="0" borderId="0" xfId="0" applyFont="1" applyBorder="1" applyAlignment="1">
      <alignment horizontal="right"/>
    </xf>
    <xf numFmtId="0" fontId="7" fillId="4" borderId="34" xfId="0" applyFont="1" applyFill="1" applyBorder="1" applyAlignment="1">
      <alignment horizontal="right"/>
    </xf>
    <xf numFmtId="0" fontId="8" fillId="3" borderId="35" xfId="0" applyFont="1" applyFill="1" applyBorder="1" applyAlignment="1">
      <alignment horizontal="right"/>
    </xf>
    <xf numFmtId="0" fontId="8" fillId="3" borderId="36" xfId="0" applyFont="1" applyFill="1" applyBorder="1" applyAlignment="1">
      <alignment horizontal="right"/>
    </xf>
    <xf numFmtId="0" fontId="8" fillId="3" borderId="37" xfId="0" applyFont="1" applyFill="1" applyBorder="1" applyAlignment="1">
      <alignment horizontal="right"/>
    </xf>
    <xf numFmtId="11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25" xfId="0" applyFont="1" applyBorder="1" applyAlignment="1">
      <alignment horizontal="left" wrapText="1"/>
    </xf>
    <xf numFmtId="0" fontId="2" fillId="0" borderId="26" xfId="0" applyFont="1" applyBorder="1" applyAlignment="1">
      <alignment horizontal="left" wrapText="1"/>
    </xf>
    <xf numFmtId="0" fontId="2" fillId="0" borderId="27" xfId="0" applyFont="1" applyBorder="1" applyAlignment="1">
      <alignment horizontal="left" wrapText="1"/>
    </xf>
    <xf numFmtId="11" fontId="2" fillId="0" borderId="3" xfId="0" applyNumberFormat="1" applyFont="1" applyFill="1" applyBorder="1" applyAlignment="1">
      <alignment horizontal="right"/>
    </xf>
    <xf numFmtId="11" fontId="2" fillId="0" borderId="1" xfId="0" applyNumberFormat="1" applyFont="1" applyFill="1" applyBorder="1" applyAlignment="1">
      <alignment horizontal="right"/>
    </xf>
  </cellXfs>
  <cellStyles count="2">
    <cellStyle name="Normal 2" xfId="1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P56"/>
  <sheetViews>
    <sheetView tabSelected="1" topLeftCell="A43" zoomScale="90" zoomScaleNormal="90" workbookViewId="0">
      <selection activeCell="F56" sqref="F56"/>
    </sheetView>
  </sheetViews>
  <sheetFormatPr defaultColWidth="8.88671875" defaultRowHeight="13.8" x14ac:dyDescent="0.3"/>
  <cols>
    <col min="1" max="1" width="8.88671875" style="1"/>
    <col min="2" max="2" width="31" style="1" customWidth="1"/>
    <col min="3" max="3" width="3.88671875" style="1" customWidth="1"/>
    <col min="4" max="4" width="15.5546875" style="1" bestFit="1" customWidth="1"/>
    <col min="5" max="6" width="15.5546875" style="1" customWidth="1"/>
    <col min="7" max="7" width="11" style="24" customWidth="1"/>
    <col min="8" max="8" width="21.33203125" style="1" bestFit="1" customWidth="1"/>
    <col min="9" max="9" width="8.6640625" style="1" bestFit="1" customWidth="1"/>
    <col min="10" max="10" width="11" style="52" bestFit="1" customWidth="1"/>
    <col min="11" max="11" width="85.6640625" style="1" customWidth="1"/>
    <col min="12" max="12" width="3.44140625" style="1" customWidth="1"/>
    <col min="13" max="13" width="13.5546875" style="44" hidden="1" customWidth="1"/>
    <col min="14" max="14" width="50.6640625" style="1" hidden="1" customWidth="1"/>
    <col min="15" max="15" width="68.6640625" style="1" customWidth="1"/>
    <col min="16" max="17" width="8.88671875" style="1"/>
    <col min="18" max="18" width="67.44140625" style="1" customWidth="1"/>
    <col min="19" max="16384" width="8.88671875" style="1"/>
  </cols>
  <sheetData>
    <row r="1" spans="2:16" ht="14.4" thickBot="1" x14ac:dyDescent="0.35"/>
    <row r="2" spans="2:16" ht="15.6" x14ac:dyDescent="0.3">
      <c r="D2" s="38" t="s">
        <v>0</v>
      </c>
      <c r="E2" s="39" t="s">
        <v>96</v>
      </c>
      <c r="F2" s="39"/>
      <c r="G2" s="63"/>
      <c r="H2" s="64"/>
      <c r="K2" s="47" t="s">
        <v>109</v>
      </c>
      <c r="N2" s="46"/>
      <c r="O2" s="65" t="s">
        <v>112</v>
      </c>
    </row>
    <row r="3" spans="2:16" ht="15.6" x14ac:dyDescent="0.3">
      <c r="D3" s="40" t="s">
        <v>1</v>
      </c>
      <c r="E3" s="59" t="s">
        <v>97</v>
      </c>
      <c r="F3" s="59"/>
      <c r="G3" s="61"/>
      <c r="H3" s="62"/>
      <c r="K3" s="48" t="s">
        <v>111</v>
      </c>
      <c r="N3" s="46"/>
      <c r="O3" s="66"/>
    </row>
    <row r="4" spans="2:16" ht="16.2" thickBot="1" x14ac:dyDescent="0.35">
      <c r="D4" s="41" t="s">
        <v>2</v>
      </c>
      <c r="E4" s="60" t="s">
        <v>57</v>
      </c>
      <c r="F4" s="60"/>
      <c r="G4" s="50"/>
      <c r="H4" s="51"/>
      <c r="K4" s="49" t="s">
        <v>110</v>
      </c>
      <c r="N4" s="46"/>
      <c r="O4" s="67"/>
    </row>
    <row r="6" spans="2:16" ht="16.8" thickBot="1" x14ac:dyDescent="0.4">
      <c r="M6" s="45" t="s">
        <v>108</v>
      </c>
      <c r="N6" s="34" t="str">
        <f>CONCATENATE(E2,".csv")</f>
        <v>KGM014.csv</v>
      </c>
      <c r="O6" s="34" t="str">
        <f>CONCATENATE(E2,".csv")</f>
        <v>KGM014.csv</v>
      </c>
    </row>
    <row r="7" spans="2:16" ht="28.2" thickBot="1" x14ac:dyDescent="0.35">
      <c r="B7" s="43" t="s">
        <v>107</v>
      </c>
      <c r="D7" s="16" t="s">
        <v>3</v>
      </c>
      <c r="E7" s="17" t="s">
        <v>99</v>
      </c>
      <c r="F7" s="17" t="s">
        <v>100</v>
      </c>
      <c r="G7" s="25" t="s">
        <v>101</v>
      </c>
      <c r="H7" s="17" t="s">
        <v>102</v>
      </c>
      <c r="I7" s="18" t="s">
        <v>7</v>
      </c>
      <c r="J7" s="53" t="s">
        <v>113</v>
      </c>
      <c r="K7" s="19"/>
      <c r="M7" s="44">
        <f t="shared" ref="M7:M38" si="0">IF(N7="","",ROW())</f>
        <v>7</v>
      </c>
      <c r="N7" s="35" t="s">
        <v>98</v>
      </c>
      <c r="O7" s="35" t="str">
        <f>IF(TYPE(VLOOKUP(SMALL(M:M,ROW()-6),M:P,2,0))=16,"",VLOOKUP(SMALL(M:M,ROW()-6),M:P,2,0))</f>
        <v>Identificatie;Kunstwerken.identificatie;AlfaNumeriekeWaarde;NumeriekeWaarde;Standaardafwijking.variatie;Boolean</v>
      </c>
      <c r="P7" s="1" t="s">
        <v>106</v>
      </c>
    </row>
    <row r="8" spans="2:16" x14ac:dyDescent="0.3">
      <c r="B8" s="4"/>
      <c r="D8" s="20" t="str">
        <f>$E$2</f>
        <v>KGM014</v>
      </c>
      <c r="E8" s="21" t="s">
        <v>8</v>
      </c>
      <c r="F8" s="21"/>
      <c r="G8" s="26"/>
      <c r="H8" s="21">
        <f>VLOOKUP(E8,'Default waarden'!B:E,4,0)</f>
        <v>0</v>
      </c>
      <c r="I8" s="21">
        <v>0</v>
      </c>
      <c r="J8" s="54" t="s">
        <v>122</v>
      </c>
      <c r="K8" s="6" t="s">
        <v>65</v>
      </c>
      <c r="M8" s="44" t="str">
        <f t="shared" si="0"/>
        <v/>
      </c>
      <c r="N8" s="36" t="str">
        <f t="shared" ref="N8:N29" si="1">IF(G8=0,"",IF(G8&lt;&gt;"",CONCATENATE(D8,";",E8,";",F8,";",G8,";",H8,";",I8),""))</f>
        <v/>
      </c>
      <c r="O8" s="36" t="str">
        <f t="shared" ref="O8:O56" si="2">IF(TYPE(VLOOKUP(SMALL(M:M,ROW()-6),M:P,2,0))=16,"",VLOOKUP(SMALL(M:M,ROW()-6),M:P,2,0))</f>
        <v/>
      </c>
    </row>
    <row r="9" spans="2:16" x14ac:dyDescent="0.3">
      <c r="B9" s="4"/>
      <c r="D9" s="7" t="str">
        <f t="shared" ref="D9:D56" si="3">$E$2</f>
        <v>KGM014</v>
      </c>
      <c r="E9" s="5" t="s">
        <v>9</v>
      </c>
      <c r="F9" s="5"/>
      <c r="G9" s="27"/>
      <c r="H9" s="5">
        <f>VLOOKUP(E9,'Default waarden'!B:E,4,0)</f>
        <v>0.05</v>
      </c>
      <c r="I9" s="4">
        <v>1</v>
      </c>
      <c r="J9" s="55" t="s">
        <v>114</v>
      </c>
      <c r="K9" s="8" t="s">
        <v>59</v>
      </c>
      <c r="M9" s="44" t="str">
        <f t="shared" si="0"/>
        <v/>
      </c>
      <c r="N9" s="36" t="str">
        <f t="shared" si="1"/>
        <v/>
      </c>
      <c r="O9" s="36" t="str">
        <f t="shared" si="2"/>
        <v/>
      </c>
    </row>
    <row r="10" spans="2:16" x14ac:dyDescent="0.3">
      <c r="B10" s="4"/>
      <c r="D10" s="7" t="str">
        <f t="shared" si="3"/>
        <v>KGM014</v>
      </c>
      <c r="E10" s="5" t="s">
        <v>10</v>
      </c>
      <c r="F10" s="5"/>
      <c r="G10" s="27"/>
      <c r="H10" s="5">
        <f>VLOOKUP(E10,'Default waarden'!B:E,4,0)</f>
        <v>0.05</v>
      </c>
      <c r="I10" s="4">
        <v>1</v>
      </c>
      <c r="J10" s="55" t="s">
        <v>115</v>
      </c>
      <c r="K10" s="8" t="s">
        <v>60</v>
      </c>
      <c r="M10" s="44" t="str">
        <f t="shared" si="0"/>
        <v/>
      </c>
      <c r="N10" s="36" t="str">
        <f t="shared" si="1"/>
        <v/>
      </c>
      <c r="O10" s="36" t="str">
        <f t="shared" si="2"/>
        <v/>
      </c>
    </row>
    <row r="11" spans="2:16" ht="14.4" x14ac:dyDescent="0.3">
      <c r="B11" s="4"/>
      <c r="D11" s="7" t="str">
        <f t="shared" si="3"/>
        <v>KGM014</v>
      </c>
      <c r="E11" s="5" t="s">
        <v>11</v>
      </c>
      <c r="F11" s="5"/>
      <c r="G11" s="27"/>
      <c r="H11" s="5">
        <f>VLOOKUP(E11,'Default waarden'!B:E,4,0)</f>
        <v>0.05</v>
      </c>
      <c r="I11" s="4">
        <v>0</v>
      </c>
      <c r="J11" s="55" t="s">
        <v>123</v>
      </c>
      <c r="K11" s="8" t="s">
        <v>64</v>
      </c>
      <c r="L11" s="1" t="s">
        <v>106</v>
      </c>
      <c r="M11" s="44" t="str">
        <f t="shared" si="0"/>
        <v/>
      </c>
      <c r="N11" s="36" t="str">
        <f t="shared" si="1"/>
        <v/>
      </c>
      <c r="O11" s="36" t="str">
        <f t="shared" si="2"/>
        <v/>
      </c>
    </row>
    <row r="12" spans="2:16" x14ac:dyDescent="0.3">
      <c r="B12" s="4"/>
      <c r="D12" s="7" t="str">
        <f t="shared" si="3"/>
        <v>KGM014</v>
      </c>
      <c r="E12" s="5" t="s">
        <v>12</v>
      </c>
      <c r="F12" s="5"/>
      <c r="G12" s="27"/>
      <c r="H12" s="5">
        <f>VLOOKUP(E12,'Default waarden'!B:E,4,0)</f>
        <v>0.05</v>
      </c>
      <c r="I12" s="4">
        <v>1</v>
      </c>
      <c r="J12" s="55" t="s">
        <v>115</v>
      </c>
      <c r="K12" s="8" t="s">
        <v>61</v>
      </c>
      <c r="M12" s="44" t="str">
        <f t="shared" si="0"/>
        <v/>
      </c>
      <c r="N12" s="36" t="str">
        <f t="shared" si="1"/>
        <v/>
      </c>
      <c r="O12" s="36" t="str">
        <f t="shared" si="2"/>
        <v/>
      </c>
    </row>
    <row r="13" spans="2:16" x14ac:dyDescent="0.3">
      <c r="B13" s="4"/>
      <c r="D13" s="7" t="str">
        <f t="shared" si="3"/>
        <v>KGM014</v>
      </c>
      <c r="E13" s="5" t="s">
        <v>13</v>
      </c>
      <c r="F13" s="5"/>
      <c r="G13" s="27"/>
      <c r="H13" s="5">
        <f>VLOOKUP(E13,'Default waarden'!B:E,4,0)</f>
        <v>0</v>
      </c>
      <c r="I13" s="5">
        <v>0</v>
      </c>
      <c r="J13" s="55" t="s">
        <v>116</v>
      </c>
      <c r="K13" s="8" t="s">
        <v>66</v>
      </c>
      <c r="M13" s="44" t="str">
        <f t="shared" si="0"/>
        <v/>
      </c>
      <c r="N13" s="36" t="str">
        <f t="shared" si="1"/>
        <v/>
      </c>
      <c r="O13" s="36" t="str">
        <f t="shared" si="2"/>
        <v/>
      </c>
    </row>
    <row r="14" spans="2:16" ht="14.4" x14ac:dyDescent="0.3">
      <c r="B14" s="4"/>
      <c r="D14" s="7" t="str">
        <f t="shared" si="3"/>
        <v>KGM014</v>
      </c>
      <c r="E14" s="5" t="s">
        <v>14</v>
      </c>
      <c r="F14" s="5"/>
      <c r="G14" s="57"/>
      <c r="H14" s="5">
        <f>VLOOKUP(E14,'Default waarden'!B:E,4,0)</f>
        <v>0.1</v>
      </c>
      <c r="I14" s="4">
        <v>0</v>
      </c>
      <c r="J14" s="55" t="s">
        <v>124</v>
      </c>
      <c r="K14" s="8" t="s">
        <v>62</v>
      </c>
      <c r="M14" s="44" t="str">
        <f t="shared" si="0"/>
        <v/>
      </c>
      <c r="N14" s="36" t="str">
        <f t="shared" si="1"/>
        <v/>
      </c>
      <c r="O14" s="36" t="str">
        <f t="shared" si="2"/>
        <v/>
      </c>
    </row>
    <row r="15" spans="2:16" ht="14.4" thickBot="1" x14ac:dyDescent="0.35">
      <c r="B15" s="4"/>
      <c r="D15" s="9" t="str">
        <f t="shared" si="3"/>
        <v>KGM014</v>
      </c>
      <c r="E15" s="10" t="s">
        <v>15</v>
      </c>
      <c r="F15" s="10"/>
      <c r="G15" s="28"/>
      <c r="H15" s="10">
        <f>VLOOKUP(E15,'Default waarden'!B:E,4,0)</f>
        <v>0.1</v>
      </c>
      <c r="I15" s="11">
        <v>1</v>
      </c>
      <c r="J15" s="56" t="s">
        <v>115</v>
      </c>
      <c r="K15" s="12" t="s">
        <v>63</v>
      </c>
      <c r="M15" s="44" t="str">
        <f t="shared" si="0"/>
        <v/>
      </c>
      <c r="N15" s="36" t="str">
        <f t="shared" si="1"/>
        <v/>
      </c>
      <c r="O15" s="36" t="str">
        <f t="shared" si="2"/>
        <v/>
      </c>
    </row>
    <row r="16" spans="2:16" ht="14.4" x14ac:dyDescent="0.3">
      <c r="B16" s="5">
        <f>B14</f>
        <v>0</v>
      </c>
      <c r="D16" s="20" t="str">
        <f t="shared" si="3"/>
        <v>KGM014</v>
      </c>
      <c r="E16" s="21" t="s">
        <v>16</v>
      </c>
      <c r="F16" s="21"/>
      <c r="G16" s="68"/>
      <c r="H16" s="21">
        <f>VLOOKUP(E16,'Default waarden'!B:E,4,0)</f>
        <v>0.1</v>
      </c>
      <c r="I16" s="22">
        <v>0</v>
      </c>
      <c r="J16" s="55" t="s">
        <v>124</v>
      </c>
      <c r="K16" s="6" t="s">
        <v>62</v>
      </c>
      <c r="M16" s="44" t="str">
        <f t="shared" si="0"/>
        <v/>
      </c>
      <c r="N16" s="36" t="str">
        <f t="shared" si="1"/>
        <v/>
      </c>
      <c r="O16" s="36" t="str">
        <f t="shared" si="2"/>
        <v/>
      </c>
    </row>
    <row r="17" spans="2:15" ht="14.4" thickBot="1" x14ac:dyDescent="0.35">
      <c r="B17" s="5">
        <f>B15</f>
        <v>0</v>
      </c>
      <c r="D17" s="7" t="str">
        <f t="shared" si="3"/>
        <v>KGM014</v>
      </c>
      <c r="E17" s="5" t="s">
        <v>17</v>
      </c>
      <c r="F17" s="5"/>
      <c r="G17" s="29">
        <f>G15</f>
        <v>0</v>
      </c>
      <c r="H17" s="5">
        <f>VLOOKUP(E17,'Default waarden'!B:E,4,0)</f>
        <v>0.01</v>
      </c>
      <c r="I17" s="4">
        <v>1</v>
      </c>
      <c r="J17" s="56" t="s">
        <v>115</v>
      </c>
      <c r="K17" s="8" t="s">
        <v>67</v>
      </c>
      <c r="M17" s="44" t="str">
        <f t="shared" si="0"/>
        <v/>
      </c>
      <c r="N17" s="36" t="str">
        <f t="shared" si="1"/>
        <v/>
      </c>
      <c r="O17" s="36" t="str">
        <f t="shared" si="2"/>
        <v/>
      </c>
    </row>
    <row r="18" spans="2:15" x14ac:dyDescent="0.3">
      <c r="B18" s="5">
        <f>B8</f>
        <v>0</v>
      </c>
      <c r="D18" s="7" t="str">
        <f t="shared" si="3"/>
        <v>KGM014</v>
      </c>
      <c r="E18" s="5" t="s">
        <v>18</v>
      </c>
      <c r="F18" s="5"/>
      <c r="G18" s="29">
        <f>G8</f>
        <v>0</v>
      </c>
      <c r="H18" s="5">
        <f>VLOOKUP(E18,'Default waarden'!B:E,4,0)</f>
        <v>0</v>
      </c>
      <c r="I18" s="5">
        <v>0</v>
      </c>
      <c r="J18" s="54" t="s">
        <v>122</v>
      </c>
      <c r="K18" s="8" t="s">
        <v>58</v>
      </c>
      <c r="M18" s="44" t="str">
        <f t="shared" si="0"/>
        <v/>
      </c>
      <c r="N18" s="36" t="str">
        <f t="shared" si="1"/>
        <v/>
      </c>
      <c r="O18" s="36" t="str">
        <f t="shared" si="2"/>
        <v/>
      </c>
    </row>
    <row r="19" spans="2:15" x14ac:dyDescent="0.3">
      <c r="B19" s="5">
        <f>B12</f>
        <v>0</v>
      </c>
      <c r="D19" s="7" t="str">
        <f t="shared" si="3"/>
        <v>KGM014</v>
      </c>
      <c r="E19" s="5" t="s">
        <v>19</v>
      </c>
      <c r="F19" s="5"/>
      <c r="G19" s="29">
        <f>G12</f>
        <v>0</v>
      </c>
      <c r="H19" s="5">
        <f>VLOOKUP(E19,'Default waarden'!B:E,4,0)</f>
        <v>0.05</v>
      </c>
      <c r="I19" s="4">
        <v>1</v>
      </c>
      <c r="J19" s="55" t="s">
        <v>115</v>
      </c>
      <c r="K19" s="8" t="s">
        <v>61</v>
      </c>
      <c r="M19" s="44" t="str">
        <f t="shared" si="0"/>
        <v/>
      </c>
      <c r="N19" s="36" t="str">
        <f t="shared" si="1"/>
        <v/>
      </c>
      <c r="O19" s="36" t="str">
        <f t="shared" si="2"/>
        <v/>
      </c>
    </row>
    <row r="20" spans="2:15" x14ac:dyDescent="0.3">
      <c r="B20" s="58"/>
      <c r="D20" s="7" t="str">
        <f t="shared" si="3"/>
        <v>KGM014</v>
      </c>
      <c r="E20" s="5" t="s">
        <v>20</v>
      </c>
      <c r="F20" s="5"/>
      <c r="G20" s="27"/>
      <c r="H20" s="5">
        <f>VLOOKUP(E20,'Default waarden'!B:E,4,0)</f>
        <v>0.05</v>
      </c>
      <c r="I20" s="4">
        <v>1</v>
      </c>
      <c r="J20" s="55" t="s">
        <v>114</v>
      </c>
      <c r="K20" s="8" t="s">
        <v>68</v>
      </c>
      <c r="L20" s="1" t="s">
        <v>106</v>
      </c>
      <c r="M20" s="44" t="str">
        <f t="shared" si="0"/>
        <v/>
      </c>
      <c r="N20" s="36" t="str">
        <f t="shared" si="1"/>
        <v/>
      </c>
      <c r="O20" s="36" t="str">
        <f t="shared" si="2"/>
        <v/>
      </c>
    </row>
    <row r="21" spans="2:15" x14ac:dyDescent="0.3">
      <c r="B21" s="58"/>
      <c r="D21" s="7" t="str">
        <f t="shared" si="3"/>
        <v>KGM014</v>
      </c>
      <c r="E21" s="5" t="s">
        <v>21</v>
      </c>
      <c r="F21" s="5"/>
      <c r="G21" s="27"/>
      <c r="H21" s="5">
        <f>VLOOKUP(E21,'Default waarden'!B:E,4,0)</f>
        <v>0.05</v>
      </c>
      <c r="I21" s="4">
        <v>1</v>
      </c>
      <c r="J21" s="55" t="s">
        <v>114</v>
      </c>
      <c r="K21" s="8" t="s">
        <v>69</v>
      </c>
      <c r="M21" s="44" t="str">
        <f t="shared" si="0"/>
        <v/>
      </c>
      <c r="N21" s="36" t="str">
        <f t="shared" si="1"/>
        <v/>
      </c>
      <c r="O21" s="36" t="str">
        <f t="shared" si="2"/>
        <v/>
      </c>
    </row>
    <row r="22" spans="2:15" x14ac:dyDescent="0.3">
      <c r="B22" s="4"/>
      <c r="D22" s="7" t="str">
        <f t="shared" si="3"/>
        <v>KGM014</v>
      </c>
      <c r="E22" s="5" t="s">
        <v>22</v>
      </c>
      <c r="F22" s="5"/>
      <c r="G22" s="27"/>
      <c r="H22" s="5">
        <f>VLOOKUP(E22,'Default waarden'!B:E,4,0)</f>
        <v>0.1</v>
      </c>
      <c r="I22" s="4">
        <v>1</v>
      </c>
      <c r="J22" s="55" t="s">
        <v>114</v>
      </c>
      <c r="K22" s="8" t="s">
        <v>70</v>
      </c>
      <c r="L22" s="1" t="s">
        <v>106</v>
      </c>
      <c r="M22" s="44" t="str">
        <f t="shared" si="0"/>
        <v/>
      </c>
      <c r="N22" s="36" t="str">
        <f t="shared" si="1"/>
        <v/>
      </c>
      <c r="O22" s="36" t="str">
        <f t="shared" si="2"/>
        <v/>
      </c>
    </row>
    <row r="23" spans="2:15" ht="14.4" x14ac:dyDescent="0.3">
      <c r="B23" s="4"/>
      <c r="D23" s="7" t="str">
        <f t="shared" si="3"/>
        <v>KGM014</v>
      </c>
      <c r="E23" s="5" t="s">
        <v>23</v>
      </c>
      <c r="F23" s="5"/>
      <c r="G23" s="27"/>
      <c r="H23" s="5">
        <f>VLOOKUP(E23,'Default waarden'!B:E,4,0)</f>
        <v>0.01</v>
      </c>
      <c r="I23" s="4">
        <v>1</v>
      </c>
      <c r="J23" s="55" t="s">
        <v>124</v>
      </c>
      <c r="K23" s="8" t="s">
        <v>71</v>
      </c>
      <c r="M23" s="44" t="str">
        <f t="shared" si="0"/>
        <v/>
      </c>
      <c r="N23" s="36" t="str">
        <f t="shared" si="1"/>
        <v/>
      </c>
      <c r="O23" s="36" t="str">
        <f t="shared" si="2"/>
        <v/>
      </c>
    </row>
    <row r="24" spans="2:15" ht="14.4" x14ac:dyDescent="0.3">
      <c r="B24" s="5">
        <f>B11</f>
        <v>0</v>
      </c>
      <c r="D24" s="7" t="str">
        <f t="shared" si="3"/>
        <v>KGM014</v>
      </c>
      <c r="E24" s="5" t="s">
        <v>24</v>
      </c>
      <c r="F24" s="5"/>
      <c r="G24" s="29">
        <f>G11</f>
        <v>0</v>
      </c>
      <c r="H24" s="5">
        <f>VLOOKUP(E24,'Default waarden'!B:E,4,0)</f>
        <v>0.15</v>
      </c>
      <c r="I24" s="4">
        <v>0</v>
      </c>
      <c r="J24" s="55" t="s">
        <v>123</v>
      </c>
      <c r="K24" s="8" t="s">
        <v>64</v>
      </c>
      <c r="L24" s="1" t="s">
        <v>106</v>
      </c>
      <c r="M24" s="44" t="str">
        <f t="shared" si="0"/>
        <v/>
      </c>
      <c r="N24" s="36" t="str">
        <f t="shared" si="1"/>
        <v/>
      </c>
      <c r="O24" s="36" t="str">
        <f t="shared" si="2"/>
        <v/>
      </c>
    </row>
    <row r="25" spans="2:15" x14ac:dyDescent="0.3">
      <c r="B25" s="5">
        <f>B10</f>
        <v>0</v>
      </c>
      <c r="D25" s="7" t="str">
        <f t="shared" si="3"/>
        <v>KGM014</v>
      </c>
      <c r="E25" s="5" t="s">
        <v>25</v>
      </c>
      <c r="F25" s="5"/>
      <c r="G25" s="29">
        <f>G10</f>
        <v>0</v>
      </c>
      <c r="H25" s="5">
        <f>VLOOKUP(E25,'Default waarden'!B:E,4,0)</f>
        <v>0.05</v>
      </c>
      <c r="I25" s="4">
        <v>1</v>
      </c>
      <c r="J25" s="55" t="s">
        <v>115</v>
      </c>
      <c r="K25" s="8" t="s">
        <v>60</v>
      </c>
      <c r="M25" s="44" t="str">
        <f t="shared" si="0"/>
        <v/>
      </c>
      <c r="N25" s="36" t="str">
        <f t="shared" si="1"/>
        <v/>
      </c>
      <c r="O25" s="36" t="str">
        <f t="shared" si="2"/>
        <v/>
      </c>
    </row>
    <row r="26" spans="2:15" x14ac:dyDescent="0.3">
      <c r="B26" s="4"/>
      <c r="D26" s="7" t="str">
        <f t="shared" si="3"/>
        <v>KGM014</v>
      </c>
      <c r="E26" s="5" t="s">
        <v>26</v>
      </c>
      <c r="F26" s="5"/>
      <c r="G26" s="27"/>
      <c r="H26" s="5">
        <f>VLOOKUP(E26,'Default waarden'!B:E,4,0)</f>
        <v>0</v>
      </c>
      <c r="I26" s="5">
        <v>0</v>
      </c>
      <c r="J26" s="55" t="s">
        <v>116</v>
      </c>
      <c r="K26" s="8" t="s">
        <v>72</v>
      </c>
      <c r="M26" s="44" t="str">
        <f t="shared" si="0"/>
        <v/>
      </c>
      <c r="N26" s="36" t="str">
        <f t="shared" si="1"/>
        <v/>
      </c>
      <c r="O26" s="36" t="str">
        <f t="shared" si="2"/>
        <v/>
      </c>
    </row>
    <row r="27" spans="2:15" x14ac:dyDescent="0.3">
      <c r="B27" s="4"/>
      <c r="D27" s="7" t="str">
        <f t="shared" si="3"/>
        <v>KGM014</v>
      </c>
      <c r="E27" s="5" t="s">
        <v>27</v>
      </c>
      <c r="F27" s="5"/>
      <c r="G27" s="57"/>
      <c r="H27" s="5">
        <f>VLOOKUP(E27,'Default waarden'!B:E,4,0)</f>
        <v>0</v>
      </c>
      <c r="I27" s="5">
        <v>0</v>
      </c>
      <c r="J27" s="55" t="s">
        <v>116</v>
      </c>
      <c r="K27" s="8" t="s">
        <v>73</v>
      </c>
      <c r="M27" s="44" t="str">
        <f t="shared" si="0"/>
        <v/>
      </c>
      <c r="N27" s="36" t="str">
        <f t="shared" si="1"/>
        <v/>
      </c>
      <c r="O27" s="36" t="str">
        <f t="shared" si="2"/>
        <v/>
      </c>
    </row>
    <row r="28" spans="2:15" x14ac:dyDescent="0.3">
      <c r="B28" s="4"/>
      <c r="D28" s="7" t="str">
        <f t="shared" si="3"/>
        <v>KGM014</v>
      </c>
      <c r="E28" s="5" t="s">
        <v>28</v>
      </c>
      <c r="F28" s="5"/>
      <c r="G28" s="27"/>
      <c r="H28" s="5">
        <f>VLOOKUP(E28,'Default waarden'!B:E,4,0)</f>
        <v>0</v>
      </c>
      <c r="I28" s="5">
        <v>0</v>
      </c>
      <c r="J28" s="55"/>
      <c r="K28" s="8" t="s">
        <v>74</v>
      </c>
      <c r="M28" s="44" t="str">
        <f t="shared" si="0"/>
        <v/>
      </c>
      <c r="N28" s="36" t="str">
        <f t="shared" si="1"/>
        <v/>
      </c>
      <c r="O28" s="36" t="str">
        <f t="shared" si="2"/>
        <v/>
      </c>
    </row>
    <row r="29" spans="2:15" x14ac:dyDescent="0.3">
      <c r="B29" s="4"/>
      <c r="D29" s="7" t="str">
        <f t="shared" si="3"/>
        <v>KGM014</v>
      </c>
      <c r="E29" s="5" t="s">
        <v>29</v>
      </c>
      <c r="F29" s="5"/>
      <c r="G29" s="27"/>
      <c r="H29" s="5">
        <f>VLOOKUP(E29,'Default waarden'!B:E,4,0)</f>
        <v>0</v>
      </c>
      <c r="I29" s="5">
        <v>0</v>
      </c>
      <c r="J29" s="55" t="s">
        <v>116</v>
      </c>
      <c r="K29" s="8" t="s">
        <v>75</v>
      </c>
      <c r="M29" s="44" t="str">
        <f t="shared" si="0"/>
        <v/>
      </c>
      <c r="N29" s="36" t="str">
        <f t="shared" si="1"/>
        <v/>
      </c>
      <c r="O29" s="36" t="str">
        <f t="shared" si="2"/>
        <v/>
      </c>
    </row>
    <row r="30" spans="2:15" ht="14.4" thickBot="1" x14ac:dyDescent="0.35">
      <c r="B30" s="4"/>
      <c r="D30" s="9" t="str">
        <f t="shared" si="3"/>
        <v>KGM014</v>
      </c>
      <c r="E30" s="10" t="s">
        <v>30</v>
      </c>
      <c r="F30" s="23"/>
      <c r="G30" s="42"/>
      <c r="H30" s="10"/>
      <c r="I30" s="10"/>
      <c r="J30" s="56"/>
      <c r="K30" s="12" t="s">
        <v>76</v>
      </c>
      <c r="M30" s="44" t="str">
        <f t="shared" si="0"/>
        <v/>
      </c>
      <c r="N30" s="36" t="str">
        <f>IF(F30=0,"",IF(F30&lt;&gt;"",CONCATENATE(D30,";",E30,";",F30,";",G30,";",H30,";",I30),""))</f>
        <v/>
      </c>
      <c r="O30" s="36" t="str">
        <f t="shared" si="2"/>
        <v/>
      </c>
    </row>
    <row r="31" spans="2:15" x14ac:dyDescent="0.3">
      <c r="B31" s="5">
        <f>B8</f>
        <v>0</v>
      </c>
      <c r="D31" s="13" t="str">
        <f t="shared" si="3"/>
        <v>KGM014</v>
      </c>
      <c r="E31" s="14" t="s">
        <v>31</v>
      </c>
      <c r="F31" s="14"/>
      <c r="G31" s="30">
        <f>G8</f>
        <v>0</v>
      </c>
      <c r="H31" s="14">
        <f>VLOOKUP(E31,'Default waarden'!B:E,4,0)</f>
        <v>0</v>
      </c>
      <c r="I31" s="14">
        <v>0</v>
      </c>
      <c r="J31" s="54" t="s">
        <v>122</v>
      </c>
      <c r="K31" s="15" t="s">
        <v>65</v>
      </c>
      <c r="M31" s="44" t="str">
        <f t="shared" si="0"/>
        <v/>
      </c>
      <c r="N31" s="36" t="str">
        <f t="shared" ref="N31:N55" si="4">IF(G31=0,"",IF(G31&lt;&gt;"",CONCATENATE(D31,";",E31,";",F31,";",G31,";",H31,";",I31),""))</f>
        <v/>
      </c>
      <c r="O31" s="36" t="str">
        <f t="shared" si="2"/>
        <v/>
      </c>
    </row>
    <row r="32" spans="2:15" ht="14.4" x14ac:dyDescent="0.3">
      <c r="B32" s="5">
        <f>B14</f>
        <v>0</v>
      </c>
      <c r="D32" s="7" t="str">
        <f t="shared" si="3"/>
        <v>KGM014</v>
      </c>
      <c r="E32" s="5" t="s">
        <v>32</v>
      </c>
      <c r="F32" s="5"/>
      <c r="G32" s="69"/>
      <c r="H32" s="5">
        <f>VLOOKUP(E32,'Default waarden'!B:E,4,0)</f>
        <v>0.1</v>
      </c>
      <c r="I32" s="4">
        <v>0</v>
      </c>
      <c r="J32" s="55" t="s">
        <v>124</v>
      </c>
      <c r="K32" s="8" t="s">
        <v>62</v>
      </c>
      <c r="M32" s="44" t="str">
        <f t="shared" si="0"/>
        <v/>
      </c>
      <c r="N32" s="36" t="str">
        <f t="shared" si="4"/>
        <v/>
      </c>
      <c r="O32" s="36" t="str">
        <f t="shared" si="2"/>
        <v/>
      </c>
    </row>
    <row r="33" spans="2:15" x14ac:dyDescent="0.3">
      <c r="B33" s="5">
        <f>B15</f>
        <v>0</v>
      </c>
      <c r="D33" s="7" t="str">
        <f t="shared" si="3"/>
        <v>KGM014</v>
      </c>
      <c r="E33" s="5" t="s">
        <v>33</v>
      </c>
      <c r="F33" s="5"/>
      <c r="G33" s="29">
        <f>G15</f>
        <v>0</v>
      </c>
      <c r="H33" s="5">
        <f>VLOOKUP(E33,'Default waarden'!B:E,4,0)</f>
        <v>0.1</v>
      </c>
      <c r="I33" s="4">
        <v>1</v>
      </c>
      <c r="J33" s="55" t="s">
        <v>115</v>
      </c>
      <c r="K33" s="8" t="s">
        <v>67</v>
      </c>
      <c r="M33" s="44" t="str">
        <f t="shared" si="0"/>
        <v/>
      </c>
      <c r="N33" s="36" t="str">
        <f t="shared" si="4"/>
        <v/>
      </c>
      <c r="O33" s="36" t="str">
        <f t="shared" si="2"/>
        <v/>
      </c>
    </row>
    <row r="34" spans="2:15" x14ac:dyDescent="0.3">
      <c r="B34" s="5">
        <f>B12</f>
        <v>0</v>
      </c>
      <c r="D34" s="7" t="str">
        <f t="shared" si="3"/>
        <v>KGM014</v>
      </c>
      <c r="E34" s="5" t="s">
        <v>34</v>
      </c>
      <c r="F34" s="5"/>
      <c r="G34" s="29">
        <f>G12</f>
        <v>0</v>
      </c>
      <c r="H34" s="5">
        <f>VLOOKUP(E34,'Default waarden'!B:E,4,0)</f>
        <v>0.05</v>
      </c>
      <c r="I34" s="4">
        <v>1</v>
      </c>
      <c r="J34" s="55" t="s">
        <v>115</v>
      </c>
      <c r="K34" s="8" t="s">
        <v>61</v>
      </c>
      <c r="M34" s="44" t="str">
        <f t="shared" si="0"/>
        <v/>
      </c>
      <c r="N34" s="36" t="str">
        <f t="shared" si="4"/>
        <v/>
      </c>
      <c r="O34" s="36" t="str">
        <f t="shared" si="2"/>
        <v/>
      </c>
    </row>
    <row r="35" spans="2:15" x14ac:dyDescent="0.3">
      <c r="B35" s="5">
        <f>B21</f>
        <v>0</v>
      </c>
      <c r="D35" s="7" t="str">
        <f t="shared" si="3"/>
        <v>KGM014</v>
      </c>
      <c r="E35" s="5" t="s">
        <v>35</v>
      </c>
      <c r="F35" s="5"/>
      <c r="G35" s="29">
        <f>G21</f>
        <v>0</v>
      </c>
      <c r="H35" s="5">
        <f>VLOOKUP(E35,'Default waarden'!B:E,4,0)</f>
        <v>0.1</v>
      </c>
      <c r="I35" s="4">
        <v>1</v>
      </c>
      <c r="J35" s="55" t="s">
        <v>114</v>
      </c>
      <c r="K35" s="8" t="s">
        <v>69</v>
      </c>
      <c r="M35" s="44" t="str">
        <f t="shared" si="0"/>
        <v/>
      </c>
      <c r="N35" s="36" t="str">
        <f t="shared" si="4"/>
        <v/>
      </c>
      <c r="O35" s="36" t="str">
        <f t="shared" si="2"/>
        <v/>
      </c>
    </row>
    <row r="36" spans="2:15" x14ac:dyDescent="0.3">
      <c r="B36" s="5">
        <f>B22</f>
        <v>0</v>
      </c>
      <c r="D36" s="7" t="str">
        <f t="shared" si="3"/>
        <v>KGM014</v>
      </c>
      <c r="E36" s="5" t="s">
        <v>36</v>
      </c>
      <c r="F36" s="5"/>
      <c r="G36" s="29">
        <f>G22</f>
        <v>0</v>
      </c>
      <c r="H36" s="5">
        <f>VLOOKUP(E36,'Default waarden'!B:E,4,0)</f>
        <v>0.1</v>
      </c>
      <c r="I36" s="4">
        <v>1</v>
      </c>
      <c r="J36" s="55" t="s">
        <v>114</v>
      </c>
      <c r="K36" s="8" t="s">
        <v>70</v>
      </c>
      <c r="L36" s="1" t="s">
        <v>106</v>
      </c>
      <c r="M36" s="44" t="str">
        <f t="shared" si="0"/>
        <v/>
      </c>
      <c r="N36" s="36" t="str">
        <f t="shared" si="4"/>
        <v/>
      </c>
      <c r="O36" s="36" t="str">
        <f t="shared" si="2"/>
        <v/>
      </c>
    </row>
    <row r="37" spans="2:15" ht="14.4" x14ac:dyDescent="0.3">
      <c r="B37" s="5">
        <f>B11</f>
        <v>0</v>
      </c>
      <c r="D37" s="7" t="str">
        <f t="shared" si="3"/>
        <v>KGM014</v>
      </c>
      <c r="E37" s="5" t="s">
        <v>37</v>
      </c>
      <c r="F37" s="5"/>
      <c r="G37" s="29">
        <f>G11</f>
        <v>0</v>
      </c>
      <c r="H37" s="5">
        <f>VLOOKUP(E37,'Default waarden'!B:E,4,0)</f>
        <v>0.15</v>
      </c>
      <c r="I37" s="4">
        <v>0</v>
      </c>
      <c r="J37" s="55" t="s">
        <v>123</v>
      </c>
      <c r="K37" s="8" t="s">
        <v>64</v>
      </c>
      <c r="L37" s="1" t="s">
        <v>106</v>
      </c>
      <c r="M37" s="44" t="str">
        <f t="shared" si="0"/>
        <v/>
      </c>
      <c r="N37" s="36" t="str">
        <f t="shared" si="4"/>
        <v/>
      </c>
      <c r="O37" s="36" t="str">
        <f t="shared" si="2"/>
        <v/>
      </c>
    </row>
    <row r="38" spans="2:15" x14ac:dyDescent="0.3">
      <c r="B38" s="5">
        <f>B10</f>
        <v>0</v>
      </c>
      <c r="D38" s="7" t="str">
        <f t="shared" si="3"/>
        <v>KGM014</v>
      </c>
      <c r="E38" s="5" t="s">
        <v>38</v>
      </c>
      <c r="F38" s="5"/>
      <c r="G38" s="29">
        <f>G10</f>
        <v>0</v>
      </c>
      <c r="H38" s="5">
        <f>VLOOKUP(E38,'Default waarden'!B:E,4,0)</f>
        <v>0.05</v>
      </c>
      <c r="I38" s="4">
        <v>1</v>
      </c>
      <c r="J38" s="55" t="s">
        <v>115</v>
      </c>
      <c r="K38" s="8" t="s">
        <v>60</v>
      </c>
      <c r="L38" s="1" t="s">
        <v>106</v>
      </c>
      <c r="M38" s="44" t="str">
        <f t="shared" si="0"/>
        <v/>
      </c>
      <c r="N38" s="36" t="str">
        <f t="shared" si="4"/>
        <v/>
      </c>
      <c r="O38" s="36" t="str">
        <f t="shared" si="2"/>
        <v/>
      </c>
    </row>
    <row r="39" spans="2:15" ht="14.4" x14ac:dyDescent="0.3">
      <c r="B39" s="4"/>
      <c r="D39" s="7" t="str">
        <f t="shared" si="3"/>
        <v>KGM014</v>
      </c>
      <c r="E39" s="5" t="s">
        <v>39</v>
      </c>
      <c r="F39" s="5"/>
      <c r="G39" s="27"/>
      <c r="H39" s="5">
        <f>VLOOKUP(E39,'Default waarden'!B:E,4,0)</f>
        <v>0.25</v>
      </c>
      <c r="I39" s="4">
        <v>0</v>
      </c>
      <c r="J39" s="55" t="s">
        <v>125</v>
      </c>
      <c r="K39" s="8" t="s">
        <v>77</v>
      </c>
      <c r="L39" s="1" t="s">
        <v>106</v>
      </c>
      <c r="M39" s="44" t="str">
        <f t="shared" ref="M39:M56" si="5">IF(N39="","",ROW())</f>
        <v/>
      </c>
      <c r="N39" s="36" t="str">
        <f t="shared" si="4"/>
        <v/>
      </c>
      <c r="O39" s="36" t="str">
        <f t="shared" si="2"/>
        <v/>
      </c>
    </row>
    <row r="40" spans="2:15" x14ac:dyDescent="0.3">
      <c r="B40" s="4"/>
      <c r="D40" s="7" t="str">
        <f t="shared" si="3"/>
        <v>KGM014</v>
      </c>
      <c r="E40" s="5" t="s">
        <v>40</v>
      </c>
      <c r="F40" s="5"/>
      <c r="G40" s="27"/>
      <c r="H40" s="5">
        <f>VLOOKUP(E40,'Default waarden'!B:E,4,0)</f>
        <v>0.1</v>
      </c>
      <c r="I40" s="4">
        <v>0</v>
      </c>
      <c r="J40" s="55" t="s">
        <v>121</v>
      </c>
      <c r="K40" s="8" t="s">
        <v>78</v>
      </c>
      <c r="L40" s="1" t="s">
        <v>106</v>
      </c>
      <c r="M40" s="44" t="str">
        <f t="shared" si="5"/>
        <v/>
      </c>
      <c r="N40" s="36" t="str">
        <f t="shared" si="4"/>
        <v/>
      </c>
      <c r="O40" s="36" t="str">
        <f t="shared" si="2"/>
        <v/>
      </c>
    </row>
    <row r="41" spans="2:15" x14ac:dyDescent="0.3">
      <c r="B41" s="4"/>
      <c r="D41" s="7" t="str">
        <f t="shared" si="3"/>
        <v>KGM014</v>
      </c>
      <c r="E41" s="5" t="s">
        <v>41</v>
      </c>
      <c r="F41" s="5"/>
      <c r="G41" s="27"/>
      <c r="H41" s="5">
        <f>VLOOKUP(E41,'Default waarden'!B:E,4,0)</f>
        <v>0</v>
      </c>
      <c r="I41" s="4">
        <v>1</v>
      </c>
      <c r="J41" s="55" t="s">
        <v>115</v>
      </c>
      <c r="K41" s="8" t="s">
        <v>79</v>
      </c>
      <c r="M41" s="44" t="str">
        <f t="shared" si="5"/>
        <v/>
      </c>
      <c r="N41" s="36" t="str">
        <f t="shared" si="4"/>
        <v/>
      </c>
      <c r="O41" s="36" t="str">
        <f t="shared" si="2"/>
        <v/>
      </c>
    </row>
    <row r="42" spans="2:15" x14ac:dyDescent="0.3">
      <c r="B42" s="4"/>
      <c r="D42" s="7" t="str">
        <f t="shared" si="3"/>
        <v>KGM014</v>
      </c>
      <c r="E42" s="5" t="s">
        <v>42</v>
      </c>
      <c r="F42" s="5"/>
      <c r="G42" s="27"/>
      <c r="H42" s="5">
        <f>VLOOKUP(E42,'Default waarden'!B:E,4,0)</f>
        <v>0.1</v>
      </c>
      <c r="I42" s="4">
        <v>1</v>
      </c>
      <c r="J42" s="55" t="s">
        <v>114</v>
      </c>
      <c r="K42" s="8" t="s">
        <v>80</v>
      </c>
      <c r="M42" s="44" t="str">
        <f t="shared" si="5"/>
        <v/>
      </c>
      <c r="N42" s="36" t="str">
        <f t="shared" si="4"/>
        <v/>
      </c>
      <c r="O42" s="36" t="str">
        <f t="shared" si="2"/>
        <v/>
      </c>
    </row>
    <row r="43" spans="2:15" x14ac:dyDescent="0.3">
      <c r="B43" s="4"/>
      <c r="D43" s="7" t="str">
        <f t="shared" si="3"/>
        <v>KGM014</v>
      </c>
      <c r="E43" s="5" t="s">
        <v>43</v>
      </c>
      <c r="F43" s="5"/>
      <c r="G43" s="27"/>
      <c r="H43" s="5">
        <f>VLOOKUP(E43,'Default waarden'!B:E,4,0)</f>
        <v>0</v>
      </c>
      <c r="I43" s="5">
        <v>0</v>
      </c>
      <c r="J43" s="55" t="s">
        <v>114</v>
      </c>
      <c r="K43" s="8" t="s">
        <v>81</v>
      </c>
      <c r="L43" s="1" t="s">
        <v>106</v>
      </c>
      <c r="M43" s="44" t="str">
        <f t="shared" si="5"/>
        <v/>
      </c>
      <c r="N43" s="36" t="str">
        <f t="shared" si="4"/>
        <v/>
      </c>
      <c r="O43" s="36" t="str">
        <f t="shared" si="2"/>
        <v/>
      </c>
    </row>
    <row r="44" spans="2:15" x14ac:dyDescent="0.3">
      <c r="B44" s="5">
        <f>B9</f>
        <v>0</v>
      </c>
      <c r="D44" s="7" t="str">
        <f t="shared" si="3"/>
        <v>KGM014</v>
      </c>
      <c r="E44" s="5" t="s">
        <v>44</v>
      </c>
      <c r="F44" s="5"/>
      <c r="G44" s="29">
        <f>G9</f>
        <v>0</v>
      </c>
      <c r="H44" s="5">
        <f>VLOOKUP(E44,'Default waarden'!B:E,4,0)</f>
        <v>0.05</v>
      </c>
      <c r="I44" s="4">
        <v>1</v>
      </c>
      <c r="J44" s="55" t="s">
        <v>114</v>
      </c>
      <c r="K44" s="8" t="s">
        <v>59</v>
      </c>
      <c r="M44" s="44" t="str">
        <f t="shared" si="5"/>
        <v/>
      </c>
      <c r="N44" s="36" t="str">
        <f t="shared" si="4"/>
        <v/>
      </c>
      <c r="O44" s="36" t="str">
        <f t="shared" si="2"/>
        <v/>
      </c>
    </row>
    <row r="45" spans="2:15" x14ac:dyDescent="0.3">
      <c r="B45" s="4"/>
      <c r="D45" s="7" t="str">
        <f t="shared" si="3"/>
        <v>KGM014</v>
      </c>
      <c r="E45" s="5" t="s">
        <v>45</v>
      </c>
      <c r="F45" s="5"/>
      <c r="G45" s="27"/>
      <c r="H45" s="5">
        <f>VLOOKUP(E45,'Default waarden'!B:E,4,0)</f>
        <v>0</v>
      </c>
      <c r="I45" s="5">
        <v>0</v>
      </c>
      <c r="J45" s="55" t="s">
        <v>115</v>
      </c>
      <c r="K45" s="8" t="s">
        <v>82</v>
      </c>
      <c r="M45" s="44" t="str">
        <f t="shared" si="5"/>
        <v/>
      </c>
      <c r="N45" s="36" t="str">
        <f t="shared" si="4"/>
        <v/>
      </c>
      <c r="O45" s="36" t="str">
        <f t="shared" si="2"/>
        <v/>
      </c>
    </row>
    <row r="46" spans="2:15" x14ac:dyDescent="0.3">
      <c r="B46" s="5">
        <f>B29</f>
        <v>0</v>
      </c>
      <c r="D46" s="7" t="str">
        <f t="shared" si="3"/>
        <v>KGM014</v>
      </c>
      <c r="E46" s="5" t="s">
        <v>46</v>
      </c>
      <c r="F46" s="5"/>
      <c r="G46" s="29">
        <f>G29</f>
        <v>0</v>
      </c>
      <c r="H46" s="5">
        <f>VLOOKUP(E46,'Default waarden'!B:E,4,0)</f>
        <v>0</v>
      </c>
      <c r="I46" s="5">
        <v>0</v>
      </c>
      <c r="J46" s="55" t="s">
        <v>116</v>
      </c>
      <c r="K46" s="8" t="s">
        <v>83</v>
      </c>
      <c r="M46" s="44" t="str">
        <f t="shared" si="5"/>
        <v/>
      </c>
      <c r="N46" s="36" t="str">
        <f t="shared" si="4"/>
        <v/>
      </c>
      <c r="O46" s="36" t="str">
        <f t="shared" si="2"/>
        <v/>
      </c>
    </row>
    <row r="47" spans="2:15" x14ac:dyDescent="0.3">
      <c r="B47" s="4"/>
      <c r="D47" s="7" t="str">
        <f t="shared" si="3"/>
        <v>KGM014</v>
      </c>
      <c r="E47" s="5" t="s">
        <v>47</v>
      </c>
      <c r="F47" s="5"/>
      <c r="G47" s="27"/>
      <c r="H47" s="5">
        <f>VLOOKUP(E47,'Default waarden'!B:E,4,0)</f>
        <v>0.3</v>
      </c>
      <c r="I47" s="4">
        <v>0</v>
      </c>
      <c r="J47" s="55" t="s">
        <v>118</v>
      </c>
      <c r="K47" s="8" t="s">
        <v>84</v>
      </c>
      <c r="M47" s="44" t="str">
        <f t="shared" si="5"/>
        <v/>
      </c>
      <c r="N47" s="36" t="str">
        <f t="shared" si="4"/>
        <v/>
      </c>
      <c r="O47" s="36" t="str">
        <f t="shared" si="2"/>
        <v/>
      </c>
    </row>
    <row r="48" spans="2:15" x14ac:dyDescent="0.3">
      <c r="B48" s="4"/>
      <c r="D48" s="7" t="str">
        <f t="shared" si="3"/>
        <v>KGM014</v>
      </c>
      <c r="E48" s="5" t="s">
        <v>48</v>
      </c>
      <c r="F48" s="5"/>
      <c r="G48" s="27"/>
      <c r="H48" s="5">
        <f>VLOOKUP(E48,'Default waarden'!B:E,4,0)</f>
        <v>0.2</v>
      </c>
      <c r="I48" s="4">
        <v>0</v>
      </c>
      <c r="J48" s="55" t="s">
        <v>117</v>
      </c>
      <c r="K48" s="8" t="s">
        <v>85</v>
      </c>
      <c r="M48" s="44" t="str">
        <f t="shared" si="5"/>
        <v/>
      </c>
      <c r="N48" s="36" t="str">
        <f t="shared" si="4"/>
        <v/>
      </c>
      <c r="O48" s="36" t="str">
        <f t="shared" si="2"/>
        <v/>
      </c>
    </row>
    <row r="49" spans="2:15" x14ac:dyDescent="0.3">
      <c r="B49" s="4"/>
      <c r="D49" s="7" t="str">
        <f t="shared" si="3"/>
        <v>KGM014</v>
      </c>
      <c r="E49" s="5" t="s">
        <v>49</v>
      </c>
      <c r="F49" s="5"/>
      <c r="G49" s="27"/>
      <c r="H49" s="5">
        <f>VLOOKUP(E49,'Default waarden'!B:E,4,0)</f>
        <v>0.5</v>
      </c>
      <c r="I49" s="4">
        <v>0</v>
      </c>
      <c r="J49" s="55" t="s">
        <v>119</v>
      </c>
      <c r="K49" s="8" t="s">
        <v>86</v>
      </c>
      <c r="M49" s="44" t="str">
        <f t="shared" si="5"/>
        <v/>
      </c>
      <c r="N49" s="36" t="str">
        <f t="shared" si="4"/>
        <v/>
      </c>
      <c r="O49" s="36" t="str">
        <f t="shared" si="2"/>
        <v/>
      </c>
    </row>
    <row r="50" spans="2:15" x14ac:dyDescent="0.3">
      <c r="B50" s="4"/>
      <c r="D50" s="7" t="str">
        <f t="shared" si="3"/>
        <v>KGM014</v>
      </c>
      <c r="E50" s="5" t="s">
        <v>50</v>
      </c>
      <c r="F50" s="5"/>
      <c r="G50" s="27"/>
      <c r="H50" s="5">
        <f>VLOOKUP(E50,'Default waarden'!B:E,4,0)</f>
        <v>0</v>
      </c>
      <c r="I50" s="5">
        <v>0</v>
      </c>
      <c r="J50" s="55" t="s">
        <v>116</v>
      </c>
      <c r="K50" s="8" t="s">
        <v>87</v>
      </c>
      <c r="M50" s="44" t="str">
        <f t="shared" si="5"/>
        <v/>
      </c>
      <c r="N50" s="36" t="str">
        <f t="shared" si="4"/>
        <v/>
      </c>
      <c r="O50" s="36" t="str">
        <f t="shared" si="2"/>
        <v/>
      </c>
    </row>
    <row r="51" spans="2:15" x14ac:dyDescent="0.3">
      <c r="B51" s="4"/>
      <c r="D51" s="7" t="str">
        <f t="shared" si="3"/>
        <v>KGM014</v>
      </c>
      <c r="E51" s="5" t="s">
        <v>51</v>
      </c>
      <c r="F51" s="5"/>
      <c r="G51" s="57"/>
      <c r="H51" s="5">
        <f>VLOOKUP(E51,'Default waarden'!B:E,4,0)</f>
        <v>0</v>
      </c>
      <c r="I51" s="5">
        <v>0</v>
      </c>
      <c r="J51" s="55" t="s">
        <v>120</v>
      </c>
      <c r="K51" s="8" t="s">
        <v>88</v>
      </c>
      <c r="L51" s="1" t="s">
        <v>106</v>
      </c>
      <c r="M51" s="44" t="str">
        <f t="shared" si="5"/>
        <v/>
      </c>
      <c r="N51" s="36" t="str">
        <f t="shared" si="4"/>
        <v/>
      </c>
      <c r="O51" s="36" t="str">
        <f t="shared" si="2"/>
        <v/>
      </c>
    </row>
    <row r="52" spans="2:15" x14ac:dyDescent="0.3">
      <c r="B52" s="4"/>
      <c r="D52" s="7" t="str">
        <f t="shared" si="3"/>
        <v>KGM014</v>
      </c>
      <c r="E52" s="5" t="s">
        <v>52</v>
      </c>
      <c r="F52" s="5"/>
      <c r="G52" s="27"/>
      <c r="H52" s="5">
        <f>VLOOKUP(E52,'Default waarden'!B:E,4,0)</f>
        <v>0.2</v>
      </c>
      <c r="I52" s="4">
        <v>0</v>
      </c>
      <c r="J52" s="55" t="s">
        <v>119</v>
      </c>
      <c r="K52" s="8" t="s">
        <v>89</v>
      </c>
      <c r="L52" s="1" t="s">
        <v>106</v>
      </c>
      <c r="M52" s="44" t="str">
        <f t="shared" si="5"/>
        <v/>
      </c>
      <c r="N52" s="36" t="str">
        <f t="shared" si="4"/>
        <v/>
      </c>
      <c r="O52" s="36" t="str">
        <f t="shared" si="2"/>
        <v/>
      </c>
    </row>
    <row r="53" spans="2:15" ht="14.4" x14ac:dyDescent="0.3">
      <c r="B53" s="4"/>
      <c r="D53" s="7" t="str">
        <f t="shared" si="3"/>
        <v>KGM014</v>
      </c>
      <c r="E53" s="5" t="s">
        <v>53</v>
      </c>
      <c r="F53" s="5"/>
      <c r="G53" s="57"/>
      <c r="H53" s="5">
        <f>VLOOKUP(E53,'Default waarden'!B:E,4,0)</f>
        <v>0.1</v>
      </c>
      <c r="I53" s="4">
        <v>0</v>
      </c>
      <c r="J53" s="55" t="s">
        <v>125</v>
      </c>
      <c r="K53" s="8" t="s">
        <v>90</v>
      </c>
      <c r="L53" s="1" t="s">
        <v>106</v>
      </c>
      <c r="M53" s="44" t="str">
        <f t="shared" si="5"/>
        <v/>
      </c>
      <c r="N53" s="36" t="str">
        <f t="shared" si="4"/>
        <v/>
      </c>
      <c r="O53" s="36" t="str">
        <f t="shared" si="2"/>
        <v/>
      </c>
    </row>
    <row r="54" spans="2:15" x14ac:dyDescent="0.3">
      <c r="B54" s="4"/>
      <c r="D54" s="7" t="str">
        <f t="shared" si="3"/>
        <v>KGM014</v>
      </c>
      <c r="E54" s="5" t="s">
        <v>54</v>
      </c>
      <c r="F54" s="5"/>
      <c r="G54" s="57"/>
      <c r="H54" s="5">
        <f>VLOOKUP(E54,'Default waarden'!B:E,4,0)</f>
        <v>0.1</v>
      </c>
      <c r="I54" s="4">
        <v>0</v>
      </c>
      <c r="J54" s="55" t="s">
        <v>121</v>
      </c>
      <c r="K54" s="8" t="s">
        <v>91</v>
      </c>
      <c r="L54" s="1" t="s">
        <v>106</v>
      </c>
      <c r="M54" s="44" t="str">
        <f t="shared" si="5"/>
        <v/>
      </c>
      <c r="N54" s="36" t="str">
        <f t="shared" si="4"/>
        <v/>
      </c>
      <c r="O54" s="36" t="str">
        <f t="shared" si="2"/>
        <v/>
      </c>
    </row>
    <row r="55" spans="2:15" ht="14.4" x14ac:dyDescent="0.3">
      <c r="B55" s="5">
        <f>B23</f>
        <v>0</v>
      </c>
      <c r="D55" s="7" t="str">
        <f t="shared" si="3"/>
        <v>KGM014</v>
      </c>
      <c r="E55" s="5" t="s">
        <v>55</v>
      </c>
      <c r="F55" s="5"/>
      <c r="G55" s="29">
        <f>G23</f>
        <v>0</v>
      </c>
      <c r="H55" s="5">
        <f>VLOOKUP(E55,'Default waarden'!B:E,4,0)</f>
        <v>0.01</v>
      </c>
      <c r="I55" s="4">
        <v>1</v>
      </c>
      <c r="J55" s="55" t="s">
        <v>124</v>
      </c>
      <c r="K55" s="8" t="s">
        <v>71</v>
      </c>
      <c r="M55" s="44" t="str">
        <f t="shared" si="5"/>
        <v/>
      </c>
      <c r="N55" s="36" t="str">
        <f t="shared" si="4"/>
        <v/>
      </c>
      <c r="O55" s="36" t="str">
        <f t="shared" si="2"/>
        <v/>
      </c>
    </row>
    <row r="56" spans="2:15" ht="14.4" thickBot="1" x14ac:dyDescent="0.35">
      <c r="B56" s="4"/>
      <c r="D56" s="9" t="str">
        <f t="shared" si="3"/>
        <v>KGM014</v>
      </c>
      <c r="E56" s="10" t="s">
        <v>56</v>
      </c>
      <c r="F56" s="23"/>
      <c r="G56" s="42"/>
      <c r="H56" s="10"/>
      <c r="I56" s="10"/>
      <c r="J56" s="56"/>
      <c r="K56" s="12" t="s">
        <v>92</v>
      </c>
      <c r="M56" s="44" t="str">
        <f t="shared" si="5"/>
        <v/>
      </c>
      <c r="N56" s="37" t="str">
        <f>IF(F56=0,"",IF(F56&lt;&gt;"",CONCATENATE(D56,";",E56,";",F56,";",G56,";",H56,";",I56),""))</f>
        <v/>
      </c>
      <c r="O56" s="37" t="str">
        <f t="shared" si="2"/>
        <v/>
      </c>
    </row>
  </sheetData>
  <mergeCells count="5">
    <mergeCell ref="E3:F3"/>
    <mergeCell ref="E4:F4"/>
    <mergeCell ref="G3:H3"/>
    <mergeCell ref="G2:H2"/>
    <mergeCell ref="O2:O4"/>
  </mergeCells>
  <pageMargins left="0.7" right="0.7" top="0.75" bottom="0.75" header="0.3" footer="0.3"/>
  <pageSetup paperSize="8" scale="91" orientation="landscape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'Default waarden'!$I$2:$I$5</xm:f>
          </x14:formula1>
          <xm:sqref>F30</xm:sqref>
        </x14:dataValidation>
        <x14:dataValidation type="list" allowBlank="1" showInputMessage="1" showErrorMessage="1">
          <x14:formula1>
            <xm:f>'Default waarden'!$I$3:$I$5</xm:f>
          </x14:formula1>
          <xm:sqref>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/>
  </sheetViews>
  <sheetFormatPr defaultColWidth="9.109375" defaultRowHeight="13.8" x14ac:dyDescent="0.3"/>
  <cols>
    <col min="1" max="1" width="15.5546875" style="2" bestFit="1" customWidth="1"/>
    <col min="2" max="2" width="29.33203125" style="2" bestFit="1" customWidth="1"/>
    <col min="3" max="3" width="22.44140625" style="2" bestFit="1" customWidth="1"/>
    <col min="4" max="4" width="17.88671875" style="2" bestFit="1" customWidth="1"/>
    <col min="5" max="5" width="31.5546875" style="2" bestFit="1" customWidth="1"/>
    <col min="6" max="6" width="8.6640625" style="2" bestFit="1" customWidth="1"/>
    <col min="7" max="8" width="9.109375" style="2"/>
    <col min="9" max="9" width="17.88671875" style="2" bestFit="1" customWidth="1"/>
    <col min="10" max="16384" width="9.109375" style="2"/>
  </cols>
  <sheetData>
    <row r="1" spans="1:9" ht="27.6" x14ac:dyDescent="0.3">
      <c r="A1" s="2" t="s">
        <v>3</v>
      </c>
      <c r="B1" s="2" t="s">
        <v>4</v>
      </c>
      <c r="C1" s="2" t="s">
        <v>93</v>
      </c>
      <c r="D1" s="2" t="s">
        <v>5</v>
      </c>
      <c r="E1" s="2" t="s">
        <v>6</v>
      </c>
      <c r="F1" s="2" t="s">
        <v>7</v>
      </c>
      <c r="I1" s="33" t="s">
        <v>105</v>
      </c>
    </row>
    <row r="2" spans="1:9" x14ac:dyDescent="0.3">
      <c r="A2" s="2" t="s">
        <v>94</v>
      </c>
      <c r="B2" s="2" t="s">
        <v>8</v>
      </c>
      <c r="D2" s="2">
        <v>170</v>
      </c>
      <c r="E2" s="2">
        <v>0</v>
      </c>
      <c r="F2" s="2">
        <v>0</v>
      </c>
      <c r="I2" s="31"/>
    </row>
    <row r="3" spans="1:9" x14ac:dyDescent="0.3">
      <c r="A3" s="2" t="s">
        <v>94</v>
      </c>
      <c r="B3" s="2" t="s">
        <v>9</v>
      </c>
      <c r="D3" s="2">
        <v>1.55</v>
      </c>
      <c r="E3" s="2">
        <v>0.05</v>
      </c>
      <c r="F3" s="2">
        <v>1</v>
      </c>
      <c r="I3" s="31" t="s">
        <v>103</v>
      </c>
    </row>
    <row r="4" spans="1:9" x14ac:dyDescent="0.3">
      <c r="A4" s="2" t="s">
        <v>94</v>
      </c>
      <c r="B4" s="2" t="s">
        <v>10</v>
      </c>
      <c r="D4" s="2">
        <v>9.5</v>
      </c>
      <c r="E4" s="2">
        <v>0.05</v>
      </c>
      <c r="F4" s="2">
        <v>1</v>
      </c>
      <c r="I4" s="31" t="s">
        <v>95</v>
      </c>
    </row>
    <row r="5" spans="1:9" ht="14.4" thickBot="1" x14ac:dyDescent="0.35">
      <c r="A5" s="2" t="s">
        <v>94</v>
      </c>
      <c r="B5" s="2" t="s">
        <v>11</v>
      </c>
      <c r="D5" s="2">
        <v>1</v>
      </c>
      <c r="E5" s="2">
        <v>0.05</v>
      </c>
      <c r="F5" s="2">
        <v>0</v>
      </c>
      <c r="I5" s="32" t="s">
        <v>104</v>
      </c>
    </row>
    <row r="6" spans="1:9" x14ac:dyDescent="0.3">
      <c r="A6" s="2" t="s">
        <v>94</v>
      </c>
      <c r="B6" s="2" t="s">
        <v>12</v>
      </c>
      <c r="D6" s="2">
        <v>9.5</v>
      </c>
      <c r="E6" s="2">
        <v>0.05</v>
      </c>
      <c r="F6" s="2">
        <v>1</v>
      </c>
    </row>
    <row r="7" spans="1:9" x14ac:dyDescent="0.3">
      <c r="A7" s="2" t="s">
        <v>94</v>
      </c>
      <c r="B7" s="2" t="s">
        <v>13</v>
      </c>
      <c r="D7" s="2">
        <v>1</v>
      </c>
      <c r="E7" s="2">
        <v>0</v>
      </c>
      <c r="F7" s="2">
        <v>0</v>
      </c>
    </row>
    <row r="8" spans="1:9" x14ac:dyDescent="0.3">
      <c r="A8" s="2" t="s">
        <v>94</v>
      </c>
      <c r="B8" s="2" t="s">
        <v>14</v>
      </c>
      <c r="D8" s="3">
        <v>100000000</v>
      </c>
      <c r="E8" s="2">
        <v>0.1</v>
      </c>
      <c r="F8" s="2">
        <v>0</v>
      </c>
    </row>
    <row r="9" spans="1:9" x14ac:dyDescent="0.3">
      <c r="A9" s="2" t="s">
        <v>94</v>
      </c>
      <c r="B9" s="2" t="s">
        <v>15</v>
      </c>
      <c r="D9" s="2">
        <v>2</v>
      </c>
      <c r="E9" s="2">
        <v>0.1</v>
      </c>
      <c r="F9" s="2">
        <v>1</v>
      </c>
    </row>
    <row r="10" spans="1:9" x14ac:dyDescent="0.3">
      <c r="A10" s="2" t="s">
        <v>94</v>
      </c>
      <c r="B10" s="2" t="s">
        <v>16</v>
      </c>
      <c r="D10" s="3">
        <v>10000000000</v>
      </c>
      <c r="E10" s="2">
        <v>0.1</v>
      </c>
      <c r="F10" s="2">
        <v>0</v>
      </c>
    </row>
    <row r="11" spans="1:9" x14ac:dyDescent="0.3">
      <c r="A11" s="2" t="s">
        <v>94</v>
      </c>
      <c r="B11" s="2" t="s">
        <v>17</v>
      </c>
      <c r="D11" s="2">
        <v>2</v>
      </c>
      <c r="E11" s="2">
        <v>0.01</v>
      </c>
      <c r="F11" s="2">
        <v>1</v>
      </c>
    </row>
    <row r="12" spans="1:9" x14ac:dyDescent="0.3">
      <c r="A12" s="2" t="s">
        <v>94</v>
      </c>
      <c r="B12" s="2" t="s">
        <v>18</v>
      </c>
      <c r="D12" s="2">
        <v>170</v>
      </c>
      <c r="E12" s="2">
        <v>0</v>
      </c>
      <c r="F12" s="2">
        <v>0</v>
      </c>
    </row>
    <row r="13" spans="1:9" x14ac:dyDescent="0.3">
      <c r="A13" s="2" t="s">
        <v>94</v>
      </c>
      <c r="B13" s="2" t="s">
        <v>19</v>
      </c>
      <c r="D13" s="2">
        <v>9.5</v>
      </c>
      <c r="E13" s="2">
        <v>0.05</v>
      </c>
      <c r="F13" s="2">
        <v>1</v>
      </c>
    </row>
    <row r="14" spans="1:9" x14ac:dyDescent="0.3">
      <c r="A14" s="2" t="s">
        <v>94</v>
      </c>
      <c r="B14" s="2" t="s">
        <v>20</v>
      </c>
      <c r="D14" s="2">
        <v>1.5</v>
      </c>
      <c r="E14" s="2">
        <v>0.05</v>
      </c>
      <c r="F14" s="2">
        <v>1</v>
      </c>
    </row>
    <row r="15" spans="1:9" x14ac:dyDescent="0.3">
      <c r="A15" s="2" t="s">
        <v>94</v>
      </c>
      <c r="B15" s="2" t="s">
        <v>21</v>
      </c>
      <c r="D15" s="2">
        <v>0.5</v>
      </c>
      <c r="E15" s="2">
        <v>0.05</v>
      </c>
      <c r="F15" s="2">
        <v>1</v>
      </c>
    </row>
    <row r="16" spans="1:9" x14ac:dyDescent="0.3">
      <c r="A16" s="2" t="s">
        <v>94</v>
      </c>
      <c r="B16" s="2" t="s">
        <v>22</v>
      </c>
      <c r="D16" s="2">
        <v>-2.75</v>
      </c>
      <c r="E16" s="2">
        <v>0.1</v>
      </c>
      <c r="F16" s="2">
        <v>1</v>
      </c>
    </row>
    <row r="17" spans="1:6" x14ac:dyDescent="0.3">
      <c r="A17" s="2" t="s">
        <v>94</v>
      </c>
      <c r="B17" s="2" t="s">
        <v>23</v>
      </c>
      <c r="D17" s="2">
        <v>3.16</v>
      </c>
      <c r="E17" s="2">
        <v>0.01</v>
      </c>
      <c r="F17" s="2">
        <v>1</v>
      </c>
    </row>
    <row r="18" spans="1:6" x14ac:dyDescent="0.3">
      <c r="A18" s="2" t="s">
        <v>94</v>
      </c>
      <c r="B18" s="2" t="s">
        <v>24</v>
      </c>
      <c r="D18" s="2">
        <v>10</v>
      </c>
      <c r="E18" s="2">
        <v>0.15</v>
      </c>
      <c r="F18" s="2">
        <v>0</v>
      </c>
    </row>
    <row r="19" spans="1:6" x14ac:dyDescent="0.3">
      <c r="A19" s="2" t="s">
        <v>94</v>
      </c>
      <c r="B19" s="2" t="s">
        <v>25</v>
      </c>
      <c r="D19" s="2">
        <v>15</v>
      </c>
      <c r="E19" s="2">
        <v>0.05</v>
      </c>
      <c r="F19" s="2">
        <v>1</v>
      </c>
    </row>
    <row r="20" spans="1:6" x14ac:dyDescent="0.3">
      <c r="A20" s="2" t="s">
        <v>94</v>
      </c>
      <c r="B20" s="2" t="s">
        <v>26</v>
      </c>
      <c r="D20" s="2">
        <v>1</v>
      </c>
      <c r="E20" s="2">
        <v>0</v>
      </c>
      <c r="F20" s="2">
        <v>0</v>
      </c>
    </row>
    <row r="21" spans="1:6" x14ac:dyDescent="0.3">
      <c r="A21" s="2" t="s">
        <v>94</v>
      </c>
      <c r="B21" s="2" t="s">
        <v>27</v>
      </c>
      <c r="D21" s="3">
        <v>3.16E-3</v>
      </c>
      <c r="E21" s="2">
        <v>0</v>
      </c>
      <c r="F21" s="2">
        <v>0</v>
      </c>
    </row>
    <row r="22" spans="1:6" x14ac:dyDescent="0.3">
      <c r="A22" s="2" t="s">
        <v>94</v>
      </c>
      <c r="B22" s="2" t="s">
        <v>28</v>
      </c>
      <c r="D22" s="2">
        <v>1</v>
      </c>
      <c r="E22" s="2">
        <v>0</v>
      </c>
      <c r="F22" s="2">
        <v>0</v>
      </c>
    </row>
    <row r="23" spans="1:6" x14ac:dyDescent="0.3">
      <c r="A23" s="2" t="s">
        <v>94</v>
      </c>
      <c r="B23" s="2" t="s">
        <v>29</v>
      </c>
      <c r="D23" s="2">
        <v>1</v>
      </c>
      <c r="E23" s="2">
        <v>0</v>
      </c>
      <c r="F23" s="2">
        <v>0</v>
      </c>
    </row>
    <row r="24" spans="1:6" x14ac:dyDescent="0.3">
      <c r="A24" s="2" t="s">
        <v>94</v>
      </c>
      <c r="B24" s="2" t="s">
        <v>30</v>
      </c>
      <c r="C24" s="2" t="s">
        <v>95</v>
      </c>
    </row>
    <row r="25" spans="1:6" x14ac:dyDescent="0.3">
      <c r="A25" s="2" t="s">
        <v>94</v>
      </c>
      <c r="B25" s="2" t="s">
        <v>31</v>
      </c>
      <c r="D25" s="2">
        <v>170</v>
      </c>
      <c r="E25" s="2">
        <v>0</v>
      </c>
      <c r="F25" s="2">
        <v>0</v>
      </c>
    </row>
    <row r="26" spans="1:6" x14ac:dyDescent="0.3">
      <c r="A26" s="2" t="s">
        <v>94</v>
      </c>
      <c r="B26" s="2" t="s">
        <v>32</v>
      </c>
      <c r="D26" s="3">
        <v>10000000000</v>
      </c>
      <c r="E26" s="2">
        <v>0.1</v>
      </c>
      <c r="F26" s="2">
        <v>0</v>
      </c>
    </row>
    <row r="27" spans="1:6" x14ac:dyDescent="0.3">
      <c r="A27" s="2" t="s">
        <v>94</v>
      </c>
      <c r="B27" s="2" t="s">
        <v>33</v>
      </c>
      <c r="D27" s="2">
        <v>2</v>
      </c>
      <c r="E27" s="2">
        <v>0.1</v>
      </c>
      <c r="F27" s="2">
        <v>1</v>
      </c>
    </row>
    <row r="28" spans="1:6" x14ac:dyDescent="0.3">
      <c r="A28" s="2" t="s">
        <v>94</v>
      </c>
      <c r="B28" s="2" t="s">
        <v>34</v>
      </c>
      <c r="D28" s="2">
        <v>9.5</v>
      </c>
      <c r="E28" s="2">
        <v>0.05</v>
      </c>
      <c r="F28" s="2">
        <v>1</v>
      </c>
    </row>
    <row r="29" spans="1:6" x14ac:dyDescent="0.3">
      <c r="A29" s="2" t="s">
        <v>94</v>
      </c>
      <c r="B29" s="2" t="s">
        <v>35</v>
      </c>
      <c r="D29" s="2">
        <v>-0.2</v>
      </c>
      <c r="E29" s="2">
        <v>0.1</v>
      </c>
      <c r="F29" s="2">
        <v>1</v>
      </c>
    </row>
    <row r="30" spans="1:6" x14ac:dyDescent="0.3">
      <c r="A30" s="2" t="s">
        <v>94</v>
      </c>
      <c r="B30" s="2" t="s">
        <v>36</v>
      </c>
      <c r="D30" s="2">
        <v>-2.75</v>
      </c>
      <c r="E30" s="2">
        <v>0.1</v>
      </c>
      <c r="F30" s="2">
        <v>1</v>
      </c>
    </row>
    <row r="31" spans="1:6" x14ac:dyDescent="0.3">
      <c r="A31" s="2" t="s">
        <v>94</v>
      </c>
      <c r="B31" s="2" t="s">
        <v>37</v>
      </c>
      <c r="D31" s="2">
        <v>9</v>
      </c>
      <c r="E31" s="2">
        <v>0.15</v>
      </c>
      <c r="F31" s="2">
        <v>0</v>
      </c>
    </row>
    <row r="32" spans="1:6" x14ac:dyDescent="0.3">
      <c r="A32" s="2" t="s">
        <v>94</v>
      </c>
      <c r="B32" s="2" t="s">
        <v>38</v>
      </c>
      <c r="D32" s="2">
        <v>15</v>
      </c>
      <c r="E32" s="2">
        <v>0.05</v>
      </c>
      <c r="F32" s="2">
        <v>1</v>
      </c>
    </row>
    <row r="33" spans="1:6" x14ac:dyDescent="0.3">
      <c r="A33" s="2" t="s">
        <v>94</v>
      </c>
      <c r="B33" s="2" t="s">
        <v>39</v>
      </c>
      <c r="D33" s="2">
        <v>85</v>
      </c>
      <c r="E33" s="2">
        <v>0.25</v>
      </c>
      <c r="F33" s="2">
        <v>0</v>
      </c>
    </row>
    <row r="34" spans="1:6" x14ac:dyDescent="0.3">
      <c r="A34" s="2" t="s">
        <v>94</v>
      </c>
      <c r="B34" s="2" t="s">
        <v>40</v>
      </c>
      <c r="D34" s="2">
        <v>2000</v>
      </c>
      <c r="E34" s="2">
        <v>0.1</v>
      </c>
      <c r="F34" s="2">
        <v>0</v>
      </c>
    </row>
    <row r="35" spans="1:6" x14ac:dyDescent="0.3">
      <c r="A35" s="2" t="s">
        <v>94</v>
      </c>
      <c r="B35" s="2" t="s">
        <v>41</v>
      </c>
      <c r="D35" s="2">
        <v>100</v>
      </c>
      <c r="E35" s="2">
        <v>0</v>
      </c>
      <c r="F35" s="2">
        <v>1</v>
      </c>
    </row>
    <row r="36" spans="1:6" x14ac:dyDescent="0.3">
      <c r="A36" s="2" t="s">
        <v>94</v>
      </c>
      <c r="B36" s="2" t="s">
        <v>42</v>
      </c>
      <c r="D36" s="2">
        <v>-0.2</v>
      </c>
      <c r="E36" s="2">
        <v>0.1</v>
      </c>
      <c r="F36" s="2">
        <v>1</v>
      </c>
    </row>
    <row r="37" spans="1:6" x14ac:dyDescent="0.3">
      <c r="A37" s="2" t="s">
        <v>94</v>
      </c>
      <c r="B37" s="2" t="s">
        <v>43</v>
      </c>
      <c r="D37" s="2">
        <v>-0.5</v>
      </c>
      <c r="E37" s="2">
        <v>0</v>
      </c>
      <c r="F37" s="2">
        <v>0</v>
      </c>
    </row>
    <row r="38" spans="1:6" x14ac:dyDescent="0.3">
      <c r="A38" s="2" t="s">
        <v>94</v>
      </c>
      <c r="B38" s="2" t="s">
        <v>44</v>
      </c>
      <c r="D38" s="2">
        <v>1.55</v>
      </c>
      <c r="E38" s="2">
        <v>0.05</v>
      </c>
      <c r="F38" s="2">
        <v>1</v>
      </c>
    </row>
    <row r="39" spans="1:6" x14ac:dyDescent="0.3">
      <c r="A39" s="2" t="s">
        <v>94</v>
      </c>
      <c r="B39" s="2" t="s">
        <v>45</v>
      </c>
      <c r="D39" s="2">
        <v>0</v>
      </c>
      <c r="E39" s="2">
        <v>0</v>
      </c>
      <c r="F39" s="2">
        <v>0</v>
      </c>
    </row>
    <row r="40" spans="1:6" x14ac:dyDescent="0.3">
      <c r="A40" s="2" t="s">
        <v>94</v>
      </c>
      <c r="B40" s="2" t="s">
        <v>46</v>
      </c>
      <c r="D40" s="2">
        <v>1</v>
      </c>
      <c r="E40" s="2">
        <v>0</v>
      </c>
      <c r="F40" s="2">
        <v>0</v>
      </c>
    </row>
    <row r="41" spans="1:6" x14ac:dyDescent="0.3">
      <c r="A41" s="2" t="s">
        <v>94</v>
      </c>
      <c r="B41" s="2" t="s">
        <v>47</v>
      </c>
      <c r="D41" s="2">
        <v>10</v>
      </c>
      <c r="E41" s="2">
        <v>0.3</v>
      </c>
      <c r="F41" s="2">
        <v>0</v>
      </c>
    </row>
    <row r="42" spans="1:6" x14ac:dyDescent="0.3">
      <c r="A42" s="2" t="s">
        <v>94</v>
      </c>
      <c r="B42" s="2" t="s">
        <v>48</v>
      </c>
      <c r="D42" s="2">
        <v>1</v>
      </c>
      <c r="E42" s="2">
        <v>0.2</v>
      </c>
      <c r="F42" s="2">
        <v>0</v>
      </c>
    </row>
    <row r="43" spans="1:6" x14ac:dyDescent="0.3">
      <c r="A43" s="2" t="s">
        <v>94</v>
      </c>
      <c r="B43" s="2" t="s">
        <v>49</v>
      </c>
      <c r="D43" s="2">
        <v>0.5</v>
      </c>
      <c r="E43" s="2">
        <v>0.5</v>
      </c>
      <c r="F43" s="2">
        <v>0</v>
      </c>
    </row>
    <row r="44" spans="1:6" x14ac:dyDescent="0.3">
      <c r="A44" s="2" t="s">
        <v>94</v>
      </c>
      <c r="B44" s="2" t="s">
        <v>50</v>
      </c>
      <c r="D44" s="2">
        <v>1</v>
      </c>
      <c r="E44" s="2">
        <v>0</v>
      </c>
      <c r="F44" s="2">
        <v>0</v>
      </c>
    </row>
    <row r="45" spans="1:6" x14ac:dyDescent="0.3">
      <c r="A45" s="2" t="s">
        <v>94</v>
      </c>
      <c r="B45" s="2" t="s">
        <v>51</v>
      </c>
      <c r="D45" s="3">
        <v>9.9999999999999995E-21</v>
      </c>
      <c r="E45" s="2">
        <v>0</v>
      </c>
      <c r="F45" s="2">
        <v>0</v>
      </c>
    </row>
    <row r="46" spans="1:6" x14ac:dyDescent="0.3">
      <c r="A46" s="2" t="s">
        <v>94</v>
      </c>
      <c r="B46" s="2" t="s">
        <v>52</v>
      </c>
      <c r="D46" s="2">
        <v>1</v>
      </c>
      <c r="E46" s="2">
        <v>0.2</v>
      </c>
      <c r="F46" s="2">
        <v>0</v>
      </c>
    </row>
    <row r="47" spans="1:6" x14ac:dyDescent="0.3">
      <c r="A47" s="2" t="s">
        <v>94</v>
      </c>
      <c r="B47" s="2" t="s">
        <v>53</v>
      </c>
      <c r="D47" s="3">
        <v>1000000</v>
      </c>
      <c r="E47" s="2">
        <v>0.1</v>
      </c>
      <c r="F47" s="2">
        <v>0</v>
      </c>
    </row>
    <row r="48" spans="1:6" x14ac:dyDescent="0.3">
      <c r="A48" s="2" t="s">
        <v>94</v>
      </c>
      <c r="B48" s="2" t="s">
        <v>54</v>
      </c>
      <c r="D48" s="3">
        <v>1000000</v>
      </c>
      <c r="E48" s="2">
        <v>0.1</v>
      </c>
      <c r="F48" s="2">
        <v>0</v>
      </c>
    </row>
    <row r="49" spans="1:6" x14ac:dyDescent="0.3">
      <c r="A49" s="2" t="s">
        <v>94</v>
      </c>
      <c r="B49" s="2" t="s">
        <v>55</v>
      </c>
      <c r="D49" s="2">
        <v>8.5</v>
      </c>
      <c r="E49" s="2">
        <v>0.01</v>
      </c>
      <c r="F49" s="2">
        <v>1</v>
      </c>
    </row>
    <row r="50" spans="1:6" x14ac:dyDescent="0.3">
      <c r="A50" s="2" t="s">
        <v>94</v>
      </c>
      <c r="B50" s="2" t="s">
        <v>56</v>
      </c>
      <c r="C50" s="2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1e</vt:lpstr>
      <vt:lpstr>Default waarden</vt:lpstr>
      <vt:lpstr>'1e'!Afdrukbereik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2018-02-05T19:34:51Z</dcterms:modified>
</cp:coreProperties>
</file>