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ei Wang\Downloads\source_code\memory_estimation\"/>
    </mc:Choice>
  </mc:AlternateContent>
  <xr:revisionPtr revIDLastSave="0" documentId="13_ncr:1_{FC4E8EAE-7F3A-41B8-BAB0-E6646DC3BA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naryNet" sheetId="1" r:id="rId1"/>
    <sheet name="ResNetE-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2" l="1"/>
  <c r="M53" i="2"/>
  <c r="M52" i="2"/>
  <c r="M50" i="2"/>
  <c r="M49" i="2"/>
  <c r="M48" i="2"/>
  <c r="AF54" i="2"/>
  <c r="AD54" i="2"/>
  <c r="AB54" i="2"/>
  <c r="X54" i="2"/>
  <c r="V54" i="2"/>
  <c r="T54" i="2"/>
  <c r="P54" i="2"/>
  <c r="N54" i="2"/>
  <c r="L54" i="2"/>
  <c r="J54" i="2"/>
  <c r="F54" i="2"/>
  <c r="E54" i="2"/>
  <c r="D54" i="2"/>
  <c r="C54" i="2"/>
  <c r="G54" i="2" s="1"/>
  <c r="AF53" i="2"/>
  <c r="AD53" i="2"/>
  <c r="AB53" i="2"/>
  <c r="Z53" i="2"/>
  <c r="X53" i="2"/>
  <c r="V53" i="2"/>
  <c r="T53" i="2"/>
  <c r="P53" i="2"/>
  <c r="N53" i="2"/>
  <c r="L53" i="2"/>
  <c r="J53" i="2"/>
  <c r="F53" i="2"/>
  <c r="D53" i="2"/>
  <c r="AF52" i="2"/>
  <c r="AD52" i="2"/>
  <c r="AB52" i="2"/>
  <c r="Z52" i="2"/>
  <c r="Z54" i="2" s="1"/>
  <c r="X52" i="2"/>
  <c r="V52" i="2"/>
  <c r="T52" i="2"/>
  <c r="P52" i="2"/>
  <c r="N52" i="2"/>
  <c r="L52" i="2"/>
  <c r="J52" i="2"/>
  <c r="F52" i="2"/>
  <c r="E52" i="2"/>
  <c r="D52" i="2"/>
  <c r="AF50" i="2"/>
  <c r="AD50" i="2"/>
  <c r="Z50" i="2"/>
  <c r="X50" i="2"/>
  <c r="T50" i="2"/>
  <c r="L50" i="2"/>
  <c r="J50" i="2"/>
  <c r="D50" i="2"/>
  <c r="AF49" i="2"/>
  <c r="AD49" i="2"/>
  <c r="Z49" i="2"/>
  <c r="X49" i="2"/>
  <c r="V49" i="2"/>
  <c r="V50" i="2" s="1"/>
  <c r="T49" i="2"/>
  <c r="N49" i="2"/>
  <c r="L49" i="2"/>
  <c r="J49" i="2"/>
  <c r="F49" i="2"/>
  <c r="F50" i="2" s="1"/>
  <c r="D49" i="2"/>
  <c r="E48" i="2"/>
  <c r="E49" i="2" s="1"/>
  <c r="S24" i="2"/>
  <c r="R24" i="2"/>
  <c r="L24" i="2"/>
  <c r="K24" i="2"/>
  <c r="M24" i="2" s="1"/>
  <c r="G24" i="2"/>
  <c r="R23" i="2"/>
  <c r="S23" i="2" s="1"/>
  <c r="M23" i="2"/>
  <c r="L23" i="2"/>
  <c r="K23" i="2"/>
  <c r="G23" i="2"/>
  <c r="S22" i="2"/>
  <c r="R22" i="2"/>
  <c r="L22" i="2"/>
  <c r="K22" i="2"/>
  <c r="M22" i="2" s="1"/>
  <c r="G22" i="2"/>
  <c r="R21" i="2"/>
  <c r="S21" i="2" s="1"/>
  <c r="M21" i="2"/>
  <c r="L21" i="2"/>
  <c r="K21" i="2"/>
  <c r="G21" i="2"/>
  <c r="S20" i="2"/>
  <c r="R20" i="2"/>
  <c r="L20" i="2"/>
  <c r="K20" i="2"/>
  <c r="M20" i="2" s="1"/>
  <c r="G20" i="2"/>
  <c r="R19" i="2"/>
  <c r="S19" i="2" s="1"/>
  <c r="M19" i="2"/>
  <c r="L19" i="2"/>
  <c r="K19" i="2"/>
  <c r="G19" i="2"/>
  <c r="K48" i="2" s="1"/>
  <c r="S18" i="2"/>
  <c r="R18" i="2"/>
  <c r="L18" i="2"/>
  <c r="K18" i="2"/>
  <c r="M18" i="2" s="1"/>
  <c r="G18" i="2"/>
  <c r="R17" i="2"/>
  <c r="S17" i="2" s="1"/>
  <c r="M17" i="2"/>
  <c r="L17" i="2"/>
  <c r="K17" i="2"/>
  <c r="G17" i="2"/>
  <c r="S16" i="2"/>
  <c r="R16" i="2"/>
  <c r="L16" i="2"/>
  <c r="K16" i="2"/>
  <c r="M16" i="2" s="1"/>
  <c r="G16" i="2"/>
  <c r="R15" i="2"/>
  <c r="S15" i="2" s="1"/>
  <c r="M15" i="2"/>
  <c r="L15" i="2"/>
  <c r="K15" i="2"/>
  <c r="G15" i="2"/>
  <c r="S14" i="2"/>
  <c r="R14" i="2"/>
  <c r="L14" i="2"/>
  <c r="K14" i="2"/>
  <c r="M14" i="2" s="1"/>
  <c r="G14" i="2"/>
  <c r="R13" i="2"/>
  <c r="S13" i="2" s="1"/>
  <c r="M13" i="2"/>
  <c r="L13" i="2"/>
  <c r="K13" i="2"/>
  <c r="G13" i="2"/>
  <c r="S12" i="2"/>
  <c r="R12" i="2"/>
  <c r="L12" i="2"/>
  <c r="K12" i="2"/>
  <c r="M12" i="2" s="1"/>
  <c r="G12" i="2"/>
  <c r="R11" i="2"/>
  <c r="S11" i="2" s="1"/>
  <c r="M11" i="2"/>
  <c r="L11" i="2"/>
  <c r="K11" i="2"/>
  <c r="G11" i="2"/>
  <c r="S10" i="2"/>
  <c r="R10" i="2"/>
  <c r="L10" i="2"/>
  <c r="K10" i="2"/>
  <c r="M10" i="2" s="1"/>
  <c r="G10" i="2"/>
  <c r="R9" i="2"/>
  <c r="S9" i="2" s="1"/>
  <c r="M9" i="2"/>
  <c r="L9" i="2"/>
  <c r="K9" i="2"/>
  <c r="G9" i="2"/>
  <c r="S8" i="2"/>
  <c r="R8" i="2"/>
  <c r="L8" i="2"/>
  <c r="K8" i="2"/>
  <c r="M8" i="2" s="1"/>
  <c r="G8" i="2"/>
  <c r="R7" i="2"/>
  <c r="S7" i="2" s="1"/>
  <c r="AC48" i="2" s="1"/>
  <c r="M7" i="2"/>
  <c r="L7" i="2"/>
  <c r="K7" i="2"/>
  <c r="G7" i="2"/>
  <c r="I48" i="2" s="1"/>
  <c r="S6" i="2"/>
  <c r="R6" i="2"/>
  <c r="L6" i="2"/>
  <c r="K6" i="2"/>
  <c r="M6" i="2" s="1"/>
  <c r="AA48" i="2" s="1"/>
  <c r="G6" i="2"/>
  <c r="R5" i="2"/>
  <c r="S5" i="2" s="1"/>
  <c r="U48" i="2" s="1"/>
  <c r="M5" i="2"/>
  <c r="S48" i="2" s="1"/>
  <c r="L5" i="2"/>
  <c r="K5" i="2"/>
  <c r="G5" i="2"/>
  <c r="C48" i="2" s="1"/>
  <c r="S4" i="2"/>
  <c r="R4" i="2"/>
  <c r="L4" i="2"/>
  <c r="K4" i="2"/>
  <c r="M4" i="2" s="1"/>
  <c r="G4" i="2"/>
  <c r="T28" i="1"/>
  <c r="N28" i="1"/>
  <c r="L28" i="1"/>
  <c r="F28" i="1"/>
  <c r="E28" i="1"/>
  <c r="D28" i="1"/>
  <c r="C28" i="1"/>
  <c r="G28" i="1" s="1"/>
  <c r="T27" i="1"/>
  <c r="N27" i="1"/>
  <c r="L27" i="1"/>
  <c r="F27" i="1"/>
  <c r="E27" i="1"/>
  <c r="D27" i="1"/>
  <c r="T26" i="1"/>
  <c r="N26" i="1"/>
  <c r="L26" i="1"/>
  <c r="F26" i="1"/>
  <c r="E26" i="1"/>
  <c r="D26" i="1"/>
  <c r="V24" i="1"/>
  <c r="R24" i="1"/>
  <c r="D24" i="1"/>
  <c r="V23" i="1"/>
  <c r="R23" i="1"/>
  <c r="L23" i="1"/>
  <c r="J23" i="1"/>
  <c r="J24" i="1" s="1"/>
  <c r="F23" i="1"/>
  <c r="F24" i="1" s="1"/>
  <c r="D23" i="1"/>
  <c r="E22" i="1"/>
  <c r="E23" i="1" s="1"/>
  <c r="E24" i="1" s="1"/>
  <c r="L13" i="1"/>
  <c r="M13" i="1" s="1"/>
  <c r="M12" i="1"/>
  <c r="L12" i="1"/>
  <c r="K12" i="1"/>
  <c r="G12" i="1"/>
  <c r="M11" i="1"/>
  <c r="L11" i="1"/>
  <c r="K11" i="1"/>
  <c r="G11" i="1"/>
  <c r="L10" i="1"/>
  <c r="E10" i="1"/>
  <c r="K10" i="1" s="1"/>
  <c r="M10" i="1" s="1"/>
  <c r="L9" i="1"/>
  <c r="K9" i="1"/>
  <c r="M9" i="1" s="1"/>
  <c r="G9" i="1"/>
  <c r="L8" i="1"/>
  <c r="K8" i="1"/>
  <c r="M8" i="1" s="1"/>
  <c r="G8" i="1"/>
  <c r="L7" i="1"/>
  <c r="K7" i="1"/>
  <c r="M7" i="1" s="1"/>
  <c r="G7" i="1"/>
  <c r="L6" i="1"/>
  <c r="K6" i="1"/>
  <c r="M6" i="1" s="1"/>
  <c r="G6" i="1"/>
  <c r="L5" i="1"/>
  <c r="K5" i="1"/>
  <c r="M5" i="1" s="1"/>
  <c r="G5" i="1"/>
  <c r="L4" i="1"/>
  <c r="K4" i="1"/>
  <c r="M4" i="1" s="1"/>
  <c r="G4" i="1"/>
  <c r="I54" i="2" l="1"/>
  <c r="I52" i="2"/>
  <c r="Q48" i="2"/>
  <c r="I49" i="2"/>
  <c r="I53" i="2"/>
  <c r="K49" i="2"/>
  <c r="K53" i="2"/>
  <c r="K50" i="2"/>
  <c r="K54" i="2"/>
  <c r="K52" i="2"/>
  <c r="AC53" i="2"/>
  <c r="AC49" i="2"/>
  <c r="AC50" i="2" s="1"/>
  <c r="AC54" i="2"/>
  <c r="AC52" i="2"/>
  <c r="S54" i="2"/>
  <c r="S52" i="2"/>
  <c r="S50" i="2"/>
  <c r="S53" i="2"/>
  <c r="S49" i="2"/>
  <c r="AA50" i="2"/>
  <c r="AA49" i="2"/>
  <c r="G48" i="2"/>
  <c r="C52" i="2"/>
  <c r="G52" i="2" s="1"/>
  <c r="C49" i="2"/>
  <c r="U53" i="2"/>
  <c r="U49" i="2"/>
  <c r="U50" i="2" s="1"/>
  <c r="U54" i="2"/>
  <c r="U52" i="2"/>
  <c r="W48" i="2"/>
  <c r="AG48" i="2" s="1"/>
  <c r="G50" i="2"/>
  <c r="AE48" i="2"/>
  <c r="AA54" i="2"/>
  <c r="AA52" i="2"/>
  <c r="Y48" i="2"/>
  <c r="AA53" i="2"/>
  <c r="E50" i="2"/>
  <c r="E53" i="2"/>
  <c r="G24" i="1"/>
  <c r="U22" i="1"/>
  <c r="S26" i="1"/>
  <c r="S22" i="1"/>
  <c r="S28" i="1"/>
  <c r="Q22" i="1"/>
  <c r="S27" i="1"/>
  <c r="G10" i="1"/>
  <c r="K28" i="1" s="1"/>
  <c r="K27" i="1"/>
  <c r="AI48" i="2" l="1"/>
  <c r="O49" i="2"/>
  <c r="I50" i="2"/>
  <c r="Q49" i="2"/>
  <c r="W54" i="2"/>
  <c r="AG54" i="2" s="1"/>
  <c r="W52" i="2"/>
  <c r="W50" i="2"/>
  <c r="AG50" i="2" s="1"/>
  <c r="W53" i="2"/>
  <c r="AG53" i="2" s="1"/>
  <c r="W49" i="2"/>
  <c r="AE54" i="2"/>
  <c r="AE52" i="2"/>
  <c r="AE53" i="2"/>
  <c r="AE50" i="2"/>
  <c r="AE49" i="2"/>
  <c r="C53" i="2"/>
  <c r="G53" i="2" s="1"/>
  <c r="G49" i="2"/>
  <c r="O53" i="2"/>
  <c r="Q52" i="2"/>
  <c r="AI52" i="2" s="1"/>
  <c r="Y53" i="2"/>
  <c r="Y49" i="2"/>
  <c r="Y54" i="2"/>
  <c r="Y52" i="2"/>
  <c r="Y50" i="2"/>
  <c r="AG49" i="2"/>
  <c r="AG52" i="2"/>
  <c r="Q54" i="2"/>
  <c r="I28" i="1"/>
  <c r="O28" i="1" s="1"/>
  <c r="I27" i="1"/>
  <c r="M27" i="1"/>
  <c r="Q27" i="1"/>
  <c r="W27" i="1" s="1"/>
  <c r="Q26" i="1"/>
  <c r="Q23" i="1"/>
  <c r="Q28" i="1"/>
  <c r="W28" i="1" s="1"/>
  <c r="W22" i="1"/>
  <c r="U28" i="1"/>
  <c r="U27" i="1"/>
  <c r="U26" i="1"/>
  <c r="U23" i="1"/>
  <c r="U24" i="1" s="1"/>
  <c r="C22" i="1"/>
  <c r="K26" i="1"/>
  <c r="I26" i="1"/>
  <c r="O26" i="1" s="1"/>
  <c r="S23" i="1"/>
  <c r="S24" i="1"/>
  <c r="I22" i="1"/>
  <c r="AI49" i="2" l="1"/>
  <c r="AI54" i="2"/>
  <c r="Q53" i="2"/>
  <c r="AI53" i="2" s="1"/>
  <c r="AJ53" i="2" s="1"/>
  <c r="Q50" i="2"/>
  <c r="AI50" i="2" s="1"/>
  <c r="AJ52" i="2"/>
  <c r="I23" i="1"/>
  <c r="K22" i="1"/>
  <c r="O22" i="1"/>
  <c r="W23" i="1"/>
  <c r="Q24" i="1"/>
  <c r="W24" i="1" s="1"/>
  <c r="O27" i="1"/>
  <c r="C26" i="1"/>
  <c r="G26" i="1" s="1"/>
  <c r="Z26" i="1" s="1"/>
  <c r="C23" i="1"/>
  <c r="G22" i="1"/>
  <c r="Z22" i="1" s="1"/>
  <c r="AB26" i="1" s="1"/>
  <c r="W26" i="1"/>
  <c r="Z28" i="1"/>
  <c r="AJ54" i="2" l="1"/>
  <c r="K23" i="1"/>
  <c r="M23" i="1" s="1"/>
  <c r="I24" i="1"/>
  <c r="O23" i="1"/>
  <c r="G23" i="1"/>
  <c r="Z23" i="1" s="1"/>
  <c r="AB27" i="1" s="1"/>
  <c r="C27" i="1"/>
  <c r="G27" i="1" s="1"/>
  <c r="Z27" i="1" s="1"/>
  <c r="O24" i="1" l="1"/>
  <c r="Z24" i="1" s="1"/>
  <c r="AB28" i="1" s="1"/>
  <c r="K24" i="1"/>
</calcChain>
</file>

<file path=xl/sharedStrings.xml><?xml version="1.0" encoding="utf-8"?>
<sst xmlns="http://schemas.openxmlformats.org/spreadsheetml/2006/main" count="174" uniqueCount="75">
  <si>
    <t>batch size</t>
  </si>
  <si>
    <t>momentum precision</t>
  </si>
  <si>
    <t>k</t>
  </si>
  <si>
    <t>m</t>
  </si>
  <si>
    <t>n</t>
  </si>
  <si>
    <t>w</t>
  </si>
  <si>
    <t>x</t>
  </si>
  <si>
    <t>y</t>
  </si>
  <si>
    <t>b</t>
  </si>
  <si>
    <t>act_in</t>
  </si>
  <si>
    <t>conv1</t>
  </si>
  <si>
    <t>conv2</t>
  </si>
  <si>
    <t>conv3</t>
  </si>
  <si>
    <t>conv4</t>
  </si>
  <si>
    <t>conv5</t>
  </si>
  <si>
    <t>conv6</t>
  </si>
  <si>
    <t>fc1</t>
  </si>
  <si>
    <t>fc2</t>
  </si>
  <si>
    <t>fc3</t>
  </si>
  <si>
    <t>output</t>
  </si>
  <si>
    <t>Model Memory</t>
  </si>
  <si>
    <t>Optimiser Memory</t>
  </si>
  <si>
    <t>Activation Memory</t>
  </si>
  <si>
    <t>weight</t>
  </si>
  <si>
    <t>bias</t>
  </si>
  <si>
    <t>Total (MB)</t>
  </si>
  <si>
    <t>weight gradient</t>
  </si>
  <si>
    <t>momentum 1</t>
  </si>
  <si>
    <t>momentum2</t>
  </si>
  <si>
    <t>activation</t>
  </si>
  <si>
    <t>activation gradient 1</t>
  </si>
  <si>
    <t>activation gradient 2</t>
  </si>
  <si>
    <t>Overall Total (MB)</t>
  </si>
  <si>
    <t>Savings</t>
  </si>
  <si>
    <t>Method</t>
  </si>
  <si>
    <t>Optimiser</t>
  </si>
  <si>
    <t>#</t>
  </si>
  <si>
    <t>precision</t>
  </si>
  <si>
    <t>BNN</t>
  </si>
  <si>
    <t>SGD+momentum</t>
  </si>
  <si>
    <t>1x</t>
  </si>
  <si>
    <t>ADAM</t>
  </si>
  <si>
    <t>Bop</t>
  </si>
  <si>
    <t>Ours</t>
  </si>
  <si>
    <t>FP16 or FP32</t>
  </si>
  <si>
    <t>Binary \partial W?</t>
  </si>
  <si>
    <t>PO2 \partial Y?</t>
  </si>
  <si>
    <t>BN trick?</t>
  </si>
  <si>
    <t>act_out</t>
  </si>
  <si>
    <t>bconv1</t>
  </si>
  <si>
    <t>bconv2</t>
  </si>
  <si>
    <t>bconv3</t>
  </si>
  <si>
    <t>bconv4</t>
  </si>
  <si>
    <t>bconv5</t>
  </si>
  <si>
    <t>bconv6</t>
  </si>
  <si>
    <t>bconv7</t>
  </si>
  <si>
    <t>bconv8</t>
  </si>
  <si>
    <t>conv9</t>
  </si>
  <si>
    <t>bconv9</t>
  </si>
  <si>
    <t>bconv10</t>
  </si>
  <si>
    <t>bconv11</t>
  </si>
  <si>
    <t>bconv12</t>
  </si>
  <si>
    <t>conv13</t>
  </si>
  <si>
    <t>bconv13</t>
  </si>
  <si>
    <t>bconv14</t>
  </si>
  <si>
    <t>bconv15</t>
  </si>
  <si>
    <t>bconv16</t>
  </si>
  <si>
    <t>b weight gradient</t>
  </si>
  <si>
    <t>binary activation in</t>
  </si>
  <si>
    <t>binary activation out</t>
  </si>
  <si>
    <t>non-binary activations</t>
  </si>
  <si>
    <t>first/last layer activations</t>
  </si>
  <si>
    <t>activation gradient in</t>
  </si>
  <si>
    <t>po2 activation gradient out</t>
  </si>
  <si>
    <t>activation gradient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</si>
</sst>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/>
  </sheetViews>
  <sheetFormatPr defaultColWidth="8.85546875" defaultRowHeight="15" x14ac:dyDescent="0.25"/>
  <cols>
    <col min="7" max="7" width="10" bestFit="1" customWidth="1"/>
    <col min="17" max="17" width="10" bestFit="1" customWidth="1"/>
    <col min="19" max="19" width="10" bestFit="1" customWidth="1"/>
    <col min="21" max="21" width="10" bestFit="1" customWidth="1"/>
  </cols>
  <sheetData>
    <row r="1" spans="3:13" x14ac:dyDescent="0.25">
      <c r="L1" s="1" t="s">
        <v>0</v>
      </c>
      <c r="M1" s="1" t="s">
        <v>1</v>
      </c>
    </row>
    <row r="2" spans="3:13" x14ac:dyDescent="0.25">
      <c r="L2" s="1">
        <v>100</v>
      </c>
      <c r="M2" s="1">
        <v>16</v>
      </c>
    </row>
    <row r="3" spans="3:13" x14ac:dyDescent="0.25"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  <c r="K3" t="s">
        <v>3</v>
      </c>
      <c r="L3" t="s">
        <v>8</v>
      </c>
      <c r="M3" t="s">
        <v>9</v>
      </c>
    </row>
    <row r="4" spans="3:13" x14ac:dyDescent="0.25">
      <c r="C4" t="s">
        <v>10</v>
      </c>
      <c r="D4">
        <v>3</v>
      </c>
      <c r="E4">
        <v>3</v>
      </c>
      <c r="F4">
        <v>128</v>
      </c>
      <c r="G4">
        <f>D4*D4*E4*F4</f>
        <v>3456</v>
      </c>
      <c r="I4">
        <v>32</v>
      </c>
      <c r="J4">
        <v>32</v>
      </c>
      <c r="K4">
        <f>E4</f>
        <v>3</v>
      </c>
      <c r="L4">
        <f>L2</f>
        <v>100</v>
      </c>
      <c r="M4">
        <f>I4*J4*K4*L4</f>
        <v>307200</v>
      </c>
    </row>
    <row r="5" spans="3:13" x14ac:dyDescent="0.25">
      <c r="C5" t="s">
        <v>11</v>
      </c>
      <c r="D5">
        <v>3</v>
      </c>
      <c r="E5">
        <v>128</v>
      </c>
      <c r="F5">
        <v>128</v>
      </c>
      <c r="G5">
        <f t="shared" ref="G5:G12" si="0">D5*D5*E5*F5</f>
        <v>147456</v>
      </c>
      <c r="I5">
        <v>32</v>
      </c>
      <c r="J5">
        <v>32</v>
      </c>
      <c r="K5">
        <f t="shared" ref="K5:K12" si="1">E5</f>
        <v>128</v>
      </c>
      <c r="L5">
        <f>L2</f>
        <v>100</v>
      </c>
      <c r="M5">
        <f t="shared" ref="M5:M13" si="2">I5*J5*K5*L5</f>
        <v>13107200</v>
      </c>
    </row>
    <row r="6" spans="3:13" x14ac:dyDescent="0.25">
      <c r="C6" t="s">
        <v>12</v>
      </c>
      <c r="D6">
        <v>3</v>
      </c>
      <c r="E6">
        <v>128</v>
      </c>
      <c r="F6">
        <v>256</v>
      </c>
      <c r="G6">
        <f t="shared" si="0"/>
        <v>294912</v>
      </c>
      <c r="I6">
        <v>16</v>
      </c>
      <c r="J6">
        <v>16</v>
      </c>
      <c r="K6">
        <f t="shared" si="1"/>
        <v>128</v>
      </c>
      <c r="L6">
        <f>L2</f>
        <v>100</v>
      </c>
      <c r="M6">
        <f t="shared" si="2"/>
        <v>3276800</v>
      </c>
    </row>
    <row r="7" spans="3:13" x14ac:dyDescent="0.25">
      <c r="C7" t="s">
        <v>13</v>
      </c>
      <c r="D7">
        <v>3</v>
      </c>
      <c r="E7">
        <v>256</v>
      </c>
      <c r="F7">
        <v>256</v>
      </c>
      <c r="G7">
        <f t="shared" si="0"/>
        <v>589824</v>
      </c>
      <c r="I7">
        <v>16</v>
      </c>
      <c r="J7">
        <v>16</v>
      </c>
      <c r="K7">
        <f t="shared" si="1"/>
        <v>256</v>
      </c>
      <c r="L7">
        <f>L2</f>
        <v>100</v>
      </c>
      <c r="M7">
        <f t="shared" si="2"/>
        <v>6553600</v>
      </c>
    </row>
    <row r="8" spans="3:13" x14ac:dyDescent="0.25">
      <c r="C8" t="s">
        <v>14</v>
      </c>
      <c r="D8">
        <v>3</v>
      </c>
      <c r="E8">
        <v>256</v>
      </c>
      <c r="F8">
        <v>512</v>
      </c>
      <c r="G8">
        <f t="shared" si="0"/>
        <v>1179648</v>
      </c>
      <c r="I8">
        <v>8</v>
      </c>
      <c r="J8">
        <v>8</v>
      </c>
      <c r="K8">
        <f t="shared" si="1"/>
        <v>256</v>
      </c>
      <c r="L8">
        <f>L2</f>
        <v>100</v>
      </c>
      <c r="M8">
        <f t="shared" si="2"/>
        <v>1638400</v>
      </c>
    </row>
    <row r="9" spans="3:13" x14ac:dyDescent="0.25">
      <c r="C9" t="s">
        <v>15</v>
      </c>
      <c r="D9">
        <v>3</v>
      </c>
      <c r="E9">
        <v>512</v>
      </c>
      <c r="F9">
        <v>512</v>
      </c>
      <c r="G9">
        <f t="shared" si="0"/>
        <v>2359296</v>
      </c>
      <c r="I9">
        <v>8</v>
      </c>
      <c r="J9">
        <v>8</v>
      </c>
      <c r="K9">
        <f t="shared" si="1"/>
        <v>512</v>
      </c>
      <c r="L9">
        <f>L2</f>
        <v>100</v>
      </c>
      <c r="M9">
        <f t="shared" si="2"/>
        <v>3276800</v>
      </c>
    </row>
    <row r="10" spans="3:13" x14ac:dyDescent="0.25">
      <c r="C10" t="s">
        <v>16</v>
      </c>
      <c r="D10">
        <v>1</v>
      </c>
      <c r="E10">
        <f>4*4*512</f>
        <v>8192</v>
      </c>
      <c r="F10">
        <v>1024</v>
      </c>
      <c r="G10">
        <f t="shared" si="0"/>
        <v>8388608</v>
      </c>
      <c r="I10">
        <v>1</v>
      </c>
      <c r="J10">
        <v>1</v>
      </c>
      <c r="K10">
        <f t="shared" si="1"/>
        <v>8192</v>
      </c>
      <c r="L10">
        <f>L2</f>
        <v>100</v>
      </c>
      <c r="M10">
        <f t="shared" si="2"/>
        <v>819200</v>
      </c>
    </row>
    <row r="11" spans="3:13" x14ac:dyDescent="0.25">
      <c r="C11" t="s">
        <v>17</v>
      </c>
      <c r="D11">
        <v>1</v>
      </c>
      <c r="E11">
        <v>1024</v>
      </c>
      <c r="F11">
        <v>1024</v>
      </c>
      <c r="G11">
        <f t="shared" si="0"/>
        <v>1048576</v>
      </c>
      <c r="I11">
        <v>1</v>
      </c>
      <c r="J11">
        <v>1</v>
      </c>
      <c r="K11">
        <f t="shared" si="1"/>
        <v>1024</v>
      </c>
      <c r="L11">
        <f>L2</f>
        <v>100</v>
      </c>
      <c r="M11">
        <f t="shared" si="2"/>
        <v>102400</v>
      </c>
    </row>
    <row r="12" spans="3:13" x14ac:dyDescent="0.25">
      <c r="C12" t="s">
        <v>18</v>
      </c>
      <c r="D12">
        <v>1</v>
      </c>
      <c r="E12">
        <v>1024</v>
      </c>
      <c r="F12">
        <v>10</v>
      </c>
      <c r="G12">
        <f t="shared" si="0"/>
        <v>10240</v>
      </c>
      <c r="I12">
        <v>1</v>
      </c>
      <c r="J12">
        <v>1</v>
      </c>
      <c r="K12">
        <f t="shared" si="1"/>
        <v>1024</v>
      </c>
      <c r="L12">
        <f>L2</f>
        <v>100</v>
      </c>
      <c r="M12">
        <f t="shared" si="2"/>
        <v>102400</v>
      </c>
    </row>
    <row r="13" spans="3:13" x14ac:dyDescent="0.25">
      <c r="C13" t="s">
        <v>19</v>
      </c>
      <c r="I13">
        <v>1</v>
      </c>
      <c r="J13">
        <v>1</v>
      </c>
      <c r="K13">
        <v>10</v>
      </c>
      <c r="L13">
        <f>L2</f>
        <v>100</v>
      </c>
      <c r="M13">
        <f t="shared" si="2"/>
        <v>1000</v>
      </c>
    </row>
    <row r="19" spans="1:28" x14ac:dyDescent="0.25">
      <c r="C19" t="s">
        <v>20</v>
      </c>
      <c r="I19" t="s">
        <v>21</v>
      </c>
      <c r="Q19" t="s">
        <v>22</v>
      </c>
    </row>
    <row r="20" spans="1:28" x14ac:dyDescent="0.25">
      <c r="C20" t="s">
        <v>23</v>
      </c>
      <c r="E20" t="s">
        <v>24</v>
      </c>
      <c r="G20" t="s">
        <v>25</v>
      </c>
      <c r="I20" t="s">
        <v>26</v>
      </c>
      <c r="K20" t="s">
        <v>27</v>
      </c>
      <c r="M20" t="s">
        <v>28</v>
      </c>
      <c r="O20" t="s">
        <v>25</v>
      </c>
      <c r="Q20" t="s">
        <v>29</v>
      </c>
      <c r="S20" t="s">
        <v>30</v>
      </c>
      <c r="U20" t="s">
        <v>31</v>
      </c>
      <c r="W20" t="s">
        <v>25</v>
      </c>
      <c r="Z20" t="s">
        <v>32</v>
      </c>
      <c r="AB20" s="2" t="s">
        <v>33</v>
      </c>
    </row>
    <row r="21" spans="1:28" x14ac:dyDescent="0.25">
      <c r="A21" t="s">
        <v>34</v>
      </c>
      <c r="B21" t="s">
        <v>35</v>
      </c>
      <c r="C21" t="s">
        <v>36</v>
      </c>
      <c r="D21" t="s">
        <v>37</v>
      </c>
      <c r="E21" t="s">
        <v>36</v>
      </c>
      <c r="F21" t="s">
        <v>37</v>
      </c>
      <c r="I21" t="s">
        <v>36</v>
      </c>
      <c r="J21" t="s">
        <v>37</v>
      </c>
      <c r="K21" t="s">
        <v>36</v>
      </c>
      <c r="L21" t="s">
        <v>37</v>
      </c>
      <c r="M21" t="s">
        <v>36</v>
      </c>
      <c r="N21" t="s">
        <v>37</v>
      </c>
      <c r="Q21" t="s">
        <v>36</v>
      </c>
      <c r="R21" t="s">
        <v>37</v>
      </c>
      <c r="S21" t="s">
        <v>36</v>
      </c>
      <c r="T21" t="s">
        <v>37</v>
      </c>
      <c r="U21" t="s">
        <v>36</v>
      </c>
      <c r="V21" t="s">
        <v>37</v>
      </c>
      <c r="AB21" s="2"/>
    </row>
    <row r="22" spans="1:28" x14ac:dyDescent="0.25">
      <c r="A22" t="s">
        <v>38</v>
      </c>
      <c r="B22" t="s">
        <v>39</v>
      </c>
      <c r="C22">
        <f>SUM(G4:G12)</f>
        <v>14022016</v>
      </c>
      <c r="D22">
        <v>32</v>
      </c>
      <c r="E22">
        <f>SUM(F4:F12)</f>
        <v>3850</v>
      </c>
      <c r="F22">
        <v>32</v>
      </c>
      <c r="G22">
        <f>(C22*D22+E22*F22)/8 /1024 /1024</f>
        <v>53.504432678222656</v>
      </c>
      <c r="I22">
        <f>SUM(G4:G12)</f>
        <v>14022016</v>
      </c>
      <c r="J22">
        <v>32</v>
      </c>
      <c r="K22">
        <f>I22</f>
        <v>14022016</v>
      </c>
      <c r="L22">
        <v>32</v>
      </c>
      <c r="M22">
        <v>0</v>
      </c>
      <c r="N22">
        <v>32</v>
      </c>
      <c r="O22">
        <f>(I22*J22+K22*L22)/8 /1024 /1024</f>
        <v>106.9794921875</v>
      </c>
      <c r="Q22">
        <f>SUM(M4:M13)</f>
        <v>29185000</v>
      </c>
      <c r="R22">
        <v>32</v>
      </c>
      <c r="S22">
        <f>MAX(M4:M13)</f>
        <v>13107200</v>
      </c>
      <c r="T22">
        <v>32</v>
      </c>
      <c r="U22">
        <f>MAX(M4:M13)</f>
        <v>13107200</v>
      </c>
      <c r="V22">
        <v>32</v>
      </c>
      <c r="W22">
        <f>(Q22*R22+S22*T22+U22*V22)/8 /1024 /1024</f>
        <v>211.33193969726563</v>
      </c>
      <c r="Z22">
        <f>G22+O22+W22</f>
        <v>371.81586456298828</v>
      </c>
      <c r="AB22" s="2" t="s">
        <v>40</v>
      </c>
    </row>
    <row r="23" spans="1:28" x14ac:dyDescent="0.25">
      <c r="A23" t="s">
        <v>38</v>
      </c>
      <c r="B23" t="s">
        <v>41</v>
      </c>
      <c r="C23">
        <f>C22</f>
        <v>14022016</v>
      </c>
      <c r="D23">
        <f>D22</f>
        <v>32</v>
      </c>
      <c r="E23">
        <f>E22</f>
        <v>3850</v>
      </c>
      <c r="F23">
        <f>F22</f>
        <v>32</v>
      </c>
      <c r="G23">
        <f>(C23*D23+E23*F23)/8 /1024 /1024</f>
        <v>53.504432678222656</v>
      </c>
      <c r="I23">
        <f>I22</f>
        <v>14022016</v>
      </c>
      <c r="J23">
        <f>J22</f>
        <v>32</v>
      </c>
      <c r="K23">
        <f t="shared" ref="K23:K24" si="3">I23</f>
        <v>14022016</v>
      </c>
      <c r="L23">
        <f>L22</f>
        <v>32</v>
      </c>
      <c r="M23">
        <f>K23</f>
        <v>14022016</v>
      </c>
      <c r="N23">
        <v>32</v>
      </c>
      <c r="O23">
        <f>(I23*J23+K23*L23+M23*N23)/8 /1024 /1024</f>
        <v>160.46923828125</v>
      </c>
      <c r="Q23">
        <f t="shared" ref="Q23:R24" si="4">Q22</f>
        <v>29185000</v>
      </c>
      <c r="R23">
        <f t="shared" si="4"/>
        <v>32</v>
      </c>
      <c r="S23">
        <f>S22</f>
        <v>13107200</v>
      </c>
      <c r="T23">
        <v>32</v>
      </c>
      <c r="U23">
        <f>U22</f>
        <v>13107200</v>
      </c>
      <c r="V23">
        <f>V22</f>
        <v>32</v>
      </c>
      <c r="W23">
        <f>(Q23*R23+S23*T23+U23*V23)/8 /1024 /1024</f>
        <v>211.33193969726563</v>
      </c>
      <c r="Z23">
        <f>G23+O23+W23</f>
        <v>425.30561065673828</v>
      </c>
      <c r="AB23" s="2" t="s">
        <v>40</v>
      </c>
    </row>
    <row r="24" spans="1:28" x14ac:dyDescent="0.25">
      <c r="A24" t="s">
        <v>38</v>
      </c>
      <c r="B24" t="s">
        <v>42</v>
      </c>
      <c r="C24">
        <v>0</v>
      </c>
      <c r="D24">
        <f>D22</f>
        <v>32</v>
      </c>
      <c r="E24">
        <f>E23</f>
        <v>3850</v>
      </c>
      <c r="F24">
        <f>F23</f>
        <v>32</v>
      </c>
      <c r="G24">
        <f>(C24*D24+E24*F24)/8 /1024 /1024</f>
        <v>1.468658447265625E-2</v>
      </c>
      <c r="I24">
        <f>I23</f>
        <v>14022016</v>
      </c>
      <c r="J24">
        <f>J23</f>
        <v>32</v>
      </c>
      <c r="K24">
        <f t="shared" si="3"/>
        <v>14022016</v>
      </c>
      <c r="L24">
        <v>32</v>
      </c>
      <c r="M24">
        <v>0</v>
      </c>
      <c r="N24">
        <v>32</v>
      </c>
      <c r="O24">
        <f>(I24*J24+K24*L24+M24*N24)/8 /1024 /1024</f>
        <v>106.9794921875</v>
      </c>
      <c r="Q24">
        <f t="shared" si="4"/>
        <v>29185000</v>
      </c>
      <c r="R24">
        <f t="shared" si="4"/>
        <v>32</v>
      </c>
      <c r="S24">
        <f>S22</f>
        <v>13107200</v>
      </c>
      <c r="T24">
        <v>32</v>
      </c>
      <c r="U24">
        <f>U23</f>
        <v>13107200</v>
      </c>
      <c r="V24">
        <f>V23</f>
        <v>32</v>
      </c>
      <c r="W24">
        <f>(Q24*R24+S24*T24+U24*V24)/8 /1024 /1024</f>
        <v>211.33193969726563</v>
      </c>
      <c r="Z24">
        <f>G24+O24+W24</f>
        <v>318.32611846923828</v>
      </c>
      <c r="AB24" s="2" t="s">
        <v>40</v>
      </c>
    </row>
    <row r="25" spans="1:28" x14ac:dyDescent="0.25">
      <c r="AB25" s="2"/>
    </row>
    <row r="26" spans="1:28" x14ac:dyDescent="0.25">
      <c r="A26" t="s">
        <v>43</v>
      </c>
      <c r="B26" t="s">
        <v>39</v>
      </c>
      <c r="C26">
        <f>C22</f>
        <v>14022016</v>
      </c>
      <c r="D26">
        <f>M2</f>
        <v>16</v>
      </c>
      <c r="E26">
        <f>SUM(F4:F12)</f>
        <v>3850</v>
      </c>
      <c r="F26">
        <f>M2</f>
        <v>16</v>
      </c>
      <c r="G26">
        <f>(C26*D26+E26*F26)/8 /1024 /1024</f>
        <v>26.752216339111328</v>
      </c>
      <c r="I26">
        <f>SUM(G4:G12)</f>
        <v>14022016</v>
      </c>
      <c r="J26">
        <v>1</v>
      </c>
      <c r="K26">
        <f>SUM(G4:G12)</f>
        <v>14022016</v>
      </c>
      <c r="L26">
        <f>M2</f>
        <v>16</v>
      </c>
      <c r="M26">
        <v>0</v>
      </c>
      <c r="N26">
        <f>M2</f>
        <v>16</v>
      </c>
      <c r="O26">
        <f>(I26*J26+K26*L26+M26*N26)/8 /1024 /1024</f>
        <v>28.416427612304688</v>
      </c>
      <c r="Q26">
        <f>Q22</f>
        <v>29185000</v>
      </c>
      <c r="R26">
        <v>1</v>
      </c>
      <c r="S26">
        <f>MAX(M4:M13)</f>
        <v>13107200</v>
      </c>
      <c r="T26">
        <f>M2</f>
        <v>16</v>
      </c>
      <c r="U26">
        <f>U22</f>
        <v>13107200</v>
      </c>
      <c r="V26">
        <v>5</v>
      </c>
      <c r="W26">
        <f>(Q26*R26+S26*T26+U26*V26)/8 /1024 /1024</f>
        <v>36.291623115539551</v>
      </c>
      <c r="Z26">
        <f>G26+O26+W26</f>
        <v>91.460267066955566</v>
      </c>
      <c r="AB26" s="2">
        <f>Z22/Z26</f>
        <v>4.0653266876073308</v>
      </c>
    </row>
    <row r="27" spans="1:28" x14ac:dyDescent="0.25">
      <c r="A27" t="s">
        <v>43</v>
      </c>
      <c r="B27" t="s">
        <v>41</v>
      </c>
      <c r="C27">
        <f>C23</f>
        <v>14022016</v>
      </c>
      <c r="D27">
        <f>M2</f>
        <v>16</v>
      </c>
      <c r="E27">
        <f>SUM(F4:F12)</f>
        <v>3850</v>
      </c>
      <c r="F27">
        <f>M2</f>
        <v>16</v>
      </c>
      <c r="G27">
        <f t="shared" ref="G27:G28" si="5">(C27*D27+E27*F27)/8 /1024 /1024</f>
        <v>26.752216339111328</v>
      </c>
      <c r="I27">
        <f>SUM(G4:G12)</f>
        <v>14022016</v>
      </c>
      <c r="J27">
        <v>1</v>
      </c>
      <c r="K27">
        <f>SUM(G4:G12)</f>
        <v>14022016</v>
      </c>
      <c r="L27">
        <f>M2</f>
        <v>16</v>
      </c>
      <c r="M27">
        <f>SUM(G4:G12)</f>
        <v>14022016</v>
      </c>
      <c r="N27">
        <f>M2</f>
        <v>16</v>
      </c>
      <c r="O27">
        <f t="shared" ref="O27:O28" si="6">(I27*J27+K27*L27+M27*N27)/8 /1024 /1024</f>
        <v>55.161300659179688</v>
      </c>
      <c r="Q27">
        <f>Q22</f>
        <v>29185000</v>
      </c>
      <c r="R27">
        <v>1</v>
      </c>
      <c r="S27">
        <f>MAX(M4:M13)</f>
        <v>13107200</v>
      </c>
      <c r="T27">
        <f>M2</f>
        <v>16</v>
      </c>
      <c r="U27">
        <f>U22</f>
        <v>13107200</v>
      </c>
      <c r="V27">
        <v>5</v>
      </c>
      <c r="W27">
        <f>(Q27*R27+S27*T27+U27*V27)/8 /1024 /1024</f>
        <v>36.291623115539551</v>
      </c>
      <c r="Z27">
        <f>G27+O27+W27</f>
        <v>118.20514011383057</v>
      </c>
      <c r="AB27" s="2">
        <f t="shared" ref="AB27:AB28" si="7">Z23/Z27</f>
        <v>3.5980297493592284</v>
      </c>
    </row>
    <row r="28" spans="1:28" x14ac:dyDescent="0.25">
      <c r="A28" t="s">
        <v>43</v>
      </c>
      <c r="B28" t="s">
        <v>42</v>
      </c>
      <c r="C28">
        <f>C24</f>
        <v>0</v>
      </c>
      <c r="D28">
        <f>M2</f>
        <v>16</v>
      </c>
      <c r="E28">
        <f>SUM(F4:F12)</f>
        <v>3850</v>
      </c>
      <c r="F28">
        <f>M2</f>
        <v>16</v>
      </c>
      <c r="G28">
        <f t="shared" si="5"/>
        <v>7.343292236328125E-3</v>
      </c>
      <c r="I28">
        <f>SUM(G4:G12)</f>
        <v>14022016</v>
      </c>
      <c r="J28">
        <v>1</v>
      </c>
      <c r="K28">
        <f>SUM(G4:G12)</f>
        <v>14022016</v>
      </c>
      <c r="L28">
        <f>M2</f>
        <v>16</v>
      </c>
      <c r="M28">
        <v>0</v>
      </c>
      <c r="N28">
        <f>M2</f>
        <v>16</v>
      </c>
      <c r="O28">
        <f t="shared" si="6"/>
        <v>28.416427612304688</v>
      </c>
      <c r="Q28">
        <f>Q22</f>
        <v>29185000</v>
      </c>
      <c r="R28">
        <v>1</v>
      </c>
      <c r="S28">
        <f>MAX(M4:M13)</f>
        <v>13107200</v>
      </c>
      <c r="T28">
        <f>M2</f>
        <v>16</v>
      </c>
      <c r="U28">
        <f>U22</f>
        <v>13107200</v>
      </c>
      <c r="V28">
        <v>5</v>
      </c>
      <c r="W28">
        <f>(Q28*R28+S28*T28+U28*V28)/8 /1024 /1024</f>
        <v>36.291623115539551</v>
      </c>
      <c r="Z28">
        <f>G28+O28+W28</f>
        <v>64.715394020080566</v>
      </c>
      <c r="AB28" s="2">
        <f t="shared" si="7"/>
        <v>4.9188624018956713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topLeftCell="A34" workbookViewId="0"/>
  </sheetViews>
  <sheetFormatPr defaultColWidth="8.85546875" defaultRowHeight="15" x14ac:dyDescent="0.25"/>
  <cols>
    <col min="7" max="7" width="10" bestFit="1" customWidth="1"/>
    <col min="21" max="21" width="11" bestFit="1" customWidth="1"/>
    <col min="23" max="23" width="10" bestFit="1" customWidth="1"/>
    <col min="25" max="25" width="10" bestFit="1" customWidth="1"/>
    <col min="27" max="27" width="10" bestFit="1" customWidth="1"/>
    <col min="29" max="29" width="10" bestFit="1" customWidth="1"/>
    <col min="31" max="31" width="10" bestFit="1" customWidth="1"/>
  </cols>
  <sheetData>
    <row r="1" spans="3:19" x14ac:dyDescent="0.25">
      <c r="L1" s="1" t="s">
        <v>0</v>
      </c>
      <c r="M1" s="1" t="s">
        <v>44</v>
      </c>
      <c r="N1" s="1" t="s">
        <v>45</v>
      </c>
      <c r="O1" s="1" t="s">
        <v>46</v>
      </c>
      <c r="P1" s="1" t="s">
        <v>47</v>
      </c>
    </row>
    <row r="2" spans="3:19" x14ac:dyDescent="0.25">
      <c r="L2" s="1">
        <v>4096</v>
      </c>
      <c r="M2" s="1">
        <v>16</v>
      </c>
      <c r="N2" s="1">
        <v>1</v>
      </c>
      <c r="O2" s="1">
        <v>16</v>
      </c>
      <c r="P2" s="1">
        <v>1</v>
      </c>
    </row>
    <row r="3" spans="3:19" x14ac:dyDescent="0.25"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  <c r="K3" t="s">
        <v>3</v>
      </c>
      <c r="L3" t="s">
        <v>8</v>
      </c>
      <c r="M3" t="s">
        <v>9</v>
      </c>
      <c r="O3" t="s">
        <v>6</v>
      </c>
      <c r="P3" t="s">
        <v>7</v>
      </c>
      <c r="Q3" t="s">
        <v>4</v>
      </c>
      <c r="R3" t="s">
        <v>8</v>
      </c>
      <c r="S3" t="s">
        <v>48</v>
      </c>
    </row>
    <row r="4" spans="3:19" x14ac:dyDescent="0.25">
      <c r="C4" t="s">
        <v>10</v>
      </c>
      <c r="D4">
        <v>7</v>
      </c>
      <c r="E4">
        <v>3</v>
      </c>
      <c r="F4">
        <v>64</v>
      </c>
      <c r="G4">
        <f>D4*D4*E4*F4</f>
        <v>9408</v>
      </c>
      <c r="I4">
        <v>224</v>
      </c>
      <c r="J4">
        <v>224</v>
      </c>
      <c r="K4">
        <f>E4</f>
        <v>3</v>
      </c>
      <c r="L4">
        <f>L2</f>
        <v>4096</v>
      </c>
      <c r="M4">
        <f>I4*J4*K4*L4</f>
        <v>616562688</v>
      </c>
      <c r="O4">
        <v>112</v>
      </c>
      <c r="P4">
        <v>112</v>
      </c>
      <c r="Q4">
        <v>64</v>
      </c>
      <c r="R4">
        <f>L2</f>
        <v>4096</v>
      </c>
      <c r="S4">
        <f>O4*P4*Q4*R4</f>
        <v>3288334336</v>
      </c>
    </row>
    <row r="5" spans="3:19" x14ac:dyDescent="0.25">
      <c r="C5" t="s">
        <v>49</v>
      </c>
      <c r="D5">
        <v>3</v>
      </c>
      <c r="E5">
        <v>64</v>
      </c>
      <c r="F5">
        <v>64</v>
      </c>
      <c r="G5">
        <f t="shared" ref="G5:G24" si="0">D5*D5*E5*F5</f>
        <v>36864</v>
      </c>
      <c r="I5">
        <v>56</v>
      </c>
      <c r="J5">
        <v>56</v>
      </c>
      <c r="K5">
        <f t="shared" ref="K5:K24" si="1">E5</f>
        <v>64</v>
      </c>
      <c r="L5">
        <f>L2</f>
        <v>4096</v>
      </c>
      <c r="M5">
        <f t="shared" ref="M5:M24" si="2">I5*J5*K5*L5</f>
        <v>822083584</v>
      </c>
      <c r="O5">
        <v>56</v>
      </c>
      <c r="P5">
        <v>56</v>
      </c>
      <c r="Q5">
        <v>64</v>
      </c>
      <c r="R5">
        <f>L2</f>
        <v>4096</v>
      </c>
      <c r="S5">
        <f t="shared" ref="S5:S24" si="3">O5*P5*Q5*R5</f>
        <v>822083584</v>
      </c>
    </row>
    <row r="6" spans="3:19" x14ac:dyDescent="0.25">
      <c r="C6" t="s">
        <v>50</v>
      </c>
      <c r="D6">
        <v>3</v>
      </c>
      <c r="E6">
        <v>64</v>
      </c>
      <c r="F6">
        <v>64</v>
      </c>
      <c r="G6">
        <f t="shared" si="0"/>
        <v>36864</v>
      </c>
      <c r="I6">
        <v>56</v>
      </c>
      <c r="J6">
        <v>56</v>
      </c>
      <c r="K6">
        <f t="shared" si="1"/>
        <v>64</v>
      </c>
      <c r="L6">
        <f>L2</f>
        <v>4096</v>
      </c>
      <c r="M6">
        <f t="shared" si="2"/>
        <v>822083584</v>
      </c>
      <c r="O6">
        <v>56</v>
      </c>
      <c r="P6">
        <v>56</v>
      </c>
      <c r="Q6">
        <v>64</v>
      </c>
      <c r="R6">
        <f>L2</f>
        <v>4096</v>
      </c>
      <c r="S6">
        <f t="shared" si="3"/>
        <v>822083584</v>
      </c>
    </row>
    <row r="7" spans="3:19" x14ac:dyDescent="0.25">
      <c r="C7" t="s">
        <v>51</v>
      </c>
      <c r="D7">
        <v>3</v>
      </c>
      <c r="E7">
        <v>64</v>
      </c>
      <c r="F7">
        <v>64</v>
      </c>
      <c r="G7">
        <f t="shared" si="0"/>
        <v>36864</v>
      </c>
      <c r="I7">
        <v>56</v>
      </c>
      <c r="J7">
        <v>56</v>
      </c>
      <c r="K7">
        <f t="shared" si="1"/>
        <v>64</v>
      </c>
      <c r="L7">
        <f>L2</f>
        <v>4096</v>
      </c>
      <c r="M7">
        <f t="shared" si="2"/>
        <v>822083584</v>
      </c>
      <c r="O7">
        <v>56</v>
      </c>
      <c r="P7">
        <v>56</v>
      </c>
      <c r="Q7">
        <v>64</v>
      </c>
      <c r="R7">
        <f>L2</f>
        <v>4096</v>
      </c>
      <c r="S7">
        <f t="shared" si="3"/>
        <v>822083584</v>
      </c>
    </row>
    <row r="8" spans="3:19" x14ac:dyDescent="0.25">
      <c r="C8" t="s">
        <v>52</v>
      </c>
      <c r="D8">
        <v>3</v>
      </c>
      <c r="E8">
        <v>64</v>
      </c>
      <c r="F8">
        <v>64</v>
      </c>
      <c r="G8">
        <f t="shared" si="0"/>
        <v>36864</v>
      </c>
      <c r="I8">
        <v>56</v>
      </c>
      <c r="J8">
        <v>56</v>
      </c>
      <c r="K8">
        <f t="shared" si="1"/>
        <v>64</v>
      </c>
      <c r="L8">
        <f>L2</f>
        <v>4096</v>
      </c>
      <c r="M8">
        <f t="shared" si="2"/>
        <v>822083584</v>
      </c>
      <c r="O8">
        <v>56</v>
      </c>
      <c r="P8">
        <v>56</v>
      </c>
      <c r="Q8">
        <v>64</v>
      </c>
      <c r="R8">
        <f>L2</f>
        <v>4096</v>
      </c>
      <c r="S8">
        <f t="shared" si="3"/>
        <v>822083584</v>
      </c>
    </row>
    <row r="9" spans="3:19" x14ac:dyDescent="0.25">
      <c r="C9" t="s">
        <v>14</v>
      </c>
      <c r="D9">
        <v>1</v>
      </c>
      <c r="E9">
        <v>64</v>
      </c>
      <c r="F9">
        <v>128</v>
      </c>
      <c r="G9">
        <f t="shared" si="0"/>
        <v>8192</v>
      </c>
      <c r="I9">
        <v>28</v>
      </c>
      <c r="J9">
        <v>28</v>
      </c>
      <c r="K9">
        <f t="shared" si="1"/>
        <v>64</v>
      </c>
      <c r="L9">
        <f>L2</f>
        <v>4096</v>
      </c>
      <c r="M9">
        <f t="shared" si="2"/>
        <v>205520896</v>
      </c>
      <c r="O9">
        <v>28</v>
      </c>
      <c r="P9">
        <v>28</v>
      </c>
      <c r="Q9">
        <v>128</v>
      </c>
      <c r="R9">
        <f>L2</f>
        <v>4096</v>
      </c>
      <c r="S9">
        <f t="shared" si="3"/>
        <v>411041792</v>
      </c>
    </row>
    <row r="10" spans="3:19" x14ac:dyDescent="0.25">
      <c r="C10" t="s">
        <v>53</v>
      </c>
      <c r="D10">
        <v>3</v>
      </c>
      <c r="E10">
        <v>64</v>
      </c>
      <c r="F10">
        <v>128</v>
      </c>
      <c r="G10">
        <f t="shared" si="0"/>
        <v>73728</v>
      </c>
      <c r="I10">
        <v>56</v>
      </c>
      <c r="J10">
        <v>56</v>
      </c>
      <c r="K10">
        <f t="shared" si="1"/>
        <v>64</v>
      </c>
      <c r="L10">
        <f>L2</f>
        <v>4096</v>
      </c>
      <c r="M10">
        <f t="shared" si="2"/>
        <v>822083584</v>
      </c>
      <c r="O10">
        <v>28</v>
      </c>
      <c r="P10">
        <v>28</v>
      </c>
      <c r="Q10">
        <v>128</v>
      </c>
      <c r="R10">
        <f>L2</f>
        <v>4096</v>
      </c>
      <c r="S10">
        <f t="shared" si="3"/>
        <v>411041792</v>
      </c>
    </row>
    <row r="11" spans="3:19" x14ac:dyDescent="0.25">
      <c r="C11" t="s">
        <v>54</v>
      </c>
      <c r="D11">
        <v>3</v>
      </c>
      <c r="E11">
        <v>128</v>
      </c>
      <c r="F11">
        <v>128</v>
      </c>
      <c r="G11">
        <f t="shared" si="0"/>
        <v>147456</v>
      </c>
      <c r="I11">
        <v>28</v>
      </c>
      <c r="J11">
        <v>28</v>
      </c>
      <c r="K11">
        <f t="shared" si="1"/>
        <v>128</v>
      </c>
      <c r="L11">
        <f>L2</f>
        <v>4096</v>
      </c>
      <c r="M11">
        <f t="shared" si="2"/>
        <v>411041792</v>
      </c>
      <c r="O11">
        <v>28</v>
      </c>
      <c r="P11">
        <v>28</v>
      </c>
      <c r="Q11">
        <v>128</v>
      </c>
      <c r="R11">
        <f>L2</f>
        <v>4096</v>
      </c>
      <c r="S11">
        <f t="shared" si="3"/>
        <v>411041792</v>
      </c>
    </row>
    <row r="12" spans="3:19" x14ac:dyDescent="0.25">
      <c r="C12" t="s">
        <v>55</v>
      </c>
      <c r="D12">
        <v>3</v>
      </c>
      <c r="E12">
        <v>128</v>
      </c>
      <c r="F12">
        <v>128</v>
      </c>
      <c r="G12">
        <f t="shared" si="0"/>
        <v>147456</v>
      </c>
      <c r="I12">
        <v>28</v>
      </c>
      <c r="J12">
        <v>28</v>
      </c>
      <c r="K12">
        <f t="shared" si="1"/>
        <v>128</v>
      </c>
      <c r="L12">
        <f>L2</f>
        <v>4096</v>
      </c>
      <c r="M12">
        <f t="shared" si="2"/>
        <v>411041792</v>
      </c>
      <c r="O12">
        <v>28</v>
      </c>
      <c r="P12">
        <v>28</v>
      </c>
      <c r="Q12">
        <v>128</v>
      </c>
      <c r="R12">
        <f>L2</f>
        <v>4096</v>
      </c>
      <c r="S12">
        <f t="shared" si="3"/>
        <v>411041792</v>
      </c>
    </row>
    <row r="13" spans="3:19" x14ac:dyDescent="0.25">
      <c r="C13" t="s">
        <v>56</v>
      </c>
      <c r="D13">
        <v>3</v>
      </c>
      <c r="E13">
        <v>128</v>
      </c>
      <c r="F13">
        <v>128</v>
      </c>
      <c r="G13">
        <f t="shared" si="0"/>
        <v>147456</v>
      </c>
      <c r="I13">
        <v>28</v>
      </c>
      <c r="J13">
        <v>28</v>
      </c>
      <c r="K13">
        <f t="shared" si="1"/>
        <v>128</v>
      </c>
      <c r="L13">
        <f>L2</f>
        <v>4096</v>
      </c>
      <c r="M13">
        <f t="shared" si="2"/>
        <v>411041792</v>
      </c>
      <c r="O13">
        <v>28</v>
      </c>
      <c r="P13">
        <v>28</v>
      </c>
      <c r="Q13">
        <v>128</v>
      </c>
      <c r="R13">
        <f>L2</f>
        <v>4096</v>
      </c>
      <c r="S13">
        <f t="shared" si="3"/>
        <v>411041792</v>
      </c>
    </row>
    <row r="14" spans="3:19" x14ac:dyDescent="0.25">
      <c r="C14" t="s">
        <v>57</v>
      </c>
      <c r="D14">
        <v>1</v>
      </c>
      <c r="E14">
        <v>128</v>
      </c>
      <c r="F14">
        <v>256</v>
      </c>
      <c r="G14">
        <f t="shared" si="0"/>
        <v>32768</v>
      </c>
      <c r="I14">
        <v>14</v>
      </c>
      <c r="J14">
        <v>14</v>
      </c>
      <c r="K14">
        <f t="shared" si="1"/>
        <v>128</v>
      </c>
      <c r="L14">
        <f>L2</f>
        <v>4096</v>
      </c>
      <c r="M14">
        <f t="shared" si="2"/>
        <v>102760448</v>
      </c>
      <c r="O14">
        <v>14</v>
      </c>
      <c r="P14">
        <v>14</v>
      </c>
      <c r="Q14">
        <v>256</v>
      </c>
      <c r="R14">
        <f>L2</f>
        <v>4096</v>
      </c>
      <c r="S14">
        <f t="shared" si="3"/>
        <v>205520896</v>
      </c>
    </row>
    <row r="15" spans="3:19" x14ac:dyDescent="0.25">
      <c r="C15" t="s">
        <v>58</v>
      </c>
      <c r="D15">
        <v>3</v>
      </c>
      <c r="E15">
        <v>128</v>
      </c>
      <c r="F15">
        <v>256</v>
      </c>
      <c r="G15">
        <f t="shared" si="0"/>
        <v>294912</v>
      </c>
      <c r="I15">
        <v>28</v>
      </c>
      <c r="J15">
        <v>28</v>
      </c>
      <c r="K15">
        <f t="shared" si="1"/>
        <v>128</v>
      </c>
      <c r="L15">
        <f>L2</f>
        <v>4096</v>
      </c>
      <c r="M15">
        <f t="shared" si="2"/>
        <v>411041792</v>
      </c>
      <c r="O15">
        <v>14</v>
      </c>
      <c r="P15">
        <v>14</v>
      </c>
      <c r="Q15">
        <v>256</v>
      </c>
      <c r="R15">
        <f>L2</f>
        <v>4096</v>
      </c>
      <c r="S15">
        <f t="shared" si="3"/>
        <v>205520896</v>
      </c>
    </row>
    <row r="16" spans="3:19" x14ac:dyDescent="0.25">
      <c r="C16" t="s">
        <v>59</v>
      </c>
      <c r="D16">
        <v>3</v>
      </c>
      <c r="E16">
        <v>256</v>
      </c>
      <c r="F16">
        <v>256</v>
      </c>
      <c r="G16">
        <f t="shared" si="0"/>
        <v>589824</v>
      </c>
      <c r="I16">
        <v>14</v>
      </c>
      <c r="J16">
        <v>14</v>
      </c>
      <c r="K16">
        <f t="shared" si="1"/>
        <v>256</v>
      </c>
      <c r="L16">
        <f>L2</f>
        <v>4096</v>
      </c>
      <c r="M16">
        <f t="shared" si="2"/>
        <v>205520896</v>
      </c>
      <c r="O16">
        <v>14</v>
      </c>
      <c r="P16">
        <v>14</v>
      </c>
      <c r="Q16">
        <v>256</v>
      </c>
      <c r="R16">
        <f>L2</f>
        <v>4096</v>
      </c>
      <c r="S16">
        <f t="shared" si="3"/>
        <v>205520896</v>
      </c>
    </row>
    <row r="17" spans="3:19" x14ac:dyDescent="0.25">
      <c r="C17" t="s">
        <v>60</v>
      </c>
      <c r="D17">
        <v>3</v>
      </c>
      <c r="E17">
        <v>256</v>
      </c>
      <c r="F17">
        <v>256</v>
      </c>
      <c r="G17">
        <f t="shared" si="0"/>
        <v>589824</v>
      </c>
      <c r="I17">
        <v>14</v>
      </c>
      <c r="J17">
        <v>14</v>
      </c>
      <c r="K17">
        <f t="shared" si="1"/>
        <v>256</v>
      </c>
      <c r="L17">
        <f>L2</f>
        <v>4096</v>
      </c>
      <c r="M17">
        <f t="shared" si="2"/>
        <v>205520896</v>
      </c>
      <c r="O17">
        <v>14</v>
      </c>
      <c r="P17">
        <v>14</v>
      </c>
      <c r="Q17">
        <v>256</v>
      </c>
      <c r="R17">
        <f>L2</f>
        <v>4096</v>
      </c>
      <c r="S17">
        <f t="shared" si="3"/>
        <v>205520896</v>
      </c>
    </row>
    <row r="18" spans="3:19" x14ac:dyDescent="0.25">
      <c r="C18" t="s">
        <v>61</v>
      </c>
      <c r="D18">
        <v>3</v>
      </c>
      <c r="E18">
        <v>256</v>
      </c>
      <c r="F18">
        <v>256</v>
      </c>
      <c r="G18">
        <f t="shared" si="0"/>
        <v>589824</v>
      </c>
      <c r="I18">
        <v>14</v>
      </c>
      <c r="J18">
        <v>14</v>
      </c>
      <c r="K18">
        <f t="shared" si="1"/>
        <v>256</v>
      </c>
      <c r="L18">
        <f>L2</f>
        <v>4096</v>
      </c>
      <c r="M18">
        <f t="shared" si="2"/>
        <v>205520896</v>
      </c>
      <c r="O18">
        <v>14</v>
      </c>
      <c r="P18">
        <v>14</v>
      </c>
      <c r="Q18">
        <v>256</v>
      </c>
      <c r="R18">
        <f>L2</f>
        <v>4096</v>
      </c>
      <c r="S18">
        <f t="shared" si="3"/>
        <v>205520896</v>
      </c>
    </row>
    <row r="19" spans="3:19" x14ac:dyDescent="0.25">
      <c r="C19" t="s">
        <v>62</v>
      </c>
      <c r="D19">
        <v>1</v>
      </c>
      <c r="E19">
        <v>256</v>
      </c>
      <c r="F19">
        <v>512</v>
      </c>
      <c r="G19">
        <f t="shared" si="0"/>
        <v>131072</v>
      </c>
      <c r="I19">
        <v>7</v>
      </c>
      <c r="J19">
        <v>7</v>
      </c>
      <c r="K19">
        <f t="shared" si="1"/>
        <v>256</v>
      </c>
      <c r="L19">
        <f>L2</f>
        <v>4096</v>
      </c>
      <c r="M19">
        <f t="shared" si="2"/>
        <v>51380224</v>
      </c>
      <c r="O19">
        <v>7</v>
      </c>
      <c r="P19">
        <v>7</v>
      </c>
      <c r="Q19">
        <v>512</v>
      </c>
      <c r="R19">
        <f>L2</f>
        <v>4096</v>
      </c>
      <c r="S19">
        <f t="shared" si="3"/>
        <v>102760448</v>
      </c>
    </row>
    <row r="20" spans="3:19" x14ac:dyDescent="0.25">
      <c r="C20" t="s">
        <v>63</v>
      </c>
      <c r="D20">
        <v>3</v>
      </c>
      <c r="E20">
        <v>256</v>
      </c>
      <c r="F20">
        <v>512</v>
      </c>
      <c r="G20">
        <f t="shared" si="0"/>
        <v>1179648</v>
      </c>
      <c r="I20">
        <v>14</v>
      </c>
      <c r="J20">
        <v>14</v>
      </c>
      <c r="K20">
        <f t="shared" si="1"/>
        <v>256</v>
      </c>
      <c r="L20">
        <f>L2</f>
        <v>4096</v>
      </c>
      <c r="M20">
        <f t="shared" si="2"/>
        <v>205520896</v>
      </c>
      <c r="O20">
        <v>7</v>
      </c>
      <c r="P20">
        <v>7</v>
      </c>
      <c r="Q20">
        <v>512</v>
      </c>
      <c r="R20">
        <f>L2</f>
        <v>4096</v>
      </c>
      <c r="S20">
        <f t="shared" si="3"/>
        <v>102760448</v>
      </c>
    </row>
    <row r="21" spans="3:19" x14ac:dyDescent="0.25">
      <c r="C21" t="s">
        <v>64</v>
      </c>
      <c r="D21">
        <v>3</v>
      </c>
      <c r="E21">
        <v>512</v>
      </c>
      <c r="F21">
        <v>512</v>
      </c>
      <c r="G21">
        <f t="shared" si="0"/>
        <v>2359296</v>
      </c>
      <c r="I21">
        <v>7</v>
      </c>
      <c r="J21">
        <v>7</v>
      </c>
      <c r="K21">
        <f t="shared" si="1"/>
        <v>512</v>
      </c>
      <c r="L21">
        <f>L2</f>
        <v>4096</v>
      </c>
      <c r="M21">
        <f t="shared" si="2"/>
        <v>102760448</v>
      </c>
      <c r="O21">
        <v>7</v>
      </c>
      <c r="P21">
        <v>7</v>
      </c>
      <c r="Q21">
        <v>512</v>
      </c>
      <c r="R21">
        <f>L2</f>
        <v>4096</v>
      </c>
      <c r="S21">
        <f t="shared" si="3"/>
        <v>102760448</v>
      </c>
    </row>
    <row r="22" spans="3:19" x14ac:dyDescent="0.25">
      <c r="C22" t="s">
        <v>65</v>
      </c>
      <c r="D22">
        <v>3</v>
      </c>
      <c r="E22">
        <v>512</v>
      </c>
      <c r="F22">
        <v>512</v>
      </c>
      <c r="G22">
        <f t="shared" si="0"/>
        <v>2359296</v>
      </c>
      <c r="I22">
        <v>7</v>
      </c>
      <c r="J22">
        <v>7</v>
      </c>
      <c r="K22">
        <f t="shared" si="1"/>
        <v>512</v>
      </c>
      <c r="L22">
        <f>L2</f>
        <v>4096</v>
      </c>
      <c r="M22">
        <f t="shared" si="2"/>
        <v>102760448</v>
      </c>
      <c r="O22">
        <v>7</v>
      </c>
      <c r="P22">
        <v>7</v>
      </c>
      <c r="Q22">
        <v>512</v>
      </c>
      <c r="R22">
        <f>L2</f>
        <v>4096</v>
      </c>
      <c r="S22">
        <f t="shared" si="3"/>
        <v>102760448</v>
      </c>
    </row>
    <row r="23" spans="3:19" x14ac:dyDescent="0.25">
      <c r="C23" t="s">
        <v>66</v>
      </c>
      <c r="D23">
        <v>3</v>
      </c>
      <c r="E23">
        <v>512</v>
      </c>
      <c r="F23">
        <v>512</v>
      </c>
      <c r="G23">
        <f t="shared" si="0"/>
        <v>2359296</v>
      </c>
      <c r="I23">
        <v>7</v>
      </c>
      <c r="J23">
        <v>7</v>
      </c>
      <c r="K23">
        <f t="shared" si="1"/>
        <v>512</v>
      </c>
      <c r="L23">
        <f>L2</f>
        <v>4096</v>
      </c>
      <c r="M23">
        <f t="shared" si="2"/>
        <v>102760448</v>
      </c>
      <c r="O23">
        <v>7</v>
      </c>
      <c r="P23">
        <v>7</v>
      </c>
      <c r="Q23">
        <v>512</v>
      </c>
      <c r="R23">
        <f>L2</f>
        <v>4096</v>
      </c>
      <c r="S23">
        <f t="shared" si="3"/>
        <v>102760448</v>
      </c>
    </row>
    <row r="24" spans="3:19" x14ac:dyDescent="0.25">
      <c r="C24" t="s">
        <v>16</v>
      </c>
      <c r="D24">
        <v>1</v>
      </c>
      <c r="E24">
        <v>512</v>
      </c>
      <c r="F24">
        <v>1000</v>
      </c>
      <c r="G24">
        <f t="shared" si="0"/>
        <v>512000</v>
      </c>
      <c r="I24">
        <v>1</v>
      </c>
      <c r="J24">
        <v>1</v>
      </c>
      <c r="K24">
        <f t="shared" si="1"/>
        <v>512</v>
      </c>
      <c r="L24">
        <f>L2</f>
        <v>4096</v>
      </c>
      <c r="M24">
        <f t="shared" si="2"/>
        <v>2097152</v>
      </c>
      <c r="O24">
        <v>1</v>
      </c>
      <c r="P24">
        <v>1</v>
      </c>
      <c r="Q24">
        <v>1000</v>
      </c>
      <c r="R24">
        <f>L2</f>
        <v>4096</v>
      </c>
      <c r="S24">
        <f t="shared" si="3"/>
        <v>4096000</v>
      </c>
    </row>
    <row r="45" spans="1:36" x14ac:dyDescent="0.25">
      <c r="C45" t="s">
        <v>20</v>
      </c>
      <c r="I45" t="s">
        <v>21</v>
      </c>
      <c r="S45" t="s">
        <v>22</v>
      </c>
    </row>
    <row r="46" spans="1:36" x14ac:dyDescent="0.25">
      <c r="C46" t="s">
        <v>23</v>
      </c>
      <c r="E46" t="s">
        <v>24</v>
      </c>
      <c r="G46" t="s">
        <v>25</v>
      </c>
      <c r="I46" t="s">
        <v>67</v>
      </c>
      <c r="K46" t="s">
        <v>26</v>
      </c>
      <c r="M46" t="s">
        <v>27</v>
      </c>
      <c r="O46" t="s">
        <v>28</v>
      </c>
      <c r="Q46" t="s">
        <v>25</v>
      </c>
      <c r="S46" t="s">
        <v>68</v>
      </c>
      <c r="U46" t="s">
        <v>69</v>
      </c>
      <c r="W46" t="s">
        <v>70</v>
      </c>
      <c r="Y46" t="s">
        <v>71</v>
      </c>
      <c r="AA46" t="s">
        <v>72</v>
      </c>
      <c r="AC46" t="s">
        <v>73</v>
      </c>
      <c r="AE46" t="s">
        <v>74</v>
      </c>
      <c r="AG46" t="s">
        <v>25</v>
      </c>
      <c r="AI46" t="s">
        <v>32</v>
      </c>
      <c r="AJ46" s="2" t="s">
        <v>33</v>
      </c>
    </row>
    <row r="47" spans="1:36" x14ac:dyDescent="0.25">
      <c r="A47" t="s">
        <v>34</v>
      </c>
      <c r="B47" t="s">
        <v>35</v>
      </c>
      <c r="C47" t="s">
        <v>36</v>
      </c>
      <c r="D47" t="s">
        <v>37</v>
      </c>
      <c r="E47" t="s">
        <v>36</v>
      </c>
      <c r="F47" t="s">
        <v>37</v>
      </c>
      <c r="I47" t="s">
        <v>36</v>
      </c>
      <c r="J47" t="s">
        <v>37</v>
      </c>
      <c r="K47" t="s">
        <v>36</v>
      </c>
      <c r="L47" t="s">
        <v>37</v>
      </c>
      <c r="M47" t="s">
        <v>36</v>
      </c>
      <c r="N47" t="s">
        <v>37</v>
      </c>
      <c r="O47" t="s">
        <v>36</v>
      </c>
      <c r="P47" t="s">
        <v>37</v>
      </c>
      <c r="S47" t="s">
        <v>36</v>
      </c>
      <c r="T47" t="s">
        <v>37</v>
      </c>
      <c r="U47" t="s">
        <v>36</v>
      </c>
      <c r="V47" t="s">
        <v>37</v>
      </c>
      <c r="W47" t="s">
        <v>36</v>
      </c>
      <c r="X47" t="s">
        <v>37</v>
      </c>
      <c r="Y47" t="s">
        <v>36</v>
      </c>
      <c r="Z47" t="s">
        <v>37</v>
      </c>
      <c r="AA47" t="s">
        <v>36</v>
      </c>
      <c r="AB47" t="s">
        <v>37</v>
      </c>
      <c r="AC47" t="s">
        <v>36</v>
      </c>
      <c r="AD47" t="s">
        <v>37</v>
      </c>
      <c r="AE47" t="s">
        <v>36</v>
      </c>
      <c r="AF47" t="s">
        <v>37</v>
      </c>
      <c r="AJ47" s="2"/>
    </row>
    <row r="48" spans="1:36" x14ac:dyDescent="0.25">
      <c r="A48" t="s">
        <v>38</v>
      </c>
      <c r="B48" t="s">
        <v>39</v>
      </c>
      <c r="C48">
        <f>SUM(G4:G24)</f>
        <v>11678912</v>
      </c>
      <c r="D48">
        <v>32</v>
      </c>
      <c r="E48">
        <f>SUM(F4:F24)</f>
        <v>5800</v>
      </c>
      <c r="F48">
        <v>32</v>
      </c>
      <c r="G48">
        <f>(C48*D48+E48*F48)/8 /1024 /1024</f>
        <v>44.573638916015625</v>
      </c>
      <c r="I48">
        <f>(SUM(G5:G8)+SUM(G10:G13)+SUM(G15:G18)+SUM(G20:G23))</f>
        <v>10985472</v>
      </c>
      <c r="J48">
        <v>32</v>
      </c>
      <c r="K48">
        <f>G4+G9+G14+G19+G24</f>
        <v>693440</v>
      </c>
      <c r="L48">
        <v>32</v>
      </c>
      <c r="M48">
        <f>I48+K48</f>
        <v>11678912</v>
      </c>
      <c r="N48">
        <v>32</v>
      </c>
      <c r="O48">
        <v>0</v>
      </c>
      <c r="P48">
        <v>32</v>
      </c>
      <c r="Q48">
        <f t="shared" ref="Q48:Q50" si="4">(I48*J48+K48*L48+M48*N48+O48*P48)/8 /1024 /1024</f>
        <v>89.10302734375</v>
      </c>
      <c r="S48">
        <f>SUM(M5:M8)+SUM(M10:M13)+SUM(M15:M18)+SUM(M20:M23)</f>
        <v>6884950016</v>
      </c>
      <c r="T48">
        <v>1</v>
      </c>
      <c r="U48">
        <f>SUM(S5:S8)+SUM(S10:S13)+SUM(S15:S18)+SUM(S20:S23)</f>
        <v>6165626880</v>
      </c>
      <c r="V48">
        <v>32</v>
      </c>
      <c r="W48">
        <f>M9+M14+M19+S9+S14+S19</f>
        <v>1078984704</v>
      </c>
      <c r="X48">
        <v>32</v>
      </c>
      <c r="Y48">
        <f>M4+M24+S4+S24</f>
        <v>3911090176</v>
      </c>
      <c r="Z48">
        <v>32</v>
      </c>
      <c r="AA48">
        <f>MAX(M4:M24)</f>
        <v>822083584</v>
      </c>
      <c r="AB48">
        <v>32</v>
      </c>
      <c r="AC48">
        <f>MAX(MAX(S5:S8),MAX(S10:S13),MAX(S15:S18),MAX(S20:S23))</f>
        <v>822083584</v>
      </c>
      <c r="AD48">
        <v>32</v>
      </c>
      <c r="AE48">
        <f>MAX(S4,S9,S14,S19,S24)</f>
        <v>3288334336</v>
      </c>
      <c r="AF48">
        <v>32</v>
      </c>
      <c r="AG48">
        <f>(S48*T48+U48*V48+W48*X48+Y48*Z48+AA48*AB48+MAX(AC48*AD48,AE48*AF48))/8 /1024 /1024</f>
        <v>59056.375</v>
      </c>
      <c r="AI48">
        <f>G48+Q48+AG48</f>
        <v>59190.051666259766</v>
      </c>
      <c r="AJ48" s="2" t="s">
        <v>40</v>
      </c>
    </row>
    <row r="49" spans="1:36" x14ac:dyDescent="0.25">
      <c r="A49" t="s">
        <v>38</v>
      </c>
      <c r="B49" t="s">
        <v>41</v>
      </c>
      <c r="C49">
        <f>C48</f>
        <v>11678912</v>
      </c>
      <c r="D49">
        <f>D48</f>
        <v>32</v>
      </c>
      <c r="E49">
        <f>E48</f>
        <v>5800</v>
      </c>
      <c r="F49">
        <f>F48</f>
        <v>32</v>
      </c>
      <c r="G49">
        <f>(C49*D49+E49*F49)/8 /1024 /1024</f>
        <v>44.573638916015625</v>
      </c>
      <c r="I49">
        <f t="shared" ref="I49:N49" si="5">I48</f>
        <v>10985472</v>
      </c>
      <c r="J49">
        <f t="shared" si="5"/>
        <v>32</v>
      </c>
      <c r="K49">
        <f t="shared" si="5"/>
        <v>693440</v>
      </c>
      <c r="L49">
        <f t="shared" si="5"/>
        <v>32</v>
      </c>
      <c r="M49">
        <f t="shared" si="5"/>
        <v>11678912</v>
      </c>
      <c r="N49">
        <f t="shared" si="5"/>
        <v>32</v>
      </c>
      <c r="O49">
        <f>M49</f>
        <v>11678912</v>
      </c>
      <c r="P49">
        <v>32</v>
      </c>
      <c r="Q49">
        <f t="shared" si="4"/>
        <v>133.654541015625</v>
      </c>
      <c r="S49">
        <f>S48</f>
        <v>6884950016</v>
      </c>
      <c r="T49">
        <f>T48</f>
        <v>1</v>
      </c>
      <c r="U49">
        <f t="shared" ref="U49:V50" si="6">U48</f>
        <v>6165626880</v>
      </c>
      <c r="V49">
        <f t="shared" si="6"/>
        <v>32</v>
      </c>
      <c r="W49">
        <f>W48</f>
        <v>1078984704</v>
      </c>
      <c r="X49">
        <f>X48</f>
        <v>32</v>
      </c>
      <c r="Y49">
        <f>Y48</f>
        <v>3911090176</v>
      </c>
      <c r="Z49">
        <f>Z48</f>
        <v>32</v>
      </c>
      <c r="AA49">
        <f>AA48</f>
        <v>822083584</v>
      </c>
      <c r="AB49">
        <v>32</v>
      </c>
      <c r="AC49">
        <f>AC48</f>
        <v>822083584</v>
      </c>
      <c r="AD49">
        <f>AD48</f>
        <v>32</v>
      </c>
      <c r="AE49">
        <f>AE48</f>
        <v>3288334336</v>
      </c>
      <c r="AF49">
        <f>AF48</f>
        <v>32</v>
      </c>
      <c r="AG49">
        <f t="shared" ref="AG49:AG54" si="7">(S49*T49+U49*V49+W49*X49+Y49*Z49+AA49*AB49+MAX(AC49*AD49,AE49*AF49))/8 /1024 /1024</f>
        <v>59056.375</v>
      </c>
      <c r="AI49">
        <f>G49+Q49+AG49</f>
        <v>59234.603179931641</v>
      </c>
      <c r="AJ49" s="2" t="s">
        <v>40</v>
      </c>
    </row>
    <row r="50" spans="1:36" x14ac:dyDescent="0.25">
      <c r="A50" t="s">
        <v>38</v>
      </c>
      <c r="B50" t="s">
        <v>42</v>
      </c>
      <c r="C50">
        <v>0</v>
      </c>
      <c r="D50">
        <f>D48</f>
        <v>32</v>
      </c>
      <c r="E50">
        <f>E48</f>
        <v>5800</v>
      </c>
      <c r="F50">
        <f>F49</f>
        <v>32</v>
      </c>
      <c r="G50">
        <f>(C50*D50+E50*F50)/8 /1024 /1024</f>
        <v>2.2125244140625E-2</v>
      </c>
      <c r="I50">
        <f>I49</f>
        <v>10985472</v>
      </c>
      <c r="J50">
        <f>J49</f>
        <v>32</v>
      </c>
      <c r="K50">
        <f>K48</f>
        <v>693440</v>
      </c>
      <c r="L50">
        <f>L48</f>
        <v>32</v>
      </c>
      <c r="M50">
        <f>M48</f>
        <v>11678912</v>
      </c>
      <c r="N50">
        <v>32</v>
      </c>
      <c r="O50">
        <v>0</v>
      </c>
      <c r="P50">
        <v>32</v>
      </c>
      <c r="Q50">
        <f t="shared" si="4"/>
        <v>89.10302734375</v>
      </c>
      <c r="S50">
        <f>S48</f>
        <v>6884950016</v>
      </c>
      <c r="T50">
        <f>T48</f>
        <v>1</v>
      </c>
      <c r="U50">
        <f t="shared" si="6"/>
        <v>6165626880</v>
      </c>
      <c r="V50">
        <f t="shared" si="6"/>
        <v>32</v>
      </c>
      <c r="W50">
        <f>W48</f>
        <v>1078984704</v>
      </c>
      <c r="X50">
        <f>X48</f>
        <v>32</v>
      </c>
      <c r="Y50">
        <f>Y48</f>
        <v>3911090176</v>
      </c>
      <c r="Z50">
        <f>Z48</f>
        <v>32</v>
      </c>
      <c r="AA50">
        <f>AA48</f>
        <v>822083584</v>
      </c>
      <c r="AB50">
        <v>32</v>
      </c>
      <c r="AC50">
        <f>AC49</f>
        <v>822083584</v>
      </c>
      <c r="AD50">
        <f>AD49</f>
        <v>32</v>
      </c>
      <c r="AE50">
        <f>AE48</f>
        <v>3288334336</v>
      </c>
      <c r="AF50">
        <f>AF48</f>
        <v>32</v>
      </c>
      <c r="AG50">
        <f t="shared" si="7"/>
        <v>59056.375</v>
      </c>
      <c r="AI50">
        <f>G50+Q50+AG50</f>
        <v>59145.500152587891</v>
      </c>
      <c r="AJ50" s="2" t="s">
        <v>40</v>
      </c>
    </row>
    <row r="51" spans="1:36" x14ac:dyDescent="0.25">
      <c r="AJ51" s="2"/>
    </row>
    <row r="52" spans="1:36" x14ac:dyDescent="0.25">
      <c r="A52" t="s">
        <v>43</v>
      </c>
      <c r="B52" t="s">
        <v>39</v>
      </c>
      <c r="C52">
        <f>C48</f>
        <v>11678912</v>
      </c>
      <c r="D52">
        <f>M2</f>
        <v>16</v>
      </c>
      <c r="E52">
        <f>E48</f>
        <v>5800</v>
      </c>
      <c r="F52">
        <f>M2</f>
        <v>16</v>
      </c>
      <c r="G52">
        <f>(C52*D52+E52*F52)/8 /1024 /1024</f>
        <v>22.286819458007813</v>
      </c>
      <c r="I52">
        <f>I48</f>
        <v>10985472</v>
      </c>
      <c r="J52">
        <f>N2</f>
        <v>1</v>
      </c>
      <c r="K52">
        <f>K48</f>
        <v>693440</v>
      </c>
      <c r="L52">
        <f>M2</f>
        <v>16</v>
      </c>
      <c r="M52">
        <f>M48</f>
        <v>11678912</v>
      </c>
      <c r="N52">
        <f>M2</f>
        <v>16</v>
      </c>
      <c r="O52">
        <v>0</v>
      </c>
      <c r="P52">
        <f>M2</f>
        <v>16</v>
      </c>
      <c r="Q52">
        <f>(I52*J52+K52*L52+M52*N52+O52*P52)/8 /1024 /1024</f>
        <v>24.907958984375</v>
      </c>
      <c r="S52">
        <f>S48</f>
        <v>6884950016</v>
      </c>
      <c r="T52">
        <f>T48</f>
        <v>1</v>
      </c>
      <c r="U52">
        <f>U48</f>
        <v>6165626880</v>
      </c>
      <c r="V52">
        <f>P2</f>
        <v>1</v>
      </c>
      <c r="W52">
        <f>W48</f>
        <v>1078984704</v>
      </c>
      <c r="X52">
        <f>M2</f>
        <v>16</v>
      </c>
      <c r="Y52">
        <f>Y48</f>
        <v>3911090176</v>
      </c>
      <c r="Z52">
        <f>M2</f>
        <v>16</v>
      </c>
      <c r="AA52">
        <f>MAX(M4:M13)</f>
        <v>822083584</v>
      </c>
      <c r="AB52">
        <f>M2</f>
        <v>16</v>
      </c>
      <c r="AC52">
        <f>AC48</f>
        <v>822083584</v>
      </c>
      <c r="AD52">
        <f>O2</f>
        <v>16</v>
      </c>
      <c r="AE52">
        <f>AE48</f>
        <v>3288334336</v>
      </c>
      <c r="AF52">
        <f>M2</f>
        <v>16</v>
      </c>
      <c r="AG52">
        <f t="shared" si="7"/>
        <v>18913.5625</v>
      </c>
      <c r="AI52">
        <f>G52+Q52+AG52</f>
        <v>18960.757278442383</v>
      </c>
      <c r="AJ52" s="2">
        <f>AI48/AI52</f>
        <v>3.1217134841737817</v>
      </c>
    </row>
    <row r="53" spans="1:36" x14ac:dyDescent="0.25">
      <c r="A53" t="s">
        <v>43</v>
      </c>
      <c r="B53" t="s">
        <v>41</v>
      </c>
      <c r="C53">
        <f>C49</f>
        <v>11678912</v>
      </c>
      <c r="D53">
        <f>M2</f>
        <v>16</v>
      </c>
      <c r="E53">
        <f>E48</f>
        <v>5800</v>
      </c>
      <c r="F53">
        <f>M2</f>
        <v>16</v>
      </c>
      <c r="G53">
        <f>(C53*D53+E53*F53)/8 /1024 /1024</f>
        <v>22.286819458007813</v>
      </c>
      <c r="I53">
        <f>I48</f>
        <v>10985472</v>
      </c>
      <c r="J53">
        <f>N2</f>
        <v>1</v>
      </c>
      <c r="K53">
        <f>K48</f>
        <v>693440</v>
      </c>
      <c r="L53">
        <f>M2</f>
        <v>16</v>
      </c>
      <c r="M53">
        <f>M48</f>
        <v>11678912</v>
      </c>
      <c r="N53">
        <f>M2</f>
        <v>16</v>
      </c>
      <c r="O53">
        <f>M53</f>
        <v>11678912</v>
      </c>
      <c r="P53">
        <f>M2</f>
        <v>16</v>
      </c>
      <c r="Q53">
        <f t="shared" ref="Q53:Q54" si="8">(I53*J53+K53*L53+M53*N53+O53*P53)/8 /1024 /1024</f>
        <v>47.1837158203125</v>
      </c>
      <c r="S53">
        <f>S48</f>
        <v>6884950016</v>
      </c>
      <c r="T53">
        <f>T48</f>
        <v>1</v>
      </c>
      <c r="U53">
        <f>U48</f>
        <v>6165626880</v>
      </c>
      <c r="V53">
        <f>P2</f>
        <v>1</v>
      </c>
      <c r="W53">
        <f>W48</f>
        <v>1078984704</v>
      </c>
      <c r="X53">
        <f>M2</f>
        <v>16</v>
      </c>
      <c r="Y53">
        <f>Y48</f>
        <v>3911090176</v>
      </c>
      <c r="Z53">
        <f>Z52</f>
        <v>16</v>
      </c>
      <c r="AA53">
        <f>MAX(M4:M13)</f>
        <v>822083584</v>
      </c>
      <c r="AB53">
        <f>M2</f>
        <v>16</v>
      </c>
      <c r="AC53">
        <f>AC48</f>
        <v>822083584</v>
      </c>
      <c r="AD53">
        <f>O2</f>
        <v>16</v>
      </c>
      <c r="AE53">
        <f>AE48</f>
        <v>3288334336</v>
      </c>
      <c r="AF53">
        <f>M2</f>
        <v>16</v>
      </c>
      <c r="AG53">
        <f t="shared" si="7"/>
        <v>18913.5625</v>
      </c>
      <c r="AI53">
        <f>G53+Q53+AG53</f>
        <v>18983.03303527832</v>
      </c>
      <c r="AJ53" s="2">
        <f>AI49/AI53</f>
        <v>3.1203972025887152</v>
      </c>
    </row>
    <row r="54" spans="1:36" x14ac:dyDescent="0.25">
      <c r="A54" t="s">
        <v>43</v>
      </c>
      <c r="B54" t="s">
        <v>42</v>
      </c>
      <c r="C54">
        <f>C50</f>
        <v>0</v>
      </c>
      <c r="D54">
        <f>M2</f>
        <v>16</v>
      </c>
      <c r="E54">
        <f>E48</f>
        <v>5800</v>
      </c>
      <c r="F54">
        <f>M2</f>
        <v>16</v>
      </c>
      <c r="G54">
        <f>(C54*D54+E54*F54)/8 /1024 /1024</f>
        <v>1.10626220703125E-2</v>
      </c>
      <c r="I54">
        <f>I48</f>
        <v>10985472</v>
      </c>
      <c r="J54">
        <f>N2</f>
        <v>1</v>
      </c>
      <c r="K54">
        <f>K48</f>
        <v>693440</v>
      </c>
      <c r="L54">
        <f>M2</f>
        <v>16</v>
      </c>
      <c r="M54">
        <f>M48</f>
        <v>11678912</v>
      </c>
      <c r="N54">
        <f>M2</f>
        <v>16</v>
      </c>
      <c r="O54">
        <v>0</v>
      </c>
      <c r="P54">
        <f>M2</f>
        <v>16</v>
      </c>
      <c r="Q54">
        <f t="shared" si="8"/>
        <v>24.907958984375</v>
      </c>
      <c r="S54">
        <f>S48</f>
        <v>6884950016</v>
      </c>
      <c r="T54">
        <f>T48</f>
        <v>1</v>
      </c>
      <c r="U54">
        <f>U48</f>
        <v>6165626880</v>
      </c>
      <c r="V54">
        <f>P2</f>
        <v>1</v>
      </c>
      <c r="W54">
        <f>W48</f>
        <v>1078984704</v>
      </c>
      <c r="X54">
        <f>M2</f>
        <v>16</v>
      </c>
      <c r="Y54">
        <f>Y48</f>
        <v>3911090176</v>
      </c>
      <c r="Z54">
        <f>Z52</f>
        <v>16</v>
      </c>
      <c r="AA54">
        <f>MAX(M4:M13)</f>
        <v>822083584</v>
      </c>
      <c r="AB54">
        <f>M2</f>
        <v>16</v>
      </c>
      <c r="AC54">
        <f>AC48</f>
        <v>822083584</v>
      </c>
      <c r="AD54">
        <f>O2</f>
        <v>16</v>
      </c>
      <c r="AE54">
        <f>AE48</f>
        <v>3288334336</v>
      </c>
      <c r="AF54">
        <f>M2</f>
        <v>16</v>
      </c>
      <c r="AG54">
        <f t="shared" si="7"/>
        <v>18913.5625</v>
      </c>
      <c r="AI54">
        <f>G54+Q54+AG54</f>
        <v>18938.481521606445</v>
      </c>
      <c r="AJ54" s="2">
        <f>AI50/AI54</f>
        <v>3.1230328622234182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BinaryNet</vt:lpstr>
      <vt:lpstr>ResNetE-18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2020-10-01T19:18:01Z</dcterms:created>
  <dcterms:modified xsi:type="dcterms:W3CDTF">2020-10-01T20:46:27Z</dcterms:modified>
</cp:coreProperties>
</file>