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412472ED-6E37-4D87-86D7-4A82DE4F5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Q9" i="1"/>
  <c r="Q8" i="1"/>
  <c r="Q7" i="1"/>
  <c r="Y4" i="1"/>
  <c r="G45" i="1"/>
  <c r="G5" i="1"/>
  <c r="G41" i="1" l="1"/>
  <c r="Y6" i="1"/>
  <c r="Y5" i="1"/>
  <c r="Q4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Q37" i="1"/>
  <c r="A5" i="1"/>
  <c r="U5" i="1" s="1"/>
  <c r="A6" i="1"/>
  <c r="S6" i="1" s="1"/>
  <c r="A7" i="1"/>
  <c r="A8" i="1"/>
  <c r="A9" i="1"/>
  <c r="A10" i="1"/>
  <c r="A11" i="1"/>
  <c r="A12" i="1"/>
  <c r="A13" i="1"/>
  <c r="S13" i="1" s="1"/>
  <c r="A14" i="1"/>
  <c r="S14" i="1" s="1"/>
  <c r="A15" i="1"/>
  <c r="S15" i="1" s="1"/>
  <c r="A16" i="1"/>
  <c r="S16" i="1" s="1"/>
  <c r="A17" i="1"/>
  <c r="S17" i="1" s="1"/>
  <c r="A18" i="1"/>
  <c r="S18" i="1" s="1"/>
  <c r="A19" i="1"/>
  <c r="S19" i="1" s="1"/>
  <c r="A20" i="1"/>
  <c r="S20" i="1" s="1"/>
  <c r="A21" i="1"/>
  <c r="S21" i="1" s="1"/>
  <c r="A22" i="1"/>
  <c r="S22" i="1" s="1"/>
  <c r="A23" i="1"/>
  <c r="S23" i="1" s="1"/>
  <c r="A24" i="1"/>
  <c r="S24" i="1" s="1"/>
  <c r="A25" i="1"/>
  <c r="S25" i="1" s="1"/>
  <c r="A26" i="1"/>
  <c r="S26" i="1" s="1"/>
  <c r="A27" i="1"/>
  <c r="S27" i="1" s="1"/>
  <c r="A28" i="1"/>
  <c r="S28" i="1" s="1"/>
  <c r="A29" i="1"/>
  <c r="S29" i="1" s="1"/>
  <c r="A30" i="1"/>
  <c r="S30" i="1" s="1"/>
  <c r="A31" i="1"/>
  <c r="S31" i="1" s="1"/>
  <c r="A32" i="1"/>
  <c r="S32" i="1" s="1"/>
  <c r="A33" i="1"/>
  <c r="S33" i="1" s="1"/>
  <c r="A34" i="1"/>
  <c r="S34" i="1" s="1"/>
  <c r="A35" i="1"/>
  <c r="S35" i="1" s="1"/>
  <c r="A36" i="1"/>
  <c r="S36" i="1" s="1"/>
  <c r="A37" i="1"/>
  <c r="U32" i="1" l="1"/>
  <c r="U16" i="1"/>
  <c r="U28" i="1"/>
  <c r="U24" i="1"/>
  <c r="U36" i="1"/>
  <c r="U20" i="1"/>
  <c r="U6" i="1"/>
  <c r="T6" i="1"/>
  <c r="U35" i="1"/>
  <c r="U34" i="1"/>
  <c r="U33" i="1"/>
  <c r="U31" i="1"/>
  <c r="U30" i="1"/>
  <c r="U29" i="1"/>
  <c r="U27" i="1"/>
  <c r="U26" i="1"/>
  <c r="U25" i="1"/>
  <c r="U23" i="1"/>
  <c r="U22" i="1"/>
  <c r="U21" i="1"/>
  <c r="U19" i="1"/>
  <c r="U18" i="1"/>
  <c r="U17" i="1"/>
  <c r="U15" i="1"/>
  <c r="U14" i="1"/>
  <c r="U13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A4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R37" i="1" s="1"/>
  <c r="B8" i="1"/>
  <c r="B6" i="1"/>
  <c r="B5" i="1"/>
  <c r="B4" i="1"/>
  <c r="R4" i="1" s="1"/>
  <c r="T4" i="1" l="1"/>
  <c r="S4" i="1"/>
  <c r="U4" i="1"/>
  <c r="Q15" i="1"/>
  <c r="R15" i="1" s="1"/>
  <c r="Q5" i="1"/>
  <c r="R5" i="1" s="1"/>
  <c r="Q6" i="1"/>
  <c r="R6" i="1" s="1"/>
  <c r="R7" i="1"/>
  <c r="T7" i="1" s="1"/>
  <c r="R8" i="1"/>
  <c r="T8" i="1" s="1"/>
  <c r="R9" i="1"/>
  <c r="Q10" i="1"/>
  <c r="R10" i="1" s="1"/>
  <c r="U10" i="1" s="1"/>
  <c r="Q11" i="1"/>
  <c r="R11" i="1" s="1"/>
  <c r="S11" i="1" s="1"/>
  <c r="Q12" i="1"/>
  <c r="R12" i="1" s="1"/>
  <c r="S12" i="1" s="1"/>
  <c r="Q13" i="1"/>
  <c r="R13" i="1" s="1"/>
  <c r="Q14" i="1"/>
  <c r="R14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U12" i="1" l="1"/>
  <c r="T12" i="1"/>
  <c r="U11" i="1"/>
  <c r="T11" i="1"/>
  <c r="S10" i="1"/>
  <c r="T10" i="1"/>
  <c r="S7" i="1"/>
  <c r="U7" i="1"/>
  <c r="T9" i="1"/>
  <c r="U9" i="1"/>
  <c r="S9" i="1"/>
  <c r="S5" i="1"/>
  <c r="T5" i="1"/>
  <c r="S8" i="1"/>
  <c r="U8" i="1"/>
  <c r="Q38" i="1"/>
  <c r="U37" i="1" l="1"/>
  <c r="X6" i="1" s="1"/>
  <c r="S37" i="1"/>
  <c r="X4" i="1" s="1"/>
  <c r="T37" i="1"/>
  <c r="X5" i="1" s="1"/>
  <c r="Y7" i="1"/>
  <c r="Z5" i="1" l="1"/>
  <c r="AA5" i="1"/>
  <c r="Z4" i="1"/>
  <c r="AA4" i="1"/>
  <c r="AA6" i="1"/>
  <c r="Z6" i="1"/>
  <c r="V37" i="1"/>
  <c r="X7" i="1"/>
  <c r="X9" i="1" l="1"/>
  <c r="AB7" i="1" l="1"/>
</calcChain>
</file>

<file path=xl/sharedStrings.xml><?xml version="1.0" encoding="utf-8"?>
<sst xmlns="http://schemas.openxmlformats.org/spreadsheetml/2006/main" count="78" uniqueCount="29">
  <si>
    <t>Date</t>
  </si>
  <si>
    <t>Name</t>
  </si>
  <si>
    <t>Expense</t>
  </si>
  <si>
    <t>Expense Person 1</t>
  </si>
  <si>
    <t>Expense Person 2</t>
  </si>
  <si>
    <t>Expense Person 3</t>
  </si>
  <si>
    <t>Nisar</t>
  </si>
  <si>
    <t>Muneeb</t>
  </si>
  <si>
    <t>Awais</t>
  </si>
  <si>
    <t>Pyable by Person Till Date</t>
  </si>
  <si>
    <t>Expense per Till Date</t>
  </si>
  <si>
    <t>Remarks</t>
  </si>
  <si>
    <t>Total Expense by person till Date</t>
  </si>
  <si>
    <t>FLAT EXPNSE SHEET AS OF</t>
  </si>
  <si>
    <t>Sr #</t>
  </si>
  <si>
    <t>Total Expense Per Day</t>
  </si>
  <si>
    <t>Check</t>
  </si>
  <si>
    <t>Carry Forward Balance</t>
  </si>
  <si>
    <t>F-key</t>
  </si>
  <si>
    <t>Per Head</t>
  </si>
  <si>
    <t>nisar</t>
  </si>
  <si>
    <t>Please select the name to which the expenses are to be distributed.</t>
  </si>
  <si>
    <t>Sbzi + masla</t>
  </si>
  <si>
    <t>roti nashta</t>
  </si>
  <si>
    <t>dinner</t>
  </si>
  <si>
    <t>sweet</t>
  </si>
  <si>
    <t>muneeb</t>
  </si>
  <si>
    <t>VEGETABLE</t>
  </si>
  <si>
    <t>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</si>
</sst>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F800]dddd\,\ mmmm\ dd\,\ yyyy"/>
    <numFmt numFmtId="166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8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6" fillId="5" borderId="0" xfId="0" applyFont="1" applyFill="1" applyAlignment="1">
      <alignment horizontal="center" vertical="center"/>
    </xf>
    <xf numFmtId="43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0" fillId="2" borderId="8" xfId="0" applyFill="1" applyBorder="1"/>
    <xf numFmtId="0" fontId="0" fillId="2" borderId="10" xfId="0" applyFill="1" applyBorder="1"/>
    <xf numFmtId="0" fontId="0" fillId="0" borderId="11" xfId="0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" fontId="4" fillId="4" borderId="12" xfId="0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left"/>
    </xf>
    <xf numFmtId="0" fontId="0" fillId="0" borderId="0" xfId="0" applyAlignment="1">
      <alignment horizontal="center"/>
    </xf>
    <xf numFmtId="1" fontId="0" fillId="4" borderId="0" xfId="0" applyNumberFormat="1" applyFill="1"/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/>
    <xf numFmtId="164" fontId="5" fillId="6" borderId="3" xfId="0" applyNumberFormat="1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/>
    <xf numFmtId="165" fontId="0" fillId="0" borderId="0" xfId="0" applyNumberFormat="1"/>
    <xf numFmtId="43" fontId="8" fillId="5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0" fontId="3" fillId="7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14280427227736"/>
          <c:y val="0.21773851267083261"/>
          <c:w val="0.60193164382251874"/>
          <c:h val="0.582847960891605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Sheet1!$W$4:$W$7</c15:sqref>
                  </c15:fullRef>
                </c:ext>
              </c:extLst>
              <c:f>Sheet1!$W$4:$W$6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Sheet1!$Y$4:$Y$7</c15:sqref>
                  </c15:fullRef>
                </c:ext>
              </c:extLst>
              <c:f>Sheet1!$Y$4:$Y$6</c:f>
              <c:numCache>
                <c:formatCode>0</c:formatCode>
                <c:ptCount val="3"/>
                <c:pt idx="0">
                  <c:v>898</c:v>
                </c:pt>
                <c:pt idx="1">
                  <c:v>300</c:v>
                </c:pt>
                <c:pt idx="2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B-45A2-AF7B-B5A9E87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5A2-AF7B-B5A9E87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B-45A2-AF7B-B5A9E87AD16A}"/>
              </c:ext>
            </c:extLst>
          </c:dPt>
          <c:dLbls>
            <c:dLbl>
              <c:idx val="0"/>
              <c:layout>
                <c:manualLayout>
                  <c:x val="-0.17586098590706528"/>
                  <c:y val="0.165585044532255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4028ED-E326-4917-93B3-C5AA7C49251F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, </a:t>
                    </a:r>
                    <a:fld id="{F5FBB456-A56E-40DF-AED9-207768CEB451}" type="VALU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925797076641"/>
                      <c:h val="0.258650491814531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B-45A2-AF7B-B5A9E87AD16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B6961-C99D-4310-87E8-A9D897B22634}" type="CATEGORYNAME">
                      <a:rPr lang="en-US" sz="1100" b="1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, </a:t>
                    </a:r>
                    <a:fld id="{C5AEB169-C3E4-44A4-9EDC-304BF211FE14}" type="VALU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B-45A2-AF7B-B5A9E87AD16A}"/>
                </c:ext>
              </c:extLst>
            </c:dLbl>
            <c:dLbl>
              <c:idx val="2"/>
              <c:layout>
                <c:manualLayout>
                  <c:x val="0.19562250334052078"/>
                  <c:y val="0.16235611363008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effectLst>
                          <a:outerShdw blurRad="63500" sx="102000" sy="102000" algn="ctr" rotWithShape="0">
                            <a:schemeClr val="tx1">
                              <a:alpha val="40000"/>
                            </a:schemeClr>
                          </a:outerShdw>
                          <a:reflection endPos="0" dist="50800" dir="5400000" sy="-10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BAEF791-A73B-4829-9DCE-919C356A813D}" type="CATEGORYNAME">
                      <a:rPr lang="en-US" sz="1400"/>
                      <a:pPr>
                        <a:defRPr lang="en-US" sz="1200" b="1" i="0" u="none" strike="noStrike" kern="1200" baseline="0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9D7D5F-31BC-4482-9BA9-C877D56CCC29}" type="VALUE">
                      <a:rPr lang="en-US" sz="1400" baseline="0"/>
                      <a:pPr>
                        <a:defRPr lang="en-US" sz="1200" b="1" i="0" u="none" strike="noStrike" kern="1200" baseline="0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345726919044"/>
                      <c:h val="0.26378267680200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B-45A2-AF7B-B5A9E87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Sheet1!$W$4:$W$6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f>Sheet1!$X$4:$X$6</c:f>
              <c:numCache>
                <c:formatCode>0</c:formatCode>
                <c:ptCount val="3"/>
                <c:pt idx="0">
                  <c:v>736.66000000000008</c:v>
                </c:pt>
                <c:pt idx="1">
                  <c:v>736.66000000000008</c:v>
                </c:pt>
                <c:pt idx="2">
                  <c:v>736.66000000000008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A2-AF7B-B5A9E87A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121024</xdr:colOff>
      <xdr:row>3</xdr:row>
      <xdr:rowOff>1681</xdr:rowOff>
    </xdr:from>
    <xdr:to>
      <xdr:col>4</xdr:col>
      <xdr:colOff>53788</xdr:colOff>
      <xdr:row>7</xdr:row>
      <xdr:rowOff>116541</xdr:rowOff>
    </xdr:to>
    <xdr:sp macro="" textlink="Sheet1!AA4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62636" y="584387"/>
          <a:ext cx="1355911" cy="876860"/>
        </a:xfrm>
        <a:prstGeom prst="roundRect">
          <a:avLst>
            <a:gd name="adj" fmla="val 25571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162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40341</xdr:colOff>
      <xdr:row>3</xdr:row>
      <xdr:rowOff>11205</xdr:rowOff>
    </xdr:from>
    <xdr:to>
      <xdr:col>9</xdr:col>
      <xdr:colOff>5602</xdr:colOff>
      <xdr:row>7</xdr:row>
      <xdr:rowOff>89646</xdr:rowOff>
    </xdr:to>
    <xdr:sp macro="" textlink="Sheet1!AA6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372535" y="593911"/>
          <a:ext cx="1398493" cy="840441"/>
        </a:xfrm>
        <a:prstGeom prst="roundRect">
          <a:avLst>
            <a:gd name="adj" fmla="val 238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276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100853</xdr:colOff>
      <xdr:row>2</xdr:row>
      <xdr:rowOff>179294</xdr:rowOff>
    </xdr:from>
    <xdr:to>
      <xdr:col>6</xdr:col>
      <xdr:colOff>324970</xdr:colOff>
      <xdr:row>7</xdr:row>
      <xdr:rowOff>123265</xdr:rowOff>
    </xdr:to>
    <xdr:sp macro="" textlink="Sheet1!AA5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812677" y="571500"/>
          <a:ext cx="1456763" cy="896471"/>
        </a:xfrm>
        <a:prstGeom prst="roundRect">
          <a:avLst>
            <a:gd name="adj" fmla="val 29480"/>
          </a:avLst>
        </a:prstGeom>
        <a:solidFill>
          <a:schemeClr val="accent6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ADA58E6-580A-43C0-A1B8-845DDE20775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-437 Muneeb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224117</xdr:colOff>
      <xdr:row>8</xdr:row>
      <xdr:rowOff>1</xdr:rowOff>
    </xdr:from>
    <xdr:to>
      <xdr:col>6</xdr:col>
      <xdr:colOff>367552</xdr:colOff>
      <xdr:row>19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564777</xdr:colOff>
      <xdr:row>7</xdr:row>
      <xdr:rowOff>80681</xdr:rowOff>
    </xdr:from>
    <xdr:to>
      <xdr:col>11</xdr:col>
      <xdr:colOff>358588</xdr:colOff>
      <xdr:row>19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75CD6-0582-E1E4-1AA7-73300540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5"/>
  <sheetViews>
    <sheetView showGridLines="0" tabSelected="1" topLeftCell="C1" zoomScaleNormal="100" workbookViewId="0">
      <selection activeCell="H13" sqref="H13"/>
    </sheetView>
  </sheetViews>
  <sheetFormatPr defaultRowHeight="14.4" x14ac:dyDescent="0.3"/>
  <cols>
    <col min="1" max="1" width="16.6640625" hidden="1" customWidth="1"/>
    <col min="2" max="2" width="5.33203125" hidden="1" customWidth="1"/>
    <col min="3" max="3" width="5.33203125" customWidth="1"/>
    <col min="4" max="4" width="8.44140625" bestFit="1" customWidth="1"/>
    <col min="5" max="5" width="6.33203125" bestFit="1" customWidth="1"/>
    <col min="6" max="6" width="4.33203125" bestFit="1" customWidth="1"/>
    <col min="7" max="7" width="28.88671875" style="3" bestFit="1" customWidth="1"/>
    <col min="8" max="8" width="8.6640625" customWidth="1"/>
    <col min="9" max="9" width="11.109375" customWidth="1"/>
    <col min="10" max="10" width="14.5546875" bestFit="1" customWidth="1"/>
    <col min="11" max="11" width="7.6640625" bestFit="1" customWidth="1"/>
    <col min="12" max="12" width="8.5546875" customWidth="1"/>
    <col min="13" max="13" width="24.88671875" bestFit="1" customWidth="1"/>
    <col min="14" max="14" width="11.109375" customWidth="1"/>
    <col min="15" max="15" width="9.109375" bestFit="1" customWidth="1"/>
    <col min="16" max="16" width="17.33203125" bestFit="1" customWidth="1"/>
    <col min="17" max="17" width="19.6640625" bestFit="1" customWidth="1"/>
    <col min="18" max="18" width="9" customWidth="1"/>
    <col min="19" max="19" width="5.5546875" customWidth="1"/>
    <col min="20" max="20" width="8.44140625" customWidth="1"/>
    <col min="21" max="21" width="6.33203125" customWidth="1"/>
    <col min="22" max="22" width="6.109375" bestFit="1" customWidth="1"/>
    <col min="23" max="23" width="8.44140625" bestFit="1" customWidth="1"/>
    <col min="24" max="24" width="19.88671875" bestFit="1" customWidth="1"/>
    <col min="25" max="25" width="30.5546875" bestFit="1" customWidth="1"/>
    <col min="26" max="26" width="24.33203125" style="12" bestFit="1" customWidth="1"/>
    <col min="27" max="27" width="24.33203125" bestFit="1" customWidth="1"/>
    <col min="28" max="28" width="5.77734375" bestFit="1" customWidth="1"/>
  </cols>
  <sheetData>
    <row r="1" spans="1:28" x14ac:dyDescent="0.3">
      <c r="H1" s="40" t="s">
        <v>3</v>
      </c>
      <c r="I1" s="40"/>
      <c r="J1" s="40"/>
      <c r="K1" s="40" t="s">
        <v>4</v>
      </c>
      <c r="L1" s="40"/>
      <c r="M1" s="40"/>
      <c r="N1" s="40" t="s">
        <v>5</v>
      </c>
      <c r="O1" s="40"/>
      <c r="P1" s="40"/>
      <c r="X1" t="s">
        <v>10</v>
      </c>
      <c r="Y1" t="s">
        <v>12</v>
      </c>
      <c r="Z1" s="12" t="s">
        <v>9</v>
      </c>
      <c r="AA1" t="s">
        <v>9</v>
      </c>
    </row>
    <row r="2" spans="1:28" x14ac:dyDescent="0.3">
      <c r="H2" s="30"/>
      <c r="I2" s="30"/>
      <c r="J2" s="30"/>
      <c r="K2" s="30"/>
      <c r="L2" s="30"/>
      <c r="M2" s="30"/>
      <c r="N2" s="30"/>
      <c r="O2" s="30"/>
      <c r="P2" s="30"/>
      <c r="V2" s="41" t="s">
        <v>17</v>
      </c>
      <c r="W2" s="42"/>
      <c r="X2" s="42"/>
    </row>
    <row r="3" spans="1:28" ht="40.5" customHeight="1" x14ac:dyDescent="0.3">
      <c r="B3" t="s">
        <v>18</v>
      </c>
      <c r="C3" s="39" t="s">
        <v>21</v>
      </c>
      <c r="D3" s="39"/>
      <c r="E3" s="39"/>
      <c r="F3" s="5" t="s">
        <v>14</v>
      </c>
      <c r="G3" s="6" t="s">
        <v>0</v>
      </c>
      <c r="H3" s="7" t="s">
        <v>1</v>
      </c>
      <c r="I3" s="7" t="s">
        <v>2</v>
      </c>
      <c r="J3" s="5" t="s">
        <v>11</v>
      </c>
      <c r="K3" s="6" t="s">
        <v>1</v>
      </c>
      <c r="L3" s="7" t="s">
        <v>2</v>
      </c>
      <c r="M3" s="7" t="s">
        <v>11</v>
      </c>
      <c r="N3" s="5" t="s">
        <v>1</v>
      </c>
      <c r="O3" s="6" t="s">
        <v>2</v>
      </c>
      <c r="P3" s="7" t="s">
        <v>11</v>
      </c>
      <c r="Q3" s="8" t="s">
        <v>15</v>
      </c>
      <c r="R3" t="s">
        <v>19</v>
      </c>
      <c r="S3" t="s">
        <v>6</v>
      </c>
      <c r="T3" t="s">
        <v>7</v>
      </c>
      <c r="U3" t="s">
        <v>8</v>
      </c>
      <c r="V3" s="32">
        <v>-577</v>
      </c>
      <c r="W3" s="32"/>
      <c r="X3" s="32">
        <v>577</v>
      </c>
    </row>
    <row r="4" spans="1:28" x14ac:dyDescent="0.3">
      <c r="A4" t="str">
        <f>C4&amp;D4&amp;E4</f>
        <v/>
      </c>
      <c r="B4">
        <f>COUNTA(C4:E4)</f>
        <v>0</v>
      </c>
      <c r="F4" s="11">
        <v>1</v>
      </c>
      <c r="G4" s="29">
        <v>44967</v>
      </c>
      <c r="H4" s="10" t="s">
        <v>6</v>
      </c>
      <c r="I4" s="9"/>
      <c r="J4" s="9"/>
      <c r="K4" s="23"/>
      <c r="L4" s="23"/>
      <c r="M4" s="24"/>
      <c r="N4" s="25"/>
      <c r="O4" s="25"/>
      <c r="P4" s="25"/>
      <c r="Q4" s="26">
        <f>O4+L4+I4</f>
        <v>0</v>
      </c>
      <c r="R4" s="4" t="str">
        <f>IFERROR(ROUND(Q4/B4,2),"")</f>
        <v/>
      </c>
      <c r="S4" s="4" t="str">
        <f>IFERROR(IF(SEARCH(S$3,$A4),$R4,""),"")</f>
        <v/>
      </c>
      <c r="T4" s="4" t="str">
        <f>IFERROR(IF(SEARCH(T$3,$A4),$R4,""),"")</f>
        <v/>
      </c>
      <c r="U4" s="4" t="str">
        <f>IFERROR(IF(SEARCH(U$3,$A4),$R4,""),"")</f>
        <v/>
      </c>
      <c r="W4" t="s">
        <v>6</v>
      </c>
      <c r="X4" s="4">
        <f>S37</f>
        <v>736.66000000000008</v>
      </c>
      <c r="Y4" s="4">
        <f>SUMIF(N$4:N$37,$W$4,$O$4:$O$37)+SUMIF($H$4:$H$37,$W$4,$I$4:$I$37)+SUMIF($K$4:$K$37,$W$4,$L$4:$L$37)+V3</f>
        <v>898</v>
      </c>
      <c r="Z4" s="13">
        <f>SUM(Y4-X4)</f>
        <v>161.33999999999992</v>
      </c>
      <c r="AA4" t="str">
        <f>ROUNDUP(SUM(Y4-X4),0)&amp;" "&amp;W4</f>
        <v>162 Nisar</v>
      </c>
    </row>
    <row r="5" spans="1:28" x14ac:dyDescent="0.3">
      <c r="A5" t="str">
        <f>C5&amp;D5&amp;E5</f>
        <v/>
      </c>
      <c r="B5">
        <f>COUNTA(C5:E5)</f>
        <v>0</v>
      </c>
      <c r="F5" s="11">
        <v>2</v>
      </c>
      <c r="G5" s="29">
        <f>+G4+1</f>
        <v>44968</v>
      </c>
      <c r="H5" s="10"/>
      <c r="I5" s="9"/>
      <c r="J5" s="9"/>
      <c r="K5" s="23"/>
      <c r="L5" s="23"/>
      <c r="M5" s="24"/>
      <c r="N5" s="25"/>
      <c r="O5" s="25"/>
      <c r="P5" s="25"/>
      <c r="Q5" s="26">
        <f t="shared" ref="Q5:Q37" si="0">O5+L5+I5</f>
        <v>0</v>
      </c>
      <c r="R5" s="4" t="str">
        <f t="shared" ref="R5:R37" si="1">IFERROR(ROUND(Q5/B5,2),"")</f>
        <v/>
      </c>
      <c r="S5" s="4" t="str">
        <f t="shared" ref="S5:U17" si="2">IFERROR(IF(SEARCH(S$3,$A5),$R5,""),"")</f>
        <v/>
      </c>
      <c r="T5" s="4" t="str">
        <f t="shared" si="2"/>
        <v/>
      </c>
      <c r="U5" s="4" t="str">
        <f t="shared" si="2"/>
        <v/>
      </c>
      <c r="W5" t="s">
        <v>7</v>
      </c>
      <c r="X5" s="4">
        <f>T37</f>
        <v>736.66000000000008</v>
      </c>
      <c r="Y5" s="4">
        <f>SUMIF(N$4:N$37,$W$5,$O$4:$O$37)+SUMIF($H$4:$H$37,$W$5,$I$4:$I$37)+SUMIF($K$4:$K$37,$W$5,$L$4:$L$37)+W3</f>
        <v>300</v>
      </c>
      <c r="Z5" s="13">
        <f>SUM(Y5-X5)</f>
        <v>-436.66000000000008</v>
      </c>
      <c r="AA5" t="str">
        <f>ROUNDUP(SUM(Y5-X5),0)&amp;" "&amp;W5</f>
        <v>-437 Muneeb</v>
      </c>
    </row>
    <row r="6" spans="1:28" x14ac:dyDescent="0.3">
      <c r="A6" t="str">
        <f t="shared" ref="A6:A37" si="3">C6&amp;D6&amp;E6</f>
        <v/>
      </c>
      <c r="B6">
        <f>COUNTA(C6:E6)</f>
        <v>0</v>
      </c>
      <c r="F6" s="11">
        <v>3</v>
      </c>
      <c r="G6" s="29">
        <f>+G5+1</f>
        <v>44969</v>
      </c>
      <c r="H6" s="10"/>
      <c r="I6" s="9"/>
      <c r="J6" s="9"/>
      <c r="K6" s="23"/>
      <c r="L6" s="23"/>
      <c r="M6" s="24"/>
      <c r="N6" s="25"/>
      <c r="O6" s="25"/>
      <c r="P6" s="25"/>
      <c r="Q6" s="26">
        <f t="shared" si="0"/>
        <v>0</v>
      </c>
      <c r="R6" s="4" t="str">
        <f t="shared" si="1"/>
        <v/>
      </c>
      <c r="S6" s="4" t="str">
        <f t="shared" si="2"/>
        <v/>
      </c>
      <c r="T6" s="4" t="str">
        <f t="shared" si="2"/>
        <v/>
      </c>
      <c r="U6" s="4" t="str">
        <f t="shared" si="2"/>
        <v/>
      </c>
      <c r="W6" t="s">
        <v>8</v>
      </c>
      <c r="X6" s="4">
        <f>U37</f>
        <v>736.66000000000008</v>
      </c>
      <c r="Y6" s="4">
        <f>SUMIF(N$4:N$37,$W$6,$O$4:$O$37)+SUMIF($H$4:$H$37,$W$6,$I$4:$I$37)+SUMIF($K$4:$K$37,$W$6,$L$4:$L$37)+X3</f>
        <v>1012</v>
      </c>
      <c r="Z6" s="13">
        <f>SUM(Y6-X6)</f>
        <v>275.33999999999992</v>
      </c>
      <c r="AA6" t="str">
        <f>ROUNDUP(SUM(Y6-X6),0)&amp;" "&amp;W6</f>
        <v>276 Awais</v>
      </c>
    </row>
    <row r="7" spans="1:28" x14ac:dyDescent="0.3">
      <c r="A7" t="str">
        <f t="shared" si="3"/>
        <v>NisarMuneebAwais</v>
      </c>
      <c r="B7">
        <f>COUNTA(C7:E7)</f>
        <v>3</v>
      </c>
      <c r="C7" t="s">
        <v>6</v>
      </c>
      <c r="D7" t="s">
        <v>7</v>
      </c>
      <c r="E7" t="s">
        <v>8</v>
      </c>
      <c r="F7" s="11">
        <v>4</v>
      </c>
      <c r="G7" s="29">
        <f t="shared" ref="G7:G37" si="4">+G6+1</f>
        <v>44970</v>
      </c>
      <c r="H7" s="10" t="s">
        <v>20</v>
      </c>
      <c r="I7" s="9">
        <v>710</v>
      </c>
      <c r="J7" s="9" t="s">
        <v>22</v>
      </c>
      <c r="K7" s="23"/>
      <c r="L7" s="23"/>
      <c r="M7" s="24"/>
      <c r="N7" s="25"/>
      <c r="O7" s="25"/>
      <c r="P7" s="25"/>
      <c r="Q7" s="26">
        <f>O7+L7+I7</f>
        <v>710</v>
      </c>
      <c r="R7" s="4">
        <f t="shared" si="1"/>
        <v>236.67</v>
      </c>
      <c r="S7" s="4">
        <f t="shared" si="2"/>
        <v>236.67</v>
      </c>
      <c r="T7" s="4">
        <f t="shared" si="2"/>
        <v>236.67</v>
      </c>
      <c r="U7" s="4">
        <f t="shared" si="2"/>
        <v>236.67</v>
      </c>
      <c r="X7" s="31">
        <f>ROUND(SUM(X4:X6),0)</f>
        <v>2210</v>
      </c>
      <c r="Y7" s="1">
        <f>SUM(Y4:Y6)</f>
        <v>2210</v>
      </c>
      <c r="Z7" s="14"/>
      <c r="AB7" s="2" t="b">
        <f>X7=Q37</f>
        <v>0</v>
      </c>
    </row>
    <row r="8" spans="1:28" x14ac:dyDescent="0.3">
      <c r="A8" t="str">
        <f t="shared" si="3"/>
        <v>NisarmuneebAwais</v>
      </c>
      <c r="B8">
        <f>COUNTA(C8:E8)</f>
        <v>3</v>
      </c>
      <c r="C8" t="s">
        <v>6</v>
      </c>
      <c r="D8" t="s">
        <v>26</v>
      </c>
      <c r="E8" t="s">
        <v>8</v>
      </c>
      <c r="F8" s="11">
        <v>5</v>
      </c>
      <c r="G8" s="29">
        <f t="shared" si="4"/>
        <v>44971</v>
      </c>
      <c r="H8" s="10" t="s">
        <v>6</v>
      </c>
      <c r="I8" s="9">
        <v>45</v>
      </c>
      <c r="J8" s="9" t="s">
        <v>23</v>
      </c>
      <c r="K8" s="23" t="s">
        <v>8</v>
      </c>
      <c r="L8" s="23">
        <v>105</v>
      </c>
      <c r="M8" s="24" t="s">
        <v>24</v>
      </c>
      <c r="N8" s="25"/>
      <c r="O8" s="25"/>
      <c r="P8" s="25"/>
      <c r="Q8" s="26">
        <f>O8+L8+I8</f>
        <v>150</v>
      </c>
      <c r="R8" s="4">
        <f t="shared" si="1"/>
        <v>50</v>
      </c>
      <c r="S8" s="4">
        <f t="shared" si="2"/>
        <v>50</v>
      </c>
      <c r="T8" s="4">
        <f t="shared" si="2"/>
        <v>50</v>
      </c>
      <c r="U8" s="4">
        <f t="shared" si="2"/>
        <v>50</v>
      </c>
      <c r="W8" s="27" t="s">
        <v>16</v>
      </c>
    </row>
    <row r="9" spans="1:28" x14ac:dyDescent="0.3">
      <c r="A9" t="str">
        <f t="shared" si="3"/>
        <v>NisarmuneebAwais</v>
      </c>
      <c r="B9">
        <f t="shared" ref="B9:B37" si="5">COUNTA(C9:E9)</f>
        <v>3</v>
      </c>
      <c r="C9" t="s">
        <v>6</v>
      </c>
      <c r="D9" t="s">
        <v>26</v>
      </c>
      <c r="E9" t="s">
        <v>8</v>
      </c>
      <c r="F9" s="11">
        <v>6</v>
      </c>
      <c r="G9" s="29">
        <f t="shared" si="4"/>
        <v>44972</v>
      </c>
      <c r="H9" s="10" t="s">
        <v>8</v>
      </c>
      <c r="I9" s="9">
        <v>60</v>
      </c>
      <c r="J9" s="9" t="s">
        <v>23</v>
      </c>
      <c r="K9" s="23" t="s">
        <v>8</v>
      </c>
      <c r="L9" s="23">
        <v>75</v>
      </c>
      <c r="M9" s="24" t="s">
        <v>24</v>
      </c>
      <c r="N9" s="25" t="s">
        <v>6</v>
      </c>
      <c r="O9" s="25">
        <v>460</v>
      </c>
      <c r="P9" s="25" t="s">
        <v>25</v>
      </c>
      <c r="Q9" s="26">
        <f>O9+L9+I9</f>
        <v>595</v>
      </c>
      <c r="R9" s="4">
        <f>IFERROR(ROUND(Q9/B9,2),"")</f>
        <v>198.33</v>
      </c>
      <c r="S9" s="4">
        <f t="shared" si="2"/>
        <v>198.33</v>
      </c>
      <c r="T9" s="4">
        <f t="shared" si="2"/>
        <v>198.33</v>
      </c>
      <c r="U9" s="4">
        <f t="shared" si="2"/>
        <v>198.33</v>
      </c>
      <c r="X9">
        <f>SUM(AA4:AA6)</f>
        <v>0</v>
      </c>
    </row>
    <row r="10" spans="1:28" x14ac:dyDescent="0.3">
      <c r="A10" t="str">
        <f t="shared" si="3"/>
        <v>NisarmuneebAwais</v>
      </c>
      <c r="B10">
        <f t="shared" si="5"/>
        <v>3</v>
      </c>
      <c r="C10" t="s">
        <v>6</v>
      </c>
      <c r="D10" t="s">
        <v>26</v>
      </c>
      <c r="E10" t="s">
        <v>8</v>
      </c>
      <c r="F10" s="11">
        <v>7</v>
      </c>
      <c r="G10" s="29">
        <f t="shared" si="4"/>
        <v>44973</v>
      </c>
      <c r="H10" s="10" t="s">
        <v>8</v>
      </c>
      <c r="I10" s="9">
        <v>60</v>
      </c>
      <c r="J10" s="9" t="s">
        <v>23</v>
      </c>
      <c r="K10" s="23" t="s">
        <v>7</v>
      </c>
      <c r="L10" s="23">
        <v>90</v>
      </c>
      <c r="M10" s="24" t="s">
        <v>24</v>
      </c>
      <c r="N10" s="25"/>
      <c r="O10" s="25"/>
      <c r="P10" s="25"/>
      <c r="Q10" s="26">
        <f t="shared" si="0"/>
        <v>150</v>
      </c>
      <c r="R10" s="4">
        <f t="shared" ref="R10:R36" si="6">IFERROR(ROUND(Q10/B10,2),"")</f>
        <v>50</v>
      </c>
      <c r="S10" s="4">
        <f t="shared" si="2"/>
        <v>50</v>
      </c>
      <c r="T10" s="4">
        <f t="shared" si="2"/>
        <v>50</v>
      </c>
      <c r="U10" s="4">
        <f t="shared" si="2"/>
        <v>50</v>
      </c>
    </row>
    <row r="11" spans="1:28" x14ac:dyDescent="0.3">
      <c r="A11" t="str">
        <f t="shared" si="3"/>
        <v>NisarMuneebAwais</v>
      </c>
      <c r="B11">
        <f t="shared" si="5"/>
        <v>3</v>
      </c>
      <c r="C11" t="s">
        <v>6</v>
      </c>
      <c r="D11" t="s">
        <v>7</v>
      </c>
      <c r="E11" t="s">
        <v>8</v>
      </c>
      <c r="F11" s="11">
        <v>8</v>
      </c>
      <c r="G11" s="29">
        <f t="shared" si="4"/>
        <v>44974</v>
      </c>
      <c r="H11" s="10" t="s">
        <v>8</v>
      </c>
      <c r="I11" s="9">
        <v>60</v>
      </c>
      <c r="J11" s="9" t="s">
        <v>23</v>
      </c>
      <c r="K11" s="23" t="s">
        <v>7</v>
      </c>
      <c r="L11" s="23">
        <v>140</v>
      </c>
      <c r="M11" s="24" t="s">
        <v>24</v>
      </c>
      <c r="N11" s="25" t="s">
        <v>6</v>
      </c>
      <c r="O11" s="25">
        <v>200</v>
      </c>
      <c r="P11" s="25" t="s">
        <v>27</v>
      </c>
      <c r="Q11" s="26">
        <f t="shared" si="0"/>
        <v>400</v>
      </c>
      <c r="R11" s="4">
        <f t="shared" si="6"/>
        <v>133.33000000000001</v>
      </c>
      <c r="S11" s="4">
        <f t="shared" si="2"/>
        <v>133.33000000000001</v>
      </c>
      <c r="T11" s="4">
        <f t="shared" si="2"/>
        <v>133.33000000000001</v>
      </c>
      <c r="U11" s="4">
        <f t="shared" si="2"/>
        <v>133.33000000000001</v>
      </c>
    </row>
    <row r="12" spans="1:28" x14ac:dyDescent="0.3">
      <c r="A12" t="str">
        <f t="shared" si="3"/>
        <v>NisarMuneebAwais</v>
      </c>
      <c r="B12">
        <f t="shared" si="5"/>
        <v>3</v>
      </c>
      <c r="C12" t="s">
        <v>6</v>
      </c>
      <c r="D12" t="s">
        <v>7</v>
      </c>
      <c r="E12" t="s">
        <v>8</v>
      </c>
      <c r="F12" s="11">
        <v>9</v>
      </c>
      <c r="G12" s="29">
        <f t="shared" si="4"/>
        <v>44975</v>
      </c>
      <c r="H12" s="10" t="s">
        <v>6</v>
      </c>
      <c r="I12" s="9">
        <v>60</v>
      </c>
      <c r="J12" s="9" t="s">
        <v>23</v>
      </c>
      <c r="K12" s="23" t="s">
        <v>8</v>
      </c>
      <c r="L12" s="23">
        <v>75</v>
      </c>
      <c r="M12" s="24" t="s">
        <v>24</v>
      </c>
      <c r="N12" s="25" t="s">
        <v>7</v>
      </c>
      <c r="O12" s="25">
        <v>70</v>
      </c>
      <c r="P12" s="25" t="s">
        <v>28</v>
      </c>
      <c r="Q12" s="26">
        <f t="shared" si="0"/>
        <v>205</v>
      </c>
      <c r="R12" s="4">
        <f t="shared" si="6"/>
        <v>68.33</v>
      </c>
      <c r="S12" s="4">
        <f t="shared" si="2"/>
        <v>68.33</v>
      </c>
      <c r="T12" s="4">
        <f t="shared" si="2"/>
        <v>68.33</v>
      </c>
      <c r="U12" s="4">
        <f t="shared" si="2"/>
        <v>68.33</v>
      </c>
    </row>
    <row r="13" spans="1:28" x14ac:dyDescent="0.3">
      <c r="A13" t="str">
        <f t="shared" si="3"/>
        <v/>
      </c>
      <c r="B13">
        <f t="shared" si="5"/>
        <v>0</v>
      </c>
      <c r="F13" s="11">
        <v>10</v>
      </c>
      <c r="G13" s="29">
        <f t="shared" si="4"/>
        <v>44976</v>
      </c>
      <c r="H13" s="10"/>
      <c r="I13" s="9"/>
      <c r="J13" s="9"/>
      <c r="K13" s="23"/>
      <c r="L13" s="23"/>
      <c r="M13" s="24"/>
      <c r="N13" s="25"/>
      <c r="O13" s="25"/>
      <c r="P13" s="25"/>
      <c r="Q13" s="26">
        <f t="shared" si="0"/>
        <v>0</v>
      </c>
      <c r="R13" s="4" t="str">
        <f t="shared" si="6"/>
        <v/>
      </c>
      <c r="S13" s="4" t="str">
        <f t="shared" si="2"/>
        <v/>
      </c>
      <c r="T13" s="4" t="str">
        <f t="shared" si="2"/>
        <v/>
      </c>
      <c r="U13" s="4" t="str">
        <f t="shared" si="2"/>
        <v/>
      </c>
    </row>
    <row r="14" spans="1:28" x14ac:dyDescent="0.3">
      <c r="A14" t="str">
        <f t="shared" si="3"/>
        <v/>
      </c>
      <c r="B14">
        <f t="shared" si="5"/>
        <v>0</v>
      </c>
      <c r="F14" s="11">
        <v>11</v>
      </c>
      <c r="G14" s="29">
        <f t="shared" si="4"/>
        <v>44977</v>
      </c>
      <c r="H14" s="10"/>
      <c r="I14" s="9"/>
      <c r="J14" s="9"/>
      <c r="K14" s="23"/>
      <c r="L14" s="23"/>
      <c r="M14" s="24"/>
      <c r="N14" s="25"/>
      <c r="O14" s="25"/>
      <c r="P14" s="25"/>
      <c r="Q14" s="26">
        <f t="shared" si="0"/>
        <v>0</v>
      </c>
      <c r="R14" s="4" t="str">
        <f t="shared" si="6"/>
        <v/>
      </c>
      <c r="S14" s="4" t="str">
        <f t="shared" si="2"/>
        <v/>
      </c>
      <c r="T14" s="4" t="str">
        <f t="shared" si="2"/>
        <v/>
      </c>
      <c r="U14" s="4" t="str">
        <f t="shared" si="2"/>
        <v/>
      </c>
    </row>
    <row r="15" spans="1:28" x14ac:dyDescent="0.3">
      <c r="A15" t="str">
        <f t="shared" si="3"/>
        <v/>
      </c>
      <c r="B15">
        <f t="shared" si="5"/>
        <v>0</v>
      </c>
      <c r="F15" s="11">
        <v>12</v>
      </c>
      <c r="G15" s="29">
        <f t="shared" si="4"/>
        <v>44978</v>
      </c>
      <c r="H15" s="10"/>
      <c r="I15" s="9"/>
      <c r="J15" s="9"/>
      <c r="K15" s="23"/>
      <c r="L15" s="23"/>
      <c r="M15" s="24"/>
      <c r="N15" s="25"/>
      <c r="O15" s="25"/>
      <c r="P15" s="25"/>
      <c r="Q15" s="26">
        <f>O15+L15+I15</f>
        <v>0</v>
      </c>
      <c r="R15" s="4" t="str">
        <f t="shared" si="6"/>
        <v/>
      </c>
      <c r="S15" s="4" t="str">
        <f t="shared" si="2"/>
        <v/>
      </c>
      <c r="T15" s="4" t="str">
        <f t="shared" si="2"/>
        <v/>
      </c>
      <c r="U15" s="4" t="str">
        <f t="shared" si="2"/>
        <v/>
      </c>
    </row>
    <row r="16" spans="1:28" x14ac:dyDescent="0.3">
      <c r="A16" t="str">
        <f t="shared" si="3"/>
        <v/>
      </c>
      <c r="B16">
        <f t="shared" si="5"/>
        <v>0</v>
      </c>
      <c r="F16" s="11">
        <v>13</v>
      </c>
      <c r="G16" s="29">
        <f t="shared" si="4"/>
        <v>44979</v>
      </c>
      <c r="H16" s="10"/>
      <c r="I16" s="9"/>
      <c r="J16" s="9"/>
      <c r="K16" s="23"/>
      <c r="L16" s="23"/>
      <c r="M16" s="24"/>
      <c r="N16" s="25"/>
      <c r="O16" s="25"/>
      <c r="P16" s="25"/>
      <c r="Q16" s="26">
        <f t="shared" si="0"/>
        <v>0</v>
      </c>
      <c r="R16" s="4" t="str">
        <f t="shared" si="6"/>
        <v/>
      </c>
      <c r="S16" s="4" t="str">
        <f t="shared" si="2"/>
        <v/>
      </c>
      <c r="T16" s="4" t="str">
        <f t="shared" si="2"/>
        <v/>
      </c>
      <c r="U16" s="4" t="str">
        <f t="shared" si="2"/>
        <v/>
      </c>
    </row>
    <row r="17" spans="1:21" x14ac:dyDescent="0.3">
      <c r="A17" t="str">
        <f t="shared" si="3"/>
        <v/>
      </c>
      <c r="B17">
        <f t="shared" si="5"/>
        <v>0</v>
      </c>
      <c r="F17" s="11">
        <v>14</v>
      </c>
      <c r="G17" s="29">
        <f t="shared" si="4"/>
        <v>44980</v>
      </c>
      <c r="H17" s="10"/>
      <c r="I17" s="9"/>
      <c r="J17" s="9"/>
      <c r="K17" s="23"/>
      <c r="L17" s="23"/>
      <c r="M17" s="24"/>
      <c r="N17" s="25"/>
      <c r="O17" s="25"/>
      <c r="P17" s="25"/>
      <c r="Q17" s="26">
        <f t="shared" si="0"/>
        <v>0</v>
      </c>
      <c r="R17" s="4" t="str">
        <f t="shared" si="6"/>
        <v/>
      </c>
      <c r="S17" s="4" t="str">
        <f t="shared" si="2"/>
        <v/>
      </c>
      <c r="T17" s="4" t="str">
        <f t="shared" si="2"/>
        <v/>
      </c>
      <c r="U17" s="4" t="str">
        <f t="shared" si="2"/>
        <v/>
      </c>
    </row>
    <row r="18" spans="1:21" x14ac:dyDescent="0.3">
      <c r="A18" t="str">
        <f t="shared" si="3"/>
        <v/>
      </c>
      <c r="B18">
        <f t="shared" si="5"/>
        <v>0</v>
      </c>
      <c r="F18" s="11">
        <v>15</v>
      </c>
      <c r="G18" s="29">
        <f t="shared" si="4"/>
        <v>44981</v>
      </c>
      <c r="H18" s="10"/>
      <c r="I18" s="9"/>
      <c r="J18" s="9"/>
      <c r="K18" s="23"/>
      <c r="L18" s="23"/>
      <c r="M18" s="24"/>
      <c r="N18" s="25"/>
      <c r="O18" s="25"/>
      <c r="P18" s="25"/>
      <c r="Q18" s="26">
        <f t="shared" si="0"/>
        <v>0</v>
      </c>
      <c r="R18" s="4" t="str">
        <f t="shared" si="6"/>
        <v/>
      </c>
      <c r="S18" s="4" t="str">
        <f t="shared" ref="S18:U36" si="7">IFERROR(IF(SEARCH(S$3,$A18),$R18,""),"")</f>
        <v/>
      </c>
      <c r="T18" s="4" t="str">
        <f t="shared" si="7"/>
        <v/>
      </c>
      <c r="U18" s="4" t="str">
        <f t="shared" si="7"/>
        <v/>
      </c>
    </row>
    <row r="19" spans="1:21" x14ac:dyDescent="0.3">
      <c r="A19" t="str">
        <f t="shared" si="3"/>
        <v/>
      </c>
      <c r="B19">
        <f t="shared" si="5"/>
        <v>0</v>
      </c>
      <c r="F19" s="11">
        <v>16</v>
      </c>
      <c r="G19" s="29">
        <f t="shared" si="4"/>
        <v>44982</v>
      </c>
      <c r="H19" s="10"/>
      <c r="I19" s="9"/>
      <c r="J19" s="9"/>
      <c r="K19" s="23"/>
      <c r="L19" s="23"/>
      <c r="M19" s="24"/>
      <c r="N19" s="25"/>
      <c r="O19" s="25"/>
      <c r="P19" s="25"/>
      <c r="Q19" s="26">
        <f t="shared" si="0"/>
        <v>0</v>
      </c>
      <c r="R19" s="4" t="str">
        <f t="shared" si="6"/>
        <v/>
      </c>
      <c r="S19" s="4" t="str">
        <f t="shared" si="7"/>
        <v/>
      </c>
      <c r="T19" s="4" t="str">
        <f t="shared" si="7"/>
        <v/>
      </c>
      <c r="U19" s="4" t="str">
        <f t="shared" si="7"/>
        <v/>
      </c>
    </row>
    <row r="20" spans="1:21" x14ac:dyDescent="0.3">
      <c r="A20" t="str">
        <f t="shared" si="3"/>
        <v/>
      </c>
      <c r="B20">
        <f t="shared" si="5"/>
        <v>0</v>
      </c>
      <c r="F20" s="11">
        <v>17</v>
      </c>
      <c r="G20" s="29">
        <f t="shared" si="4"/>
        <v>44983</v>
      </c>
      <c r="H20" s="10"/>
      <c r="I20" s="9"/>
      <c r="J20" s="9"/>
      <c r="K20" s="23"/>
      <c r="L20" s="23"/>
      <c r="M20" s="24"/>
      <c r="N20" s="25"/>
      <c r="O20" s="25"/>
      <c r="P20" s="25"/>
      <c r="Q20" s="26">
        <f t="shared" si="0"/>
        <v>0</v>
      </c>
      <c r="R20" s="4" t="str">
        <f t="shared" si="6"/>
        <v/>
      </c>
      <c r="S20" s="4" t="str">
        <f t="shared" si="7"/>
        <v/>
      </c>
      <c r="T20" s="4" t="str">
        <f t="shared" si="7"/>
        <v/>
      </c>
      <c r="U20" s="4" t="str">
        <f t="shared" si="7"/>
        <v/>
      </c>
    </row>
    <row r="21" spans="1:21" x14ac:dyDescent="0.3">
      <c r="A21" t="str">
        <f t="shared" si="3"/>
        <v/>
      </c>
      <c r="B21">
        <f t="shared" si="5"/>
        <v>0</v>
      </c>
      <c r="F21" s="11">
        <v>18</v>
      </c>
      <c r="G21" s="29">
        <f t="shared" si="4"/>
        <v>44984</v>
      </c>
      <c r="H21" s="10"/>
      <c r="I21" s="9"/>
      <c r="J21" s="9"/>
      <c r="K21" s="23"/>
      <c r="L21" s="23"/>
      <c r="M21" s="24"/>
      <c r="N21" s="25"/>
      <c r="O21" s="25"/>
      <c r="P21" s="25"/>
      <c r="Q21" s="26">
        <f t="shared" si="0"/>
        <v>0</v>
      </c>
      <c r="R21" s="4" t="str">
        <f t="shared" si="6"/>
        <v/>
      </c>
      <c r="S21" s="4" t="str">
        <f t="shared" si="7"/>
        <v/>
      </c>
      <c r="T21" s="4" t="str">
        <f t="shared" si="7"/>
        <v/>
      </c>
      <c r="U21" s="4" t="str">
        <f t="shared" si="7"/>
        <v/>
      </c>
    </row>
    <row r="22" spans="1:21" x14ac:dyDescent="0.3">
      <c r="A22" t="str">
        <f t="shared" si="3"/>
        <v/>
      </c>
      <c r="B22">
        <f t="shared" si="5"/>
        <v>0</v>
      </c>
      <c r="F22" s="11">
        <v>19</v>
      </c>
      <c r="G22" s="29">
        <f t="shared" si="4"/>
        <v>44985</v>
      </c>
      <c r="H22" s="10"/>
      <c r="I22" s="9"/>
      <c r="J22" s="9"/>
      <c r="K22" s="23"/>
      <c r="L22" s="23"/>
      <c r="M22" s="24"/>
      <c r="N22" s="25"/>
      <c r="O22" s="25"/>
      <c r="P22" s="25"/>
      <c r="Q22" s="26">
        <f t="shared" si="0"/>
        <v>0</v>
      </c>
      <c r="R22" s="4" t="str">
        <f t="shared" si="6"/>
        <v/>
      </c>
      <c r="S22" s="4" t="str">
        <f t="shared" si="7"/>
        <v/>
      </c>
      <c r="T22" s="4" t="str">
        <f t="shared" si="7"/>
        <v/>
      </c>
      <c r="U22" s="4" t="str">
        <f t="shared" si="7"/>
        <v/>
      </c>
    </row>
    <row r="23" spans="1:21" x14ac:dyDescent="0.3">
      <c r="A23" t="str">
        <f t="shared" si="3"/>
        <v/>
      </c>
      <c r="B23">
        <f t="shared" si="5"/>
        <v>0</v>
      </c>
      <c r="F23" s="11">
        <v>20</v>
      </c>
      <c r="G23" s="29">
        <f t="shared" si="4"/>
        <v>44986</v>
      </c>
      <c r="H23" s="10"/>
      <c r="I23" s="9"/>
      <c r="J23" s="9"/>
      <c r="K23" s="23"/>
      <c r="L23" s="23"/>
      <c r="M23" s="24"/>
      <c r="N23" s="25"/>
      <c r="O23" s="25"/>
      <c r="P23" s="25"/>
      <c r="Q23" s="26">
        <f t="shared" si="0"/>
        <v>0</v>
      </c>
      <c r="R23" s="4" t="str">
        <f t="shared" si="6"/>
        <v/>
      </c>
      <c r="S23" s="4" t="str">
        <f t="shared" si="7"/>
        <v/>
      </c>
      <c r="T23" s="4" t="str">
        <f t="shared" si="7"/>
        <v/>
      </c>
      <c r="U23" s="4" t="str">
        <f t="shared" si="7"/>
        <v/>
      </c>
    </row>
    <row r="24" spans="1:21" x14ac:dyDescent="0.3">
      <c r="A24" t="str">
        <f t="shared" si="3"/>
        <v/>
      </c>
      <c r="B24">
        <f t="shared" si="5"/>
        <v>0</v>
      </c>
      <c r="F24" s="11">
        <v>21</v>
      </c>
      <c r="G24" s="29">
        <f t="shared" si="4"/>
        <v>44987</v>
      </c>
      <c r="H24" s="10"/>
      <c r="I24" s="9"/>
      <c r="J24" s="9"/>
      <c r="K24" s="23"/>
      <c r="L24" s="23"/>
      <c r="M24" s="24"/>
      <c r="N24" s="25"/>
      <c r="O24" s="25"/>
      <c r="P24" s="25"/>
      <c r="Q24" s="26">
        <f t="shared" si="0"/>
        <v>0</v>
      </c>
      <c r="R24" s="4" t="str">
        <f t="shared" si="6"/>
        <v/>
      </c>
      <c r="S24" s="4" t="str">
        <f t="shared" si="7"/>
        <v/>
      </c>
      <c r="T24" s="4" t="str">
        <f t="shared" si="7"/>
        <v/>
      </c>
      <c r="U24" s="4" t="str">
        <f t="shared" si="7"/>
        <v/>
      </c>
    </row>
    <row r="25" spans="1:21" x14ac:dyDescent="0.3">
      <c r="A25" t="str">
        <f t="shared" si="3"/>
        <v/>
      </c>
      <c r="B25">
        <f t="shared" si="5"/>
        <v>0</v>
      </c>
      <c r="F25" s="11">
        <v>22</v>
      </c>
      <c r="G25" s="29">
        <f t="shared" si="4"/>
        <v>44988</v>
      </c>
      <c r="H25" s="10"/>
      <c r="I25" s="9"/>
      <c r="J25" s="9"/>
      <c r="K25" s="23"/>
      <c r="L25" s="23"/>
      <c r="M25" s="24"/>
      <c r="N25" s="25"/>
      <c r="O25" s="25"/>
      <c r="P25" s="25"/>
      <c r="Q25" s="26">
        <f t="shared" si="0"/>
        <v>0</v>
      </c>
      <c r="R25" s="4" t="str">
        <f t="shared" si="6"/>
        <v/>
      </c>
      <c r="S25" s="4" t="str">
        <f t="shared" si="7"/>
        <v/>
      </c>
      <c r="T25" s="4" t="str">
        <f t="shared" si="7"/>
        <v/>
      </c>
      <c r="U25" s="4" t="str">
        <f t="shared" si="7"/>
        <v/>
      </c>
    </row>
    <row r="26" spans="1:21" x14ac:dyDescent="0.3">
      <c r="A26" t="str">
        <f t="shared" si="3"/>
        <v/>
      </c>
      <c r="B26">
        <f t="shared" si="5"/>
        <v>0</v>
      </c>
      <c r="F26" s="11">
        <v>23</v>
      </c>
      <c r="G26" s="29">
        <f t="shared" si="4"/>
        <v>44989</v>
      </c>
      <c r="H26" s="10"/>
      <c r="I26" s="9"/>
      <c r="J26" s="9"/>
      <c r="K26" s="23"/>
      <c r="L26" s="23"/>
      <c r="M26" s="24"/>
      <c r="N26" s="25"/>
      <c r="O26" s="25"/>
      <c r="P26" s="25"/>
      <c r="Q26" s="26">
        <f t="shared" si="0"/>
        <v>0</v>
      </c>
      <c r="R26" s="4" t="str">
        <f t="shared" si="6"/>
        <v/>
      </c>
      <c r="S26" s="4" t="str">
        <f t="shared" si="7"/>
        <v/>
      </c>
      <c r="T26" s="4" t="str">
        <f t="shared" si="7"/>
        <v/>
      </c>
      <c r="U26" s="4" t="str">
        <f t="shared" si="7"/>
        <v/>
      </c>
    </row>
    <row r="27" spans="1:21" x14ac:dyDescent="0.3">
      <c r="A27" t="str">
        <f t="shared" si="3"/>
        <v/>
      </c>
      <c r="B27">
        <f t="shared" si="5"/>
        <v>0</v>
      </c>
      <c r="F27" s="11">
        <v>24</v>
      </c>
      <c r="G27" s="29">
        <f t="shared" si="4"/>
        <v>44990</v>
      </c>
      <c r="H27" s="10"/>
      <c r="I27" s="9"/>
      <c r="J27" s="9"/>
      <c r="K27" s="23"/>
      <c r="L27" s="23"/>
      <c r="M27" s="24"/>
      <c r="N27" s="25"/>
      <c r="O27" s="25"/>
      <c r="P27" s="25"/>
      <c r="Q27" s="26">
        <f t="shared" si="0"/>
        <v>0</v>
      </c>
      <c r="R27" s="4" t="str">
        <f t="shared" si="6"/>
        <v/>
      </c>
      <c r="S27" s="4" t="str">
        <f t="shared" si="7"/>
        <v/>
      </c>
      <c r="T27" s="4" t="str">
        <f t="shared" si="7"/>
        <v/>
      </c>
      <c r="U27" s="4" t="str">
        <f t="shared" si="7"/>
        <v/>
      </c>
    </row>
    <row r="28" spans="1:21" x14ac:dyDescent="0.3">
      <c r="A28" t="str">
        <f t="shared" si="3"/>
        <v/>
      </c>
      <c r="B28">
        <f t="shared" si="5"/>
        <v>0</v>
      </c>
      <c r="F28" s="11">
        <v>25</v>
      </c>
      <c r="G28" s="29">
        <f t="shared" si="4"/>
        <v>44991</v>
      </c>
      <c r="H28" s="10"/>
      <c r="I28" s="9"/>
      <c r="J28" s="9"/>
      <c r="K28" s="23"/>
      <c r="L28" s="23"/>
      <c r="M28" s="24"/>
      <c r="N28" s="25"/>
      <c r="O28" s="25"/>
      <c r="P28" s="25"/>
      <c r="Q28" s="26">
        <f t="shared" si="0"/>
        <v>0</v>
      </c>
      <c r="R28" s="4" t="str">
        <f t="shared" si="6"/>
        <v/>
      </c>
      <c r="S28" s="4" t="str">
        <f t="shared" si="7"/>
        <v/>
      </c>
      <c r="T28" s="4" t="str">
        <f t="shared" si="7"/>
        <v/>
      </c>
      <c r="U28" s="4" t="str">
        <f t="shared" si="7"/>
        <v/>
      </c>
    </row>
    <row r="29" spans="1:21" x14ac:dyDescent="0.3">
      <c r="A29" t="str">
        <f t="shared" si="3"/>
        <v/>
      </c>
      <c r="B29">
        <f t="shared" si="5"/>
        <v>0</v>
      </c>
      <c r="F29" s="11">
        <v>26</v>
      </c>
      <c r="G29" s="29">
        <f t="shared" si="4"/>
        <v>44992</v>
      </c>
      <c r="H29" s="10"/>
      <c r="I29" s="9"/>
      <c r="J29" s="9"/>
      <c r="K29" s="23"/>
      <c r="L29" s="23"/>
      <c r="M29" s="24"/>
      <c r="N29" s="25"/>
      <c r="O29" s="25"/>
      <c r="P29" s="25"/>
      <c r="Q29" s="26">
        <f t="shared" si="0"/>
        <v>0</v>
      </c>
      <c r="R29" s="4" t="str">
        <f t="shared" si="6"/>
        <v/>
      </c>
      <c r="S29" s="4" t="str">
        <f t="shared" si="7"/>
        <v/>
      </c>
      <c r="T29" s="4" t="str">
        <f t="shared" si="7"/>
        <v/>
      </c>
      <c r="U29" s="4" t="str">
        <f t="shared" si="7"/>
        <v/>
      </c>
    </row>
    <row r="30" spans="1:21" x14ac:dyDescent="0.3">
      <c r="A30" t="str">
        <f t="shared" si="3"/>
        <v/>
      </c>
      <c r="B30">
        <f t="shared" si="5"/>
        <v>0</v>
      </c>
      <c r="F30" s="11">
        <v>27</v>
      </c>
      <c r="G30" s="29">
        <f t="shared" si="4"/>
        <v>44993</v>
      </c>
      <c r="H30" s="10"/>
      <c r="I30" s="9"/>
      <c r="J30" s="9"/>
      <c r="K30" s="23"/>
      <c r="L30" s="23"/>
      <c r="M30" s="24"/>
      <c r="N30" s="25"/>
      <c r="O30" s="25"/>
      <c r="P30" s="25"/>
      <c r="Q30" s="26">
        <f t="shared" si="0"/>
        <v>0</v>
      </c>
      <c r="R30" s="4" t="str">
        <f t="shared" si="6"/>
        <v/>
      </c>
      <c r="S30" s="4" t="str">
        <f t="shared" si="7"/>
        <v/>
      </c>
      <c r="T30" s="4" t="str">
        <f t="shared" si="7"/>
        <v/>
      </c>
      <c r="U30" s="4" t="str">
        <f t="shared" si="7"/>
        <v/>
      </c>
    </row>
    <row r="31" spans="1:21" x14ac:dyDescent="0.3">
      <c r="A31" t="str">
        <f t="shared" si="3"/>
        <v/>
      </c>
      <c r="B31">
        <f t="shared" si="5"/>
        <v>0</v>
      </c>
      <c r="F31" s="11">
        <v>28</v>
      </c>
      <c r="G31" s="29">
        <f t="shared" si="4"/>
        <v>44994</v>
      </c>
      <c r="H31" s="10"/>
      <c r="I31" s="9"/>
      <c r="J31" s="9"/>
      <c r="K31" s="23"/>
      <c r="L31" s="23"/>
      <c r="M31" s="24"/>
      <c r="N31" s="25"/>
      <c r="O31" s="25"/>
      <c r="P31" s="25"/>
      <c r="Q31" s="26">
        <f t="shared" si="0"/>
        <v>0</v>
      </c>
      <c r="R31" s="4" t="str">
        <f t="shared" si="6"/>
        <v/>
      </c>
      <c r="S31" s="4" t="str">
        <f t="shared" si="7"/>
        <v/>
      </c>
      <c r="T31" s="4" t="str">
        <f t="shared" si="7"/>
        <v/>
      </c>
      <c r="U31" s="4" t="str">
        <f t="shared" si="7"/>
        <v/>
      </c>
    </row>
    <row r="32" spans="1:21" x14ac:dyDescent="0.3">
      <c r="A32" t="str">
        <f t="shared" si="3"/>
        <v/>
      </c>
      <c r="B32">
        <f t="shared" si="5"/>
        <v>0</v>
      </c>
      <c r="F32" s="11">
        <v>29</v>
      </c>
      <c r="G32" s="29">
        <f t="shared" si="4"/>
        <v>44995</v>
      </c>
      <c r="H32" s="10"/>
      <c r="I32" s="9"/>
      <c r="J32" s="9"/>
      <c r="K32" s="23"/>
      <c r="L32" s="23"/>
      <c r="M32" s="24"/>
      <c r="N32" s="25"/>
      <c r="O32" s="25"/>
      <c r="P32" s="25"/>
      <c r="Q32" s="26">
        <f t="shared" si="0"/>
        <v>0</v>
      </c>
      <c r="R32" s="4" t="str">
        <f t="shared" si="6"/>
        <v/>
      </c>
      <c r="S32" s="4" t="str">
        <f t="shared" si="7"/>
        <v/>
      </c>
      <c r="T32" s="4" t="str">
        <f t="shared" si="7"/>
        <v/>
      </c>
      <c r="U32" s="4" t="str">
        <f t="shared" si="7"/>
        <v/>
      </c>
    </row>
    <row r="33" spans="1:22" x14ac:dyDescent="0.3">
      <c r="A33" t="str">
        <f t="shared" si="3"/>
        <v/>
      </c>
      <c r="B33">
        <f t="shared" si="5"/>
        <v>0</v>
      </c>
      <c r="F33" s="11">
        <v>30</v>
      </c>
      <c r="G33" s="29">
        <f t="shared" si="4"/>
        <v>44996</v>
      </c>
      <c r="H33" s="10"/>
      <c r="I33" s="9"/>
      <c r="J33" s="9"/>
      <c r="K33" s="23"/>
      <c r="L33" s="23"/>
      <c r="M33" s="24"/>
      <c r="N33" s="25"/>
      <c r="O33" s="25"/>
      <c r="P33" s="25"/>
      <c r="Q33" s="26">
        <f t="shared" si="0"/>
        <v>0</v>
      </c>
      <c r="R33" s="4" t="str">
        <f t="shared" si="6"/>
        <v/>
      </c>
      <c r="S33" s="4" t="str">
        <f t="shared" si="7"/>
        <v/>
      </c>
      <c r="T33" s="4" t="str">
        <f t="shared" si="7"/>
        <v/>
      </c>
      <c r="U33" s="4" t="str">
        <f t="shared" si="7"/>
        <v/>
      </c>
    </row>
    <row r="34" spans="1:22" x14ac:dyDescent="0.3">
      <c r="A34" t="str">
        <f t="shared" si="3"/>
        <v/>
      </c>
      <c r="B34">
        <f t="shared" si="5"/>
        <v>0</v>
      </c>
      <c r="F34" s="11">
        <v>31</v>
      </c>
      <c r="G34" s="29">
        <f t="shared" si="4"/>
        <v>44997</v>
      </c>
      <c r="H34" s="10"/>
      <c r="I34" s="9"/>
      <c r="J34" s="9"/>
      <c r="K34" s="23"/>
      <c r="L34" s="23"/>
      <c r="M34" s="24"/>
      <c r="N34" s="25"/>
      <c r="O34" s="25"/>
      <c r="P34" s="25"/>
      <c r="Q34" s="26">
        <f t="shared" si="0"/>
        <v>0</v>
      </c>
      <c r="R34" s="4" t="str">
        <f t="shared" si="6"/>
        <v/>
      </c>
      <c r="S34" s="4" t="str">
        <f t="shared" si="7"/>
        <v/>
      </c>
      <c r="T34" s="4" t="str">
        <f t="shared" si="7"/>
        <v/>
      </c>
      <c r="U34" s="4" t="str">
        <f t="shared" si="7"/>
        <v/>
      </c>
    </row>
    <row r="35" spans="1:22" x14ac:dyDescent="0.3">
      <c r="A35" t="str">
        <f t="shared" si="3"/>
        <v/>
      </c>
      <c r="B35">
        <f t="shared" si="5"/>
        <v>0</v>
      </c>
      <c r="F35" s="11">
        <v>32</v>
      </c>
      <c r="G35" s="29">
        <f t="shared" si="4"/>
        <v>44998</v>
      </c>
      <c r="H35" s="10"/>
      <c r="I35" s="9"/>
      <c r="J35" s="9"/>
      <c r="K35" s="23"/>
      <c r="L35" s="23"/>
      <c r="M35" s="24"/>
      <c r="N35" s="25"/>
      <c r="O35" s="25"/>
      <c r="P35" s="25"/>
      <c r="Q35" s="26">
        <f t="shared" si="0"/>
        <v>0</v>
      </c>
      <c r="R35" s="4" t="str">
        <f t="shared" si="6"/>
        <v/>
      </c>
      <c r="S35" s="4" t="str">
        <f t="shared" si="7"/>
        <v/>
      </c>
      <c r="T35" s="4" t="str">
        <f t="shared" si="7"/>
        <v/>
      </c>
      <c r="U35" s="4" t="str">
        <f t="shared" si="7"/>
        <v/>
      </c>
    </row>
    <row r="36" spans="1:22" x14ac:dyDescent="0.3">
      <c r="A36" t="str">
        <f t="shared" si="3"/>
        <v/>
      </c>
      <c r="B36">
        <f t="shared" si="5"/>
        <v>0</v>
      </c>
      <c r="F36" s="11"/>
      <c r="G36" s="29">
        <f t="shared" si="4"/>
        <v>44999</v>
      </c>
      <c r="H36" s="10"/>
      <c r="I36" s="9"/>
      <c r="J36" s="9"/>
      <c r="K36" s="23"/>
      <c r="L36" s="23"/>
      <c r="M36" s="24"/>
      <c r="N36" s="25"/>
      <c r="O36" s="25"/>
      <c r="P36" s="25"/>
      <c r="Q36" s="26">
        <f t="shared" si="0"/>
        <v>0</v>
      </c>
      <c r="R36" s="4" t="str">
        <f t="shared" si="6"/>
        <v/>
      </c>
      <c r="S36" s="4" t="str">
        <f t="shared" si="7"/>
        <v/>
      </c>
      <c r="T36" s="4" t="str">
        <f t="shared" si="7"/>
        <v/>
      </c>
      <c r="U36" s="4" t="str">
        <f t="shared" si="7"/>
        <v/>
      </c>
    </row>
    <row r="37" spans="1:22" ht="15" thickBot="1" x14ac:dyDescent="0.35">
      <c r="A37" t="str">
        <f t="shared" si="3"/>
        <v/>
      </c>
      <c r="B37">
        <f t="shared" si="5"/>
        <v>0</v>
      </c>
      <c r="F37" s="11"/>
      <c r="G37" s="29">
        <f t="shared" si="4"/>
        <v>45000</v>
      </c>
      <c r="H37" s="10"/>
      <c r="I37" s="9"/>
      <c r="J37" s="9"/>
      <c r="K37" s="23"/>
      <c r="L37" s="23"/>
      <c r="M37" s="24"/>
      <c r="N37" s="25"/>
      <c r="O37" s="25"/>
      <c r="P37" s="25"/>
      <c r="Q37" s="26">
        <f t="shared" si="0"/>
        <v>0</v>
      </c>
      <c r="R37" s="4" t="str">
        <f t="shared" si="1"/>
        <v/>
      </c>
      <c r="S37" s="4">
        <f>SUM(S4:S36)</f>
        <v>736.66000000000008</v>
      </c>
      <c r="T37" s="4">
        <f>SUM(T4:T36)</f>
        <v>736.66000000000008</v>
      </c>
      <c r="U37" s="4">
        <f>SUM(U4:U36)</f>
        <v>736.66000000000008</v>
      </c>
      <c r="V37" s="4" t="b">
        <f>ROUND(SUM(S37:U37),0)=Q38</f>
        <v>1</v>
      </c>
    </row>
    <row r="38" spans="1:22" ht="16.8" thickTop="1" thickBot="1" x14ac:dyDescent="0.35">
      <c r="Q38" s="28">
        <f>SUM(Q5:Q37)</f>
        <v>2210</v>
      </c>
    </row>
    <row r="39" spans="1:22" ht="15" thickTop="1" x14ac:dyDescent="0.3"/>
    <row r="41" spans="1:22" x14ac:dyDescent="0.3">
      <c r="G41" s="36">
        <f ca="1">TODAY()</f>
        <v>44976</v>
      </c>
    </row>
    <row r="45" spans="1:22" x14ac:dyDescent="0.3">
      <c r="G45" s="35">
        <f ca="1">TODAY()</f>
        <v>44976</v>
      </c>
    </row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5">
    <mergeCell ref="C3:E3"/>
    <mergeCell ref="H1:J1"/>
    <mergeCell ref="K1:M1"/>
    <mergeCell ref="N1:P1"/>
    <mergeCell ref="V2:X2"/>
  </mergeCells>
  <conditionalFormatting sqref="G3 K3 O3">
    <cfRule type="containsText" priority="2" operator="containsText" text="Vertex42.com">
      <formula>NOT(ISERROR(SEARCH("Vertex42.com",G3)))</formula>
    </cfRule>
  </conditionalFormatting>
  <conditionalFormatting sqref="C3">
    <cfRule type="containsText" priority="1" operator="containsText" text="Vertex42.com">
      <formula>NOT(ISERROR(SEARCH("Vertex42.com",C3)))</formula>
    </cfRule>
  </conditionalFormatting>
  <dataValidations count="4">
    <dataValidation type="list" allowBlank="1" showInputMessage="1" showErrorMessage="1" sqref="H4:H37 K4:K37 N4:N37" xr:uid="{00000000-0002-0000-0000-000000000000}">
      <formula1>$W$4:$W$6</formula1>
    </dataValidation>
    <dataValidation type="list" allowBlank="1" showInputMessage="1" showErrorMessage="1" sqref="C4:C37" xr:uid="{00000000-0002-0000-0000-000001000000}">
      <formula1>$W$4</formula1>
    </dataValidation>
    <dataValidation type="list" allowBlank="1" showInputMessage="1" showErrorMessage="1" sqref="D4:D37" xr:uid="{00000000-0002-0000-0000-000002000000}">
      <formula1>$W$5</formula1>
    </dataValidation>
    <dataValidation type="list" allowBlank="1" showInputMessage="1" showErrorMessage="1" sqref="E4:E37" xr:uid="{00000000-0002-0000-0000-000003000000}">
      <formula1>$W$6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37"/>
  <sheetViews>
    <sheetView showFormulas="1" showGridLines="0" zoomScale="85" zoomScaleNormal="85" workbookViewId="0">
      <selection activeCell="I20" sqref="I20"/>
    </sheetView>
  </sheetViews>
  <sheetFormatPr defaultRowHeight="14.4" x14ac:dyDescent="0.3"/>
  <cols>
    <col min="1" max="1" width="8" customWidth="1"/>
    <col min="2" max="2" width="0.44140625" customWidth="1"/>
    <col min="3" max="3" width="5" customWidth="1"/>
    <col min="4" max="4" width="6.109375" customWidth="1"/>
    <col min="5" max="5" width="3.33203125" customWidth="1"/>
    <col min="6" max="6" width="4.33203125" customWidth="1"/>
    <col min="7" max="7" width="5" customWidth="1"/>
    <col min="8" max="8" width="5.6640625" customWidth="1"/>
    <col min="9" max="9" width="5.33203125" customWidth="1"/>
    <col min="10" max="10" width="5" customWidth="1"/>
    <col min="11" max="11" width="0.6640625" customWidth="1"/>
  </cols>
  <sheetData>
    <row r="1" spans="2:14" ht="15" thickBot="1" x14ac:dyDescent="0.35"/>
    <row r="2" spans="2:14" ht="15" customHeight="1" x14ac:dyDescent="0.3">
      <c r="B2" s="15"/>
      <c r="C2" s="16"/>
      <c r="D2" s="16"/>
      <c r="E2" s="44" t="s">
        <v>13</v>
      </c>
      <c r="F2" s="44"/>
      <c r="G2" s="44"/>
      <c r="H2" s="16"/>
      <c r="I2" s="33">
        <v>44972</v>
      </c>
      <c r="J2" s="33"/>
      <c r="K2" s="34"/>
    </row>
    <row r="3" spans="2:14" x14ac:dyDescent="0.3">
      <c r="B3" s="17"/>
      <c r="C3" s="43"/>
      <c r="D3" s="43"/>
      <c r="E3" s="21"/>
      <c r="F3" s="22"/>
      <c r="G3" s="21"/>
      <c r="H3" s="43"/>
      <c r="I3" s="43"/>
      <c r="J3" s="21"/>
      <c r="K3" s="18"/>
    </row>
    <row r="4" spans="2:14" x14ac:dyDescent="0.3">
      <c r="B4" s="17"/>
      <c r="C4" s="21"/>
      <c r="D4" s="21"/>
      <c r="E4" s="21"/>
      <c r="F4" s="21"/>
      <c r="G4" s="21"/>
      <c r="H4" s="21"/>
      <c r="I4" s="21"/>
      <c r="J4" s="21"/>
      <c r="K4" s="18"/>
      <c r="N4" s="38"/>
    </row>
    <row r="5" spans="2:14" x14ac:dyDescent="0.3">
      <c r="B5" s="17"/>
      <c r="C5" s="21"/>
      <c r="D5" s="21"/>
      <c r="E5" s="21"/>
      <c r="F5" s="21"/>
      <c r="G5" s="21"/>
      <c r="H5" s="21"/>
      <c r="I5" s="21"/>
      <c r="J5" s="21"/>
      <c r="K5" s="18"/>
    </row>
    <row r="6" spans="2:14" x14ac:dyDescent="0.3">
      <c r="B6" s="17"/>
      <c r="C6" s="21"/>
      <c r="D6" s="21"/>
      <c r="E6" s="21"/>
      <c r="F6" s="21"/>
      <c r="G6" s="21"/>
      <c r="H6" s="21"/>
      <c r="I6" s="21"/>
      <c r="J6" s="21"/>
      <c r="K6" s="18"/>
    </row>
    <row r="7" spans="2:14" x14ac:dyDescent="0.3">
      <c r="B7" s="17"/>
      <c r="C7" s="21"/>
      <c r="D7" s="21"/>
      <c r="E7" s="21"/>
      <c r="F7" s="21"/>
      <c r="G7" s="21"/>
      <c r="H7" s="21"/>
      <c r="I7" s="21"/>
      <c r="J7" s="21"/>
      <c r="K7" s="18"/>
    </row>
    <row r="8" spans="2:14" x14ac:dyDescent="0.3">
      <c r="B8" s="17"/>
      <c r="C8" s="21"/>
      <c r="D8" s="21"/>
      <c r="E8" s="21"/>
      <c r="F8" s="21"/>
      <c r="G8" s="21"/>
      <c r="H8" s="21"/>
      <c r="I8" s="21"/>
      <c r="J8" s="21"/>
      <c r="K8" s="18"/>
    </row>
    <row r="9" spans="2:14" x14ac:dyDescent="0.3">
      <c r="B9" s="17"/>
      <c r="C9" s="21"/>
      <c r="D9" s="21"/>
      <c r="E9" s="21"/>
      <c r="F9" s="21"/>
      <c r="G9" s="21"/>
      <c r="H9" s="21"/>
      <c r="I9" s="21"/>
      <c r="J9" s="21"/>
      <c r="K9" s="18"/>
    </row>
    <row r="10" spans="2:14" x14ac:dyDescent="0.3">
      <c r="B10" s="17"/>
      <c r="C10" s="21"/>
      <c r="D10" s="21"/>
      <c r="E10" s="21"/>
      <c r="F10" s="21"/>
      <c r="G10" s="21"/>
      <c r="H10" s="21"/>
      <c r="I10" s="21"/>
      <c r="J10" s="21"/>
      <c r="K10" s="18"/>
    </row>
    <row r="11" spans="2:14" x14ac:dyDescent="0.3">
      <c r="B11" s="17"/>
      <c r="C11" s="21"/>
      <c r="D11" s="21"/>
      <c r="E11" s="21"/>
      <c r="F11" s="21"/>
      <c r="G11" s="21"/>
      <c r="H11" s="21"/>
      <c r="I11" s="21"/>
      <c r="J11" s="21"/>
      <c r="K11" s="18"/>
    </row>
    <row r="12" spans="2:14" x14ac:dyDescent="0.3">
      <c r="B12" s="17"/>
      <c r="C12" s="21"/>
      <c r="D12" s="21"/>
      <c r="E12" s="21"/>
      <c r="F12" s="21"/>
      <c r="G12" s="21"/>
      <c r="H12" s="21"/>
      <c r="I12" s="21"/>
      <c r="J12" s="21"/>
      <c r="K12" s="18"/>
    </row>
    <row r="13" spans="2:14" x14ac:dyDescent="0.3">
      <c r="B13" s="17"/>
      <c r="C13" s="21"/>
      <c r="D13" s="21"/>
      <c r="E13" s="21"/>
      <c r="F13" s="21"/>
      <c r="G13" s="21"/>
      <c r="H13" s="21"/>
      <c r="I13" s="21"/>
      <c r="J13" s="21"/>
      <c r="K13" s="18"/>
    </row>
    <row r="14" spans="2:14" x14ac:dyDescent="0.3">
      <c r="B14" s="17"/>
      <c r="C14" s="21"/>
      <c r="D14" s="21"/>
      <c r="E14" s="21"/>
      <c r="F14" s="21"/>
      <c r="G14" s="21"/>
      <c r="H14" s="21"/>
      <c r="I14" s="21"/>
      <c r="J14" s="21"/>
      <c r="K14" s="18"/>
    </row>
    <row r="15" spans="2:14" x14ac:dyDescent="0.3">
      <c r="B15" s="17"/>
      <c r="C15" s="21"/>
      <c r="D15" s="21"/>
      <c r="E15" s="21"/>
      <c r="F15" s="21"/>
      <c r="G15" s="21"/>
      <c r="H15" s="21"/>
      <c r="I15" s="21"/>
      <c r="J15" s="21"/>
      <c r="K15" s="18"/>
    </row>
    <row r="16" spans="2:14" x14ac:dyDescent="0.3">
      <c r="B16" s="17"/>
      <c r="C16" s="21"/>
      <c r="D16" s="21"/>
      <c r="E16" s="21"/>
      <c r="F16" s="21"/>
      <c r="G16" s="21"/>
      <c r="H16" s="21"/>
      <c r="I16" s="21"/>
      <c r="J16" s="21"/>
      <c r="K16" s="18"/>
    </row>
    <row r="17" spans="2:11" x14ac:dyDescent="0.3">
      <c r="B17" s="17"/>
      <c r="C17" s="21"/>
      <c r="D17" s="21"/>
      <c r="E17" s="21"/>
      <c r="F17" s="21"/>
      <c r="G17" s="21"/>
      <c r="H17" s="21"/>
      <c r="I17" s="21"/>
      <c r="J17" s="21"/>
      <c r="K17" s="18"/>
    </row>
    <row r="18" spans="2:11" x14ac:dyDescent="0.3">
      <c r="B18" s="17"/>
      <c r="C18" s="21"/>
      <c r="D18" s="21"/>
      <c r="E18" s="21"/>
      <c r="F18" s="21"/>
      <c r="G18" s="21"/>
      <c r="H18" s="21"/>
      <c r="I18" s="21"/>
      <c r="J18" s="21"/>
      <c r="K18" s="18"/>
    </row>
    <row r="19" spans="2:11" ht="2.25" customHeight="1" thickBot="1" x14ac:dyDescent="0.35">
      <c r="B19" s="19"/>
      <c r="C19" s="20"/>
      <c r="D19" s="20"/>
      <c r="E19" s="20"/>
      <c r="F19" s="20"/>
      <c r="G19" s="20"/>
      <c r="H19" s="20"/>
      <c r="I19" s="20"/>
      <c r="J19" s="20"/>
      <c r="K19" s="20"/>
    </row>
    <row r="37" spans="7:7" x14ac:dyDescent="0.3">
      <c r="G37" s="37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C3:D3"/>
    <mergeCell ref="H3:I3"/>
    <mergeCell ref="E2:G2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2023-02-19T10:36:39Z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</Properties>
</file>