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hidePivotFieldList="1"/>
  <mc:AlternateContent xmlns:mc="http://schemas.openxmlformats.org/markup-compatibility/2006">
    <mc:Choice Requires="x15">
      <x15ac:absPath xmlns:x15ac="http://schemas.microsoft.com/office/spreadsheetml/2010/11/ac" url="C:\Users\hp\Desktop\GREEG CLASS\PROJECT\EXCEL\"/>
    </mc:Choice>
  </mc:AlternateContent>
  <xr:revisionPtr revIDLastSave="0" documentId="13_ncr:1_{7EDC92F0-DF47-4A4B-AEC8-ADD833BC0A86}" xr6:coauthVersionLast="47" xr6:coauthVersionMax="47" xr10:uidLastSave="{00000000-0000-0000-0000-000000000000}"/>
  <bookViews>
    <workbookView xWindow="-108" yWindow="-108" windowWidth="23256" windowHeight="12456" xr2:uid="{94F2ABBC-DF39-45A1-A162-CE330C1F320C}"/>
  </bookViews>
  <sheets>
    <sheet name="Dashoard" sheetId="5" r:id="rId1"/>
    <sheet name="Master Data" sheetId="1" r:id="rId2"/>
    <sheet name="Input Data" sheetId="2" r:id="rId3"/>
    <sheet name="Sheet8" sheetId="14" r:id="rId4"/>
    <sheet name="Sheet9" sheetId="15" r:id="rId5"/>
    <sheet name="Sheet10" sheetId="16" r:id="rId6"/>
    <sheet name="Sheet1" sheetId="17" r:id="rId7"/>
    <sheet name="Sheet2" sheetId="18" r:id="rId8"/>
    <sheet name="Analysis" sheetId="13" r:id="rId9"/>
  </sheets>
  <definedNames>
    <definedName name="_xlnm._FilterDatabase" localSheetId="1" hidden="1">'Master Data'!$A$1:$F$45</definedName>
    <definedName name="_xlchart.v1.0" hidden="1">Analysis!$AK$2:$AK$5</definedName>
    <definedName name="_xlchart.v1.1" hidden="1">Analysis!$AL$2:$AL$5</definedName>
    <definedName name="_xlchart.v1.2" hidden="1">Analysis!$AK$2:$AK$5</definedName>
    <definedName name="_xlchart.v1.3" hidden="1">Analysis!$AL$2:$AL$5</definedName>
    <definedName name="Catagory01">OFFSET(#REF!,1,,COUNT(#REF!))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8"/>
  <pivotCaches>
    <pivotCache cacheId="0" r:id="rId10"/>
    <pivotCache cacheId="1"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L2" i="13" l="1" a="1"/>
  <c r="AL2" i="13" s="1"/>
  <c r="AC1" i="13"/>
  <c r="AD1" i="13" s="1"/>
  <c r="AC2" i="13" s="1" a="1"/>
  <c r="AC2" i="13" s="1"/>
  <c r="Z2" i="13" a="1"/>
  <c r="Z2" i="13" s="1"/>
  <c r="Y2" i="13" a="1"/>
  <c r="Y2" i="13" s="1"/>
  <c r="V2" i="13" s="1" a="1"/>
  <c r="V2" i="13" s="1"/>
  <c r="W2" i="13" a="1"/>
  <c r="W2" i="13" s="1"/>
  <c r="M4" i="13"/>
  <c r="M5" i="13"/>
  <c r="M6" i="13"/>
  <c r="M7" i="13"/>
  <c r="M8" i="13"/>
  <c r="M9" i="13"/>
  <c r="M10" i="13"/>
  <c r="M11" i="13"/>
  <c r="M12" i="13"/>
  <c r="M13" i="13"/>
  <c r="M14" i="13"/>
  <c r="M3" i="13"/>
  <c r="L4" i="13"/>
  <c r="L5" i="13"/>
  <c r="L6" i="13"/>
  <c r="L7" i="13"/>
  <c r="L8" i="13"/>
  <c r="L9" i="13"/>
  <c r="L10" i="13"/>
  <c r="L11" i="13"/>
  <c r="L12" i="13"/>
  <c r="L13" i="13"/>
  <c r="L14" i="13"/>
  <c r="L3" i="13"/>
  <c r="P528" i="13"/>
  <c r="P527" i="13"/>
  <c r="P526" i="13"/>
  <c r="P525" i="13"/>
  <c r="P524" i="13"/>
  <c r="P523" i="13"/>
  <c r="P522" i="13"/>
  <c r="P521" i="13"/>
  <c r="P520" i="13"/>
  <c r="P519" i="13"/>
  <c r="P518" i="13"/>
  <c r="P517" i="13"/>
  <c r="P516" i="13"/>
  <c r="P515" i="13"/>
  <c r="P514" i="13"/>
  <c r="P513" i="13"/>
  <c r="P512" i="13"/>
  <c r="P511" i="13"/>
  <c r="P510" i="13"/>
  <c r="P509" i="13"/>
  <c r="P508" i="13"/>
  <c r="P507" i="13"/>
  <c r="P506" i="13"/>
  <c r="P505" i="13"/>
  <c r="P504" i="13"/>
  <c r="P503" i="13"/>
  <c r="P502" i="13"/>
  <c r="P501" i="13"/>
  <c r="P500" i="13"/>
  <c r="P499" i="13"/>
  <c r="P498" i="13"/>
  <c r="P497" i="13"/>
  <c r="P496" i="13"/>
  <c r="P495" i="13"/>
  <c r="P494" i="13"/>
  <c r="P493" i="13"/>
  <c r="P492" i="13"/>
  <c r="P491" i="13"/>
  <c r="P490" i="13"/>
  <c r="P489" i="13"/>
  <c r="P488" i="13"/>
  <c r="P487" i="13"/>
  <c r="P486" i="13"/>
  <c r="P485" i="13"/>
  <c r="P484" i="13"/>
  <c r="P483" i="13"/>
  <c r="P482" i="13"/>
  <c r="P481" i="13"/>
  <c r="P480" i="13"/>
  <c r="P479" i="13"/>
  <c r="P478" i="13"/>
  <c r="P477" i="13"/>
  <c r="P476" i="13"/>
  <c r="P475" i="13"/>
  <c r="P474" i="13"/>
  <c r="P473" i="13"/>
  <c r="P472" i="13"/>
  <c r="P471" i="13"/>
  <c r="P470" i="13"/>
  <c r="P469" i="13"/>
  <c r="P468" i="13"/>
  <c r="P467" i="13"/>
  <c r="P466" i="13"/>
  <c r="P465" i="13"/>
  <c r="P464" i="13"/>
  <c r="P463" i="13"/>
  <c r="P462" i="13"/>
  <c r="P461" i="13"/>
  <c r="P460" i="13"/>
  <c r="P459" i="13"/>
  <c r="P458" i="13"/>
  <c r="P457" i="13"/>
  <c r="P456" i="13"/>
  <c r="P455" i="13"/>
  <c r="P454" i="13"/>
  <c r="P453" i="13"/>
  <c r="P452" i="13"/>
  <c r="P451" i="13"/>
  <c r="P450" i="13"/>
  <c r="P449" i="13"/>
  <c r="P448" i="13"/>
  <c r="P447" i="13"/>
  <c r="P446" i="13"/>
  <c r="P445" i="13"/>
  <c r="P444" i="13"/>
  <c r="P443" i="13"/>
  <c r="P442" i="13"/>
  <c r="P441" i="13"/>
  <c r="P440" i="13"/>
  <c r="P439" i="13"/>
  <c r="P438" i="13"/>
  <c r="P437" i="13"/>
  <c r="P436" i="13"/>
  <c r="P435" i="13"/>
  <c r="P434" i="13"/>
  <c r="P433" i="13"/>
  <c r="P432" i="13"/>
  <c r="P431" i="13"/>
  <c r="P430" i="13"/>
  <c r="P429" i="13"/>
  <c r="P428" i="13"/>
  <c r="P427" i="13"/>
  <c r="P426" i="13"/>
  <c r="P425" i="13"/>
  <c r="P424" i="13"/>
  <c r="P423" i="13"/>
  <c r="P422" i="13"/>
  <c r="P421" i="13"/>
  <c r="P420" i="13"/>
  <c r="P419" i="13"/>
  <c r="P418" i="13"/>
  <c r="P417" i="13"/>
  <c r="P416" i="13"/>
  <c r="P415" i="13"/>
  <c r="P414" i="13"/>
  <c r="P413" i="13"/>
  <c r="P412" i="13"/>
  <c r="P411" i="13"/>
  <c r="P410" i="13"/>
  <c r="P409" i="13"/>
  <c r="P408" i="13"/>
  <c r="P407" i="13"/>
  <c r="P406" i="13"/>
  <c r="P405" i="13"/>
  <c r="P404" i="13"/>
  <c r="P403" i="13"/>
  <c r="P402" i="13"/>
  <c r="P401" i="13"/>
  <c r="P400" i="13"/>
  <c r="P399" i="13"/>
  <c r="P398" i="13"/>
  <c r="P397" i="13"/>
  <c r="P396" i="13"/>
  <c r="P395" i="13"/>
  <c r="P394" i="13"/>
  <c r="P393" i="13"/>
  <c r="P392" i="13"/>
  <c r="P391" i="13"/>
  <c r="P390" i="13"/>
  <c r="P389" i="13"/>
  <c r="P388" i="13"/>
  <c r="P387" i="13"/>
  <c r="P386" i="13"/>
  <c r="P385" i="13"/>
  <c r="P384" i="13"/>
  <c r="P383" i="13"/>
  <c r="P382" i="13"/>
  <c r="P381" i="13"/>
  <c r="P380" i="13"/>
  <c r="P379" i="13"/>
  <c r="P378" i="13"/>
  <c r="P377" i="13"/>
  <c r="P376" i="13"/>
  <c r="P375" i="13"/>
  <c r="P374" i="13"/>
  <c r="P373" i="13"/>
  <c r="P372" i="13"/>
  <c r="P371" i="13"/>
  <c r="P370" i="13"/>
  <c r="P369" i="13"/>
  <c r="P368" i="13"/>
  <c r="P367" i="13"/>
  <c r="P366" i="13"/>
  <c r="P365" i="13"/>
  <c r="P364" i="13"/>
  <c r="P363" i="13"/>
  <c r="P362" i="13"/>
  <c r="P361" i="13"/>
  <c r="P360" i="13"/>
  <c r="P359" i="13"/>
  <c r="P358" i="13"/>
  <c r="P357" i="13"/>
  <c r="P356" i="13"/>
  <c r="P355" i="13"/>
  <c r="P354" i="13"/>
  <c r="P353" i="13"/>
  <c r="P352" i="13"/>
  <c r="P351" i="13"/>
  <c r="P350" i="13"/>
  <c r="P349" i="13"/>
  <c r="P348" i="13"/>
  <c r="P347" i="13"/>
  <c r="P346" i="13"/>
  <c r="P345" i="13"/>
  <c r="P344" i="13"/>
  <c r="P343" i="13"/>
  <c r="P342" i="13"/>
  <c r="P341" i="13"/>
  <c r="P340" i="13"/>
  <c r="P339" i="13"/>
  <c r="P338" i="13"/>
  <c r="P337" i="13"/>
  <c r="P336" i="13"/>
  <c r="P335" i="13"/>
  <c r="P334" i="13"/>
  <c r="P333" i="13"/>
  <c r="P332" i="13"/>
  <c r="P331" i="13"/>
  <c r="P330" i="13"/>
  <c r="P329" i="13"/>
  <c r="P328" i="13"/>
  <c r="P327" i="13"/>
  <c r="P326" i="13"/>
  <c r="P325" i="13"/>
  <c r="P324" i="13"/>
  <c r="P323" i="13"/>
  <c r="P322" i="13"/>
  <c r="P321" i="13"/>
  <c r="P320" i="13"/>
  <c r="P319" i="13"/>
  <c r="P318" i="13"/>
  <c r="P317" i="13"/>
  <c r="P316" i="13"/>
  <c r="P315" i="13"/>
  <c r="P314" i="13"/>
  <c r="P313" i="13"/>
  <c r="P312" i="13"/>
  <c r="P311" i="13"/>
  <c r="P310" i="13"/>
  <c r="P309" i="13"/>
  <c r="P308" i="13"/>
  <c r="P307" i="13"/>
  <c r="P306" i="13"/>
  <c r="P305" i="13"/>
  <c r="P304" i="13"/>
  <c r="P303" i="13"/>
  <c r="P302" i="13"/>
  <c r="P301" i="13"/>
  <c r="P300" i="13"/>
  <c r="P299" i="13"/>
  <c r="P298" i="13"/>
  <c r="P297" i="13"/>
  <c r="P296" i="13"/>
  <c r="P295" i="13"/>
  <c r="P294" i="13"/>
  <c r="P293" i="13"/>
  <c r="P292" i="13"/>
  <c r="P291" i="13"/>
  <c r="P290" i="13"/>
  <c r="P289" i="13"/>
  <c r="P288" i="13"/>
  <c r="P287" i="13"/>
  <c r="P286" i="13"/>
  <c r="P285" i="13"/>
  <c r="P284" i="13"/>
  <c r="P283" i="13"/>
  <c r="P282" i="13"/>
  <c r="P281" i="13"/>
  <c r="P280" i="13"/>
  <c r="P279" i="13"/>
  <c r="P278" i="13"/>
  <c r="P277" i="13"/>
  <c r="P276" i="13"/>
  <c r="P275" i="13"/>
  <c r="P274" i="13"/>
  <c r="P273" i="13"/>
  <c r="P272" i="13"/>
  <c r="P271" i="13"/>
  <c r="P270" i="13"/>
  <c r="P269" i="13"/>
  <c r="P268" i="13"/>
  <c r="P267" i="13"/>
  <c r="P266" i="13"/>
  <c r="P265" i="13"/>
  <c r="P264" i="13"/>
  <c r="P263" i="13"/>
  <c r="P262" i="13"/>
  <c r="P261" i="13"/>
  <c r="P260" i="13"/>
  <c r="P259" i="13"/>
  <c r="P258" i="13"/>
  <c r="P257" i="13"/>
  <c r="P256" i="13"/>
  <c r="P255" i="13"/>
  <c r="P254" i="13"/>
  <c r="P253" i="13"/>
  <c r="P252" i="13"/>
  <c r="P251" i="13"/>
  <c r="P250" i="13"/>
  <c r="P249" i="13"/>
  <c r="P248" i="13"/>
  <c r="P247" i="13"/>
  <c r="P246" i="13"/>
  <c r="P245" i="13"/>
  <c r="P244" i="13"/>
  <c r="P243" i="13"/>
  <c r="P242" i="13"/>
  <c r="P241" i="13"/>
  <c r="P240" i="13"/>
  <c r="P239" i="13"/>
  <c r="P238" i="13"/>
  <c r="P237" i="13"/>
  <c r="P236" i="13"/>
  <c r="P235" i="13"/>
  <c r="P234" i="13"/>
  <c r="P233" i="13"/>
  <c r="P232" i="13"/>
  <c r="P231" i="13"/>
  <c r="P230" i="13"/>
  <c r="P229" i="13"/>
  <c r="P228" i="13"/>
  <c r="P227" i="13"/>
  <c r="P226" i="13"/>
  <c r="P225" i="13"/>
  <c r="P224" i="13"/>
  <c r="P223" i="13"/>
  <c r="P222" i="13"/>
  <c r="P221" i="13"/>
  <c r="P220" i="13"/>
  <c r="P219" i="13"/>
  <c r="P218" i="13"/>
  <c r="P217" i="13"/>
  <c r="P216" i="13"/>
  <c r="P215" i="13"/>
  <c r="P214" i="13"/>
  <c r="P213" i="13"/>
  <c r="P212" i="13"/>
  <c r="P211" i="13"/>
  <c r="P210" i="13"/>
  <c r="P209" i="13"/>
  <c r="P208" i="13"/>
  <c r="P207" i="13"/>
  <c r="P206" i="13"/>
  <c r="P205" i="13"/>
  <c r="P204" i="13"/>
  <c r="P203" i="13"/>
  <c r="P202" i="13"/>
  <c r="P201" i="13"/>
  <c r="P200" i="13"/>
  <c r="P199" i="13"/>
  <c r="P198" i="13"/>
  <c r="P197" i="13"/>
  <c r="P196" i="13"/>
  <c r="P195" i="13"/>
  <c r="P194" i="13"/>
  <c r="P193" i="13"/>
  <c r="P192" i="13"/>
  <c r="P191" i="13"/>
  <c r="P190" i="13"/>
  <c r="P189" i="13"/>
  <c r="P188" i="13"/>
  <c r="P187" i="13"/>
  <c r="P186" i="13"/>
  <c r="P185" i="13"/>
  <c r="P184" i="13"/>
  <c r="P183" i="13"/>
  <c r="P182" i="13"/>
  <c r="P181" i="13"/>
  <c r="P180" i="13"/>
  <c r="P179" i="13"/>
  <c r="P178" i="13"/>
  <c r="P177" i="13"/>
  <c r="P176" i="13"/>
  <c r="P175" i="13"/>
  <c r="P174" i="13"/>
  <c r="P173" i="13"/>
  <c r="P172" i="13"/>
  <c r="P171" i="13"/>
  <c r="P170" i="13"/>
  <c r="P169" i="13"/>
  <c r="P168" i="13"/>
  <c r="P167" i="13"/>
  <c r="P166" i="13"/>
  <c r="P165" i="13"/>
  <c r="P164" i="13"/>
  <c r="P163" i="13"/>
  <c r="P162" i="13"/>
  <c r="P161" i="13"/>
  <c r="P160" i="13"/>
  <c r="P159" i="13"/>
  <c r="P158" i="13"/>
  <c r="P157" i="13"/>
  <c r="P156" i="13"/>
  <c r="P155" i="13"/>
  <c r="P154" i="13"/>
  <c r="P153" i="13"/>
  <c r="P152" i="13"/>
  <c r="P151" i="13"/>
  <c r="P150" i="13"/>
  <c r="P149" i="13"/>
  <c r="P148" i="13"/>
  <c r="P147" i="13"/>
  <c r="P146" i="13"/>
  <c r="P145" i="13"/>
  <c r="P144" i="13"/>
  <c r="P143" i="13"/>
  <c r="P142" i="13"/>
  <c r="P141" i="13"/>
  <c r="P140" i="13"/>
  <c r="P139" i="13"/>
  <c r="P138" i="13"/>
  <c r="P137" i="13"/>
  <c r="P136" i="13"/>
  <c r="P135" i="13"/>
  <c r="P134" i="13"/>
  <c r="P133" i="13"/>
  <c r="P132" i="13"/>
  <c r="P131" i="13"/>
  <c r="P130" i="13"/>
  <c r="P129" i="13"/>
  <c r="P128" i="13"/>
  <c r="P127" i="13"/>
  <c r="P126" i="13"/>
  <c r="P125" i="13"/>
  <c r="P124" i="13"/>
  <c r="P123" i="13"/>
  <c r="P122" i="13"/>
  <c r="P121" i="13"/>
  <c r="P120" i="13"/>
  <c r="P119" i="13"/>
  <c r="P118" i="13"/>
  <c r="P117" i="13"/>
  <c r="P116" i="13"/>
  <c r="P115" i="13"/>
  <c r="P114" i="13"/>
  <c r="P113" i="13"/>
  <c r="P112" i="13"/>
  <c r="P111" i="13"/>
  <c r="P110" i="13"/>
  <c r="P109" i="13"/>
  <c r="P108" i="13"/>
  <c r="P107" i="13"/>
  <c r="P106" i="13"/>
  <c r="P105" i="13"/>
  <c r="P104" i="13"/>
  <c r="P103" i="13"/>
  <c r="P102" i="13"/>
  <c r="P101" i="13"/>
  <c r="P100" i="13"/>
  <c r="P99" i="13"/>
  <c r="P98" i="13"/>
  <c r="P97" i="13"/>
  <c r="P96" i="13"/>
  <c r="P95" i="13"/>
  <c r="P94" i="13"/>
  <c r="P93" i="13"/>
  <c r="P92" i="13"/>
  <c r="P91" i="13"/>
  <c r="P90" i="13"/>
  <c r="P89" i="13"/>
  <c r="P88" i="13"/>
  <c r="P87" i="13"/>
  <c r="P86" i="13"/>
  <c r="P85" i="13"/>
  <c r="P84" i="13"/>
  <c r="P83" i="13"/>
  <c r="P82" i="13"/>
  <c r="P81" i="13"/>
  <c r="P80" i="13"/>
  <c r="P79" i="13"/>
  <c r="P78" i="13"/>
  <c r="P77" i="13"/>
  <c r="P76" i="13"/>
  <c r="P75" i="13"/>
  <c r="P74" i="13"/>
  <c r="P73" i="13"/>
  <c r="P72" i="13"/>
  <c r="P71" i="13"/>
  <c r="P70" i="13"/>
  <c r="P69" i="13"/>
  <c r="P68" i="13"/>
  <c r="P67" i="13"/>
  <c r="P66" i="13"/>
  <c r="P65" i="13"/>
  <c r="P64" i="13"/>
  <c r="P63" i="13"/>
  <c r="P62" i="13"/>
  <c r="P61" i="13"/>
  <c r="P60" i="13"/>
  <c r="P59" i="13"/>
  <c r="P58" i="13"/>
  <c r="P57" i="13"/>
  <c r="P56" i="13"/>
  <c r="P55" i="13"/>
  <c r="P54" i="13"/>
  <c r="P53" i="13"/>
  <c r="P52" i="13"/>
  <c r="P51" i="13"/>
  <c r="P50" i="13"/>
  <c r="P49" i="13"/>
  <c r="P48" i="13"/>
  <c r="P47" i="13"/>
  <c r="P46" i="13"/>
  <c r="P45" i="13"/>
  <c r="P44" i="13"/>
  <c r="P43" i="13"/>
  <c r="P42" i="13"/>
  <c r="P41" i="13"/>
  <c r="P40" i="13"/>
  <c r="P39" i="13"/>
  <c r="P38" i="13"/>
  <c r="P37" i="13"/>
  <c r="P36" i="13"/>
  <c r="P35" i="13"/>
  <c r="P34" i="13"/>
  <c r="P33" i="13"/>
  <c r="P32" i="13"/>
  <c r="P31" i="13"/>
  <c r="P30" i="13"/>
  <c r="P29" i="13"/>
  <c r="P28" i="13"/>
  <c r="P27" i="13"/>
  <c r="P26" i="13"/>
  <c r="P25" i="13"/>
  <c r="P24" i="13"/>
  <c r="P23" i="13"/>
  <c r="P22" i="13"/>
  <c r="P21" i="13"/>
  <c r="P20" i="13"/>
  <c r="P19" i="13"/>
  <c r="P18" i="13"/>
  <c r="P17" i="13"/>
  <c r="P16" i="13"/>
  <c r="P15" i="13"/>
  <c r="P14" i="13"/>
  <c r="P13" i="13"/>
  <c r="P12" i="13"/>
  <c r="P11" i="13"/>
  <c r="P10" i="13"/>
  <c r="P9" i="13"/>
  <c r="P8" i="13"/>
  <c r="P7" i="13"/>
  <c r="P6" i="13"/>
  <c r="P5" i="13"/>
  <c r="P4" i="13"/>
  <c r="P3" i="13"/>
  <c r="P2" i="13"/>
  <c r="AK2" i="13" a="1"/>
  <c r="AK2" i="13" s="1"/>
  <c r="H528" i="2"/>
  <c r="I528" i="2"/>
  <c r="J528" i="2"/>
  <c r="K528" i="2"/>
  <c r="M528" i="2" s="1"/>
  <c r="L528" i="2"/>
  <c r="N528" i="2" s="1"/>
  <c r="O528" i="2"/>
  <c r="P528" i="2"/>
  <c r="Q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Q2" i="2"/>
  <c r="Q3" i="2"/>
  <c r="Q4" i="2"/>
  <c r="Q5" i="2"/>
  <c r="Q6" i="2"/>
  <c r="Q7" i="2"/>
  <c r="Q8" i="2"/>
  <c r="Q9" i="2"/>
  <c r="Q10" i="2"/>
  <c r="Q11" i="2"/>
  <c r="Q12" i="2"/>
  <c r="Q13" i="2"/>
  <c r="Q14"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Q46" i="2"/>
  <c r="Q47" i="2"/>
  <c r="Q48" i="2"/>
  <c r="Q49" i="2"/>
  <c r="Q50" i="2"/>
  <c r="Q51" i="2"/>
  <c r="Q52" i="2"/>
  <c r="Q53" i="2"/>
  <c r="Q54" i="2"/>
  <c r="Q55" i="2"/>
  <c r="Q56" i="2"/>
  <c r="Q57" i="2"/>
  <c r="Q58" i="2"/>
  <c r="Q59" i="2"/>
  <c r="Q60" i="2"/>
  <c r="Q61" i="2"/>
  <c r="Q62" i="2"/>
  <c r="Q63" i="2"/>
  <c r="Q64" i="2"/>
  <c r="Q65" i="2"/>
  <c r="Q66" i="2"/>
  <c r="Q67" i="2"/>
  <c r="Q68" i="2"/>
  <c r="Q69" i="2"/>
  <c r="Q70" i="2"/>
  <c r="Q71" i="2"/>
  <c r="Q72" i="2"/>
  <c r="Q73" i="2"/>
  <c r="Q74" i="2"/>
  <c r="Q75" i="2"/>
  <c r="Q76" i="2"/>
  <c r="Q77" i="2"/>
  <c r="Q78" i="2"/>
  <c r="Q79" i="2"/>
  <c r="Q80" i="2"/>
  <c r="Q81" i="2"/>
  <c r="Q82" i="2"/>
  <c r="Q83" i="2"/>
  <c r="Q84" i="2"/>
  <c r="Q85" i="2"/>
  <c r="Q86" i="2"/>
  <c r="Q87" i="2"/>
  <c r="Q88" i="2"/>
  <c r="Q89" i="2"/>
  <c r="Q90" i="2"/>
  <c r="Q91" i="2"/>
  <c r="Q92" i="2"/>
  <c r="Q93" i="2"/>
  <c r="Q94" i="2"/>
  <c r="Q95" i="2"/>
  <c r="Q96" i="2"/>
  <c r="Q97" i="2"/>
  <c r="Q98" i="2"/>
  <c r="Q99" i="2"/>
  <c r="Q100" i="2"/>
  <c r="Q101" i="2"/>
  <c r="Q102" i="2"/>
  <c r="Q103" i="2"/>
  <c r="Q104" i="2"/>
  <c r="Q105" i="2"/>
  <c r="Q106" i="2"/>
  <c r="Q107" i="2"/>
  <c r="Q108" i="2"/>
  <c r="Q109" i="2"/>
  <c r="Q110" i="2"/>
  <c r="Q111" i="2"/>
  <c r="Q112" i="2"/>
  <c r="Q113" i="2"/>
  <c r="Q114" i="2"/>
  <c r="Q115" i="2"/>
  <c r="Q116" i="2"/>
  <c r="Q117" i="2"/>
  <c r="Q118" i="2"/>
  <c r="Q119" i="2"/>
  <c r="Q120" i="2"/>
  <c r="Q121"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0" i="2"/>
  <c r="Q261" i="2"/>
  <c r="Q262" i="2"/>
  <c r="Q263" i="2"/>
  <c r="Q264" i="2"/>
  <c r="Q265" i="2"/>
  <c r="Q266" i="2"/>
  <c r="Q267" i="2"/>
  <c r="Q268" i="2"/>
  <c r="Q269" i="2"/>
  <c r="Q270" i="2"/>
  <c r="Q271" i="2"/>
  <c r="Q272" i="2"/>
  <c r="Q273" i="2"/>
  <c r="Q274" i="2"/>
  <c r="Q275" i="2"/>
  <c r="Q276" i="2"/>
  <c r="Q277" i="2"/>
  <c r="Q278" i="2"/>
  <c r="Q279" i="2"/>
  <c r="Q280" i="2"/>
  <c r="Q281" i="2"/>
  <c r="Q282" i="2"/>
  <c r="Q283" i="2"/>
  <c r="Q284" i="2"/>
  <c r="Q285" i="2"/>
  <c r="Q286" i="2"/>
  <c r="Q287" i="2"/>
  <c r="Q288" i="2"/>
  <c r="Q289" i="2"/>
  <c r="Q290" i="2"/>
  <c r="Q291" i="2"/>
  <c r="Q292" i="2"/>
  <c r="Q293" i="2"/>
  <c r="Q294" i="2"/>
  <c r="Q295" i="2"/>
  <c r="Q296" i="2"/>
  <c r="Q297" i="2"/>
  <c r="Q298" i="2"/>
  <c r="Q299" i="2"/>
  <c r="Q300" i="2"/>
  <c r="Q301" i="2"/>
  <c r="Q302" i="2"/>
  <c r="Q303" i="2"/>
  <c r="Q304" i="2"/>
  <c r="Q305" i="2"/>
  <c r="Q306" i="2"/>
  <c r="Q307" i="2"/>
  <c r="Q308" i="2"/>
  <c r="Q309" i="2"/>
  <c r="Q310" i="2"/>
  <c r="Q311" i="2"/>
  <c r="Q312" i="2"/>
  <c r="Q313" i="2"/>
  <c r="Q314" i="2"/>
  <c r="Q315" i="2"/>
  <c r="Q316" i="2"/>
  <c r="Q317" i="2"/>
  <c r="Q318" i="2"/>
  <c r="Q319" i="2"/>
  <c r="Q320" i="2"/>
  <c r="Q321" i="2"/>
  <c r="Q322" i="2"/>
  <c r="Q323" i="2"/>
  <c r="Q324" i="2"/>
  <c r="Q325" i="2"/>
  <c r="Q326" i="2"/>
  <c r="Q327" i="2"/>
  <c r="Q328" i="2"/>
  <c r="Q329" i="2"/>
  <c r="Q330" i="2"/>
  <c r="Q331" i="2"/>
  <c r="Q332" i="2"/>
  <c r="Q333" i="2"/>
  <c r="Q334" i="2"/>
  <c r="Q335" i="2"/>
  <c r="Q336" i="2"/>
  <c r="Q337" i="2"/>
  <c r="Q338" i="2"/>
  <c r="Q339" i="2"/>
  <c r="Q340" i="2"/>
  <c r="Q341" i="2"/>
  <c r="Q342" i="2"/>
  <c r="Q343" i="2"/>
  <c r="Q344" i="2"/>
  <c r="Q345" i="2"/>
  <c r="Q346" i="2"/>
  <c r="Q347" i="2"/>
  <c r="Q348" i="2"/>
  <c r="Q349" i="2"/>
  <c r="Q350" i="2"/>
  <c r="Q351" i="2"/>
  <c r="Q352" i="2"/>
  <c r="Q353" i="2"/>
  <c r="Q354" i="2"/>
  <c r="Q355" i="2"/>
  <c r="Q356" i="2"/>
  <c r="Q357" i="2"/>
  <c r="Q358" i="2"/>
  <c r="Q359" i="2"/>
  <c r="Q360" i="2"/>
  <c r="Q361" i="2"/>
  <c r="Q362" i="2"/>
  <c r="Q363" i="2"/>
  <c r="Q364" i="2"/>
  <c r="Q365" i="2"/>
  <c r="Q366" i="2"/>
  <c r="Q367" i="2"/>
  <c r="Q368" i="2"/>
  <c r="Q369" i="2"/>
  <c r="Q370" i="2"/>
  <c r="Q371" i="2"/>
  <c r="Q372" i="2"/>
  <c r="Q373" i="2"/>
  <c r="Q374" i="2"/>
  <c r="Q375" i="2"/>
  <c r="Q376" i="2"/>
  <c r="Q377" i="2"/>
  <c r="Q378" i="2"/>
  <c r="Q379" i="2"/>
  <c r="Q380" i="2"/>
  <c r="Q381" i="2"/>
  <c r="Q382" i="2"/>
  <c r="Q383" i="2"/>
  <c r="Q384" i="2"/>
  <c r="Q385" i="2"/>
  <c r="Q386" i="2"/>
  <c r="Q387" i="2"/>
  <c r="Q388" i="2"/>
  <c r="Q389" i="2"/>
  <c r="Q390" i="2"/>
  <c r="Q391" i="2"/>
  <c r="Q392" i="2"/>
  <c r="Q393" i="2"/>
  <c r="Q394" i="2"/>
  <c r="Q395" i="2"/>
  <c r="Q396" i="2"/>
  <c r="Q397" i="2"/>
  <c r="Q398" i="2"/>
  <c r="Q399" i="2"/>
  <c r="Q400" i="2"/>
  <c r="Q401" i="2"/>
  <c r="Q402" i="2"/>
  <c r="Q403" i="2"/>
  <c r="Q404" i="2"/>
  <c r="Q405" i="2"/>
  <c r="Q406" i="2"/>
  <c r="Q407" i="2"/>
  <c r="Q408" i="2"/>
  <c r="Q409" i="2"/>
  <c r="Q410" i="2"/>
  <c r="Q411" i="2"/>
  <c r="Q412" i="2"/>
  <c r="Q413" i="2"/>
  <c r="Q414" i="2"/>
  <c r="Q415" i="2"/>
  <c r="Q416" i="2"/>
  <c r="Q417" i="2"/>
  <c r="Q418" i="2"/>
  <c r="Q419" i="2"/>
  <c r="Q420" i="2"/>
  <c r="Q421" i="2"/>
  <c r="Q422" i="2"/>
  <c r="Q423" i="2"/>
  <c r="Q424" i="2"/>
  <c r="Q425" i="2"/>
  <c r="Q426" i="2"/>
  <c r="Q427" i="2"/>
  <c r="Q428" i="2"/>
  <c r="Q429" i="2"/>
  <c r="Q430" i="2"/>
  <c r="Q431" i="2"/>
  <c r="Q432" i="2"/>
  <c r="Q433" i="2"/>
  <c r="Q434" i="2"/>
  <c r="Q435" i="2"/>
  <c r="Q436" i="2"/>
  <c r="Q437" i="2"/>
  <c r="Q438" i="2"/>
  <c r="Q439" i="2"/>
  <c r="Q440" i="2"/>
  <c r="Q441" i="2"/>
  <c r="Q442" i="2"/>
  <c r="Q443" i="2"/>
  <c r="Q444" i="2"/>
  <c r="Q445" i="2"/>
  <c r="Q446" i="2"/>
  <c r="Q447" i="2"/>
  <c r="Q448" i="2"/>
  <c r="Q449" i="2"/>
  <c r="Q450" i="2"/>
  <c r="Q451" i="2"/>
  <c r="Q452" i="2"/>
  <c r="Q453" i="2"/>
  <c r="Q454" i="2"/>
  <c r="Q455" i="2"/>
  <c r="Q456" i="2"/>
  <c r="Q457" i="2"/>
  <c r="Q458" i="2"/>
  <c r="Q459" i="2"/>
  <c r="Q460" i="2"/>
  <c r="Q461" i="2"/>
  <c r="Q462" i="2"/>
  <c r="Q463" i="2"/>
  <c r="Q464" i="2"/>
  <c r="Q465" i="2"/>
  <c r="Q466" i="2"/>
  <c r="Q467" i="2"/>
  <c r="Q468" i="2"/>
  <c r="Q469" i="2"/>
  <c r="Q470" i="2"/>
  <c r="Q471" i="2"/>
  <c r="Q472" i="2"/>
  <c r="Q473" i="2"/>
  <c r="Q474" i="2"/>
  <c r="Q475" i="2"/>
  <c r="Q476" i="2"/>
  <c r="Q477" i="2"/>
  <c r="Q478" i="2"/>
  <c r="Q479" i="2"/>
  <c r="Q480" i="2"/>
  <c r="Q481" i="2"/>
  <c r="Q482" i="2"/>
  <c r="Q483" i="2"/>
  <c r="Q484" i="2"/>
  <c r="Q485" i="2"/>
  <c r="Q486" i="2"/>
  <c r="Q487" i="2"/>
  <c r="Q488" i="2"/>
  <c r="Q489" i="2"/>
  <c r="Q490" i="2"/>
  <c r="Q491" i="2"/>
  <c r="Q492" i="2"/>
  <c r="Q493" i="2"/>
  <c r="Q494" i="2"/>
  <c r="Q495" i="2"/>
  <c r="Q496" i="2"/>
  <c r="Q497" i="2"/>
  <c r="Q498" i="2"/>
  <c r="Q499" i="2"/>
  <c r="Q500" i="2"/>
  <c r="Q501" i="2"/>
  <c r="Q502" i="2"/>
  <c r="Q503" i="2"/>
  <c r="Q504" i="2"/>
  <c r="Q505" i="2"/>
  <c r="Q506" i="2"/>
  <c r="Q507" i="2"/>
  <c r="Q508" i="2"/>
  <c r="Q509" i="2"/>
  <c r="Q510" i="2"/>
  <c r="Q511" i="2"/>
  <c r="Q512" i="2"/>
  <c r="Q513" i="2"/>
  <c r="Q514" i="2"/>
  <c r="Q515" i="2"/>
  <c r="Q516" i="2"/>
  <c r="Q517" i="2"/>
  <c r="Q518" i="2"/>
  <c r="Q519" i="2"/>
  <c r="Q520" i="2"/>
  <c r="Q521" i="2"/>
  <c r="Q522" i="2"/>
  <c r="Q523" i="2"/>
  <c r="Q524" i="2"/>
  <c r="Q525" i="2"/>
  <c r="Q526" i="2"/>
  <c r="Q527"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N70" i="2"/>
  <c r="N357" i="2"/>
  <c r="N372" i="2"/>
  <c r="N373" i="2"/>
  <c r="N504" i="2"/>
  <c r="M158" i="2"/>
  <c r="M180" i="2"/>
  <c r="M346" i="2"/>
  <c r="M480" i="2"/>
  <c r="L2" i="2"/>
  <c r="N2" i="2" s="1"/>
  <c r="L3" i="2"/>
  <c r="N3" i="2" s="1"/>
  <c r="L4" i="2"/>
  <c r="N4" i="2" s="1"/>
  <c r="L5" i="2"/>
  <c r="N5" i="2" s="1"/>
  <c r="L6" i="2"/>
  <c r="N6" i="2" s="1"/>
  <c r="L7" i="2"/>
  <c r="N7" i="2" s="1"/>
  <c r="L8" i="2"/>
  <c r="N8" i="2" s="1"/>
  <c r="L9" i="2"/>
  <c r="N9" i="2" s="1"/>
  <c r="L10" i="2"/>
  <c r="N10" i="2" s="1"/>
  <c r="L11" i="2"/>
  <c r="N11" i="2" s="1"/>
  <c r="L12" i="2"/>
  <c r="N12" i="2" s="1"/>
  <c r="L13" i="2"/>
  <c r="N13" i="2" s="1"/>
  <c r="L14" i="2"/>
  <c r="N14" i="2" s="1"/>
  <c r="L15" i="2"/>
  <c r="N15" i="2" s="1"/>
  <c r="L16" i="2"/>
  <c r="N16" i="2" s="1"/>
  <c r="L17" i="2"/>
  <c r="N17" i="2" s="1"/>
  <c r="L18" i="2"/>
  <c r="N18" i="2" s="1"/>
  <c r="L19" i="2"/>
  <c r="N19" i="2" s="1"/>
  <c r="L20" i="2"/>
  <c r="N20" i="2" s="1"/>
  <c r="L21" i="2"/>
  <c r="N21" i="2" s="1"/>
  <c r="L22" i="2"/>
  <c r="N22" i="2" s="1"/>
  <c r="L23" i="2"/>
  <c r="N23" i="2" s="1"/>
  <c r="L24" i="2"/>
  <c r="N24" i="2" s="1"/>
  <c r="L25" i="2"/>
  <c r="N25" i="2" s="1"/>
  <c r="L26" i="2"/>
  <c r="N26" i="2" s="1"/>
  <c r="L27" i="2"/>
  <c r="N27" i="2" s="1"/>
  <c r="L28" i="2"/>
  <c r="N28" i="2" s="1"/>
  <c r="L29" i="2"/>
  <c r="N29" i="2" s="1"/>
  <c r="L30" i="2"/>
  <c r="N30" i="2" s="1"/>
  <c r="L31" i="2"/>
  <c r="N31" i="2" s="1"/>
  <c r="L32" i="2"/>
  <c r="N32" i="2" s="1"/>
  <c r="L33" i="2"/>
  <c r="N33" i="2" s="1"/>
  <c r="L34" i="2"/>
  <c r="N34" i="2" s="1"/>
  <c r="L35" i="2"/>
  <c r="N35" i="2" s="1"/>
  <c r="L36" i="2"/>
  <c r="N36" i="2" s="1"/>
  <c r="L37" i="2"/>
  <c r="N37" i="2" s="1"/>
  <c r="L38" i="2"/>
  <c r="N38" i="2" s="1"/>
  <c r="L39" i="2"/>
  <c r="N39" i="2" s="1"/>
  <c r="L40" i="2"/>
  <c r="N40" i="2" s="1"/>
  <c r="L41" i="2"/>
  <c r="N41" i="2" s="1"/>
  <c r="L42" i="2"/>
  <c r="N42" i="2" s="1"/>
  <c r="L43" i="2"/>
  <c r="N43" i="2" s="1"/>
  <c r="L44" i="2"/>
  <c r="N44" i="2" s="1"/>
  <c r="L45" i="2"/>
  <c r="N45" i="2" s="1"/>
  <c r="L46" i="2"/>
  <c r="N46" i="2" s="1"/>
  <c r="L47" i="2"/>
  <c r="N47" i="2" s="1"/>
  <c r="L48" i="2"/>
  <c r="N48" i="2" s="1"/>
  <c r="L49" i="2"/>
  <c r="N49" i="2" s="1"/>
  <c r="L50" i="2"/>
  <c r="N50" i="2" s="1"/>
  <c r="L51" i="2"/>
  <c r="N51" i="2" s="1"/>
  <c r="L52" i="2"/>
  <c r="N52" i="2" s="1"/>
  <c r="L53" i="2"/>
  <c r="N53" i="2" s="1"/>
  <c r="L54" i="2"/>
  <c r="N54" i="2" s="1"/>
  <c r="L55" i="2"/>
  <c r="N55" i="2" s="1"/>
  <c r="L56" i="2"/>
  <c r="N56" i="2" s="1"/>
  <c r="L57" i="2"/>
  <c r="N57" i="2" s="1"/>
  <c r="L58" i="2"/>
  <c r="N58" i="2" s="1"/>
  <c r="L59" i="2"/>
  <c r="N59" i="2" s="1"/>
  <c r="L60" i="2"/>
  <c r="N60" i="2" s="1"/>
  <c r="L61" i="2"/>
  <c r="N61" i="2" s="1"/>
  <c r="L62" i="2"/>
  <c r="N62" i="2" s="1"/>
  <c r="L63" i="2"/>
  <c r="N63" i="2" s="1"/>
  <c r="L64" i="2"/>
  <c r="N64" i="2" s="1"/>
  <c r="L65" i="2"/>
  <c r="N65" i="2" s="1"/>
  <c r="L66" i="2"/>
  <c r="N66" i="2" s="1"/>
  <c r="L67" i="2"/>
  <c r="N67" i="2" s="1"/>
  <c r="L68" i="2"/>
  <c r="N68" i="2" s="1"/>
  <c r="L69" i="2"/>
  <c r="N69" i="2" s="1"/>
  <c r="L70" i="2"/>
  <c r="L71" i="2"/>
  <c r="N71" i="2" s="1"/>
  <c r="L72" i="2"/>
  <c r="N72" i="2" s="1"/>
  <c r="L73" i="2"/>
  <c r="N73" i="2" s="1"/>
  <c r="L74" i="2"/>
  <c r="N74" i="2" s="1"/>
  <c r="L75" i="2"/>
  <c r="N75" i="2" s="1"/>
  <c r="L76" i="2"/>
  <c r="N76" i="2" s="1"/>
  <c r="L77" i="2"/>
  <c r="N77" i="2" s="1"/>
  <c r="L78" i="2"/>
  <c r="N78" i="2" s="1"/>
  <c r="L79" i="2"/>
  <c r="N79" i="2" s="1"/>
  <c r="L80" i="2"/>
  <c r="N80" i="2" s="1"/>
  <c r="L81" i="2"/>
  <c r="N81" i="2" s="1"/>
  <c r="L82" i="2"/>
  <c r="N82" i="2" s="1"/>
  <c r="L83" i="2"/>
  <c r="N83" i="2" s="1"/>
  <c r="L84" i="2"/>
  <c r="N84" i="2" s="1"/>
  <c r="L85" i="2"/>
  <c r="N85" i="2" s="1"/>
  <c r="L86" i="2"/>
  <c r="N86" i="2" s="1"/>
  <c r="L87" i="2"/>
  <c r="N87" i="2" s="1"/>
  <c r="L88" i="2"/>
  <c r="N88" i="2" s="1"/>
  <c r="L89" i="2"/>
  <c r="N89" i="2" s="1"/>
  <c r="L90" i="2"/>
  <c r="N90" i="2" s="1"/>
  <c r="L91" i="2"/>
  <c r="N91" i="2" s="1"/>
  <c r="L92" i="2"/>
  <c r="N92" i="2" s="1"/>
  <c r="L93" i="2"/>
  <c r="N93" i="2" s="1"/>
  <c r="L94" i="2"/>
  <c r="N94" i="2" s="1"/>
  <c r="L95" i="2"/>
  <c r="N95" i="2" s="1"/>
  <c r="L96" i="2"/>
  <c r="N96" i="2" s="1"/>
  <c r="L97" i="2"/>
  <c r="N97" i="2" s="1"/>
  <c r="L98" i="2"/>
  <c r="N98" i="2" s="1"/>
  <c r="L99" i="2"/>
  <c r="N99" i="2" s="1"/>
  <c r="L100" i="2"/>
  <c r="N100" i="2" s="1"/>
  <c r="L101" i="2"/>
  <c r="N101" i="2" s="1"/>
  <c r="L102" i="2"/>
  <c r="N102" i="2" s="1"/>
  <c r="L103" i="2"/>
  <c r="N103" i="2" s="1"/>
  <c r="L104" i="2"/>
  <c r="N104" i="2" s="1"/>
  <c r="L105" i="2"/>
  <c r="N105" i="2" s="1"/>
  <c r="L106" i="2"/>
  <c r="N106" i="2" s="1"/>
  <c r="L107" i="2"/>
  <c r="N107" i="2" s="1"/>
  <c r="L108" i="2"/>
  <c r="N108" i="2" s="1"/>
  <c r="L109" i="2"/>
  <c r="N109" i="2" s="1"/>
  <c r="L110" i="2"/>
  <c r="N110" i="2" s="1"/>
  <c r="L111" i="2"/>
  <c r="N111" i="2" s="1"/>
  <c r="L112" i="2"/>
  <c r="N112" i="2" s="1"/>
  <c r="L113" i="2"/>
  <c r="N113" i="2" s="1"/>
  <c r="L114" i="2"/>
  <c r="N114" i="2" s="1"/>
  <c r="L115" i="2"/>
  <c r="N115" i="2" s="1"/>
  <c r="L116" i="2"/>
  <c r="N116" i="2" s="1"/>
  <c r="L117" i="2"/>
  <c r="N117" i="2" s="1"/>
  <c r="L118" i="2"/>
  <c r="N118" i="2" s="1"/>
  <c r="L119" i="2"/>
  <c r="N119" i="2" s="1"/>
  <c r="L120" i="2"/>
  <c r="N120" i="2" s="1"/>
  <c r="L121" i="2"/>
  <c r="N121" i="2" s="1"/>
  <c r="L122" i="2"/>
  <c r="N122" i="2" s="1"/>
  <c r="L123" i="2"/>
  <c r="N123" i="2" s="1"/>
  <c r="L124" i="2"/>
  <c r="N124" i="2" s="1"/>
  <c r="L125" i="2"/>
  <c r="N125" i="2" s="1"/>
  <c r="L126" i="2"/>
  <c r="N126" i="2" s="1"/>
  <c r="L127" i="2"/>
  <c r="N127" i="2" s="1"/>
  <c r="L128" i="2"/>
  <c r="N128" i="2" s="1"/>
  <c r="L129" i="2"/>
  <c r="N129" i="2" s="1"/>
  <c r="L130" i="2"/>
  <c r="N130" i="2" s="1"/>
  <c r="L131" i="2"/>
  <c r="N131" i="2" s="1"/>
  <c r="L132" i="2"/>
  <c r="N132" i="2" s="1"/>
  <c r="L133" i="2"/>
  <c r="N133" i="2" s="1"/>
  <c r="L134" i="2"/>
  <c r="N134" i="2" s="1"/>
  <c r="L135" i="2"/>
  <c r="N135" i="2" s="1"/>
  <c r="L136" i="2"/>
  <c r="N136" i="2" s="1"/>
  <c r="L137" i="2"/>
  <c r="N137" i="2" s="1"/>
  <c r="L138" i="2"/>
  <c r="N138" i="2" s="1"/>
  <c r="L139" i="2"/>
  <c r="N139" i="2" s="1"/>
  <c r="L140" i="2"/>
  <c r="N140" i="2" s="1"/>
  <c r="L141" i="2"/>
  <c r="N141" i="2" s="1"/>
  <c r="L142" i="2"/>
  <c r="N142" i="2" s="1"/>
  <c r="L143" i="2"/>
  <c r="N143" i="2" s="1"/>
  <c r="L144" i="2"/>
  <c r="N144" i="2" s="1"/>
  <c r="L145" i="2"/>
  <c r="N145" i="2" s="1"/>
  <c r="L146" i="2"/>
  <c r="N146" i="2" s="1"/>
  <c r="L147" i="2"/>
  <c r="N147" i="2" s="1"/>
  <c r="L148" i="2"/>
  <c r="N148" i="2" s="1"/>
  <c r="L149" i="2"/>
  <c r="N149" i="2" s="1"/>
  <c r="L150" i="2"/>
  <c r="N150" i="2" s="1"/>
  <c r="L151" i="2"/>
  <c r="N151" i="2" s="1"/>
  <c r="L152" i="2"/>
  <c r="N152" i="2" s="1"/>
  <c r="L153" i="2"/>
  <c r="N153" i="2" s="1"/>
  <c r="L154" i="2"/>
  <c r="N154" i="2" s="1"/>
  <c r="L155" i="2"/>
  <c r="N155" i="2" s="1"/>
  <c r="L156" i="2"/>
  <c r="N156" i="2" s="1"/>
  <c r="L157" i="2"/>
  <c r="N157" i="2" s="1"/>
  <c r="L158" i="2"/>
  <c r="N158" i="2" s="1"/>
  <c r="L159" i="2"/>
  <c r="N159" i="2" s="1"/>
  <c r="L160" i="2"/>
  <c r="N160" i="2" s="1"/>
  <c r="L161" i="2"/>
  <c r="N161" i="2" s="1"/>
  <c r="L162" i="2"/>
  <c r="N162" i="2" s="1"/>
  <c r="L163" i="2"/>
  <c r="N163" i="2" s="1"/>
  <c r="L164" i="2"/>
  <c r="N164" i="2" s="1"/>
  <c r="L165" i="2"/>
  <c r="N165" i="2" s="1"/>
  <c r="L166" i="2"/>
  <c r="N166" i="2" s="1"/>
  <c r="L167" i="2"/>
  <c r="N167" i="2" s="1"/>
  <c r="L168" i="2"/>
  <c r="N168" i="2" s="1"/>
  <c r="L169" i="2"/>
  <c r="N169" i="2" s="1"/>
  <c r="L170" i="2"/>
  <c r="N170" i="2" s="1"/>
  <c r="L171" i="2"/>
  <c r="N171" i="2" s="1"/>
  <c r="L172" i="2"/>
  <c r="N172" i="2" s="1"/>
  <c r="L173" i="2"/>
  <c r="N173" i="2" s="1"/>
  <c r="L174" i="2"/>
  <c r="N174" i="2" s="1"/>
  <c r="L175" i="2"/>
  <c r="N175" i="2" s="1"/>
  <c r="L176" i="2"/>
  <c r="N176" i="2" s="1"/>
  <c r="L177" i="2"/>
  <c r="N177" i="2" s="1"/>
  <c r="L178" i="2"/>
  <c r="N178" i="2" s="1"/>
  <c r="L179" i="2"/>
  <c r="N179" i="2" s="1"/>
  <c r="L180" i="2"/>
  <c r="N180" i="2" s="1"/>
  <c r="L181" i="2"/>
  <c r="N181" i="2" s="1"/>
  <c r="L182" i="2"/>
  <c r="N182" i="2" s="1"/>
  <c r="L183" i="2"/>
  <c r="N183" i="2" s="1"/>
  <c r="L184" i="2"/>
  <c r="N184" i="2" s="1"/>
  <c r="L185" i="2"/>
  <c r="N185" i="2" s="1"/>
  <c r="L186" i="2"/>
  <c r="N186" i="2" s="1"/>
  <c r="L187" i="2"/>
  <c r="N187" i="2" s="1"/>
  <c r="L188" i="2"/>
  <c r="N188" i="2" s="1"/>
  <c r="L189" i="2"/>
  <c r="N189" i="2" s="1"/>
  <c r="L190" i="2"/>
  <c r="N190" i="2" s="1"/>
  <c r="L191" i="2"/>
  <c r="N191" i="2" s="1"/>
  <c r="L192" i="2"/>
  <c r="N192" i="2" s="1"/>
  <c r="L193" i="2"/>
  <c r="N193" i="2" s="1"/>
  <c r="L194" i="2"/>
  <c r="N194" i="2" s="1"/>
  <c r="L195" i="2"/>
  <c r="N195" i="2" s="1"/>
  <c r="L196" i="2"/>
  <c r="N196" i="2" s="1"/>
  <c r="L197" i="2"/>
  <c r="N197" i="2" s="1"/>
  <c r="L198" i="2"/>
  <c r="N198" i="2" s="1"/>
  <c r="L199" i="2"/>
  <c r="N199" i="2" s="1"/>
  <c r="L200" i="2"/>
  <c r="N200" i="2" s="1"/>
  <c r="L201" i="2"/>
  <c r="N201" i="2" s="1"/>
  <c r="L202" i="2"/>
  <c r="N202" i="2" s="1"/>
  <c r="L203" i="2"/>
  <c r="N203" i="2" s="1"/>
  <c r="L204" i="2"/>
  <c r="N204" i="2" s="1"/>
  <c r="L205" i="2"/>
  <c r="N205" i="2" s="1"/>
  <c r="L206" i="2"/>
  <c r="N206" i="2" s="1"/>
  <c r="L207" i="2"/>
  <c r="N207" i="2" s="1"/>
  <c r="L208" i="2"/>
  <c r="N208" i="2" s="1"/>
  <c r="L209" i="2"/>
  <c r="N209" i="2" s="1"/>
  <c r="L210" i="2"/>
  <c r="N210" i="2" s="1"/>
  <c r="L211" i="2"/>
  <c r="N211" i="2" s="1"/>
  <c r="L212" i="2"/>
  <c r="N212" i="2" s="1"/>
  <c r="L213" i="2"/>
  <c r="N213" i="2" s="1"/>
  <c r="L214" i="2"/>
  <c r="N214" i="2" s="1"/>
  <c r="L215" i="2"/>
  <c r="N215" i="2" s="1"/>
  <c r="L216" i="2"/>
  <c r="N216" i="2" s="1"/>
  <c r="L217" i="2"/>
  <c r="N217" i="2" s="1"/>
  <c r="L218" i="2"/>
  <c r="N218" i="2" s="1"/>
  <c r="L219" i="2"/>
  <c r="N219" i="2" s="1"/>
  <c r="L220" i="2"/>
  <c r="N220" i="2" s="1"/>
  <c r="L221" i="2"/>
  <c r="N221" i="2" s="1"/>
  <c r="L222" i="2"/>
  <c r="N222" i="2" s="1"/>
  <c r="L223" i="2"/>
  <c r="N223" i="2" s="1"/>
  <c r="L224" i="2"/>
  <c r="N224" i="2" s="1"/>
  <c r="L225" i="2"/>
  <c r="N225" i="2" s="1"/>
  <c r="L226" i="2"/>
  <c r="N226" i="2" s="1"/>
  <c r="L227" i="2"/>
  <c r="N227" i="2" s="1"/>
  <c r="L228" i="2"/>
  <c r="N228" i="2" s="1"/>
  <c r="L229" i="2"/>
  <c r="N229" i="2" s="1"/>
  <c r="L230" i="2"/>
  <c r="N230" i="2" s="1"/>
  <c r="L231" i="2"/>
  <c r="N231" i="2" s="1"/>
  <c r="L232" i="2"/>
  <c r="N232" i="2" s="1"/>
  <c r="L233" i="2"/>
  <c r="N233" i="2" s="1"/>
  <c r="L234" i="2"/>
  <c r="N234" i="2" s="1"/>
  <c r="L235" i="2"/>
  <c r="N235" i="2" s="1"/>
  <c r="L236" i="2"/>
  <c r="N236" i="2" s="1"/>
  <c r="L237" i="2"/>
  <c r="N237" i="2" s="1"/>
  <c r="L238" i="2"/>
  <c r="N238" i="2" s="1"/>
  <c r="L239" i="2"/>
  <c r="N239" i="2" s="1"/>
  <c r="L240" i="2"/>
  <c r="N240" i="2" s="1"/>
  <c r="L241" i="2"/>
  <c r="N241" i="2" s="1"/>
  <c r="L242" i="2"/>
  <c r="N242" i="2" s="1"/>
  <c r="L243" i="2"/>
  <c r="N243" i="2" s="1"/>
  <c r="L244" i="2"/>
  <c r="N244" i="2" s="1"/>
  <c r="L245" i="2"/>
  <c r="N245" i="2" s="1"/>
  <c r="L246" i="2"/>
  <c r="N246" i="2" s="1"/>
  <c r="L247" i="2"/>
  <c r="N247" i="2" s="1"/>
  <c r="L248" i="2"/>
  <c r="N248" i="2" s="1"/>
  <c r="L249" i="2"/>
  <c r="N249" i="2" s="1"/>
  <c r="L250" i="2"/>
  <c r="N250" i="2" s="1"/>
  <c r="L251" i="2"/>
  <c r="N251" i="2" s="1"/>
  <c r="L252" i="2"/>
  <c r="N252" i="2" s="1"/>
  <c r="L253" i="2"/>
  <c r="N253" i="2" s="1"/>
  <c r="L254" i="2"/>
  <c r="N254" i="2" s="1"/>
  <c r="L255" i="2"/>
  <c r="N255" i="2" s="1"/>
  <c r="L256" i="2"/>
  <c r="N256" i="2" s="1"/>
  <c r="L257" i="2"/>
  <c r="N257" i="2" s="1"/>
  <c r="L258" i="2"/>
  <c r="N258" i="2" s="1"/>
  <c r="L259" i="2"/>
  <c r="N259" i="2" s="1"/>
  <c r="L260" i="2"/>
  <c r="N260" i="2" s="1"/>
  <c r="L261" i="2"/>
  <c r="N261" i="2" s="1"/>
  <c r="L262" i="2"/>
  <c r="N262" i="2" s="1"/>
  <c r="L263" i="2"/>
  <c r="N263" i="2" s="1"/>
  <c r="L264" i="2"/>
  <c r="N264" i="2" s="1"/>
  <c r="L265" i="2"/>
  <c r="N265" i="2" s="1"/>
  <c r="L266" i="2"/>
  <c r="N266" i="2" s="1"/>
  <c r="L267" i="2"/>
  <c r="N267" i="2" s="1"/>
  <c r="L268" i="2"/>
  <c r="N268" i="2" s="1"/>
  <c r="L269" i="2"/>
  <c r="N269" i="2" s="1"/>
  <c r="L270" i="2"/>
  <c r="N270" i="2" s="1"/>
  <c r="L271" i="2"/>
  <c r="N271" i="2" s="1"/>
  <c r="L272" i="2"/>
  <c r="N272" i="2" s="1"/>
  <c r="L273" i="2"/>
  <c r="N273" i="2" s="1"/>
  <c r="L274" i="2"/>
  <c r="N274" i="2" s="1"/>
  <c r="L275" i="2"/>
  <c r="N275" i="2" s="1"/>
  <c r="L276" i="2"/>
  <c r="N276" i="2" s="1"/>
  <c r="L277" i="2"/>
  <c r="N277" i="2" s="1"/>
  <c r="L278" i="2"/>
  <c r="N278" i="2" s="1"/>
  <c r="L279" i="2"/>
  <c r="N279" i="2" s="1"/>
  <c r="L280" i="2"/>
  <c r="N280" i="2" s="1"/>
  <c r="L281" i="2"/>
  <c r="N281" i="2" s="1"/>
  <c r="L282" i="2"/>
  <c r="N282" i="2" s="1"/>
  <c r="L283" i="2"/>
  <c r="N283" i="2" s="1"/>
  <c r="L284" i="2"/>
  <c r="N284" i="2" s="1"/>
  <c r="L285" i="2"/>
  <c r="N285" i="2" s="1"/>
  <c r="L286" i="2"/>
  <c r="N286" i="2" s="1"/>
  <c r="L287" i="2"/>
  <c r="N287" i="2" s="1"/>
  <c r="L288" i="2"/>
  <c r="N288" i="2" s="1"/>
  <c r="L289" i="2"/>
  <c r="N289" i="2" s="1"/>
  <c r="L290" i="2"/>
  <c r="N290" i="2" s="1"/>
  <c r="L291" i="2"/>
  <c r="N291" i="2" s="1"/>
  <c r="L292" i="2"/>
  <c r="N292" i="2" s="1"/>
  <c r="L293" i="2"/>
  <c r="N293" i="2" s="1"/>
  <c r="L294" i="2"/>
  <c r="N294" i="2" s="1"/>
  <c r="L295" i="2"/>
  <c r="N295" i="2" s="1"/>
  <c r="L296" i="2"/>
  <c r="N296" i="2" s="1"/>
  <c r="L297" i="2"/>
  <c r="N297" i="2" s="1"/>
  <c r="L298" i="2"/>
  <c r="N298" i="2" s="1"/>
  <c r="L299" i="2"/>
  <c r="N299" i="2" s="1"/>
  <c r="L300" i="2"/>
  <c r="N300" i="2" s="1"/>
  <c r="L301" i="2"/>
  <c r="N301" i="2" s="1"/>
  <c r="L302" i="2"/>
  <c r="N302" i="2" s="1"/>
  <c r="L303" i="2"/>
  <c r="N303" i="2" s="1"/>
  <c r="L304" i="2"/>
  <c r="N304" i="2" s="1"/>
  <c r="L305" i="2"/>
  <c r="N305" i="2" s="1"/>
  <c r="L306" i="2"/>
  <c r="N306" i="2" s="1"/>
  <c r="L307" i="2"/>
  <c r="N307" i="2" s="1"/>
  <c r="L308" i="2"/>
  <c r="N308" i="2" s="1"/>
  <c r="L309" i="2"/>
  <c r="N309" i="2" s="1"/>
  <c r="L310" i="2"/>
  <c r="N310" i="2" s="1"/>
  <c r="L311" i="2"/>
  <c r="N311" i="2" s="1"/>
  <c r="L312" i="2"/>
  <c r="N312" i="2" s="1"/>
  <c r="L313" i="2"/>
  <c r="N313" i="2" s="1"/>
  <c r="L314" i="2"/>
  <c r="N314" i="2" s="1"/>
  <c r="L315" i="2"/>
  <c r="N315" i="2" s="1"/>
  <c r="L316" i="2"/>
  <c r="N316" i="2" s="1"/>
  <c r="L317" i="2"/>
  <c r="N317" i="2" s="1"/>
  <c r="L318" i="2"/>
  <c r="N318" i="2" s="1"/>
  <c r="L319" i="2"/>
  <c r="N319" i="2" s="1"/>
  <c r="L320" i="2"/>
  <c r="N320" i="2" s="1"/>
  <c r="L321" i="2"/>
  <c r="N321" i="2" s="1"/>
  <c r="L322" i="2"/>
  <c r="N322" i="2" s="1"/>
  <c r="L323" i="2"/>
  <c r="N323" i="2" s="1"/>
  <c r="L324" i="2"/>
  <c r="N324" i="2" s="1"/>
  <c r="L325" i="2"/>
  <c r="N325" i="2" s="1"/>
  <c r="L326" i="2"/>
  <c r="N326" i="2" s="1"/>
  <c r="L327" i="2"/>
  <c r="N327" i="2" s="1"/>
  <c r="L328" i="2"/>
  <c r="N328" i="2" s="1"/>
  <c r="L329" i="2"/>
  <c r="N329" i="2" s="1"/>
  <c r="L330" i="2"/>
  <c r="N330" i="2" s="1"/>
  <c r="L331" i="2"/>
  <c r="N331" i="2" s="1"/>
  <c r="L332" i="2"/>
  <c r="N332" i="2" s="1"/>
  <c r="L333" i="2"/>
  <c r="N333" i="2" s="1"/>
  <c r="L334" i="2"/>
  <c r="N334" i="2" s="1"/>
  <c r="L335" i="2"/>
  <c r="N335" i="2" s="1"/>
  <c r="L336" i="2"/>
  <c r="N336" i="2" s="1"/>
  <c r="L337" i="2"/>
  <c r="N337" i="2" s="1"/>
  <c r="L338" i="2"/>
  <c r="N338" i="2" s="1"/>
  <c r="L339" i="2"/>
  <c r="N339" i="2" s="1"/>
  <c r="L340" i="2"/>
  <c r="N340" i="2" s="1"/>
  <c r="L341" i="2"/>
  <c r="N341" i="2" s="1"/>
  <c r="L342" i="2"/>
  <c r="N342" i="2" s="1"/>
  <c r="L343" i="2"/>
  <c r="N343" i="2" s="1"/>
  <c r="L344" i="2"/>
  <c r="N344" i="2" s="1"/>
  <c r="L345" i="2"/>
  <c r="N345" i="2" s="1"/>
  <c r="L346" i="2"/>
  <c r="N346" i="2" s="1"/>
  <c r="L347" i="2"/>
  <c r="N347" i="2" s="1"/>
  <c r="L348" i="2"/>
  <c r="N348" i="2" s="1"/>
  <c r="L349" i="2"/>
  <c r="N349" i="2" s="1"/>
  <c r="L350" i="2"/>
  <c r="N350" i="2" s="1"/>
  <c r="L351" i="2"/>
  <c r="N351" i="2" s="1"/>
  <c r="L352" i="2"/>
  <c r="N352" i="2" s="1"/>
  <c r="L353" i="2"/>
  <c r="N353" i="2" s="1"/>
  <c r="L354" i="2"/>
  <c r="N354" i="2" s="1"/>
  <c r="L355" i="2"/>
  <c r="N355" i="2" s="1"/>
  <c r="L356" i="2"/>
  <c r="N356" i="2" s="1"/>
  <c r="L357" i="2"/>
  <c r="L358" i="2"/>
  <c r="N358" i="2" s="1"/>
  <c r="L359" i="2"/>
  <c r="N359" i="2" s="1"/>
  <c r="L360" i="2"/>
  <c r="N360" i="2" s="1"/>
  <c r="L361" i="2"/>
  <c r="N361" i="2" s="1"/>
  <c r="L362" i="2"/>
  <c r="N362" i="2" s="1"/>
  <c r="L363" i="2"/>
  <c r="N363" i="2" s="1"/>
  <c r="L364" i="2"/>
  <c r="N364" i="2" s="1"/>
  <c r="L365" i="2"/>
  <c r="N365" i="2" s="1"/>
  <c r="L366" i="2"/>
  <c r="N366" i="2" s="1"/>
  <c r="L367" i="2"/>
  <c r="N367" i="2" s="1"/>
  <c r="L368" i="2"/>
  <c r="N368" i="2" s="1"/>
  <c r="L369" i="2"/>
  <c r="N369" i="2" s="1"/>
  <c r="L370" i="2"/>
  <c r="N370" i="2" s="1"/>
  <c r="L371" i="2"/>
  <c r="N371" i="2" s="1"/>
  <c r="L372" i="2"/>
  <c r="L373" i="2"/>
  <c r="L374" i="2"/>
  <c r="N374" i="2" s="1"/>
  <c r="L375" i="2"/>
  <c r="N375" i="2" s="1"/>
  <c r="L376" i="2"/>
  <c r="N376" i="2" s="1"/>
  <c r="L377" i="2"/>
  <c r="N377" i="2" s="1"/>
  <c r="L378" i="2"/>
  <c r="N378" i="2" s="1"/>
  <c r="L379" i="2"/>
  <c r="N379" i="2" s="1"/>
  <c r="L380" i="2"/>
  <c r="N380" i="2" s="1"/>
  <c r="L381" i="2"/>
  <c r="N381" i="2" s="1"/>
  <c r="L382" i="2"/>
  <c r="N382" i="2" s="1"/>
  <c r="L383" i="2"/>
  <c r="N383" i="2" s="1"/>
  <c r="L384" i="2"/>
  <c r="N384" i="2" s="1"/>
  <c r="L385" i="2"/>
  <c r="N385" i="2" s="1"/>
  <c r="L386" i="2"/>
  <c r="N386" i="2" s="1"/>
  <c r="L387" i="2"/>
  <c r="N387" i="2" s="1"/>
  <c r="L388" i="2"/>
  <c r="N388" i="2" s="1"/>
  <c r="L389" i="2"/>
  <c r="N389" i="2" s="1"/>
  <c r="L390" i="2"/>
  <c r="N390" i="2" s="1"/>
  <c r="L391" i="2"/>
  <c r="N391" i="2" s="1"/>
  <c r="L392" i="2"/>
  <c r="N392" i="2" s="1"/>
  <c r="L393" i="2"/>
  <c r="N393" i="2" s="1"/>
  <c r="L394" i="2"/>
  <c r="N394" i="2" s="1"/>
  <c r="L395" i="2"/>
  <c r="N395" i="2" s="1"/>
  <c r="L396" i="2"/>
  <c r="N396" i="2" s="1"/>
  <c r="L397" i="2"/>
  <c r="N397" i="2" s="1"/>
  <c r="L398" i="2"/>
  <c r="N398" i="2" s="1"/>
  <c r="L399" i="2"/>
  <c r="N399" i="2" s="1"/>
  <c r="L400" i="2"/>
  <c r="N400" i="2" s="1"/>
  <c r="L401" i="2"/>
  <c r="N401" i="2" s="1"/>
  <c r="L402" i="2"/>
  <c r="N402" i="2" s="1"/>
  <c r="L403" i="2"/>
  <c r="N403" i="2" s="1"/>
  <c r="L404" i="2"/>
  <c r="N404" i="2" s="1"/>
  <c r="L405" i="2"/>
  <c r="N405" i="2" s="1"/>
  <c r="L406" i="2"/>
  <c r="N406" i="2" s="1"/>
  <c r="L407" i="2"/>
  <c r="N407" i="2" s="1"/>
  <c r="L408" i="2"/>
  <c r="N408" i="2" s="1"/>
  <c r="L409" i="2"/>
  <c r="N409" i="2" s="1"/>
  <c r="L410" i="2"/>
  <c r="N410" i="2" s="1"/>
  <c r="L411" i="2"/>
  <c r="N411" i="2" s="1"/>
  <c r="L412" i="2"/>
  <c r="N412" i="2" s="1"/>
  <c r="L413" i="2"/>
  <c r="N413" i="2" s="1"/>
  <c r="L414" i="2"/>
  <c r="N414" i="2" s="1"/>
  <c r="L415" i="2"/>
  <c r="N415" i="2" s="1"/>
  <c r="L416" i="2"/>
  <c r="N416" i="2" s="1"/>
  <c r="L417" i="2"/>
  <c r="N417" i="2" s="1"/>
  <c r="L418" i="2"/>
  <c r="N418" i="2" s="1"/>
  <c r="L419" i="2"/>
  <c r="N419" i="2" s="1"/>
  <c r="L420" i="2"/>
  <c r="N420" i="2" s="1"/>
  <c r="L421" i="2"/>
  <c r="N421" i="2" s="1"/>
  <c r="L422" i="2"/>
  <c r="N422" i="2" s="1"/>
  <c r="L423" i="2"/>
  <c r="N423" i="2" s="1"/>
  <c r="L424" i="2"/>
  <c r="N424" i="2" s="1"/>
  <c r="L425" i="2"/>
  <c r="N425" i="2" s="1"/>
  <c r="L426" i="2"/>
  <c r="N426" i="2" s="1"/>
  <c r="L427" i="2"/>
  <c r="N427" i="2" s="1"/>
  <c r="L428" i="2"/>
  <c r="N428" i="2" s="1"/>
  <c r="L429" i="2"/>
  <c r="N429" i="2" s="1"/>
  <c r="L430" i="2"/>
  <c r="N430" i="2" s="1"/>
  <c r="L431" i="2"/>
  <c r="N431" i="2" s="1"/>
  <c r="L432" i="2"/>
  <c r="N432" i="2" s="1"/>
  <c r="L433" i="2"/>
  <c r="N433" i="2" s="1"/>
  <c r="L434" i="2"/>
  <c r="N434" i="2" s="1"/>
  <c r="L435" i="2"/>
  <c r="N435" i="2" s="1"/>
  <c r="L436" i="2"/>
  <c r="N436" i="2" s="1"/>
  <c r="L437" i="2"/>
  <c r="N437" i="2" s="1"/>
  <c r="L438" i="2"/>
  <c r="N438" i="2" s="1"/>
  <c r="L439" i="2"/>
  <c r="N439" i="2" s="1"/>
  <c r="L440" i="2"/>
  <c r="N440" i="2" s="1"/>
  <c r="L441" i="2"/>
  <c r="N441" i="2" s="1"/>
  <c r="L442" i="2"/>
  <c r="N442" i="2" s="1"/>
  <c r="L443" i="2"/>
  <c r="N443" i="2" s="1"/>
  <c r="L444" i="2"/>
  <c r="N444" i="2" s="1"/>
  <c r="L445" i="2"/>
  <c r="N445" i="2" s="1"/>
  <c r="L446" i="2"/>
  <c r="N446" i="2" s="1"/>
  <c r="L447" i="2"/>
  <c r="N447" i="2" s="1"/>
  <c r="L448" i="2"/>
  <c r="N448" i="2" s="1"/>
  <c r="L449" i="2"/>
  <c r="N449" i="2" s="1"/>
  <c r="L450" i="2"/>
  <c r="N450" i="2" s="1"/>
  <c r="L451" i="2"/>
  <c r="N451" i="2" s="1"/>
  <c r="L452" i="2"/>
  <c r="N452" i="2" s="1"/>
  <c r="L453" i="2"/>
  <c r="N453" i="2" s="1"/>
  <c r="L454" i="2"/>
  <c r="N454" i="2" s="1"/>
  <c r="L455" i="2"/>
  <c r="N455" i="2" s="1"/>
  <c r="L456" i="2"/>
  <c r="N456" i="2" s="1"/>
  <c r="L457" i="2"/>
  <c r="N457" i="2" s="1"/>
  <c r="L458" i="2"/>
  <c r="N458" i="2" s="1"/>
  <c r="L459" i="2"/>
  <c r="N459" i="2" s="1"/>
  <c r="L460" i="2"/>
  <c r="N460" i="2" s="1"/>
  <c r="L461" i="2"/>
  <c r="N461" i="2" s="1"/>
  <c r="L462" i="2"/>
  <c r="N462" i="2" s="1"/>
  <c r="L463" i="2"/>
  <c r="N463" i="2" s="1"/>
  <c r="L464" i="2"/>
  <c r="N464" i="2" s="1"/>
  <c r="L465" i="2"/>
  <c r="N465" i="2" s="1"/>
  <c r="L466" i="2"/>
  <c r="N466" i="2" s="1"/>
  <c r="L467" i="2"/>
  <c r="N467" i="2" s="1"/>
  <c r="L468" i="2"/>
  <c r="N468" i="2" s="1"/>
  <c r="L469" i="2"/>
  <c r="N469" i="2" s="1"/>
  <c r="L470" i="2"/>
  <c r="N470" i="2" s="1"/>
  <c r="L471" i="2"/>
  <c r="N471" i="2" s="1"/>
  <c r="L472" i="2"/>
  <c r="N472" i="2" s="1"/>
  <c r="L473" i="2"/>
  <c r="N473" i="2" s="1"/>
  <c r="L474" i="2"/>
  <c r="N474" i="2" s="1"/>
  <c r="L475" i="2"/>
  <c r="N475" i="2" s="1"/>
  <c r="L476" i="2"/>
  <c r="N476" i="2" s="1"/>
  <c r="L477" i="2"/>
  <c r="N477" i="2" s="1"/>
  <c r="L478" i="2"/>
  <c r="N478" i="2" s="1"/>
  <c r="L479" i="2"/>
  <c r="N479" i="2" s="1"/>
  <c r="L480" i="2"/>
  <c r="N480" i="2" s="1"/>
  <c r="L481" i="2"/>
  <c r="N481" i="2" s="1"/>
  <c r="L482" i="2"/>
  <c r="N482" i="2" s="1"/>
  <c r="L483" i="2"/>
  <c r="N483" i="2" s="1"/>
  <c r="L484" i="2"/>
  <c r="N484" i="2" s="1"/>
  <c r="L485" i="2"/>
  <c r="N485" i="2" s="1"/>
  <c r="L486" i="2"/>
  <c r="N486" i="2" s="1"/>
  <c r="L487" i="2"/>
  <c r="N487" i="2" s="1"/>
  <c r="L488" i="2"/>
  <c r="N488" i="2" s="1"/>
  <c r="L489" i="2"/>
  <c r="N489" i="2" s="1"/>
  <c r="L490" i="2"/>
  <c r="N490" i="2" s="1"/>
  <c r="L491" i="2"/>
  <c r="N491" i="2" s="1"/>
  <c r="L492" i="2"/>
  <c r="N492" i="2" s="1"/>
  <c r="L493" i="2"/>
  <c r="N493" i="2" s="1"/>
  <c r="L494" i="2"/>
  <c r="N494" i="2" s="1"/>
  <c r="L495" i="2"/>
  <c r="N495" i="2" s="1"/>
  <c r="L496" i="2"/>
  <c r="N496" i="2" s="1"/>
  <c r="L497" i="2"/>
  <c r="N497" i="2" s="1"/>
  <c r="L498" i="2"/>
  <c r="N498" i="2" s="1"/>
  <c r="L499" i="2"/>
  <c r="N499" i="2" s="1"/>
  <c r="L500" i="2"/>
  <c r="N500" i="2" s="1"/>
  <c r="L501" i="2"/>
  <c r="N501" i="2" s="1"/>
  <c r="L502" i="2"/>
  <c r="N502" i="2" s="1"/>
  <c r="L503" i="2"/>
  <c r="N503" i="2" s="1"/>
  <c r="L504" i="2"/>
  <c r="L505" i="2"/>
  <c r="N505" i="2" s="1"/>
  <c r="L506" i="2"/>
  <c r="N506" i="2" s="1"/>
  <c r="L507" i="2"/>
  <c r="N507" i="2" s="1"/>
  <c r="L508" i="2"/>
  <c r="N508" i="2" s="1"/>
  <c r="L509" i="2"/>
  <c r="N509" i="2" s="1"/>
  <c r="L510" i="2"/>
  <c r="N510" i="2" s="1"/>
  <c r="L511" i="2"/>
  <c r="N511" i="2" s="1"/>
  <c r="L512" i="2"/>
  <c r="N512" i="2" s="1"/>
  <c r="L513" i="2"/>
  <c r="N513" i="2" s="1"/>
  <c r="L514" i="2"/>
  <c r="N514" i="2" s="1"/>
  <c r="L515" i="2"/>
  <c r="N515" i="2" s="1"/>
  <c r="L516" i="2"/>
  <c r="N516" i="2" s="1"/>
  <c r="L517" i="2"/>
  <c r="N517" i="2" s="1"/>
  <c r="L518" i="2"/>
  <c r="N518" i="2" s="1"/>
  <c r="L519" i="2"/>
  <c r="N519" i="2" s="1"/>
  <c r="L520" i="2"/>
  <c r="N520" i="2" s="1"/>
  <c r="L521" i="2"/>
  <c r="N521" i="2" s="1"/>
  <c r="L522" i="2"/>
  <c r="N522" i="2" s="1"/>
  <c r="L523" i="2"/>
  <c r="N523" i="2" s="1"/>
  <c r="L524" i="2"/>
  <c r="N524" i="2" s="1"/>
  <c r="L525" i="2"/>
  <c r="N525" i="2" s="1"/>
  <c r="L526" i="2"/>
  <c r="N526" i="2" s="1"/>
  <c r="L527" i="2"/>
  <c r="N527" i="2" s="1"/>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E5" i="13"/>
  <c r="E4" i="13"/>
  <c r="AB2" i="13" l="1" a="1"/>
  <c r="AB2" i="13" s="1"/>
  <c r="X2" i="13" a="1"/>
  <c r="X2" i="13" s="1"/>
  <c r="N3" i="13" a="1"/>
  <c r="N3" i="13" s="1"/>
  <c r="E6" i="1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<sst xmlns="http://schemas.openxmlformats.org/spreadsheetml/2006/main" count="6570" uniqueCount="141">
  <si>
    <t>PRODUCT ID</t>
  </si>
  <si>
    <t>PRODUCT</t>
  </si>
  <si>
    <t>CATEGORY</t>
  </si>
  <si>
    <t>UOM</t>
  </si>
  <si>
    <t>BUYING PRIZE</t>
  </si>
  <si>
    <t>SELLING PRICE</t>
  </si>
  <si>
    <t>P0001</t>
  </si>
  <si>
    <t>Product01</t>
  </si>
  <si>
    <t>Catagory01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</si>
  <si>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</si>
  <si>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</si>
  <si>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</si>
  <si>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</si>
  <si>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</si>
  <si>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</si>
  <si>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</si>
  <si>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</si>
  <si>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</si>
  <si>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</si>
  <si>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</si>
  <si>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</si>
  <si>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</si>
  <si>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</si>
  <si>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</si>
  <si>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</si>
  <si>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</si>
  <si>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</si>
  <si>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</si>
  <si>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Catagory02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</si>
  <si>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</si>
  <si>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</si>
  <si>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</si>
  <si>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</si>
  <si>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</si>
  <si>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</si>
  <si>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</si>
  <si>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</si>
  <si>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</si>
  <si>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</si>
  <si>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</si>
  <si>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</si>
  <si>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</si>
  <si>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</si>
  <si>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</si>
  <si>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</si>
  <si>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</si>
  <si>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</si>
  <si>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</si>
  <si>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</si>
  <si>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Catagory03</t>
  </si>
  <si>
    <t>P0021</t>
  </si>
  <si>
    <t>Product21</t>
  </si>
  <si>
    <t>P0022</t>
  </si>
  <si>
    <t>Product22</t>
  </si>
  <si>
    <t>P0023</t>
  </si>
  <si>
    <t>Product23</t>
  </si>
  <si>
    <t>P0024</t>
  </si>
  <si>
    <t>Product24</t>
  </si>
  <si>
    <t>P0025</t>
  </si>
  <si>
    <t>Product25</t>
  </si>
  <si>
    <t>Catagory04</t>
  </si>
  <si>
    <t>P0026</t>
  </si>
  <si>
    <t>Product26</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</si>
  <si>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</si>
  <si>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</si>
  <si>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</si>
  <si>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</si>
  <si>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</si>
  <si>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</si>
  <si>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</si>
  <si>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</si>
  <si>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</si>
  <si>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</si>
  <si>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</si>
  <si>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</si>
  <si>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</si>
  <si>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</si>
  <si>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</si>
  <si>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</si>
  <si>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</si>
  <si>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</si>
  <si>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</si>
  <si>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</si>
  <si>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</si>
  <si>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</si>
  <si>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</si>
  <si>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</si>
  <si>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</si>
  <si>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</si>
  <si>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</si>
  <si>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</si>
  <si>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</si>
  <si>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</si>
  <si>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</si>
  <si>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</si>
  <si>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</si>
  <si>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</si>
  <si>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</si>
  <si>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</si>
  <si>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</si>
  <si>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</si>
  <si>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</si>
  <si>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</si>
  <si>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</si>
  <si>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Column1</t>
  </si>
  <si>
    <t>TOTAL BUYING PRIZE</t>
  </si>
  <si>
    <t>TOTAL SELLING PRIZE</t>
  </si>
  <si>
    <t>Day</t>
  </si>
  <si>
    <t>MONTH</t>
  </si>
  <si>
    <t>YEAR</t>
  </si>
  <si>
    <t>Wholesaler</t>
  </si>
  <si>
    <t>Online</t>
  </si>
  <si>
    <t>Cash</t>
  </si>
  <si>
    <t>Direct Sales</t>
  </si>
  <si>
    <t>TOTAL BUYING PRIZE2</t>
  </si>
  <si>
    <t>TOTAL BUYING PRIZE22</t>
  </si>
  <si>
    <t>Jan</t>
  </si>
  <si>
    <t>Feb</t>
  </si>
  <si>
    <t>Mar</t>
  </si>
  <si>
    <t>Apr</t>
  </si>
  <si>
    <t>May</t>
  </si>
  <si>
    <t>Jun</t>
  </si>
  <si>
    <t>Jul</t>
  </si>
  <si>
    <t>Aug</t>
  </si>
  <si>
    <t>Sep</t>
  </si>
  <si>
    <t>Oct</t>
  </si>
  <si>
    <t>Nov</t>
  </si>
  <si>
    <t>Dec</t>
  </si>
  <si>
    <t>SUM OF TOTAL SELLING PRICE    DAY</t>
  </si>
  <si>
    <t>TOTAL</t>
  </si>
  <si>
    <t>Sum of TOTAL BUYING PRIZE22</t>
  </si>
  <si>
    <t>Sum of TOTAL BUYING PRIZE2</t>
  </si>
  <si>
    <t>Sum of QUANTITY</t>
  </si>
  <si>
    <t>1</t>
  </si>
  <si>
    <t>month</t>
  </si>
  <si>
    <t>sale</t>
  </si>
  <si>
    <t>profit</t>
  </si>
  <si>
    <t>profit%</t>
  </si>
  <si>
    <t>TOTAL SALES</t>
  </si>
  <si>
    <t>TOTAL PROFIT</t>
  </si>
  <si>
    <t>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</si>
</sst>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quot;$&quot;#,##0.00"/>
    <numFmt numFmtId="165" formatCode="0.0%"/>
    <numFmt numFmtId="166" formatCode="[$$-409]#,##0.00"/>
    <numFmt numFmtId="167" formatCode="[$$-409]#,##0"/>
    <numFmt numFmtId="168" formatCode="[$$-409]#,##0.0"/>
  </numFmts>
  <fonts count="8" x14ac:knownFonts="1">
    <font>
      <sz val="11"/>
      <color theme="1"/>
      <name val="Calibri"/>
      <family val="2"/>
      <scheme val="minor"/>
    </font>
    <font>
      <sz val="11"/>
      <color theme="1"/>
      <name val="Calibri"/>
      <family val="2"/>
      <scheme val="minor"/>
    </font>
    <font>
      <b/>
      <sz val="11"/>
      <color theme="3"/>
      <name val="Calibri"/>
      <family val="2"/>
      <scheme val="minor"/>
    </font>
    <font>
      <sz val="11"/>
      <color theme="3"/>
      <name val="Calibri"/>
      <family val="2"/>
      <scheme val="minor"/>
    </font>
    <font>
      <b/>
      <sz val="11"/>
      <color rgb="FF7030A0"/>
      <name val="Calibri"/>
      <family val="2"/>
      <scheme val="minor"/>
    </font>
    <font>
      <sz val="8"/>
      <name val="Calibri"/>
      <family val="2"/>
      <scheme val="minor"/>
    </font>
    <font>
      <sz val="11"/>
      <color rgb="FFFF0000"/>
      <name val="Calibri"/>
      <family val="2"/>
      <scheme val="minor"/>
    </font>
    <font>
      <sz val="11"/>
      <color rgb="FF00000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D1B2E8"/>
        <bgColor indexed="64"/>
      </patternFill>
    </fill>
    <fill>
      <patternFill patternType="solid">
        <fgColor rgb="FFE1CCF0"/>
        <bgColor indexed="64"/>
      </patternFill>
    </fill>
    <fill>
      <patternFill patternType="solid">
        <fgColor theme="9" tint="0.59999389629810485"/>
        <bgColor indexed="64"/>
      </patternFill>
    </fill>
    <fill>
      <patternFill patternType="solid">
        <fgColor theme="7" tint="0.59999389629810485"/>
        <bgColor indexed="64"/>
      </patternFill>
    </fill>
  </fills>
  <borders count="11">
    <border>
      <left/>
      <right/>
      <top/>
      <bottom/>
      <diagonal/>
    </border>
    <border>
      <left/>
      <right/>
      <top/>
      <bottom style="medium">
        <color rgb="FF7030A0"/>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6">
    <xf numFmtId="0" fontId="0" fillId="0" borderId="0"/>
    <xf numFmtId="0" fontId="2" fillId="0" borderId="0" applyNumberFormat="0" applyFill="0" applyBorder="0" applyProtection="0">
      <alignment horizontal="left"/>
    </xf>
    <xf numFmtId="0" fontId="3" fillId="2" borderId="0" applyNumberFormat="0" applyBorder="0" applyAlignment="0" applyProtection="0"/>
    <xf numFmtId="164" fontId="1" fillId="0" borderId="0" applyFont="0" applyFill="0" applyBorder="0" applyProtection="0">
      <alignment horizontal="right"/>
    </xf>
    <xf numFmtId="0" fontId="3" fillId="0" borderId="0" applyNumberFormat="0" applyFill="0" applyBorder="0" applyProtection="0">
      <alignment horizontal="left" indent="1"/>
    </xf>
    <xf numFmtId="9" fontId="1" fillId="0" borderId="0" applyFont="0" applyFill="0" applyBorder="0" applyAlignment="0" applyProtection="0"/>
  </cellStyleXfs>
  <cellXfs count="28">
    <xf numFmtId="0" fontId="0" fillId="0" borderId="0" xfId="0"/>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0" fillId="5" borderId="0" xfId="0" applyFill="1"/>
    <xf numFmtId="165" fontId="0" fillId="5" borderId="0" xfId="0" applyNumberFormat="1" applyFill="1"/>
    <xf numFmtId="14" fontId="0" fillId="6" borderId="0" xfId="0" applyNumberFormat="1" applyFill="1"/>
    <xf numFmtId="0" fontId="0" fillId="6" borderId="0" xfId="0" applyFill="1" applyAlignment="1">
      <alignment horizontal="center" vertical="center"/>
    </xf>
    <xf numFmtId="0" fontId="0" fillId="6" borderId="0" xfId="0" applyFill="1"/>
    <xf numFmtId="166" fontId="0" fillId="0" borderId="0" xfId="0" applyNumberFormat="1"/>
    <xf numFmtId="0" fontId="0" fillId="0" borderId="0" xfId="0" pivotButton="1"/>
    <xf numFmtId="0" fontId="0" fillId="0" borderId="0" xfId="0" applyAlignment="1">
      <alignment horizontal="left"/>
    </xf>
    <xf numFmtId="14" fontId="0" fillId="0" borderId="0" xfId="0" applyNumberFormat="1"/>
    <xf numFmtId="167" fontId="0" fillId="0" borderId="0" xfId="0" applyNumberFormat="1"/>
    <xf numFmtId="168" fontId="0" fillId="0" borderId="0" xfId="0" applyNumberFormat="1"/>
    <xf numFmtId="9" fontId="0" fillId="0" borderId="0" xfId="5"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6" fillId="0" borderId="0" xfId="0" applyFont="1"/>
    <xf numFmtId="167" fontId="6" fillId="0" borderId="0" xfId="0" applyNumberFormat="1" applyFont="1"/>
    <xf numFmtId="0" fontId="7" fillId="0" borderId="0" xfId="0" applyFont="1"/>
    <xf numFmtId="0" fontId="0" fillId="0" borderId="0" xfId="0" applyNumberFormat="1"/>
  </cellXfs>
  <cellStyles count="6">
    <cellStyle name="Currency Custom" xfId="3" xr:uid="{F5247E80-E0DC-43AB-9FFC-1763FE706BEB}"/>
    <cellStyle name="Indent" xfId="4" xr:uid="{D23C8758-F577-492D-8B76-84579D1A4023}"/>
    <cellStyle name="Item" xfId="1" xr:uid="{C47E0865-9383-4681-8920-53ABB68B7766}"/>
    <cellStyle name="Normal" xfId="0" builtinId="0"/>
    <cellStyle name="Percent" xfId="5" builtinId="5"/>
    <cellStyle name="White Background" xfId="2" xr:uid="{A5F7446F-7433-4FFA-9627-A5B409114EBE}"/>
  </cellStyles>
  <dxfs count="43">
    <dxf>
      <numFmt numFmtId="167" formatCode="[$$-409]#,##0"/>
    </dxf>
    <dxf>
      <numFmt numFmtId="166" formatCode="[$$-409]#,##0.00"/>
    </dxf>
    <dxf>
      <numFmt numFmtId="167" formatCode="[$$-409]#,##0"/>
    </dxf>
    <dxf>
      <numFmt numFmtId="166" formatCode="[$$-409]#,##0.00"/>
    </dxf>
    <dxf>
      <numFmt numFmtId="167" formatCode="[$$-409]#,##0"/>
    </dxf>
    <dxf>
      <numFmt numFmtId="166" formatCode="[$$-409]#,##0.00"/>
    </dxf>
    <dxf>
      <numFmt numFmtId="167" formatCode="[$$-409]#,##0"/>
    </dxf>
    <dxf>
      <numFmt numFmtId="166" formatCode="[$$-409]#,##0.00"/>
    </dxf>
    <dxf>
      <numFmt numFmtId="166" formatCode="[$$-409]#,##0.00"/>
    </dxf>
    <dxf>
      <numFmt numFmtId="167" formatCode="[$$-409]#,##0"/>
    </dxf>
    <dxf>
      <numFmt numFmtId="169" formatCode="dd/mm/yyyy"/>
    </dxf>
    <dxf>
      <numFmt numFmtId="169" formatCode="dd/mm/yyyy"/>
    </dxf>
    <dxf>
      <numFmt numFmtId="169" formatCode="dd/mm/yyyy"/>
    </dxf>
    <dxf>
      <numFmt numFmtId="169" formatCode="dd/mm/yyyy"/>
    </dxf>
    <dxf>
      <numFmt numFmtId="0" formatCode="General"/>
    </dxf>
    <dxf>
      <numFmt numFmtId="0" formatCode="General"/>
    </dxf>
    <dxf>
      <numFmt numFmtId="0" formatCode="General"/>
    </dxf>
    <dxf>
      <numFmt numFmtId="166" formatCode="[$$-409]#,##0.00"/>
    </dxf>
    <dxf>
      <numFmt numFmtId="166" formatCode="[$$-409]#,##0.00"/>
    </dxf>
    <dxf>
      <numFmt numFmtId="166" formatCode="[$$-409]#,##0.00"/>
    </dxf>
    <dxf>
      <numFmt numFmtId="166" formatCode="[$$-409]#,##0.00"/>
    </dxf>
    <dxf>
      <numFmt numFmtId="0" formatCode="General"/>
    </dxf>
    <dxf>
      <numFmt numFmtId="0" formatCode="General"/>
    </dxf>
    <dxf>
      <numFmt numFmtId="0" formatCode="General"/>
    </dxf>
    <dxf>
      <numFmt numFmtId="165"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6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fill>
        <patternFill patternType="solid">
          <fgColor indexed="64"/>
          <bgColor theme="7" tint="0.59999389629810485"/>
        </patternFill>
      </fill>
    </dxf>
    <dxf>
      <numFmt numFmtId="0" formatCode="General"/>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font>
        <b/>
        <i val="0"/>
        <sz val="12"/>
        <color theme="2"/>
        <name val="Poppins"/>
      </font>
      <fill>
        <patternFill>
          <bgColor theme="9"/>
        </patternFill>
      </fill>
      <border diagonalUp="0" diagonalDown="0">
        <left/>
        <right/>
        <top/>
        <bottom/>
        <vertical/>
        <horizontal/>
      </border>
    </dxf>
    <dxf>
      <font>
        <b/>
        <i val="0"/>
        <sz val="10"/>
        <color theme="0"/>
        <name val="Poppins"/>
        <scheme val="none"/>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33C8C20E-0109-4113-99C1-CBEF85E6836C}">
      <tableStyleElement type="wholeTable" dxfId="42"/>
      <tableStyleElement type="headerRow" dxfId="41"/>
    </tableStyle>
  </tableStyles>
  <colors>
    <mruColors>
      <color rgb="FFC7A2E3"/>
      <color rgb="FFC9A4E4"/>
      <color rgb="FF000000"/>
      <color rgb="FFD1B2E8"/>
      <color rgb="FFE1CCF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 (2).xlsx]Analysis!Daily</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206485081481"/>
          <c:y val="0.18908475992739712"/>
          <c:w val="0.85219685039370074"/>
          <c:h val="0.65175957113009597"/>
        </c:manualLayout>
      </c:layout>
      <c:areaChart>
        <c:grouping val="stacked"/>
        <c:varyColors val="0"/>
        <c:ser>
          <c:idx val="0"/>
          <c:order val="0"/>
          <c:tx>
            <c:strRef>
              <c:f>Analysis!$B$1</c:f>
              <c:strCache>
                <c:ptCount val="1"/>
                <c:pt idx="0">
                  <c:v>Total</c:v>
                </c:pt>
              </c:strCache>
            </c:strRef>
          </c:tx>
          <c:spPr>
            <a:solidFill>
              <a:schemeClr val="accent1"/>
            </a:solidFill>
            <a:ln w="25400">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7162.0999999999995</c:v>
                </c:pt>
              </c:numCache>
            </c:numRef>
          </c:val>
          <c:extLst>
            <c:ext xmlns:c16="http://schemas.microsoft.com/office/drawing/2014/chart" uri="{C3380CC4-5D6E-409C-BE32-E72D297353CC}">
              <c16:uniqueId val="{00000000-7A11-436B-98FE-7B5669E82FD4}"/>
            </c:ext>
          </c:extLst>
        </c:ser>
        <c:dLbls>
          <c:showLegendKey val="0"/>
          <c:showVal val="0"/>
          <c:showCatName val="0"/>
          <c:showSerName val="0"/>
          <c:showPercent val="0"/>
          <c:showBubbleSize val="0"/>
        </c:dLbls>
        <c:axId val="1181688879"/>
        <c:axId val="1415830431"/>
      </c:areaChart>
      <c:catAx>
        <c:axId val="11816888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5830431"/>
        <c:crosses val="autoZero"/>
        <c:auto val="1"/>
        <c:lblAlgn val="ctr"/>
        <c:lblOffset val="100"/>
        <c:noMultiLvlLbl val="0"/>
      </c:catAx>
      <c:valAx>
        <c:axId val="1415830431"/>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68887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959492563429571"/>
          <c:y val="2.5428331875182269E-2"/>
          <c:w val="0.84596062992125987"/>
          <c:h val="0.8416746864975212"/>
        </c:manualLayout>
      </c:layout>
      <c:barChart>
        <c:barDir val="col"/>
        <c:grouping val="clustered"/>
        <c:varyColors val="0"/>
        <c:ser>
          <c:idx val="0"/>
          <c:order val="0"/>
          <c:tx>
            <c:strRef>
              <c:f>Analysis!$L$2</c:f>
              <c:strCache>
                <c:ptCount val="1"/>
                <c:pt idx="0">
                  <c:v>sale</c:v>
                </c:pt>
              </c:strCache>
            </c:strRef>
          </c:tx>
          <c:spPr>
            <a:solidFill>
              <a:schemeClr val="accent1"/>
            </a:solidFill>
            <a:ln>
              <a:noFill/>
            </a:ln>
            <a:effectLst/>
          </c:spPr>
          <c:invertIfNegative val="0"/>
          <c:dLbls>
            <c:dLbl>
              <c:idx val="0"/>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0-3B50-451E-B961-951F3C2F2DA0}"/>
                </c:ext>
              </c:extLst>
            </c:dLbl>
            <c:dLbl>
              <c:idx val="1"/>
              <c:tx>
                <c:rich>
                  <a:bodyPr/>
                  <a:lstStyle/>
                  <a:p>
                    <a:fld id="{EB1E4BB3-B452-4BCE-A06D-E027331605B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3B50-451E-B961-951F3C2F2DA0}"/>
                </c:ext>
              </c:extLst>
            </c:dLbl>
            <c:dLbl>
              <c:idx val="2"/>
              <c:tx>
                <c:rich>
                  <a:bodyPr/>
                  <a:lstStyle/>
                  <a:p>
                    <a:fld id="{9353AB97-2ED3-470F-A5CC-A81C26A7640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B50-451E-B961-951F3C2F2DA0}"/>
                </c:ext>
              </c:extLst>
            </c:dLbl>
            <c:dLbl>
              <c:idx val="3"/>
              <c:tx>
                <c:rich>
                  <a:bodyPr/>
                  <a:lstStyle/>
                  <a:p>
                    <a:fld id="{C1633128-6382-4AC6-A2D1-EE2757C2FCD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B50-451E-B961-951F3C2F2DA0}"/>
                </c:ext>
              </c:extLst>
            </c:dLbl>
            <c:dLbl>
              <c:idx val="4"/>
              <c:tx>
                <c:rich>
                  <a:bodyPr/>
                  <a:lstStyle/>
                  <a:p>
                    <a:fld id="{CB7737B2-D28A-4A01-81FE-100AF5E66F4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B50-451E-B961-951F3C2F2DA0}"/>
                </c:ext>
              </c:extLst>
            </c:dLbl>
            <c:dLbl>
              <c:idx val="5"/>
              <c:tx>
                <c:rich>
                  <a:bodyPr/>
                  <a:lstStyle/>
                  <a:p>
                    <a:fld id="{117FD389-BE88-4847-8266-E2D8D22DBEF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B50-451E-B961-951F3C2F2DA0}"/>
                </c:ext>
              </c:extLst>
            </c:dLbl>
            <c:dLbl>
              <c:idx val="6"/>
              <c:tx>
                <c:rich>
                  <a:bodyPr/>
                  <a:lstStyle/>
                  <a:p>
                    <a:fld id="{56679F9B-147C-43C6-B393-1A0D3C4F64B3}"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B50-451E-B961-951F3C2F2DA0}"/>
                </c:ext>
              </c:extLst>
            </c:dLbl>
            <c:dLbl>
              <c:idx val="7"/>
              <c:tx>
                <c:rich>
                  <a:bodyPr/>
                  <a:lstStyle/>
                  <a:p>
                    <a:fld id="{DD3186B5-B7CC-4A9A-A980-D08044C1038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3B50-451E-B961-951F3C2F2DA0}"/>
                </c:ext>
              </c:extLst>
            </c:dLbl>
            <c:dLbl>
              <c:idx val="8"/>
              <c:tx>
                <c:rich>
                  <a:bodyPr/>
                  <a:lstStyle/>
                  <a:p>
                    <a:fld id="{7117D0F7-8C86-4954-BDA2-A74DC202AF6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3B50-451E-B961-951F3C2F2DA0}"/>
                </c:ext>
              </c:extLst>
            </c:dLbl>
            <c:dLbl>
              <c:idx val="9"/>
              <c:tx>
                <c:rich>
                  <a:bodyPr/>
                  <a:lstStyle/>
                  <a:p>
                    <a:fld id="{CA3D3EFC-A0A1-46FC-97EA-7F069B10A9D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B50-451E-B961-951F3C2F2DA0}"/>
                </c:ext>
              </c:extLst>
            </c:dLbl>
            <c:dLbl>
              <c:idx val="10"/>
              <c:tx>
                <c:rich>
                  <a:bodyPr/>
                  <a:lstStyle/>
                  <a:p>
                    <a:fld id="{7768331A-681A-4F4E-9B7C-517B14E0227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3B50-451E-B961-951F3C2F2DA0}"/>
                </c:ext>
              </c:extLst>
            </c:dLbl>
            <c:dLbl>
              <c:idx val="11"/>
              <c:tx>
                <c:rich>
                  <a:bodyPr/>
                  <a:lstStyle/>
                  <a:p>
                    <a:fld id="{05D4215D-16A8-4B09-BE66-A17B1E81A5ED}"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3B50-451E-B961-951F3C2F2DA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37339.979999999996</c:v>
                </c:pt>
              </c:numCache>
            </c:numRef>
          </c:val>
          <c:extLst>
            <c:ext xmlns:c15="http://schemas.microsoft.com/office/drawing/2012/chart" uri="{02D57815-91ED-43cb-92C2-25804820EDAC}">
              <c15:datalabelsRange>
                <c15:f>Analysis!$N$3:$N$14</c15:f>
                <c15:dlblRangeCache>
                  <c:ptCount val="12"/>
                  <c:pt idx="0">
                    <c:v>21%</c:v>
                  </c:pt>
                  <c:pt idx="1">
                    <c:v>28%</c:v>
                  </c:pt>
                  <c:pt idx="2">
                    <c:v>30%</c:v>
                  </c:pt>
                  <c:pt idx="3">
                    <c:v>33%</c:v>
                  </c:pt>
                  <c:pt idx="4">
                    <c:v>27%</c:v>
                  </c:pt>
                  <c:pt idx="5">
                    <c:v>28%</c:v>
                  </c:pt>
                  <c:pt idx="6">
                    <c:v>24%</c:v>
                  </c:pt>
                  <c:pt idx="7">
                    <c:v>24%</c:v>
                  </c:pt>
                  <c:pt idx="8">
                    <c:v>25%</c:v>
                  </c:pt>
                  <c:pt idx="9">
                    <c:v>25%</c:v>
                  </c:pt>
                  <c:pt idx="10">
                    <c:v>24%</c:v>
                  </c:pt>
                  <c:pt idx="11">
                    <c:v>23%</c:v>
                  </c:pt>
                </c15:dlblRangeCache>
              </c15:datalabelsRange>
            </c:ext>
            <c:ext xmlns:c16="http://schemas.microsoft.com/office/drawing/2014/chart" uri="{C3380CC4-5D6E-409C-BE32-E72D297353CC}">
              <c16:uniqueId val="{0000000C-3B50-451E-B961-951F3C2F2DA0}"/>
            </c:ext>
          </c:extLst>
        </c:ser>
        <c:ser>
          <c:idx val="1"/>
          <c:order val="1"/>
          <c:tx>
            <c:strRef>
              <c:f>Analysis!$M$2</c:f>
              <c:strCache>
                <c:ptCount val="1"/>
                <c:pt idx="0">
                  <c:v>profit</c:v>
                </c:pt>
              </c:strCache>
            </c:strRef>
          </c:tx>
          <c:spPr>
            <a:solidFill>
              <a:schemeClr val="accent2"/>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5985.9799999999959</c:v>
                </c:pt>
              </c:numCache>
            </c:numRef>
          </c:val>
          <c:extLst>
            <c:ext xmlns:c16="http://schemas.microsoft.com/office/drawing/2014/chart" uri="{C3380CC4-5D6E-409C-BE32-E72D297353CC}">
              <c16:uniqueId val="{0000000D-3B50-451E-B961-951F3C2F2DA0}"/>
            </c:ext>
          </c:extLst>
        </c:ser>
        <c:ser>
          <c:idx val="2"/>
          <c:order val="2"/>
          <c:tx>
            <c:strRef>
              <c:f>Analysis!$N$2</c:f>
              <c:strCache>
                <c:ptCount val="1"/>
                <c:pt idx="0">
                  <c:v>profit%</c:v>
                </c:pt>
              </c:strCache>
            </c:strRef>
          </c:tx>
          <c:spPr>
            <a:solidFill>
              <a:schemeClr val="accent3"/>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0%</c:formatCode>
                <c:ptCount val="12"/>
                <c:pt idx="0">
                  <c:v>0.20580227471566032</c:v>
                </c:pt>
                <c:pt idx="1">
                  <c:v>0.27847993370427337</c:v>
                </c:pt>
                <c:pt idx="2">
                  <c:v>0.30110338353884847</c:v>
                </c:pt>
                <c:pt idx="3">
                  <c:v>0.33159289540456688</c:v>
                </c:pt>
                <c:pt idx="4">
                  <c:v>0.26603935761139985</c:v>
                </c:pt>
                <c:pt idx="5">
                  <c:v>0.28365127215724073</c:v>
                </c:pt>
                <c:pt idx="6">
                  <c:v>0.23619251623267928</c:v>
                </c:pt>
                <c:pt idx="7">
                  <c:v>0.23656464751433046</c:v>
                </c:pt>
                <c:pt idx="8">
                  <c:v>0.24539119549342764</c:v>
                </c:pt>
                <c:pt idx="9">
                  <c:v>0.25346454996049106</c:v>
                </c:pt>
                <c:pt idx="10">
                  <c:v>0.24080256602743438</c:v>
                </c:pt>
                <c:pt idx="11">
                  <c:v>0.2250736748102313</c:v>
                </c:pt>
              </c:numCache>
            </c:numRef>
          </c:val>
          <c:extLst>
            <c:ext xmlns:c16="http://schemas.microsoft.com/office/drawing/2014/chart" uri="{C3380CC4-5D6E-409C-BE32-E72D297353CC}">
              <c16:uniqueId val="{0000000E-3B50-451E-B961-951F3C2F2DA0}"/>
            </c:ext>
          </c:extLst>
        </c:ser>
        <c:dLbls>
          <c:showLegendKey val="0"/>
          <c:showVal val="0"/>
          <c:showCatName val="0"/>
          <c:showSerName val="0"/>
          <c:showPercent val="0"/>
          <c:showBubbleSize val="0"/>
        </c:dLbls>
        <c:gapWidth val="50"/>
        <c:overlap val="100"/>
        <c:axId val="809048544"/>
        <c:axId val="1023740352"/>
      </c:barChart>
      <c:catAx>
        <c:axId val="809048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3740352"/>
        <c:crosses val="autoZero"/>
        <c:auto val="1"/>
        <c:lblAlgn val="ctr"/>
        <c:lblOffset val="100"/>
        <c:noMultiLvlLbl val="0"/>
      </c:catAx>
      <c:valAx>
        <c:axId val="1023740352"/>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9048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20959552545015"/>
          <c:y val="1.8518518518518517E-2"/>
          <c:w val="0.55615485564304457"/>
          <c:h val="0.89814814814814814"/>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Analysis!$AB$2:$AB$11</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Analysis!$AC$2:$AC$11</c:f>
              <c:numCache>
                <c:formatCode>[$$-409]#,##0</c:formatCode>
                <c:ptCount val="10"/>
                <c:pt idx="0">
                  <c:v>703.5</c:v>
                </c:pt>
                <c:pt idx="1">
                  <c:v>7222.5</c:v>
                </c:pt>
                <c:pt idx="2">
                  <c:v>5145.6000000000004</c:v>
                </c:pt>
                <c:pt idx="3">
                  <c:v>8871.1200000000008</c:v>
                </c:pt>
                <c:pt idx="4">
                  <c:v>3957.15</c:v>
                </c:pt>
                <c:pt idx="5">
                  <c:v>7718.4000000000005</c:v>
                </c:pt>
                <c:pt idx="6">
                  <c:v>22952.16</c:v>
                </c:pt>
                <c:pt idx="7">
                  <c:v>20574</c:v>
                </c:pt>
                <c:pt idx="8">
                  <c:v>6064.8399999999992</c:v>
                </c:pt>
                <c:pt idx="9">
                  <c:v>16333.92</c:v>
                </c:pt>
              </c:numCache>
            </c:numRef>
          </c:val>
          <c:extLst>
            <c:ext xmlns:c16="http://schemas.microsoft.com/office/drawing/2014/chart" uri="{C3380CC4-5D6E-409C-BE32-E72D297353CC}">
              <c16:uniqueId val="{00000000-3868-4D4F-91E3-5215011B1827}"/>
            </c:ext>
          </c:extLst>
        </c:ser>
        <c:dLbls>
          <c:showLegendKey val="0"/>
          <c:showVal val="0"/>
          <c:showCatName val="0"/>
          <c:showSerName val="0"/>
          <c:showPercent val="0"/>
          <c:showBubbleSize val="0"/>
        </c:dLbls>
        <c:gapWidth val="50"/>
        <c:axId val="1639406608"/>
        <c:axId val="1639407088"/>
      </c:barChart>
      <c:catAx>
        <c:axId val="16394066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407088"/>
        <c:crosses val="autoZero"/>
        <c:auto val="1"/>
        <c:lblAlgn val="ctr"/>
        <c:lblOffset val="100"/>
        <c:noMultiLvlLbl val="0"/>
      </c:catAx>
      <c:valAx>
        <c:axId val="1639407088"/>
        <c:scaling>
          <c:orientation val="minMax"/>
        </c:scaling>
        <c:delete val="1"/>
        <c:axPos val="b"/>
        <c:numFmt formatCode="[$$-409]#,##0" sourceLinked="1"/>
        <c:majorTickMark val="none"/>
        <c:minorTickMark val="none"/>
        <c:tickLblPos val="nextTo"/>
        <c:crossAx val="1639406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 (2).xlsx]Analysis!SALE TYPE</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Analysis!$AP$1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9BD-424B-B412-2D916D1FFFF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9BD-424B-B412-2D916D1FFFF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9BD-424B-B412-2D916D1FFFF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Analysis!$AO$2:$AO$4</c:f>
              <c:strCache>
                <c:ptCount val="3"/>
                <c:pt idx="0">
                  <c:v>Direct Sales</c:v>
                </c:pt>
                <c:pt idx="1">
                  <c:v>Online</c:v>
                </c:pt>
                <c:pt idx="2">
                  <c:v>Wholesaler</c:v>
                </c:pt>
              </c:strCache>
            </c:strRef>
          </c:cat>
          <c:val>
            <c:numRef>
              <c:f>Analysis!$AP$2:$AP$4</c:f>
              <c:numCache>
                <c:formatCode>General</c:formatCode>
                <c:ptCount val="3"/>
                <c:pt idx="0">
                  <c:v>208140.15000000005</c:v>
                </c:pt>
                <c:pt idx="1">
                  <c:v>133923.87000000002</c:v>
                </c:pt>
                <c:pt idx="2">
                  <c:v>59589.900000000009</c:v>
                </c:pt>
              </c:numCache>
            </c:numRef>
          </c:val>
          <c:extLst>
            <c:ext xmlns:c16="http://schemas.microsoft.com/office/drawing/2014/chart" uri="{C3380CC4-5D6E-409C-BE32-E72D297353CC}">
              <c16:uniqueId val="{00000006-99BD-424B-B412-2D916D1FFFF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 (2).xlsx]Analysis!PAYMENT MODE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Analysis!$AS$1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08C-4116-87F4-5D575BFD17A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08C-4116-87F4-5D575BFD17A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Analysis!$AR$2:$AR$3</c:f>
              <c:strCache>
                <c:ptCount val="2"/>
                <c:pt idx="0">
                  <c:v>Cash</c:v>
                </c:pt>
                <c:pt idx="1">
                  <c:v>Online</c:v>
                </c:pt>
              </c:strCache>
            </c:strRef>
          </c:cat>
          <c:val>
            <c:numRef>
              <c:f>Analysis!$AS$2:$AS$3</c:f>
              <c:numCache>
                <c:formatCode>General</c:formatCode>
                <c:ptCount val="2"/>
                <c:pt idx="0">
                  <c:v>199758.90000000008</c:v>
                </c:pt>
                <c:pt idx="1">
                  <c:v>201895.01999999993</c:v>
                </c:pt>
              </c:numCache>
            </c:numRef>
          </c:val>
          <c:extLst>
            <c:ext xmlns:c16="http://schemas.microsoft.com/office/drawing/2014/chart" uri="{C3380CC4-5D6E-409C-BE32-E72D297353CC}">
              <c16:uniqueId val="{00000004-71D7-4A0A-A369-3E18D65989F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 (2).xlsx]Analysis!Daily</c:name>
    <c:fmtId val="0"/>
  </c:pivotSource>
  <c:chart>
    <c:autoTitleDeleted val="1"/>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692038495188101E-2"/>
          <c:y val="0.16420928970280982"/>
          <c:w val="0.85219685039370074"/>
          <c:h val="0.65175957113009597"/>
        </c:manualLayout>
      </c:layout>
      <c:areaChart>
        <c:grouping val="stacked"/>
        <c:varyColors val="0"/>
        <c:ser>
          <c:idx val="0"/>
          <c:order val="0"/>
          <c:tx>
            <c:strRef>
              <c:f>Analysis!$B$1</c:f>
              <c:strCache>
                <c:ptCount val="1"/>
                <c:pt idx="0">
                  <c:v>Total</c:v>
                </c:pt>
              </c:strCache>
            </c:strRef>
          </c:tx>
          <c:spPr>
            <a:solidFill>
              <a:schemeClr val="accent1"/>
            </a:solidFill>
            <a:ln w="25400">
              <a:noFill/>
            </a:ln>
            <a:effectLst/>
          </c:spPr>
          <c:cat>
            <c:strRef>
              <c:f>Analysis!$A$2:$A$32</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Analysis!$B$2:$B$32</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7162.0999999999995</c:v>
                </c:pt>
              </c:numCache>
            </c:numRef>
          </c:val>
          <c:extLst>
            <c:ext xmlns:c16="http://schemas.microsoft.com/office/drawing/2014/chart" uri="{C3380CC4-5D6E-409C-BE32-E72D297353CC}">
              <c16:uniqueId val="{00000000-B14A-417C-B64E-AAFA49515A53}"/>
            </c:ext>
          </c:extLst>
        </c:ser>
        <c:dLbls>
          <c:showLegendKey val="0"/>
          <c:showVal val="0"/>
          <c:showCatName val="0"/>
          <c:showSerName val="0"/>
          <c:showPercent val="0"/>
          <c:showBubbleSize val="0"/>
        </c:dLbls>
        <c:axId val="1181688879"/>
        <c:axId val="1415830431"/>
      </c:areaChart>
      <c:catAx>
        <c:axId val="118168887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5830431"/>
        <c:crosses val="autoZero"/>
        <c:auto val="1"/>
        <c:lblAlgn val="ctr"/>
        <c:lblOffset val="100"/>
        <c:noMultiLvlLbl val="0"/>
      </c:catAx>
      <c:valAx>
        <c:axId val="1415830431"/>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68887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 (2).xlsx]Analysis!SALE TYPE</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Analysis!$AP$1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570-4447-BF42-DDD7CF589AA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570-4447-BF42-DDD7CF589AA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570-4447-BF42-DDD7CF589AA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Analysis!$AO$2:$AO$4</c:f>
              <c:strCache>
                <c:ptCount val="3"/>
                <c:pt idx="0">
                  <c:v>Direct Sales</c:v>
                </c:pt>
                <c:pt idx="1">
                  <c:v>Online</c:v>
                </c:pt>
                <c:pt idx="2">
                  <c:v>Wholesaler</c:v>
                </c:pt>
              </c:strCache>
            </c:strRef>
          </c:cat>
          <c:val>
            <c:numRef>
              <c:f>Analysis!$AP$2:$AP$4</c:f>
              <c:numCache>
                <c:formatCode>General</c:formatCode>
                <c:ptCount val="3"/>
                <c:pt idx="0">
                  <c:v>208140.15000000005</c:v>
                </c:pt>
                <c:pt idx="1">
                  <c:v>133923.87000000002</c:v>
                </c:pt>
                <c:pt idx="2">
                  <c:v>59589.900000000009</c:v>
                </c:pt>
              </c:numCache>
            </c:numRef>
          </c:val>
          <c:extLst>
            <c:ext xmlns:c16="http://schemas.microsoft.com/office/drawing/2014/chart" uri="{C3380CC4-5D6E-409C-BE32-E72D297353CC}">
              <c16:uniqueId val="{00000000-237C-4F0A-9E60-A7D1B019ED2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[Sales-Dashboard-Data-file (2).xlsx]Analysis!PAYMENT MODE</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Analysis!$AS$1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915-4EC2-AC55-E352B2E46AB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915-4EC2-AC55-E352B2E46AB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Analysis!$AR$2:$AR$3</c:f>
              <c:strCache>
                <c:ptCount val="2"/>
                <c:pt idx="0">
                  <c:v>Cash</c:v>
                </c:pt>
                <c:pt idx="1">
                  <c:v>Online</c:v>
                </c:pt>
              </c:strCache>
            </c:strRef>
          </c:cat>
          <c:val>
            <c:numRef>
              <c:f>Analysis!$AS$2:$AS$3</c:f>
              <c:numCache>
                <c:formatCode>General</c:formatCode>
                <c:ptCount val="2"/>
                <c:pt idx="0">
                  <c:v>199758.90000000008</c:v>
                </c:pt>
                <c:pt idx="1">
                  <c:v>201895.01999999993</c:v>
                </c:pt>
              </c:numCache>
            </c:numRef>
          </c:val>
          <c:extLst>
            <c:ext xmlns:c16="http://schemas.microsoft.com/office/drawing/2014/chart" uri="{C3380CC4-5D6E-409C-BE32-E72D297353CC}">
              <c16:uniqueId val="{00000004-0AFD-420D-BF8B-A9778D1F9E5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20959552545015"/>
          <c:y val="1.8518518518518517E-2"/>
          <c:w val="0.55615485564304457"/>
          <c:h val="0.89814814814814814"/>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Analysis!$AB$2:$AB$11</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Analysis!$AC$2:$AC$11</c:f>
              <c:numCache>
                <c:formatCode>[$$-409]#,##0</c:formatCode>
                <c:ptCount val="10"/>
                <c:pt idx="0">
                  <c:v>703.5</c:v>
                </c:pt>
                <c:pt idx="1">
                  <c:v>7222.5</c:v>
                </c:pt>
                <c:pt idx="2">
                  <c:v>5145.6000000000004</c:v>
                </c:pt>
                <c:pt idx="3">
                  <c:v>8871.1200000000008</c:v>
                </c:pt>
                <c:pt idx="4">
                  <c:v>3957.15</c:v>
                </c:pt>
                <c:pt idx="5">
                  <c:v>7718.4000000000005</c:v>
                </c:pt>
                <c:pt idx="6">
                  <c:v>22952.16</c:v>
                </c:pt>
                <c:pt idx="7">
                  <c:v>20574</c:v>
                </c:pt>
                <c:pt idx="8">
                  <c:v>6064.8399999999992</c:v>
                </c:pt>
                <c:pt idx="9">
                  <c:v>16333.92</c:v>
                </c:pt>
              </c:numCache>
            </c:numRef>
          </c:val>
          <c:extLst>
            <c:ext xmlns:c16="http://schemas.microsoft.com/office/drawing/2014/chart" uri="{C3380CC4-5D6E-409C-BE32-E72D297353CC}">
              <c16:uniqueId val="{00000000-EB54-46D8-B160-F6925B073CAB}"/>
            </c:ext>
          </c:extLst>
        </c:ser>
        <c:dLbls>
          <c:showLegendKey val="0"/>
          <c:showVal val="0"/>
          <c:showCatName val="0"/>
          <c:showSerName val="0"/>
          <c:showPercent val="0"/>
          <c:showBubbleSize val="0"/>
        </c:dLbls>
        <c:gapWidth val="50"/>
        <c:axId val="1639406608"/>
        <c:axId val="1639407088"/>
      </c:barChart>
      <c:catAx>
        <c:axId val="16394066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407088"/>
        <c:crosses val="autoZero"/>
        <c:auto val="1"/>
        <c:lblAlgn val="ctr"/>
        <c:lblOffset val="100"/>
        <c:noMultiLvlLbl val="0"/>
      </c:catAx>
      <c:valAx>
        <c:axId val="1639407088"/>
        <c:scaling>
          <c:orientation val="minMax"/>
        </c:scaling>
        <c:delete val="1"/>
        <c:axPos val="b"/>
        <c:numFmt formatCode="[$$-409]#,##0" sourceLinked="1"/>
        <c:majorTickMark val="none"/>
        <c:minorTickMark val="none"/>
        <c:tickLblPos val="nextTo"/>
        <c:crossAx val="1639406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Analysis!$L$2</c:f>
              <c:strCache>
                <c:ptCount val="1"/>
                <c:pt idx="0">
                  <c:v>sale</c:v>
                </c:pt>
              </c:strCache>
            </c:strRef>
          </c:tx>
          <c:spPr>
            <a:solidFill>
              <a:schemeClr val="accent1">
                <a:alpha val="70000"/>
              </a:schemeClr>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[$$-409]#,##0.00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37339.979999999996</c:v>
                </c:pt>
              </c:numCache>
            </c:numRef>
          </c:val>
          <c:extLst>
            <c:ext xmlns:c16="http://schemas.microsoft.com/office/drawing/2014/chart" uri="{C3380CC4-5D6E-409C-BE32-E72D297353CC}">
              <c16:uniqueId val="{00000000-CF8A-422E-BC6B-84D1BA9F2956}"/>
            </c:ext>
          </c:extLst>
        </c:ser>
        <c:ser>
          <c:idx val="1"/>
          <c:order val="1"/>
          <c:tx>
            <c:strRef>
              <c:f>Analysis!$M$2</c:f>
              <c:strCache>
                <c:ptCount val="1"/>
                <c:pt idx="0">
                  <c:v>profit</c:v>
                </c:pt>
              </c:strCache>
            </c:strRef>
          </c:tx>
          <c:spPr>
            <a:solidFill>
              <a:schemeClr val="accent2">
                <a:alpha val="70000"/>
              </a:schemeClr>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5985.9799999999959</c:v>
                </c:pt>
              </c:numCache>
            </c:numRef>
          </c:val>
          <c:extLst>
            <c:ext xmlns:c16="http://schemas.microsoft.com/office/drawing/2014/chart" uri="{C3380CC4-5D6E-409C-BE32-E72D297353CC}">
              <c16:uniqueId val="{00000001-CF8A-422E-BC6B-84D1BA9F2956}"/>
            </c:ext>
          </c:extLst>
        </c:ser>
        <c:ser>
          <c:idx val="2"/>
          <c:order val="2"/>
          <c:tx>
            <c:strRef>
              <c:f>Analysis!$N$2</c:f>
              <c:strCache>
                <c:ptCount val="1"/>
                <c:pt idx="0">
                  <c:v>profit%</c:v>
                </c:pt>
              </c:strCache>
            </c:strRef>
          </c:tx>
          <c:spPr>
            <a:solidFill>
              <a:schemeClr val="accent3">
                <a:alpha val="70000"/>
              </a:schemeClr>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0%</c:formatCode>
                <c:ptCount val="12"/>
                <c:pt idx="0">
                  <c:v>0.20580227471566032</c:v>
                </c:pt>
                <c:pt idx="1">
                  <c:v>0.27847993370427337</c:v>
                </c:pt>
                <c:pt idx="2">
                  <c:v>0.30110338353884847</c:v>
                </c:pt>
                <c:pt idx="3">
                  <c:v>0.33159289540456688</c:v>
                </c:pt>
                <c:pt idx="4">
                  <c:v>0.26603935761139985</c:v>
                </c:pt>
                <c:pt idx="5">
                  <c:v>0.28365127215724073</c:v>
                </c:pt>
                <c:pt idx="6">
                  <c:v>0.23619251623267928</c:v>
                </c:pt>
                <c:pt idx="7">
                  <c:v>0.23656464751433046</c:v>
                </c:pt>
                <c:pt idx="8">
                  <c:v>0.24539119549342764</c:v>
                </c:pt>
                <c:pt idx="9">
                  <c:v>0.25346454996049106</c:v>
                </c:pt>
                <c:pt idx="10">
                  <c:v>0.24080256602743438</c:v>
                </c:pt>
                <c:pt idx="11">
                  <c:v>0.2250736748102313</c:v>
                </c:pt>
              </c:numCache>
            </c:numRef>
          </c:val>
          <c:extLst>
            <c:ext xmlns:c16="http://schemas.microsoft.com/office/drawing/2014/chart" uri="{C3380CC4-5D6E-409C-BE32-E72D297353CC}">
              <c16:uniqueId val="{00000002-CF8A-422E-BC6B-84D1BA9F2956}"/>
            </c:ext>
          </c:extLst>
        </c:ser>
        <c:dLbls>
          <c:showLegendKey val="0"/>
          <c:showVal val="0"/>
          <c:showCatName val="0"/>
          <c:showSerName val="0"/>
          <c:showPercent val="0"/>
          <c:showBubbleSize val="0"/>
        </c:dLbls>
        <c:gapWidth val="80"/>
        <c:overlap val="25"/>
        <c:axId val="2136042048"/>
        <c:axId val="2136047808"/>
      </c:barChart>
      <c:catAx>
        <c:axId val="2136042048"/>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2136047808"/>
        <c:crosses val="autoZero"/>
        <c:auto val="1"/>
        <c:lblAlgn val="ctr"/>
        <c:lblOffset val="100"/>
        <c:noMultiLvlLbl val="0"/>
      </c:catAx>
      <c:valAx>
        <c:axId val="2136047808"/>
        <c:scaling>
          <c:orientation val="minMax"/>
        </c:scaling>
        <c:delete val="0"/>
        <c:axPos val="l"/>
        <c:majorGridlines>
          <c:spPr>
            <a:ln w="9525" cap="flat" cmpd="sng" algn="ctr">
              <a:solidFill>
                <a:schemeClr val="tx1">
                  <a:lumMod val="5000"/>
                  <a:lumOff val="9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2136042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B88513A9-8C09-495C-A711-C6E4B9F3ABAC}">
          <cx:dataLabels pos="inEnd">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B88513A9-8C09-495C-A711-C6E4B9F3ABAC}">
          <cx:dataLabels pos="inEnd">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fmlaLink="$L$1" lockText="1" noThreeD="1"/>
</file>

<file path=xl/ctrlProps/ctrlProp2.xml><?xml version="1.0" encoding="utf-8"?>
<formControlPr xmlns="http://schemas.microsoft.com/office/spreadsheetml/2009/9/main" objectType="Scroll" dx="26" fmlaLink="$AB$1" max="100" min="1" page="10" val="41"/>
</file>

<file path=xl/ctrlProps/ctrlProp3.xml><?xml version="1.0" encoding="utf-8"?>
<formControlPr xmlns="http://schemas.microsoft.com/office/spreadsheetml/2009/9/main" objectType="CheckBox" checked="Checked" fmlaLink="$L$1" lockText="1" noThreeD="1"/>
</file>

<file path=xl/ctrlProps/ctrlProp4.xml><?xml version="1.0" encoding="utf-8"?>
<formControlPr xmlns="http://schemas.microsoft.com/office/spreadsheetml/2009/9/main" objectType="CheckBox" checked="Checked" fmlaLink="$M$1" lockText="1" noThreeD="1"/>
</file>

<file path=xl/ctrlProps/ctrlProp5.xml><?xml version="1.0" encoding="utf-8"?>
<formControlPr xmlns="http://schemas.microsoft.com/office/spreadsheetml/2009/9/main" objectType="CheckBox" checked="Checked" fmlaLink="$L$1" lockText="1" noThreeD="1"/>
</file>

<file path=xl/ctrlProps/ctrlProp6.xml><?xml version="1.0" encoding="utf-8"?>
<formControlPr xmlns="http://schemas.microsoft.com/office/spreadsheetml/2009/9/main" objectType="Scroll" dx="26" fmlaLink="$AB$1" max="100" min="1" page="10" val="52"/>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png"/><Relationship Id="rId39" Type="http://schemas.openxmlformats.org/officeDocument/2006/relationships/image" Target="../media/image33.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chart" Target="../charts/chart2.xml"/><Relationship Id="rId42" Type="http://schemas.openxmlformats.org/officeDocument/2006/relationships/image" Target="../media/image36.sv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chart" Target="../charts/chart1.xml"/><Relationship Id="rId38" Type="http://schemas.openxmlformats.org/officeDocument/2006/relationships/chart" Target="../charts/chart5.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41" Type="http://schemas.openxmlformats.org/officeDocument/2006/relationships/image" Target="../media/image35.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chart" Target="../charts/chart4.xml"/><Relationship Id="rId40" Type="http://schemas.openxmlformats.org/officeDocument/2006/relationships/image" Target="../media/image34.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microsoft.com/office/2014/relationships/chartEx" Target="../charts/chartEx1.xml"/><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microsoft.com/office/2014/relationships/chartEx" Target="../charts/chartEx2.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38100</xdr:rowOff>
    </xdr:from>
    <xdr:to>
      <xdr:col>20</xdr:col>
      <xdr:colOff>594360</xdr:colOff>
      <xdr:row>33</xdr:row>
      <xdr:rowOff>38100</xdr:rowOff>
    </xdr:to>
    <xdr:sp macro="" textlink="">
      <xdr:nvSpPr>
        <xdr:cNvPr id="23" name="Rectangle: Rounded Corners 22">
          <a:extLst>
            <a:ext uri="{FF2B5EF4-FFF2-40B4-BE49-F238E27FC236}">
              <a16:creationId xmlns:a16="http://schemas.microsoft.com/office/drawing/2014/main" id="{00000000-0008-0000-0000-000017000000}"/>
            </a:ext>
          </a:extLst>
        </xdr:cNvPr>
        <xdr:cNvSpPr/>
      </xdr:nvSpPr>
      <xdr:spPr>
        <a:xfrm>
          <a:off x="0" y="38100"/>
          <a:ext cx="12702853" cy="6200384"/>
        </a:xfrm>
        <a:prstGeom prst="roundRect">
          <a:avLst>
            <a:gd name="adj" fmla="val 961"/>
          </a:avLst>
        </a:prstGeom>
        <a:solidFill>
          <a:schemeClr val="bg1">
            <a:lumMod val="65000"/>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solidFill>
              <a:schemeClr val="tx2">
                <a:lumMod val="75000"/>
              </a:schemeClr>
            </a:solidFill>
          </a:endParaRPr>
        </a:p>
      </xdr:txBody>
    </xdr:sp>
    <xdr:clientData/>
  </xdr:twoCellAnchor>
  <xdr:twoCellAnchor>
    <xdr:from>
      <xdr:col>7</xdr:col>
      <xdr:colOff>441960</xdr:colOff>
      <xdr:row>0</xdr:row>
      <xdr:rowOff>160020</xdr:rowOff>
    </xdr:from>
    <xdr:to>
      <xdr:col>19</xdr:col>
      <xdr:colOff>594360</xdr:colOff>
      <xdr:row>4</xdr:row>
      <xdr:rowOff>60960</xdr:rowOff>
    </xdr:to>
    <xdr:sp macro="" textlink="">
      <xdr:nvSpPr>
        <xdr:cNvPr id="5" name="Rectangle: Rounded Corners 4">
          <a:extLst>
            <a:ext uri="{FF2B5EF4-FFF2-40B4-BE49-F238E27FC236}">
              <a16:creationId xmlns:a16="http://schemas.microsoft.com/office/drawing/2014/main" id="{00000000-0008-0000-0000-000005000000}"/>
            </a:ext>
          </a:extLst>
        </xdr:cNvPr>
        <xdr:cNvSpPr/>
      </xdr:nvSpPr>
      <xdr:spPr>
        <a:xfrm>
          <a:off x="4709160" y="160020"/>
          <a:ext cx="7467600" cy="632460"/>
        </a:xfrm>
        <a:prstGeom prst="roundRect">
          <a:avLst>
            <a:gd name="adj" fmla="val 0"/>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182880</xdr:colOff>
      <xdr:row>5</xdr:row>
      <xdr:rowOff>53340</xdr:rowOff>
    </xdr:from>
    <xdr:to>
      <xdr:col>17</xdr:col>
      <xdr:colOff>571500</xdr:colOff>
      <xdr:row>18</xdr:row>
      <xdr:rowOff>7620</xdr:rowOff>
    </xdr:to>
    <xdr:sp macro="" textlink="">
      <xdr:nvSpPr>
        <xdr:cNvPr id="18" name="Flowchart: Off-page Connector 17">
          <a:extLst>
            <a:ext uri="{FF2B5EF4-FFF2-40B4-BE49-F238E27FC236}">
              <a16:creationId xmlns:a16="http://schemas.microsoft.com/office/drawing/2014/main" id="{00000000-0008-0000-0000-000012000000}"/>
            </a:ext>
          </a:extLst>
        </xdr:cNvPr>
        <xdr:cNvSpPr/>
      </xdr:nvSpPr>
      <xdr:spPr>
        <a:xfrm>
          <a:off x="9936480" y="967740"/>
          <a:ext cx="998220" cy="2331720"/>
        </a:xfrm>
        <a:prstGeom prst="flowChartOffpageConnector">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oneCellAnchor>
    <xdr:from>
      <xdr:col>0</xdr:col>
      <xdr:colOff>266700</xdr:colOff>
      <xdr:row>1</xdr:row>
      <xdr:rowOff>1097</xdr:rowOff>
    </xdr:from>
    <xdr:ext cx="4396740" cy="575303"/>
    <xdr:sp macro="" textlink="">
      <xdr:nvSpPr>
        <xdr:cNvPr id="4" name="Rectangle: Rounded Corners 3">
          <a:extLst>
            <a:ext uri="{FF2B5EF4-FFF2-40B4-BE49-F238E27FC236}">
              <a16:creationId xmlns:a16="http://schemas.microsoft.com/office/drawing/2014/main" id="{00000000-0008-0000-0000-000004000000}"/>
            </a:ext>
          </a:extLst>
        </xdr:cNvPr>
        <xdr:cNvSpPr/>
      </xdr:nvSpPr>
      <xdr:spPr>
        <a:xfrm>
          <a:off x="266700" y="183977"/>
          <a:ext cx="4396740" cy="575303"/>
        </a:xfrm>
        <a:prstGeom prst="roundRect">
          <a:avLst>
            <a:gd name="adj" fmla="val 0"/>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lIns="180000" tIns="180000" rIns="180000" bIns="180000" rtlCol="0" anchor="t">
          <a:noAutofit/>
        </a:bodyPr>
        <a:lstStyle/>
        <a:p>
          <a:pPr algn="l"/>
          <a:endParaRPr lang="en-IN" sz="1100"/>
        </a:p>
      </xdr:txBody>
    </xdr:sp>
    <xdr:clientData/>
  </xdr:oneCellAnchor>
  <xdr:twoCellAnchor>
    <xdr:from>
      <xdr:col>0</xdr:col>
      <xdr:colOff>236220</xdr:colOff>
      <xdr:row>4</xdr:row>
      <xdr:rowOff>68580</xdr:rowOff>
    </xdr:from>
    <xdr:to>
      <xdr:col>2</xdr:col>
      <xdr:colOff>518160</xdr:colOff>
      <xdr:row>9</xdr:row>
      <xdr:rowOff>60960</xdr:rowOff>
    </xdr:to>
    <xdr:sp macro="" textlink="">
      <xdr:nvSpPr>
        <xdr:cNvPr id="6" name="Rectangle: Rounded Corners 5">
          <a:extLst>
            <a:ext uri="{FF2B5EF4-FFF2-40B4-BE49-F238E27FC236}">
              <a16:creationId xmlns:a16="http://schemas.microsoft.com/office/drawing/2014/main" id="{00000000-0008-0000-0000-000006000000}"/>
            </a:ext>
          </a:extLst>
        </xdr:cNvPr>
        <xdr:cNvSpPr/>
      </xdr:nvSpPr>
      <xdr:spPr>
        <a:xfrm>
          <a:off x="236220" y="800100"/>
          <a:ext cx="1501140" cy="906780"/>
        </a:xfrm>
        <a:prstGeom prst="roundRect">
          <a:avLst>
            <a:gd name="adj" fmla="val 0"/>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563880</xdr:colOff>
      <xdr:row>4</xdr:row>
      <xdr:rowOff>76200</xdr:rowOff>
    </xdr:from>
    <xdr:to>
      <xdr:col>7</xdr:col>
      <xdr:colOff>289560</xdr:colOff>
      <xdr:row>7</xdr:row>
      <xdr:rowOff>167640</xdr:rowOff>
    </xdr:to>
    <xdr:sp macro="" textlink="">
      <xdr:nvSpPr>
        <xdr:cNvPr id="7" name="Rectangle: Rounded Corners 6">
          <a:extLst>
            <a:ext uri="{FF2B5EF4-FFF2-40B4-BE49-F238E27FC236}">
              <a16:creationId xmlns:a16="http://schemas.microsoft.com/office/drawing/2014/main" id="{00000000-0008-0000-0000-000007000000}"/>
            </a:ext>
          </a:extLst>
        </xdr:cNvPr>
        <xdr:cNvSpPr/>
      </xdr:nvSpPr>
      <xdr:spPr>
        <a:xfrm>
          <a:off x="1783080" y="807720"/>
          <a:ext cx="2773680" cy="640080"/>
        </a:xfrm>
        <a:prstGeom prst="roundRect">
          <a:avLst>
            <a:gd name="adj" fmla="val 0"/>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220980</xdr:colOff>
      <xdr:row>9</xdr:row>
      <xdr:rowOff>121920</xdr:rowOff>
    </xdr:from>
    <xdr:to>
      <xdr:col>2</xdr:col>
      <xdr:colOff>556260</xdr:colOff>
      <xdr:row>23</xdr:row>
      <xdr:rowOff>30480</xdr:rowOff>
    </xdr:to>
    <xdr:sp macro="" textlink="">
      <xdr:nvSpPr>
        <xdr:cNvPr id="8" name="Rectangle: Rounded Corners 7">
          <a:extLst>
            <a:ext uri="{FF2B5EF4-FFF2-40B4-BE49-F238E27FC236}">
              <a16:creationId xmlns:a16="http://schemas.microsoft.com/office/drawing/2014/main" id="{00000000-0008-0000-0000-000008000000}"/>
            </a:ext>
          </a:extLst>
        </xdr:cNvPr>
        <xdr:cNvSpPr/>
      </xdr:nvSpPr>
      <xdr:spPr>
        <a:xfrm>
          <a:off x="220980" y="1767840"/>
          <a:ext cx="1554480" cy="2468880"/>
        </a:xfrm>
        <a:prstGeom prst="roundRect">
          <a:avLst>
            <a:gd name="adj" fmla="val 2223"/>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60960</xdr:colOff>
      <xdr:row>24</xdr:row>
      <xdr:rowOff>53340</xdr:rowOff>
    </xdr:from>
    <xdr:to>
      <xdr:col>3</xdr:col>
      <xdr:colOff>68580</xdr:colOff>
      <xdr:row>31</xdr:row>
      <xdr:rowOff>106680</xdr:rowOff>
    </xdr:to>
    <xdr:sp macro="" textlink="">
      <xdr:nvSpPr>
        <xdr:cNvPr id="10" name="Oval 9">
          <a:extLst>
            <a:ext uri="{FF2B5EF4-FFF2-40B4-BE49-F238E27FC236}">
              <a16:creationId xmlns:a16="http://schemas.microsoft.com/office/drawing/2014/main" id="{00000000-0008-0000-0000-00000A000000}"/>
            </a:ext>
          </a:extLst>
        </xdr:cNvPr>
        <xdr:cNvSpPr/>
      </xdr:nvSpPr>
      <xdr:spPr>
        <a:xfrm>
          <a:off x="60960" y="4442460"/>
          <a:ext cx="1836420" cy="1333500"/>
        </a:xfrm>
        <a:prstGeom prst="ellipse">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335280</xdr:colOff>
      <xdr:row>4</xdr:row>
      <xdr:rowOff>129540</xdr:rowOff>
    </xdr:from>
    <xdr:to>
      <xdr:col>11</xdr:col>
      <xdr:colOff>548640</xdr:colOff>
      <xdr:row>7</xdr:row>
      <xdr:rowOff>144780</xdr:rowOff>
    </xdr:to>
    <xdr:sp macro="" textlink="">
      <xdr:nvSpPr>
        <xdr:cNvPr id="11" name="Rectangle: Rounded Corners 10">
          <a:extLst>
            <a:ext uri="{FF2B5EF4-FFF2-40B4-BE49-F238E27FC236}">
              <a16:creationId xmlns:a16="http://schemas.microsoft.com/office/drawing/2014/main" id="{00000000-0008-0000-0000-00000B000000}"/>
            </a:ext>
          </a:extLst>
        </xdr:cNvPr>
        <xdr:cNvSpPr/>
      </xdr:nvSpPr>
      <xdr:spPr>
        <a:xfrm>
          <a:off x="4602480" y="861060"/>
          <a:ext cx="2651760" cy="563880"/>
        </a:xfrm>
        <a:prstGeom prst="roundRect">
          <a:avLst>
            <a:gd name="adj" fmla="val 0"/>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601980</xdr:colOff>
      <xdr:row>4</xdr:row>
      <xdr:rowOff>121920</xdr:rowOff>
    </xdr:from>
    <xdr:to>
      <xdr:col>16</xdr:col>
      <xdr:colOff>99060</xdr:colOff>
      <xdr:row>7</xdr:row>
      <xdr:rowOff>152400</xdr:rowOff>
    </xdr:to>
    <xdr:sp macro="" textlink="">
      <xdr:nvSpPr>
        <xdr:cNvPr id="12" name="Rectangle: Rounded Corners 11">
          <a:extLst>
            <a:ext uri="{FF2B5EF4-FFF2-40B4-BE49-F238E27FC236}">
              <a16:creationId xmlns:a16="http://schemas.microsoft.com/office/drawing/2014/main" id="{00000000-0008-0000-0000-00000C000000}"/>
            </a:ext>
          </a:extLst>
        </xdr:cNvPr>
        <xdr:cNvSpPr/>
      </xdr:nvSpPr>
      <xdr:spPr>
        <a:xfrm>
          <a:off x="7307580" y="853440"/>
          <a:ext cx="2545080" cy="579120"/>
        </a:xfrm>
        <a:prstGeom prst="roundRect">
          <a:avLst>
            <a:gd name="adj" fmla="val 0"/>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22860</xdr:colOff>
      <xdr:row>8</xdr:row>
      <xdr:rowOff>45720</xdr:rowOff>
    </xdr:from>
    <xdr:to>
      <xdr:col>9</xdr:col>
      <xdr:colOff>22860</xdr:colOff>
      <xdr:row>20</xdr:row>
      <xdr:rowOff>106680</xdr:rowOff>
    </xdr:to>
    <xdr:sp macro="" textlink="">
      <xdr:nvSpPr>
        <xdr:cNvPr id="13" name="Rectangle: Rounded Corners 12">
          <a:extLst>
            <a:ext uri="{FF2B5EF4-FFF2-40B4-BE49-F238E27FC236}">
              <a16:creationId xmlns:a16="http://schemas.microsoft.com/office/drawing/2014/main" id="{00000000-0008-0000-0000-00000D000000}"/>
            </a:ext>
          </a:extLst>
        </xdr:cNvPr>
        <xdr:cNvSpPr/>
      </xdr:nvSpPr>
      <xdr:spPr>
        <a:xfrm>
          <a:off x="1851660" y="1508760"/>
          <a:ext cx="3657600" cy="2255520"/>
        </a:xfrm>
        <a:prstGeom prst="roundRect">
          <a:avLst>
            <a:gd name="adj" fmla="val 0"/>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solidFill>
              <a:schemeClr val="tx2">
                <a:lumMod val="75000"/>
              </a:schemeClr>
            </a:solidFill>
          </a:endParaRPr>
        </a:p>
      </xdr:txBody>
    </xdr:sp>
    <xdr:clientData/>
  </xdr:twoCellAnchor>
  <xdr:twoCellAnchor>
    <xdr:from>
      <xdr:col>9</xdr:col>
      <xdr:colOff>83820</xdr:colOff>
      <xdr:row>9</xdr:row>
      <xdr:rowOff>30480</xdr:rowOff>
    </xdr:from>
    <xdr:to>
      <xdr:col>13</xdr:col>
      <xdr:colOff>251460</xdr:colOff>
      <xdr:row>21</xdr:row>
      <xdr:rowOff>38100</xdr:rowOff>
    </xdr:to>
    <xdr:sp macro="" textlink="">
      <xdr:nvSpPr>
        <xdr:cNvPr id="14" name="Rectangle: Rounded Corners 13">
          <a:extLst>
            <a:ext uri="{FF2B5EF4-FFF2-40B4-BE49-F238E27FC236}">
              <a16:creationId xmlns:a16="http://schemas.microsoft.com/office/drawing/2014/main" id="{00000000-0008-0000-0000-00000E000000}"/>
            </a:ext>
          </a:extLst>
        </xdr:cNvPr>
        <xdr:cNvSpPr/>
      </xdr:nvSpPr>
      <xdr:spPr>
        <a:xfrm>
          <a:off x="5570220" y="1676400"/>
          <a:ext cx="2606040" cy="2202180"/>
        </a:xfrm>
        <a:prstGeom prst="roundRect">
          <a:avLst/>
        </a:prstGeom>
        <a:noFill/>
        <a:ln>
          <a:noFill/>
        </a:ln>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350520</xdr:colOff>
      <xdr:row>8</xdr:row>
      <xdr:rowOff>22860</xdr:rowOff>
    </xdr:from>
    <xdr:to>
      <xdr:col>16</xdr:col>
      <xdr:colOff>68580</xdr:colOff>
      <xdr:row>19</xdr:row>
      <xdr:rowOff>137160</xdr:rowOff>
    </xdr:to>
    <xdr:sp macro="" textlink="">
      <xdr:nvSpPr>
        <xdr:cNvPr id="15" name="Rectangle: Rounded Corners 14">
          <a:extLst>
            <a:ext uri="{FF2B5EF4-FFF2-40B4-BE49-F238E27FC236}">
              <a16:creationId xmlns:a16="http://schemas.microsoft.com/office/drawing/2014/main" id="{00000000-0008-0000-0000-00000F000000}"/>
            </a:ext>
          </a:extLst>
        </xdr:cNvPr>
        <xdr:cNvSpPr/>
      </xdr:nvSpPr>
      <xdr:spPr>
        <a:xfrm>
          <a:off x="8275320" y="1485900"/>
          <a:ext cx="1546860" cy="2125980"/>
        </a:xfrm>
        <a:prstGeom prst="roundRect">
          <a:avLst>
            <a:gd name="adj" fmla="val 0"/>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76200</xdr:colOff>
      <xdr:row>20</xdr:row>
      <xdr:rowOff>175260</xdr:rowOff>
    </xdr:from>
    <xdr:to>
      <xdr:col>13</xdr:col>
      <xdr:colOff>205740</xdr:colOff>
      <xdr:row>32</xdr:row>
      <xdr:rowOff>144780</xdr:rowOff>
    </xdr:to>
    <xdr:sp macro="" textlink="">
      <xdr:nvSpPr>
        <xdr:cNvPr id="16" name="Rectangle: Rounded Corners 15">
          <a:extLst>
            <a:ext uri="{FF2B5EF4-FFF2-40B4-BE49-F238E27FC236}">
              <a16:creationId xmlns:a16="http://schemas.microsoft.com/office/drawing/2014/main" id="{00000000-0008-0000-0000-000010000000}"/>
            </a:ext>
          </a:extLst>
        </xdr:cNvPr>
        <xdr:cNvSpPr/>
      </xdr:nvSpPr>
      <xdr:spPr>
        <a:xfrm>
          <a:off x="1905000" y="3832860"/>
          <a:ext cx="6225540" cy="2164080"/>
        </a:xfrm>
        <a:prstGeom prst="roundRect">
          <a:avLst>
            <a:gd name="adj" fmla="val 0"/>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358140</xdr:colOff>
      <xdr:row>20</xdr:row>
      <xdr:rowOff>76200</xdr:rowOff>
    </xdr:from>
    <xdr:to>
      <xdr:col>16</xdr:col>
      <xdr:colOff>7620</xdr:colOff>
      <xdr:row>32</xdr:row>
      <xdr:rowOff>160020</xdr:rowOff>
    </xdr:to>
    <xdr:sp macro="" textlink="">
      <xdr:nvSpPr>
        <xdr:cNvPr id="17" name="Rectangle: Rounded Corners 16">
          <a:extLst>
            <a:ext uri="{FF2B5EF4-FFF2-40B4-BE49-F238E27FC236}">
              <a16:creationId xmlns:a16="http://schemas.microsoft.com/office/drawing/2014/main" id="{00000000-0008-0000-0000-000011000000}"/>
            </a:ext>
          </a:extLst>
        </xdr:cNvPr>
        <xdr:cNvSpPr/>
      </xdr:nvSpPr>
      <xdr:spPr>
        <a:xfrm>
          <a:off x="8282940" y="3733800"/>
          <a:ext cx="1478280" cy="2278380"/>
        </a:xfrm>
        <a:prstGeom prst="roundRect">
          <a:avLst>
            <a:gd name="adj" fmla="val 0"/>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213360</xdr:colOff>
      <xdr:row>5</xdr:row>
      <xdr:rowOff>83820</xdr:rowOff>
    </xdr:from>
    <xdr:to>
      <xdr:col>20</xdr:col>
      <xdr:colOff>22860</xdr:colOff>
      <xdr:row>17</xdr:row>
      <xdr:rowOff>175260</xdr:rowOff>
    </xdr:to>
    <xdr:sp macro="" textlink="">
      <xdr:nvSpPr>
        <xdr:cNvPr id="19" name="Flowchart: Off-page Connector 18">
          <a:extLst>
            <a:ext uri="{FF2B5EF4-FFF2-40B4-BE49-F238E27FC236}">
              <a16:creationId xmlns:a16="http://schemas.microsoft.com/office/drawing/2014/main" id="{00000000-0008-0000-0000-000013000000}"/>
            </a:ext>
          </a:extLst>
        </xdr:cNvPr>
        <xdr:cNvSpPr/>
      </xdr:nvSpPr>
      <xdr:spPr>
        <a:xfrm>
          <a:off x="11186160" y="998220"/>
          <a:ext cx="1028700" cy="2286000"/>
        </a:xfrm>
        <a:prstGeom prst="flowChartOffpageConnector">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83820</xdr:colOff>
      <xdr:row>4</xdr:row>
      <xdr:rowOff>175260</xdr:rowOff>
    </xdr:from>
    <xdr:to>
      <xdr:col>18</xdr:col>
      <xdr:colOff>114300</xdr:colOff>
      <xdr:row>5</xdr:row>
      <xdr:rowOff>144780</xdr:rowOff>
    </xdr:to>
    <xdr:sp macro="" textlink="">
      <xdr:nvSpPr>
        <xdr:cNvPr id="20" name="Trapezoid 19">
          <a:extLst>
            <a:ext uri="{FF2B5EF4-FFF2-40B4-BE49-F238E27FC236}">
              <a16:creationId xmlns:a16="http://schemas.microsoft.com/office/drawing/2014/main" id="{00000000-0008-0000-0000-000014000000}"/>
            </a:ext>
          </a:extLst>
        </xdr:cNvPr>
        <xdr:cNvSpPr/>
      </xdr:nvSpPr>
      <xdr:spPr>
        <a:xfrm>
          <a:off x="9837420" y="906780"/>
          <a:ext cx="1249680" cy="152400"/>
        </a:xfrm>
        <a:prstGeom prst="trapezoid">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18</xdr:col>
      <xdr:colOff>160020</xdr:colOff>
      <xdr:row>4</xdr:row>
      <xdr:rowOff>175260</xdr:rowOff>
    </xdr:from>
    <xdr:to>
      <xdr:col>20</xdr:col>
      <xdr:colOff>83820</xdr:colOff>
      <xdr:row>5</xdr:row>
      <xdr:rowOff>137160</xdr:rowOff>
    </xdr:to>
    <xdr:sp macro="" textlink="">
      <xdr:nvSpPr>
        <xdr:cNvPr id="21" name="Trapezoid 20">
          <a:extLst>
            <a:ext uri="{FF2B5EF4-FFF2-40B4-BE49-F238E27FC236}">
              <a16:creationId xmlns:a16="http://schemas.microsoft.com/office/drawing/2014/main" id="{00000000-0008-0000-0000-000015000000}"/>
            </a:ext>
          </a:extLst>
        </xdr:cNvPr>
        <xdr:cNvSpPr/>
      </xdr:nvSpPr>
      <xdr:spPr>
        <a:xfrm>
          <a:off x="11132820" y="906780"/>
          <a:ext cx="1143000" cy="144780"/>
        </a:xfrm>
        <a:prstGeom prst="trapezoid">
          <a:avLst>
            <a:gd name="adj" fmla="val 34965"/>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129540</xdr:colOff>
      <xdr:row>18</xdr:row>
      <xdr:rowOff>15240</xdr:rowOff>
    </xdr:from>
    <xdr:to>
      <xdr:col>20</xdr:col>
      <xdr:colOff>152400</xdr:colOff>
      <xdr:row>32</xdr:row>
      <xdr:rowOff>129540</xdr:rowOff>
    </xdr:to>
    <xdr:sp macro="" textlink="">
      <xdr:nvSpPr>
        <xdr:cNvPr id="2" name="Rectangle: Rounded Corners 1">
          <a:extLst>
            <a:ext uri="{FF2B5EF4-FFF2-40B4-BE49-F238E27FC236}">
              <a16:creationId xmlns:a16="http://schemas.microsoft.com/office/drawing/2014/main" id="{00000000-0008-0000-0000-000002000000}"/>
            </a:ext>
          </a:extLst>
        </xdr:cNvPr>
        <xdr:cNvSpPr/>
      </xdr:nvSpPr>
      <xdr:spPr>
        <a:xfrm>
          <a:off x="9883140" y="3307080"/>
          <a:ext cx="2461260" cy="2674620"/>
        </a:xfrm>
        <a:prstGeom prst="roundRect">
          <a:avLst>
            <a:gd name="adj" fmla="val 6029"/>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251460</xdr:colOff>
      <xdr:row>6</xdr:row>
      <xdr:rowOff>15240</xdr:rowOff>
    </xdr:from>
    <xdr:to>
      <xdr:col>17</xdr:col>
      <xdr:colOff>502920</xdr:colOff>
      <xdr:row>17</xdr:row>
      <xdr:rowOff>22860</xdr:rowOff>
    </xdr:to>
    <xdr:sp macro="" textlink="">
      <xdr:nvSpPr>
        <xdr:cNvPr id="9" name="Flowchart: Off-page Connector 8">
          <a:extLst>
            <a:ext uri="{FF2B5EF4-FFF2-40B4-BE49-F238E27FC236}">
              <a16:creationId xmlns:a16="http://schemas.microsoft.com/office/drawing/2014/main" id="{00000000-0008-0000-0000-000009000000}"/>
            </a:ext>
          </a:extLst>
        </xdr:cNvPr>
        <xdr:cNvSpPr/>
      </xdr:nvSpPr>
      <xdr:spPr>
        <a:xfrm>
          <a:off x="10005060" y="1112520"/>
          <a:ext cx="861060" cy="2019300"/>
        </a:xfrm>
        <a:prstGeom prst="flowChartOffpageConnector">
          <a:avLst/>
        </a:prstGeom>
        <a:noFill/>
        <a:ln w="6350">
          <a:solidFill>
            <a:schemeClr val="bg1"/>
          </a:solidFill>
          <a:prstDash val="dash"/>
        </a:ln>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76200</xdr:colOff>
      <xdr:row>8</xdr:row>
      <xdr:rowOff>45720</xdr:rowOff>
    </xdr:from>
    <xdr:to>
      <xdr:col>13</xdr:col>
      <xdr:colOff>213360</xdr:colOff>
      <xdr:row>20</xdr:row>
      <xdr:rowOff>144780</xdr:rowOff>
    </xdr:to>
    <xdr:sp macro="" textlink="">
      <xdr:nvSpPr>
        <xdr:cNvPr id="3" name="Rectangle: Rounded Corners 2">
          <a:extLst>
            <a:ext uri="{FF2B5EF4-FFF2-40B4-BE49-F238E27FC236}">
              <a16:creationId xmlns:a16="http://schemas.microsoft.com/office/drawing/2014/main" id="{00000000-0008-0000-0000-000003000000}"/>
            </a:ext>
          </a:extLst>
        </xdr:cNvPr>
        <xdr:cNvSpPr/>
      </xdr:nvSpPr>
      <xdr:spPr>
        <a:xfrm>
          <a:off x="5562600" y="1508760"/>
          <a:ext cx="2575560" cy="2293620"/>
        </a:xfrm>
        <a:prstGeom prst="roundRect">
          <a:avLst>
            <a:gd name="adj" fmla="val 0"/>
          </a:avLst>
        </a:prstGeom>
        <a:solidFill>
          <a:schemeClr val="accent6">
            <a:alpha val="50000"/>
          </a:schemeClr>
        </a:solidFill>
        <a:ln>
          <a:noFill/>
        </a:ln>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236220</xdr:colOff>
      <xdr:row>9</xdr:row>
      <xdr:rowOff>106680</xdr:rowOff>
    </xdr:from>
    <xdr:to>
      <xdr:col>8</xdr:col>
      <xdr:colOff>106680</xdr:colOff>
      <xdr:row>9</xdr:row>
      <xdr:rowOff>129540</xdr:rowOff>
    </xdr:to>
    <xdr:cxnSp macro="">
      <xdr:nvCxnSpPr>
        <xdr:cNvPr id="25" name="Straight Connector 24">
          <a:extLst>
            <a:ext uri="{FF2B5EF4-FFF2-40B4-BE49-F238E27FC236}">
              <a16:creationId xmlns:a16="http://schemas.microsoft.com/office/drawing/2014/main" id="{00000000-0008-0000-0000-000019000000}"/>
            </a:ext>
          </a:extLst>
        </xdr:cNvPr>
        <xdr:cNvCxnSpPr/>
      </xdr:nvCxnSpPr>
      <xdr:spPr>
        <a:xfrm flipV="1">
          <a:off x="2065020" y="1752600"/>
          <a:ext cx="2918460" cy="228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320040</xdr:colOff>
      <xdr:row>9</xdr:row>
      <xdr:rowOff>76200</xdr:rowOff>
    </xdr:from>
    <xdr:to>
      <xdr:col>13</xdr:col>
      <xdr:colOff>68580</xdr:colOff>
      <xdr:row>9</xdr:row>
      <xdr:rowOff>83820</xdr:rowOff>
    </xdr:to>
    <xdr:cxnSp macro="">
      <xdr:nvCxnSpPr>
        <xdr:cNvPr id="31" name="Straight Connector 30">
          <a:extLst>
            <a:ext uri="{FF2B5EF4-FFF2-40B4-BE49-F238E27FC236}">
              <a16:creationId xmlns:a16="http://schemas.microsoft.com/office/drawing/2014/main" id="{00000000-0008-0000-0000-00001F000000}"/>
            </a:ext>
          </a:extLst>
        </xdr:cNvPr>
        <xdr:cNvCxnSpPr/>
      </xdr:nvCxnSpPr>
      <xdr:spPr>
        <a:xfrm flipV="1">
          <a:off x="5806440" y="1722120"/>
          <a:ext cx="2186940" cy="762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449580</xdr:colOff>
      <xdr:row>9</xdr:row>
      <xdr:rowOff>114300</xdr:rowOff>
    </xdr:from>
    <xdr:to>
      <xdr:col>15</xdr:col>
      <xdr:colOff>594360</xdr:colOff>
      <xdr:row>9</xdr:row>
      <xdr:rowOff>129540</xdr:rowOff>
    </xdr:to>
    <xdr:cxnSp macro="">
      <xdr:nvCxnSpPr>
        <xdr:cNvPr id="33" name="Straight Connector 32">
          <a:extLst>
            <a:ext uri="{FF2B5EF4-FFF2-40B4-BE49-F238E27FC236}">
              <a16:creationId xmlns:a16="http://schemas.microsoft.com/office/drawing/2014/main" id="{00000000-0008-0000-0000-000021000000}"/>
            </a:ext>
          </a:extLst>
        </xdr:cNvPr>
        <xdr:cNvCxnSpPr/>
      </xdr:nvCxnSpPr>
      <xdr:spPr>
        <a:xfrm flipV="1">
          <a:off x="8374380" y="1760220"/>
          <a:ext cx="1363980" cy="1524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16</xdr:col>
      <xdr:colOff>464820</xdr:colOff>
      <xdr:row>13</xdr:row>
      <xdr:rowOff>68580</xdr:rowOff>
    </xdr:from>
    <xdr:to>
      <xdr:col>17</xdr:col>
      <xdr:colOff>320040</xdr:colOff>
      <xdr:row>15</xdr:row>
      <xdr:rowOff>160020</xdr:rowOff>
    </xdr:to>
    <xdr:pic>
      <xdr:nvPicPr>
        <xdr:cNvPr id="26" name="Graphic 25" descr="Trophy with solid fill">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218420" y="2446020"/>
          <a:ext cx="464820" cy="457200"/>
        </a:xfrm>
        <a:prstGeom prst="rect">
          <a:avLst/>
        </a:prstGeom>
      </xdr:spPr>
    </xdr:pic>
    <xdr:clientData/>
  </xdr:twoCellAnchor>
  <xdr:twoCellAnchor editAs="oneCell">
    <xdr:from>
      <xdr:col>11</xdr:col>
      <xdr:colOff>114300</xdr:colOff>
      <xdr:row>6</xdr:row>
      <xdr:rowOff>0</xdr:rowOff>
    </xdr:from>
    <xdr:to>
      <xdr:col>11</xdr:col>
      <xdr:colOff>525780</xdr:colOff>
      <xdr:row>7</xdr:row>
      <xdr:rowOff>175260</xdr:rowOff>
    </xdr:to>
    <xdr:pic>
      <xdr:nvPicPr>
        <xdr:cNvPr id="34" name="Graphic 33" descr="Bar graph with upward trend with solid fill">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6819900" y="1097280"/>
          <a:ext cx="411480" cy="358140"/>
        </a:xfrm>
        <a:prstGeom prst="rect">
          <a:avLst/>
        </a:prstGeom>
      </xdr:spPr>
    </xdr:pic>
    <xdr:clientData/>
  </xdr:twoCellAnchor>
  <xdr:twoCellAnchor editAs="oneCell">
    <xdr:from>
      <xdr:col>0</xdr:col>
      <xdr:colOff>259080</xdr:colOff>
      <xdr:row>1</xdr:row>
      <xdr:rowOff>99060</xdr:rowOff>
    </xdr:from>
    <xdr:to>
      <xdr:col>1</xdr:col>
      <xdr:colOff>205740</xdr:colOff>
      <xdr:row>4</xdr:row>
      <xdr:rowOff>38100</xdr:rowOff>
    </xdr:to>
    <xdr:pic>
      <xdr:nvPicPr>
        <xdr:cNvPr id="36" name="Graphic 35" descr="Presentation with bar chart with solid fill">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259080" y="281940"/>
          <a:ext cx="556260" cy="487680"/>
        </a:xfrm>
        <a:prstGeom prst="rect">
          <a:avLst/>
        </a:prstGeom>
      </xdr:spPr>
    </xdr:pic>
    <xdr:clientData/>
  </xdr:twoCellAnchor>
  <xdr:twoCellAnchor editAs="oneCell">
    <xdr:from>
      <xdr:col>6</xdr:col>
      <xdr:colOff>350520</xdr:colOff>
      <xdr:row>5</xdr:row>
      <xdr:rowOff>121920</xdr:rowOff>
    </xdr:from>
    <xdr:to>
      <xdr:col>7</xdr:col>
      <xdr:colOff>198120</xdr:colOff>
      <xdr:row>7</xdr:row>
      <xdr:rowOff>160020</xdr:rowOff>
    </xdr:to>
    <xdr:pic>
      <xdr:nvPicPr>
        <xdr:cNvPr id="38" name="Graphic 37" descr="Money with solid fill">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008120" y="1036320"/>
          <a:ext cx="457200" cy="403860"/>
        </a:xfrm>
        <a:prstGeom prst="rect">
          <a:avLst/>
        </a:prstGeom>
      </xdr:spPr>
    </xdr:pic>
    <xdr:clientData/>
  </xdr:twoCellAnchor>
  <xdr:twoCellAnchor editAs="oneCell">
    <xdr:from>
      <xdr:col>3</xdr:col>
      <xdr:colOff>167640</xdr:colOff>
      <xdr:row>20</xdr:row>
      <xdr:rowOff>152400</xdr:rowOff>
    </xdr:from>
    <xdr:to>
      <xdr:col>4</xdr:col>
      <xdr:colOff>7620</xdr:colOff>
      <xdr:row>23</xdr:row>
      <xdr:rowOff>60960</xdr:rowOff>
    </xdr:to>
    <xdr:pic>
      <xdr:nvPicPr>
        <xdr:cNvPr id="27" name="Graphic 26" descr="Daily calendar with solid fill">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996440" y="3810000"/>
          <a:ext cx="449580" cy="457200"/>
        </a:xfrm>
        <a:prstGeom prst="rect">
          <a:avLst/>
        </a:prstGeom>
      </xdr:spPr>
    </xdr:pic>
    <xdr:clientData/>
  </xdr:twoCellAnchor>
  <xdr:twoCellAnchor editAs="oneCell">
    <xdr:from>
      <xdr:col>18</xdr:col>
      <xdr:colOff>518160</xdr:colOff>
      <xdr:row>13</xdr:row>
      <xdr:rowOff>144780</xdr:rowOff>
    </xdr:from>
    <xdr:to>
      <xdr:col>19</xdr:col>
      <xdr:colOff>434340</xdr:colOff>
      <xdr:row>16</xdr:row>
      <xdr:rowOff>83820</xdr:rowOff>
    </xdr:to>
    <xdr:pic>
      <xdr:nvPicPr>
        <xdr:cNvPr id="29" name="Graphic 28" descr="Ribbon with solid fill">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1490960" y="2522220"/>
          <a:ext cx="525780" cy="487680"/>
        </a:xfrm>
        <a:prstGeom prst="rect">
          <a:avLst/>
        </a:prstGeom>
      </xdr:spPr>
    </xdr:pic>
    <xdr:clientData/>
  </xdr:twoCellAnchor>
  <xdr:twoCellAnchor editAs="oneCell">
    <xdr:from>
      <xdr:col>13</xdr:col>
      <xdr:colOff>373380</xdr:colOff>
      <xdr:row>20</xdr:row>
      <xdr:rowOff>76200</xdr:rowOff>
    </xdr:from>
    <xdr:to>
      <xdr:col>14</xdr:col>
      <xdr:colOff>137160</xdr:colOff>
      <xdr:row>22</xdr:row>
      <xdr:rowOff>129540</xdr:rowOff>
    </xdr:to>
    <xdr:pic>
      <xdr:nvPicPr>
        <xdr:cNvPr id="32" name="Graphic 31" descr="Coins with solid fill">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298180" y="3733800"/>
          <a:ext cx="373380" cy="419100"/>
        </a:xfrm>
        <a:prstGeom prst="rect">
          <a:avLst/>
        </a:prstGeom>
      </xdr:spPr>
    </xdr:pic>
    <xdr:clientData/>
  </xdr:twoCellAnchor>
  <xdr:twoCellAnchor editAs="oneCell">
    <xdr:from>
      <xdr:col>0</xdr:col>
      <xdr:colOff>571500</xdr:colOff>
      <xdr:row>25</xdr:row>
      <xdr:rowOff>106680</xdr:rowOff>
    </xdr:from>
    <xdr:to>
      <xdr:col>2</xdr:col>
      <xdr:colOff>22860</xdr:colOff>
      <xdr:row>28</xdr:row>
      <xdr:rowOff>144780</xdr:rowOff>
    </xdr:to>
    <xdr:pic>
      <xdr:nvPicPr>
        <xdr:cNvPr id="37" name="Graphic 36" descr="Shopping cart with solid fill">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571500" y="4678680"/>
          <a:ext cx="670560" cy="586740"/>
        </a:xfrm>
        <a:prstGeom prst="rect">
          <a:avLst/>
        </a:prstGeom>
      </xdr:spPr>
    </xdr:pic>
    <xdr:clientData/>
  </xdr:twoCellAnchor>
  <xdr:twoCellAnchor editAs="oneCell">
    <xdr:from>
      <xdr:col>15</xdr:col>
      <xdr:colOff>228600</xdr:colOff>
      <xdr:row>5</xdr:row>
      <xdr:rowOff>60960</xdr:rowOff>
    </xdr:from>
    <xdr:to>
      <xdr:col>16</xdr:col>
      <xdr:colOff>45720</xdr:colOff>
      <xdr:row>7</xdr:row>
      <xdr:rowOff>144780</xdr:rowOff>
    </xdr:to>
    <xdr:pic>
      <xdr:nvPicPr>
        <xdr:cNvPr id="40" name="Graphic 39" descr="Piggy Bank with solid fill">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9372600" y="975360"/>
          <a:ext cx="426720" cy="449580"/>
        </a:xfrm>
        <a:prstGeom prst="rect">
          <a:avLst/>
        </a:prstGeom>
      </xdr:spPr>
    </xdr:pic>
    <xdr:clientData/>
  </xdr:twoCellAnchor>
  <xdr:twoCellAnchor editAs="oneCell">
    <xdr:from>
      <xdr:col>13</xdr:col>
      <xdr:colOff>426720</xdr:colOff>
      <xdr:row>7</xdr:row>
      <xdr:rowOff>175260</xdr:rowOff>
    </xdr:from>
    <xdr:to>
      <xdr:col>14</xdr:col>
      <xdr:colOff>152400</xdr:colOff>
      <xdr:row>9</xdr:row>
      <xdr:rowOff>175260</xdr:rowOff>
    </xdr:to>
    <xdr:pic>
      <xdr:nvPicPr>
        <xdr:cNvPr id="42" name="Graphic 41" descr="Bus with solid fill">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8351520" y="1455420"/>
          <a:ext cx="335280" cy="365760"/>
        </a:xfrm>
        <a:prstGeom prst="rect">
          <a:avLst/>
        </a:prstGeom>
      </xdr:spPr>
    </xdr:pic>
    <xdr:clientData/>
  </xdr:twoCellAnchor>
  <xdr:oneCellAnchor>
    <xdr:from>
      <xdr:col>2</xdr:col>
      <xdr:colOff>586740</xdr:colOff>
      <xdr:row>6</xdr:row>
      <xdr:rowOff>0</xdr:rowOff>
    </xdr:from>
    <xdr:ext cx="701040" cy="266700"/>
    <xdr:sp macro="" textlink="Analysis!E4">
      <xdr:nvSpPr>
        <xdr:cNvPr id="43" name="TextBox 42">
          <a:extLst>
            <a:ext uri="{FF2B5EF4-FFF2-40B4-BE49-F238E27FC236}">
              <a16:creationId xmlns:a16="http://schemas.microsoft.com/office/drawing/2014/main" id="{00000000-0008-0000-0000-00002B000000}"/>
            </a:ext>
          </a:extLst>
        </xdr:cNvPr>
        <xdr:cNvSpPr txBox="1"/>
      </xdr:nvSpPr>
      <xdr:spPr>
        <a:xfrm>
          <a:off x="1805940" y="1097280"/>
          <a:ext cx="70104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EFC6BF74-587E-4B97-8316-62346BE3CEFC}" type="TxLink">
            <a:rPr lang="en-US" sz="1100" b="0" i="0" u="none" strike="noStrike" baseline="0">
              <a:solidFill>
                <a:srgbClr val="000000"/>
              </a:solidFill>
              <a:latin typeface="Calibri"/>
              <a:ea typeface="Calibri"/>
              <a:cs typeface="Calibri"/>
            </a:rPr>
            <a:pPr/>
            <a:t>$401,654</a:t>
          </a:fld>
          <a:endParaRPr lang="en-IN" sz="1100" baseline="0">
            <a:latin typeface="Poppins" panose="020B0502040204020203" pitchFamily="2" charset="0"/>
            <a:cs typeface="Poppins" panose="020B0502040204020203" pitchFamily="2" charset="0"/>
          </a:endParaRPr>
        </a:p>
      </xdr:txBody>
    </xdr:sp>
    <xdr:clientData/>
  </xdr:oneCellAnchor>
  <xdr:twoCellAnchor editAs="oneCell">
    <xdr:from>
      <xdr:col>1</xdr:col>
      <xdr:colOff>434340</xdr:colOff>
      <xdr:row>2</xdr:row>
      <xdr:rowOff>152400</xdr:rowOff>
    </xdr:from>
    <xdr:to>
      <xdr:col>3</xdr:col>
      <xdr:colOff>586859</xdr:colOff>
      <xdr:row>4</xdr:row>
      <xdr:rowOff>85370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21"/>
        <a:stretch>
          <a:fillRect/>
        </a:stretch>
      </xdr:blipFill>
      <xdr:spPr>
        <a:xfrm>
          <a:off x="1043940" y="518160"/>
          <a:ext cx="1371719" cy="298730"/>
        </a:xfrm>
        <a:prstGeom prst="rect">
          <a:avLst/>
        </a:prstGeom>
      </xdr:spPr>
    </xdr:pic>
    <xdr:clientData/>
  </xdr:twoCellAnchor>
  <xdr:twoCellAnchor editAs="oneCell">
    <xdr:from>
      <xdr:col>3</xdr:col>
      <xdr:colOff>274320</xdr:colOff>
      <xdr:row>8</xdr:row>
      <xdr:rowOff>53340</xdr:rowOff>
    </xdr:from>
    <xdr:to>
      <xdr:col>5</xdr:col>
      <xdr:colOff>106680</xdr:colOff>
      <xdr:row>9</xdr:row>
      <xdr:rowOff>169190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22"/>
        <a:stretch>
          <a:fillRect/>
        </a:stretch>
      </xdr:blipFill>
      <xdr:spPr>
        <a:xfrm>
          <a:off x="2103120" y="1516380"/>
          <a:ext cx="1051560" cy="298730"/>
        </a:xfrm>
        <a:prstGeom prst="rect">
          <a:avLst/>
        </a:prstGeom>
      </xdr:spPr>
    </xdr:pic>
    <xdr:clientData/>
  </xdr:twoCellAnchor>
  <xdr:twoCellAnchor editAs="oneCell">
    <xdr:from>
      <xdr:col>9</xdr:col>
      <xdr:colOff>502920</xdr:colOff>
      <xdr:row>8</xdr:row>
      <xdr:rowOff>45720</xdr:rowOff>
    </xdr:from>
    <xdr:to>
      <xdr:col>11</xdr:col>
      <xdr:colOff>228600</xdr:colOff>
      <xdr:row>9</xdr:row>
      <xdr:rowOff>161570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23"/>
        <a:stretch>
          <a:fillRect/>
        </a:stretch>
      </xdr:blipFill>
      <xdr:spPr>
        <a:xfrm>
          <a:off x="5989320" y="1508760"/>
          <a:ext cx="944880" cy="298730"/>
        </a:xfrm>
        <a:prstGeom prst="rect">
          <a:avLst/>
        </a:prstGeom>
      </xdr:spPr>
    </xdr:pic>
    <xdr:clientData/>
  </xdr:twoCellAnchor>
  <xdr:twoCellAnchor editAs="oneCell">
    <xdr:from>
      <xdr:col>14</xdr:col>
      <xdr:colOff>121920</xdr:colOff>
      <xdr:row>8</xdr:row>
      <xdr:rowOff>38100</xdr:rowOff>
    </xdr:from>
    <xdr:to>
      <xdr:col>15</xdr:col>
      <xdr:colOff>281321</xdr:colOff>
      <xdr:row>9</xdr:row>
      <xdr:rowOff>161570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24"/>
        <a:stretch>
          <a:fillRect/>
        </a:stretch>
      </xdr:blipFill>
      <xdr:spPr>
        <a:xfrm>
          <a:off x="8656320" y="1501140"/>
          <a:ext cx="769001" cy="306350"/>
        </a:xfrm>
        <a:prstGeom prst="rect">
          <a:avLst/>
        </a:prstGeom>
      </xdr:spPr>
    </xdr:pic>
    <xdr:clientData/>
  </xdr:twoCellAnchor>
  <xdr:twoCellAnchor editAs="oneCell">
    <xdr:from>
      <xdr:col>16</xdr:col>
      <xdr:colOff>365760</xdr:colOff>
      <xdr:row>7</xdr:row>
      <xdr:rowOff>45720</xdr:rowOff>
    </xdr:from>
    <xdr:to>
      <xdr:col>17</xdr:col>
      <xdr:colOff>524323</xdr:colOff>
      <xdr:row>11</xdr:row>
      <xdr:rowOff>125038</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25"/>
        <a:stretch>
          <a:fillRect/>
        </a:stretch>
      </xdr:blipFill>
      <xdr:spPr>
        <a:xfrm>
          <a:off x="10119360" y="1325880"/>
          <a:ext cx="768163" cy="810838"/>
        </a:xfrm>
        <a:prstGeom prst="rect">
          <a:avLst/>
        </a:prstGeom>
      </xdr:spPr>
    </xdr:pic>
    <xdr:clientData/>
  </xdr:twoCellAnchor>
  <xdr:twoCellAnchor editAs="oneCell">
    <xdr:from>
      <xdr:col>18</xdr:col>
      <xdr:colOff>289560</xdr:colOff>
      <xdr:row>7</xdr:row>
      <xdr:rowOff>99060</xdr:rowOff>
    </xdr:from>
    <xdr:to>
      <xdr:col>19</xdr:col>
      <xdr:colOff>502991</xdr:colOff>
      <xdr:row>11</xdr:row>
      <xdr:rowOff>7675</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26"/>
        <a:stretch>
          <a:fillRect/>
        </a:stretch>
      </xdr:blipFill>
      <xdr:spPr>
        <a:xfrm>
          <a:off x="11262360" y="1379220"/>
          <a:ext cx="823031" cy="640135"/>
        </a:xfrm>
        <a:prstGeom prst="rect">
          <a:avLst/>
        </a:prstGeom>
      </xdr:spPr>
    </xdr:pic>
    <xdr:clientData/>
  </xdr:twoCellAnchor>
  <xdr:twoCellAnchor editAs="oneCell">
    <xdr:from>
      <xdr:col>16</xdr:col>
      <xdr:colOff>480060</xdr:colOff>
      <xdr:row>18</xdr:row>
      <xdr:rowOff>22860</xdr:rowOff>
    </xdr:from>
    <xdr:to>
      <xdr:col>18</xdr:col>
      <xdr:colOff>41216</xdr:colOff>
      <xdr:row>19</xdr:row>
      <xdr:rowOff>138710</xdr:rowOff>
    </xdr:to>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27"/>
        <a:stretch>
          <a:fillRect/>
        </a:stretch>
      </xdr:blipFill>
      <xdr:spPr>
        <a:xfrm>
          <a:off x="10233660" y="3314700"/>
          <a:ext cx="780356" cy="298730"/>
        </a:xfrm>
        <a:prstGeom prst="rect">
          <a:avLst/>
        </a:prstGeom>
      </xdr:spPr>
    </xdr:pic>
    <xdr:clientData/>
  </xdr:twoCellAnchor>
  <xdr:twoCellAnchor editAs="oneCell">
    <xdr:from>
      <xdr:col>14</xdr:col>
      <xdr:colOff>99060</xdr:colOff>
      <xdr:row>20</xdr:row>
      <xdr:rowOff>106680</xdr:rowOff>
    </xdr:from>
    <xdr:to>
      <xdr:col>16</xdr:col>
      <xdr:colOff>13814</xdr:colOff>
      <xdr:row>22</xdr:row>
      <xdr:rowOff>39650</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28"/>
        <a:stretch>
          <a:fillRect/>
        </a:stretch>
      </xdr:blipFill>
      <xdr:spPr>
        <a:xfrm>
          <a:off x="8633460" y="3764280"/>
          <a:ext cx="1133954" cy="298730"/>
        </a:xfrm>
        <a:prstGeom prst="rect">
          <a:avLst/>
        </a:prstGeom>
      </xdr:spPr>
    </xdr:pic>
    <xdr:clientData/>
  </xdr:twoCellAnchor>
  <xdr:twoCellAnchor editAs="oneCell">
    <xdr:from>
      <xdr:col>3</xdr:col>
      <xdr:colOff>510540</xdr:colOff>
      <xdr:row>21</xdr:row>
      <xdr:rowOff>7620</xdr:rowOff>
    </xdr:from>
    <xdr:to>
      <xdr:col>5</xdr:col>
      <xdr:colOff>175260</xdr:colOff>
      <xdr:row>23</xdr:row>
      <xdr:rowOff>7620</xdr:rowOff>
    </xdr:to>
    <xdr:pic>
      <xdr:nvPicPr>
        <xdr:cNvPr id="57" name="Picture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29"/>
        <a:stretch>
          <a:fillRect/>
        </a:stretch>
      </xdr:blipFill>
      <xdr:spPr>
        <a:xfrm>
          <a:off x="2339340" y="3848100"/>
          <a:ext cx="883920" cy="365760"/>
        </a:xfrm>
        <a:prstGeom prst="rect">
          <a:avLst/>
        </a:prstGeom>
      </xdr:spPr>
    </xdr:pic>
    <xdr:clientData/>
  </xdr:twoCellAnchor>
  <xdr:oneCellAnchor>
    <xdr:from>
      <xdr:col>22</xdr:col>
      <xdr:colOff>190500</xdr:colOff>
      <xdr:row>5</xdr:row>
      <xdr:rowOff>167640</xdr:rowOff>
    </xdr:from>
    <xdr:ext cx="1028700" cy="264560"/>
    <xdr:sp macro="" textlink="">
      <xdr:nvSpPr>
        <xdr:cNvPr id="59" name="TextBox 58">
          <a:extLst>
            <a:ext uri="{FF2B5EF4-FFF2-40B4-BE49-F238E27FC236}">
              <a16:creationId xmlns:a16="http://schemas.microsoft.com/office/drawing/2014/main" id="{00000000-0008-0000-0000-00003B000000}"/>
            </a:ext>
          </a:extLst>
        </xdr:cNvPr>
        <xdr:cNvSpPr txBox="1"/>
      </xdr:nvSpPr>
      <xdr:spPr>
        <a:xfrm>
          <a:off x="13601700" y="1082040"/>
          <a:ext cx="10287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oneCellAnchor>
    <xdr:from>
      <xdr:col>22</xdr:col>
      <xdr:colOff>91440</xdr:colOff>
      <xdr:row>9</xdr:row>
      <xdr:rowOff>152400</xdr:rowOff>
    </xdr:from>
    <xdr:ext cx="1112520" cy="264560"/>
    <xdr:sp macro="" textlink="Analysis!E4">
      <xdr:nvSpPr>
        <xdr:cNvPr id="60" name="TextBox 59">
          <a:extLst>
            <a:ext uri="{FF2B5EF4-FFF2-40B4-BE49-F238E27FC236}">
              <a16:creationId xmlns:a16="http://schemas.microsoft.com/office/drawing/2014/main" id="{00000000-0008-0000-0000-00003C000000}"/>
            </a:ext>
          </a:extLst>
        </xdr:cNvPr>
        <xdr:cNvSpPr txBox="1"/>
      </xdr:nvSpPr>
      <xdr:spPr>
        <a:xfrm>
          <a:off x="13502640" y="1798320"/>
          <a:ext cx="11125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twoCellAnchor editAs="oneCell">
    <xdr:from>
      <xdr:col>2</xdr:col>
      <xdr:colOff>556260</xdr:colOff>
      <xdr:row>4</xdr:row>
      <xdr:rowOff>160020</xdr:rowOff>
    </xdr:from>
    <xdr:to>
      <xdr:col>4</xdr:col>
      <xdr:colOff>184477</xdr:colOff>
      <xdr:row>6</xdr:row>
      <xdr:rowOff>92990</xdr:rowOff>
    </xdr:to>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30"/>
        <a:stretch>
          <a:fillRect/>
        </a:stretch>
      </xdr:blipFill>
      <xdr:spPr>
        <a:xfrm>
          <a:off x="1775460" y="891540"/>
          <a:ext cx="847417" cy="298730"/>
        </a:xfrm>
        <a:prstGeom prst="rect">
          <a:avLst/>
        </a:prstGeom>
      </xdr:spPr>
    </xdr:pic>
    <xdr:clientData/>
  </xdr:twoCellAnchor>
  <xdr:twoCellAnchor editAs="oneCell">
    <xdr:from>
      <xdr:col>7</xdr:col>
      <xdr:colOff>327660</xdr:colOff>
      <xdr:row>4</xdr:row>
      <xdr:rowOff>160020</xdr:rowOff>
    </xdr:from>
    <xdr:to>
      <xdr:col>9</xdr:col>
      <xdr:colOff>90001</xdr:colOff>
      <xdr:row>6</xdr:row>
      <xdr:rowOff>92990</xdr:rowOff>
    </xdr:to>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31"/>
        <a:stretch>
          <a:fillRect/>
        </a:stretch>
      </xdr:blipFill>
      <xdr:spPr>
        <a:xfrm>
          <a:off x="4594860" y="891540"/>
          <a:ext cx="981541" cy="298730"/>
        </a:xfrm>
        <a:prstGeom prst="rect">
          <a:avLst/>
        </a:prstGeom>
      </xdr:spPr>
    </xdr:pic>
    <xdr:clientData/>
  </xdr:twoCellAnchor>
  <xdr:twoCellAnchor editAs="oneCell">
    <xdr:from>
      <xdr:col>11</xdr:col>
      <xdr:colOff>601980</xdr:colOff>
      <xdr:row>4</xdr:row>
      <xdr:rowOff>175260</xdr:rowOff>
    </xdr:from>
    <xdr:to>
      <xdr:col>13</xdr:col>
      <xdr:colOff>89977</xdr:colOff>
      <xdr:row>6</xdr:row>
      <xdr:rowOff>108230</xdr:rowOff>
    </xdr:to>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32"/>
        <a:stretch>
          <a:fillRect/>
        </a:stretch>
      </xdr:blipFill>
      <xdr:spPr>
        <a:xfrm>
          <a:off x="7307580" y="906780"/>
          <a:ext cx="707197" cy="298730"/>
        </a:xfrm>
        <a:prstGeom prst="rect">
          <a:avLst/>
        </a:prstGeom>
      </xdr:spPr>
    </xdr:pic>
    <xdr:clientData/>
  </xdr:twoCellAnchor>
  <xdr:twoCellAnchor>
    <xdr:from>
      <xdr:col>28</xdr:col>
      <xdr:colOff>464820</xdr:colOff>
      <xdr:row>16</xdr:row>
      <xdr:rowOff>83820</xdr:rowOff>
    </xdr:from>
    <xdr:to>
      <xdr:col>29</xdr:col>
      <xdr:colOff>99060</xdr:colOff>
      <xdr:row>17</xdr:row>
      <xdr:rowOff>160020</xdr:rowOff>
    </xdr:to>
    <xdr:sp macro="" textlink="">
      <xdr:nvSpPr>
        <xdr:cNvPr id="65" name="TextBox 64">
          <a:extLst>
            <a:ext uri="{FF2B5EF4-FFF2-40B4-BE49-F238E27FC236}">
              <a16:creationId xmlns:a16="http://schemas.microsoft.com/office/drawing/2014/main" id="{00000000-0008-0000-0000-000041000000}"/>
            </a:ext>
          </a:extLst>
        </xdr:cNvPr>
        <xdr:cNvSpPr txBox="1"/>
      </xdr:nvSpPr>
      <xdr:spPr>
        <a:xfrm>
          <a:off x="17533620" y="3009900"/>
          <a:ext cx="243840" cy="2590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editAs="oneCell">
    <xdr:from>
      <xdr:col>0</xdr:col>
      <xdr:colOff>220980</xdr:colOff>
      <xdr:row>9</xdr:row>
      <xdr:rowOff>121921</xdr:rowOff>
    </xdr:from>
    <xdr:to>
      <xdr:col>2</xdr:col>
      <xdr:colOff>502920</xdr:colOff>
      <xdr:row>23</xdr:row>
      <xdr:rowOff>160021</xdr:rowOff>
    </xdr:to>
    <mc:AlternateContent xmlns:mc="http://schemas.openxmlformats.org/markup-compatibility/2006" xmlns:a14="http://schemas.microsoft.com/office/drawing/2010/main">
      <mc:Choice Requires="a14">
        <xdr:graphicFrame macro="">
          <xdr:nvGraphicFramePr>
            <xdr:cNvPr id="68" name="MONTH 1">
              <a:extLst>
                <a:ext uri="{FF2B5EF4-FFF2-40B4-BE49-F238E27FC236}">
                  <a16:creationId xmlns:a16="http://schemas.microsoft.com/office/drawing/2014/main" id="{00000000-0008-0000-0000-000044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220980" y="1767841"/>
              <a:ext cx="1501140" cy="2598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243840</xdr:colOff>
      <xdr:row>4</xdr:row>
      <xdr:rowOff>99060</xdr:rowOff>
    </xdr:from>
    <xdr:to>
      <xdr:col>2</xdr:col>
      <xdr:colOff>502920</xdr:colOff>
      <xdr:row>9</xdr:row>
      <xdr:rowOff>99060</xdr:rowOff>
    </xdr:to>
    <mc:AlternateContent xmlns:mc="http://schemas.openxmlformats.org/markup-compatibility/2006" xmlns:a14="http://schemas.microsoft.com/office/drawing/2010/main">
      <mc:Choice Requires="a14">
        <xdr:graphicFrame macro="">
          <xdr:nvGraphicFramePr>
            <xdr:cNvPr id="70" name="YEAR 1">
              <a:extLst>
                <a:ext uri="{FF2B5EF4-FFF2-40B4-BE49-F238E27FC236}">
                  <a16:creationId xmlns:a16="http://schemas.microsoft.com/office/drawing/2014/main" id="{00000000-0008-0000-0000-000046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43840" y="830580"/>
              <a:ext cx="147828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480060</xdr:colOff>
      <xdr:row>0</xdr:row>
      <xdr:rowOff>144780</xdr:rowOff>
    </xdr:from>
    <xdr:to>
      <xdr:col>12</xdr:col>
      <xdr:colOff>502920</xdr:colOff>
      <xdr:row>4</xdr:row>
      <xdr:rowOff>45720</xdr:rowOff>
    </xdr:to>
    <mc:AlternateContent xmlns:mc="http://schemas.openxmlformats.org/markup-compatibility/2006" xmlns:a14="http://schemas.microsoft.com/office/drawing/2010/main">
      <mc:Choice Requires="a14">
        <xdr:graphicFrame macro="">
          <xdr:nvGraphicFramePr>
            <xdr:cNvPr id="71" name="SALE TYPE 1">
              <a:extLst>
                <a:ext uri="{FF2B5EF4-FFF2-40B4-BE49-F238E27FC236}">
                  <a16:creationId xmlns:a16="http://schemas.microsoft.com/office/drawing/2014/main" id="{00000000-0008-0000-0000-000047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4747260" y="144780"/>
              <a:ext cx="2788920" cy="632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7620</xdr:colOff>
      <xdr:row>0</xdr:row>
      <xdr:rowOff>144780</xdr:rowOff>
    </xdr:from>
    <xdr:to>
      <xdr:col>17</xdr:col>
      <xdr:colOff>373380</xdr:colOff>
      <xdr:row>4</xdr:row>
      <xdr:rowOff>68580</xdr:rowOff>
    </xdr:to>
    <mc:AlternateContent xmlns:mc="http://schemas.openxmlformats.org/markup-compatibility/2006" xmlns:a14="http://schemas.microsoft.com/office/drawing/2010/main">
      <mc:Choice Requires="a14">
        <xdr:graphicFrame macro="">
          <xdr:nvGraphicFramePr>
            <xdr:cNvPr id="72" name="PAYMENT MODE 1">
              <a:extLst>
                <a:ext uri="{FF2B5EF4-FFF2-40B4-BE49-F238E27FC236}">
                  <a16:creationId xmlns:a16="http://schemas.microsoft.com/office/drawing/2014/main" id="{00000000-0008-0000-0000-000048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7932420" y="144780"/>
              <a:ext cx="1714500" cy="6553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274320</xdr:colOff>
      <xdr:row>23</xdr:row>
      <xdr:rowOff>76200</xdr:rowOff>
    </xdr:from>
    <xdr:to>
      <xdr:col>13</xdr:col>
      <xdr:colOff>152400</xdr:colOff>
      <xdr:row>32</xdr:row>
      <xdr:rowOff>114300</xdr:rowOff>
    </xdr:to>
    <xdr:graphicFrame macro="">
      <xdr:nvGraphicFramePr>
        <xdr:cNvPr id="73" name="Chart 72">
          <a:extLst>
            <a:ext uri="{FF2B5EF4-FFF2-40B4-BE49-F238E27FC236}">
              <a16:creationId xmlns:a16="http://schemas.microsoft.com/office/drawing/2014/main" id="{00000000-0008-0000-0000-00004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3</xdr:col>
      <xdr:colOff>53340</xdr:colOff>
      <xdr:row>10</xdr:row>
      <xdr:rowOff>76200</xdr:rowOff>
    </xdr:from>
    <xdr:to>
      <xdr:col>9</xdr:col>
      <xdr:colOff>7620</xdr:colOff>
      <xdr:row>20</xdr:row>
      <xdr:rowOff>38100</xdr:rowOff>
    </xdr:to>
    <xdr:graphicFrame macro="">
      <xdr:nvGraphicFramePr>
        <xdr:cNvPr id="74" name="Chart 73">
          <a:extLst>
            <a:ext uri="{FF2B5EF4-FFF2-40B4-BE49-F238E27FC236}">
              <a16:creationId xmlns:a16="http://schemas.microsoft.com/office/drawing/2014/main" id="{00000000-0008-0000-0000-00004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9</xdr:col>
      <xdr:colOff>388620</xdr:colOff>
      <xdr:row>9</xdr:row>
      <xdr:rowOff>99060</xdr:rowOff>
    </xdr:from>
    <xdr:to>
      <xdr:col>13</xdr:col>
      <xdr:colOff>182880</xdr:colOff>
      <xdr:row>20</xdr:row>
      <xdr:rowOff>30480</xdr:rowOff>
    </xdr:to>
    <xdr:graphicFrame macro="">
      <xdr:nvGraphicFramePr>
        <xdr:cNvPr id="75" name="Chart 74">
          <a:extLst>
            <a:ext uri="{FF2B5EF4-FFF2-40B4-BE49-F238E27FC236}">
              <a16:creationId xmlns:a16="http://schemas.microsoft.com/office/drawing/2014/main" id="{00000000-0008-0000-0000-00004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16</xdr:col>
      <xdr:colOff>182880</xdr:colOff>
      <xdr:row>20</xdr:row>
      <xdr:rowOff>7620</xdr:rowOff>
    </xdr:from>
    <xdr:to>
      <xdr:col>20</xdr:col>
      <xdr:colOff>76200</xdr:colOff>
      <xdr:row>32</xdr:row>
      <xdr:rowOff>60960</xdr:rowOff>
    </xdr:to>
    <mc:AlternateContent xmlns:mc="http://schemas.openxmlformats.org/markup-compatibility/2006">
      <mc:Choice xmlns:cx1="http://schemas.microsoft.com/office/drawing/2015/9/8/chartex" Requires="cx1">
        <xdr:graphicFrame macro="">
          <xdr:nvGraphicFramePr>
            <xdr:cNvPr id="76" name="Chart 75">
              <a:extLst>
                <a:ext uri="{FF2B5EF4-FFF2-40B4-BE49-F238E27FC236}">
                  <a16:creationId xmlns:a16="http://schemas.microsoft.com/office/drawing/2014/main" id="{00000000-0008-0000-0000-00004C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6"/>
            </a:graphicData>
          </a:graphic>
        </xdr:graphicFrame>
      </mc:Choice>
      <mc:Fallback>
        <xdr:sp macro="" textlink="">
          <xdr:nvSpPr>
            <xdr:cNvPr id="0" name=""/>
            <xdr:cNvSpPr>
              <a:spLocks noTextEdit="1"/>
            </xdr:cNvSpPr>
          </xdr:nvSpPr>
          <xdr:spPr>
            <a:xfrm>
              <a:off x="9936480" y="3665220"/>
              <a:ext cx="2331720" cy="22479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350520</xdr:colOff>
      <xdr:row>9</xdr:row>
      <xdr:rowOff>129540</xdr:rowOff>
    </xdr:from>
    <xdr:to>
      <xdr:col>16</xdr:col>
      <xdr:colOff>60960</xdr:colOff>
      <xdr:row>20</xdr:row>
      <xdr:rowOff>0</xdr:rowOff>
    </xdr:to>
    <xdr:graphicFrame macro="">
      <xdr:nvGraphicFramePr>
        <xdr:cNvPr id="77" name="Chart 76">
          <a:extLst>
            <a:ext uri="{FF2B5EF4-FFF2-40B4-BE49-F238E27FC236}">
              <a16:creationId xmlns:a16="http://schemas.microsoft.com/office/drawing/2014/main" id="{00000000-0008-0000-0000-00004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13</xdr:col>
      <xdr:colOff>365760</xdr:colOff>
      <xdr:row>22</xdr:row>
      <xdr:rowOff>167640</xdr:rowOff>
    </xdr:from>
    <xdr:to>
      <xdr:col>15</xdr:col>
      <xdr:colOff>594360</xdr:colOff>
      <xdr:row>32</xdr:row>
      <xdr:rowOff>129540</xdr:rowOff>
    </xdr:to>
    <xdr:graphicFrame macro="">
      <xdr:nvGraphicFramePr>
        <xdr:cNvPr id="78" name="Chart 77">
          <a:extLst>
            <a:ext uri="{FF2B5EF4-FFF2-40B4-BE49-F238E27FC236}">
              <a16:creationId xmlns:a16="http://schemas.microsoft.com/office/drawing/2014/main" id="{00000000-0008-0000-00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mc:AlternateContent xmlns:mc="http://schemas.openxmlformats.org/markup-compatibility/2006">
    <mc:Choice xmlns:a14="http://schemas.microsoft.com/office/drawing/2010/main" Requires="a14">
      <xdr:twoCellAnchor editAs="oneCell">
        <xdr:from>
          <xdr:col>23</xdr:col>
          <xdr:colOff>396240</xdr:colOff>
          <xdr:row>16</xdr:row>
          <xdr:rowOff>22860</xdr:rowOff>
        </xdr:from>
        <xdr:to>
          <xdr:col>24</xdr:col>
          <xdr:colOff>129540</xdr:colOff>
          <xdr:row>17</xdr:row>
          <xdr:rowOff>60960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18</xdr:col>
      <xdr:colOff>304800</xdr:colOff>
      <xdr:row>6</xdr:row>
      <xdr:rowOff>60960</xdr:rowOff>
    </xdr:from>
    <xdr:to>
      <xdr:col>19</xdr:col>
      <xdr:colOff>556260</xdr:colOff>
      <xdr:row>17</xdr:row>
      <xdr:rowOff>68580</xdr:rowOff>
    </xdr:to>
    <xdr:sp macro="" textlink="">
      <xdr:nvSpPr>
        <xdr:cNvPr id="81" name="Flowchart: Off-page Connector 80">
          <a:extLst>
            <a:ext uri="{FF2B5EF4-FFF2-40B4-BE49-F238E27FC236}">
              <a16:creationId xmlns:a16="http://schemas.microsoft.com/office/drawing/2014/main" id="{00000000-0008-0000-0000-000051000000}"/>
            </a:ext>
          </a:extLst>
        </xdr:cNvPr>
        <xdr:cNvSpPr/>
      </xdr:nvSpPr>
      <xdr:spPr>
        <a:xfrm>
          <a:off x="11277600" y="1158240"/>
          <a:ext cx="861060" cy="2019300"/>
        </a:xfrm>
        <a:prstGeom prst="flowChartOffpageConnector">
          <a:avLst/>
        </a:prstGeom>
        <a:noFill/>
        <a:ln w="6350">
          <a:solidFill>
            <a:schemeClr val="bg1"/>
          </a:solidFill>
          <a:prstDash val="dash"/>
        </a:ln>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281940</xdr:colOff>
      <xdr:row>0</xdr:row>
      <xdr:rowOff>114300</xdr:rowOff>
    </xdr:from>
    <xdr:to>
      <xdr:col>9</xdr:col>
      <xdr:colOff>281940</xdr:colOff>
      <xdr:row>4</xdr:row>
      <xdr:rowOff>76200</xdr:rowOff>
    </xdr:to>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891540" y="114300"/>
          <a:ext cx="4876800" cy="693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bg1"/>
              </a:solidFill>
              <a:latin typeface="Arial Black" panose="020B0A04020102020204" pitchFamily="34" charset="0"/>
            </a:rPr>
            <a:t>SALE DASHBOARD</a:t>
          </a:r>
        </a:p>
      </xdr:txBody>
    </xdr:sp>
    <xdr:clientData/>
  </xdr:twoCellAnchor>
  <xdr:oneCellAnchor>
    <xdr:from>
      <xdr:col>12</xdr:col>
      <xdr:colOff>91440</xdr:colOff>
      <xdr:row>6</xdr:row>
      <xdr:rowOff>7620</xdr:rowOff>
    </xdr:from>
    <xdr:ext cx="701040" cy="266700"/>
    <xdr:sp macro="" textlink="Analysis!E6">
      <xdr:nvSpPr>
        <xdr:cNvPr id="24" name="TextBox 23">
          <a:extLst>
            <a:ext uri="{FF2B5EF4-FFF2-40B4-BE49-F238E27FC236}">
              <a16:creationId xmlns:a16="http://schemas.microsoft.com/office/drawing/2014/main" id="{00000000-0008-0000-0000-000018000000}"/>
            </a:ext>
          </a:extLst>
        </xdr:cNvPr>
        <xdr:cNvSpPr txBox="1"/>
      </xdr:nvSpPr>
      <xdr:spPr>
        <a:xfrm>
          <a:off x="7406640" y="1104900"/>
          <a:ext cx="70104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4A55893-7C47-4DDC-BACC-5BE879D17DF8}" type="TxLink">
            <a:rPr lang="en-US" sz="1100" b="0" i="0" u="none" strike="noStrike" baseline="0">
              <a:solidFill>
                <a:srgbClr val="000000"/>
              </a:solidFill>
              <a:latin typeface="Calibri"/>
              <a:ea typeface="Calibri"/>
              <a:cs typeface="Calibri"/>
            </a:rPr>
            <a:pPr/>
            <a:t>21%</a:t>
          </a:fld>
          <a:endParaRPr lang="en-IN" sz="1100" baseline="0">
            <a:latin typeface="Poppins" panose="020B0502040204020203" pitchFamily="2" charset="0"/>
            <a:cs typeface="Poppins" panose="020B0502040204020203" pitchFamily="2" charset="0"/>
          </a:endParaRPr>
        </a:p>
      </xdr:txBody>
    </xdr:sp>
    <xdr:clientData/>
  </xdr:oneCellAnchor>
  <xdr:oneCellAnchor>
    <xdr:from>
      <xdr:col>7</xdr:col>
      <xdr:colOff>525780</xdr:colOff>
      <xdr:row>5</xdr:row>
      <xdr:rowOff>152400</xdr:rowOff>
    </xdr:from>
    <xdr:ext cx="701040" cy="266700"/>
    <xdr:sp macro="" textlink="Analysis!E5">
      <xdr:nvSpPr>
        <xdr:cNvPr id="28" name="TextBox 27">
          <a:extLst>
            <a:ext uri="{FF2B5EF4-FFF2-40B4-BE49-F238E27FC236}">
              <a16:creationId xmlns:a16="http://schemas.microsoft.com/office/drawing/2014/main" id="{00000000-0008-0000-0000-00001C000000}"/>
            </a:ext>
          </a:extLst>
        </xdr:cNvPr>
        <xdr:cNvSpPr txBox="1"/>
      </xdr:nvSpPr>
      <xdr:spPr>
        <a:xfrm>
          <a:off x="4792980" y="1066800"/>
          <a:ext cx="70104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FE3EB1C8-4349-45BF-8334-FB0A7C606FD9}" type="TxLink">
            <a:rPr lang="en-US" sz="1100" b="0" i="0" u="none" strike="noStrike" baseline="0">
              <a:solidFill>
                <a:srgbClr val="000000"/>
              </a:solidFill>
              <a:latin typeface="Calibri"/>
              <a:ea typeface="Calibri"/>
              <a:cs typeface="Calibri"/>
            </a:rPr>
            <a:pPr/>
            <a:t>$68,929.9</a:t>
          </a:fld>
          <a:endParaRPr lang="en-IN" sz="1100" baseline="0">
            <a:latin typeface="Poppins" panose="020B0502040204020203" pitchFamily="2" charset="0"/>
            <a:cs typeface="Poppins" panose="020B0502040204020203" pitchFamily="2" charset="0"/>
          </a:endParaRPr>
        </a:p>
      </xdr:txBody>
    </xdr:sp>
    <xdr:clientData/>
  </xdr:oneCellAnchor>
  <xdr:oneCellAnchor>
    <xdr:from>
      <xdr:col>16</xdr:col>
      <xdr:colOff>327660</xdr:colOff>
      <xdr:row>11</xdr:row>
      <xdr:rowOff>68580</xdr:rowOff>
    </xdr:from>
    <xdr:ext cx="701040" cy="266700"/>
    <xdr:sp macro="" textlink="Analysis!Y27">
      <xdr:nvSpPr>
        <xdr:cNvPr id="30" name="TextBox 29">
          <a:extLst>
            <a:ext uri="{FF2B5EF4-FFF2-40B4-BE49-F238E27FC236}">
              <a16:creationId xmlns:a16="http://schemas.microsoft.com/office/drawing/2014/main" id="{00000000-0008-0000-0000-00001E000000}"/>
            </a:ext>
          </a:extLst>
        </xdr:cNvPr>
        <xdr:cNvSpPr txBox="1"/>
      </xdr:nvSpPr>
      <xdr:spPr>
        <a:xfrm>
          <a:off x="10081260" y="2080260"/>
          <a:ext cx="70104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E5F19454-C78C-46D1-9133-A1E18B306D0A}" type="TxLink">
            <a:rPr lang="en-US" sz="1100" b="0" i="0" u="none" strike="noStrike" baseline="0">
              <a:solidFill>
                <a:srgbClr val="000000"/>
              </a:solidFill>
              <a:latin typeface="Calibri"/>
              <a:ea typeface="Calibri"/>
              <a:cs typeface="Calibri"/>
            </a:rPr>
            <a:pPr/>
            <a:t>$2,761.92</a:t>
          </a:fld>
          <a:endParaRPr lang="en-US" sz="1100" b="0" i="0" u="none" strike="noStrike" baseline="0">
            <a:solidFill>
              <a:srgbClr val="000000"/>
            </a:solidFill>
            <a:latin typeface="Calibri"/>
            <a:ea typeface="Calibri"/>
            <a:cs typeface="Calibri"/>
          </a:endParaRPr>
        </a:p>
      </xdr:txBody>
    </xdr:sp>
    <xdr:clientData/>
  </xdr:oneCellAnchor>
  <xdr:oneCellAnchor>
    <xdr:from>
      <xdr:col>18</xdr:col>
      <xdr:colOff>365760</xdr:colOff>
      <xdr:row>11</xdr:row>
      <xdr:rowOff>91440</xdr:rowOff>
    </xdr:from>
    <xdr:ext cx="701040" cy="266700"/>
    <xdr:sp macro="" textlink="Analysis!AL5">
      <xdr:nvSpPr>
        <xdr:cNvPr id="35" name="TextBox 34">
          <a:extLst>
            <a:ext uri="{FF2B5EF4-FFF2-40B4-BE49-F238E27FC236}">
              <a16:creationId xmlns:a16="http://schemas.microsoft.com/office/drawing/2014/main" id="{00000000-0008-0000-0000-000023000000}"/>
            </a:ext>
          </a:extLst>
        </xdr:cNvPr>
        <xdr:cNvSpPr txBox="1"/>
      </xdr:nvSpPr>
      <xdr:spPr>
        <a:xfrm>
          <a:off x="11338560" y="2103120"/>
          <a:ext cx="701040"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E20C1E76-E446-4CC9-853C-830EAA5A657C}" type="TxLink">
            <a:rPr lang="en-US" sz="1100" b="0" i="0" u="none" strike="noStrike" baseline="0">
              <a:solidFill>
                <a:srgbClr val="000000"/>
              </a:solidFill>
              <a:latin typeface="Calibri"/>
              <a:ea typeface="Calibri"/>
              <a:cs typeface="Calibri"/>
            </a:rPr>
            <a:pPr/>
            <a:t>$187,486.35</a:t>
          </a:fld>
          <a:endParaRPr lang="en-US" sz="1100" b="0" i="0" u="none" strike="noStrike" baseline="0">
            <a:solidFill>
              <a:srgbClr val="000000"/>
            </a:solidFill>
            <a:latin typeface="Calibri"/>
            <a:ea typeface="Calibri"/>
            <a:cs typeface="Calibri"/>
          </a:endParaRPr>
        </a:p>
      </xdr:txBody>
    </xdr:sp>
    <xdr:clientData/>
  </xdr:oneCellAnchor>
  <xdr:twoCellAnchor editAs="oneCell">
    <xdr:from>
      <xdr:col>3</xdr:col>
      <xdr:colOff>38100</xdr:colOff>
      <xdr:row>8</xdr:row>
      <xdr:rowOff>60960</xdr:rowOff>
    </xdr:from>
    <xdr:to>
      <xdr:col>3</xdr:col>
      <xdr:colOff>350520</xdr:colOff>
      <xdr:row>10</xdr:row>
      <xdr:rowOff>7620</xdr:rowOff>
    </xdr:to>
    <xdr:pic>
      <xdr:nvPicPr>
        <xdr:cNvPr id="41" name="Graphic 40" descr="Newspaper with solid fill">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39" cstate="print">
          <a:extLst>
            <a:ext uri="{28A0092B-C50C-407E-A947-70E740481C1C}">
              <a14:useLocalDpi xmlns:a14="http://schemas.microsoft.com/office/drawing/2010/main" val="0"/>
            </a:ext>
            <a:ext uri="{96DAC541-7B7A-43D3-8B79-37D633B846F1}">
              <asvg:svgBlip xmlns:asvg="http://schemas.microsoft.com/office/drawing/2016/SVG/main" r:embed="rId40"/>
            </a:ext>
          </a:extLst>
        </a:blip>
        <a:stretch>
          <a:fillRect/>
        </a:stretch>
      </xdr:blipFill>
      <xdr:spPr>
        <a:xfrm>
          <a:off x="1866900" y="1524000"/>
          <a:ext cx="312420" cy="312420"/>
        </a:xfrm>
        <a:prstGeom prst="rect">
          <a:avLst/>
        </a:prstGeom>
      </xdr:spPr>
    </xdr:pic>
    <xdr:clientData/>
  </xdr:twoCellAnchor>
  <xdr:twoCellAnchor editAs="oneCell">
    <xdr:from>
      <xdr:col>9</xdr:col>
      <xdr:colOff>150494</xdr:colOff>
      <xdr:row>8</xdr:row>
      <xdr:rowOff>53340</xdr:rowOff>
    </xdr:from>
    <xdr:to>
      <xdr:col>9</xdr:col>
      <xdr:colOff>487679</xdr:colOff>
      <xdr:row>9</xdr:row>
      <xdr:rowOff>121920</xdr:rowOff>
    </xdr:to>
    <xdr:pic>
      <xdr:nvPicPr>
        <xdr:cNvPr id="50" name="Graphic 49" descr="Monitor with solid fill">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41" cstate="print">
          <a:extLst>
            <a:ext uri="{28A0092B-C50C-407E-A947-70E740481C1C}">
              <a14:useLocalDpi xmlns:a14="http://schemas.microsoft.com/office/drawing/2010/main" val="0"/>
            </a:ext>
            <a:ext uri="{96DAC541-7B7A-43D3-8B79-37D633B846F1}">
              <asvg:svgBlip xmlns:asvg="http://schemas.microsoft.com/office/drawing/2016/SVG/main" r:embed="rId42"/>
            </a:ext>
          </a:extLst>
        </a:blip>
        <a:stretch>
          <a:fillRect/>
        </a:stretch>
      </xdr:blipFill>
      <xdr:spPr>
        <a:xfrm>
          <a:off x="5636894" y="1516380"/>
          <a:ext cx="337185" cy="25146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9</xdr:col>
          <xdr:colOff>152400</xdr:colOff>
          <xdr:row>9</xdr:row>
          <xdr:rowOff>144780</xdr:rowOff>
        </xdr:from>
        <xdr:to>
          <xdr:col>9</xdr:col>
          <xdr:colOff>342900</xdr:colOff>
          <xdr:row>20</xdr:row>
          <xdr:rowOff>30480</xdr:rowOff>
        </xdr:to>
        <xdr:sp macro="" textlink="">
          <xdr:nvSpPr>
            <xdr:cNvPr id="1032" name="Scroll Bar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1</xdr:col>
      <xdr:colOff>617220</xdr:colOff>
      <xdr:row>8</xdr:row>
      <xdr:rowOff>76201</xdr:rowOff>
    </xdr:from>
    <xdr:to>
      <xdr:col>3</xdr:col>
      <xdr:colOff>369570</xdr:colOff>
      <xdr:row>16</xdr:row>
      <xdr:rowOff>91441</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2971800" y="1554481"/>
              <a:ext cx="1043940" cy="14249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464820</xdr:colOff>
      <xdr:row>8</xdr:row>
      <xdr:rowOff>68581</xdr:rowOff>
    </xdr:from>
    <xdr:to>
      <xdr:col>3</xdr:col>
      <xdr:colOff>1219200</xdr:colOff>
      <xdr:row>16</xdr:row>
      <xdr:rowOff>91441</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00000000-0008-0000-0800-000003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114800" y="1531621"/>
              <a:ext cx="754380" cy="14325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1287780</xdr:colOff>
      <xdr:row>8</xdr:row>
      <xdr:rowOff>68580</xdr:rowOff>
    </xdr:from>
    <xdr:to>
      <xdr:col>4</xdr:col>
      <xdr:colOff>371475</xdr:colOff>
      <xdr:row>23</xdr:row>
      <xdr:rowOff>23495</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937760" y="1531620"/>
              <a:ext cx="967740" cy="26447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396240</xdr:colOff>
      <xdr:row>8</xdr:row>
      <xdr:rowOff>60961</xdr:rowOff>
    </xdr:from>
    <xdr:to>
      <xdr:col>4</xdr:col>
      <xdr:colOff>1554480</xdr:colOff>
      <xdr:row>14</xdr:row>
      <xdr:rowOff>144781</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00000000-0008-0000-0800-000005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935980" y="1524001"/>
              <a:ext cx="1158240" cy="118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15</xdr:row>
      <xdr:rowOff>41910</xdr:rowOff>
    </xdr:from>
    <xdr:to>
      <xdr:col>3</xdr:col>
      <xdr:colOff>990600</xdr:colOff>
      <xdr:row>30</xdr:row>
      <xdr:rowOff>41910</xdr:rowOff>
    </xdr:to>
    <xdr:graphicFrame macro="">
      <xdr:nvGraphicFramePr>
        <xdr:cNvPr id="6" name="Chart 5">
          <a:extLst>
            <a:ext uri="{FF2B5EF4-FFF2-40B4-BE49-F238E27FC236}">
              <a16:creationId xmlns:a16="http://schemas.microsoft.com/office/drawing/2014/main" id="{00000000-0008-0000-08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34</xdr:col>
      <xdr:colOff>60960</xdr:colOff>
      <xdr:row>10</xdr:row>
      <xdr:rowOff>114300</xdr:rowOff>
    </xdr:from>
    <xdr:to>
      <xdr:col>36</xdr:col>
      <xdr:colOff>358140</xdr:colOff>
      <xdr:row>24</xdr:row>
      <xdr:rowOff>133350</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0000000-0008-0000-0800-00000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0652700" y="1958340"/>
              <a:ext cx="3253740" cy="252603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41</xdr:col>
      <xdr:colOff>30480</xdr:colOff>
      <xdr:row>8</xdr:row>
      <xdr:rowOff>60960</xdr:rowOff>
    </xdr:from>
    <xdr:to>
      <xdr:col>43</xdr:col>
      <xdr:colOff>220980</xdr:colOff>
      <xdr:row>21</xdr:row>
      <xdr:rowOff>99060</xdr:rowOff>
    </xdr:to>
    <xdr:graphicFrame macro="">
      <xdr:nvGraphicFramePr>
        <xdr:cNvPr id="10" name="Chart 9">
          <a:extLst>
            <a:ext uri="{FF2B5EF4-FFF2-40B4-BE49-F238E27FC236}">
              <a16:creationId xmlns:a16="http://schemas.microsoft.com/office/drawing/2014/main" id="{00000000-0008-0000-08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43</xdr:col>
      <xdr:colOff>518160</xdr:colOff>
      <xdr:row>8</xdr:row>
      <xdr:rowOff>45720</xdr:rowOff>
    </xdr:from>
    <xdr:to>
      <xdr:col>44</xdr:col>
      <xdr:colOff>662940</xdr:colOff>
      <xdr:row>21</xdr:row>
      <xdr:rowOff>80010</xdr:rowOff>
    </xdr:to>
    <xdr:graphicFrame macro="">
      <xdr:nvGraphicFramePr>
        <xdr:cNvPr id="11" name="Chart 10">
          <a:extLst>
            <a:ext uri="{FF2B5EF4-FFF2-40B4-BE49-F238E27FC236}">
              <a16:creationId xmlns:a16="http://schemas.microsoft.com/office/drawing/2014/main" id="{00000000-0008-0000-08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11</xdr:col>
          <xdr:colOff>0</xdr:colOff>
          <xdr:row>15</xdr:row>
          <xdr:rowOff>38100</xdr:rowOff>
        </xdr:from>
        <xdr:to>
          <xdr:col>11</xdr:col>
          <xdr:colOff>342900</xdr:colOff>
          <xdr:row>16</xdr:row>
          <xdr:rowOff>129540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8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746760</xdr:colOff>
          <xdr:row>15</xdr:row>
          <xdr:rowOff>76200</xdr:rowOff>
        </xdr:from>
        <xdr:to>
          <xdr:col>12</xdr:col>
          <xdr:colOff>53340</xdr:colOff>
          <xdr:row>16</xdr:row>
          <xdr:rowOff>167640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8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114300</xdr:colOff>
          <xdr:row>15</xdr:row>
          <xdr:rowOff>121920</xdr:rowOff>
        </xdr:from>
        <xdr:to>
          <xdr:col>13</xdr:col>
          <xdr:colOff>457200</xdr:colOff>
          <xdr:row>17</xdr:row>
          <xdr:rowOff>30480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8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29</xdr:col>
      <xdr:colOff>1043940</xdr:colOff>
      <xdr:row>9</xdr:row>
      <xdr:rowOff>19050</xdr:rowOff>
    </xdr:from>
    <xdr:to>
      <xdr:col>33</xdr:col>
      <xdr:colOff>563880</xdr:colOff>
      <xdr:row>24</xdr:row>
      <xdr:rowOff>72390</xdr:rowOff>
    </xdr:to>
    <xdr:graphicFrame macro="">
      <xdr:nvGraphicFramePr>
        <xdr:cNvPr id="7" name="Chart 6">
          <a:extLst>
            <a:ext uri="{FF2B5EF4-FFF2-40B4-BE49-F238E27FC236}">
              <a16:creationId xmlns:a16="http://schemas.microsoft.com/office/drawing/2014/main" id="{00000000-0008-0000-08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mc:AlternateContent xmlns:mc="http://schemas.openxmlformats.org/markup-compatibility/2006">
    <mc:Choice xmlns:a14="http://schemas.microsoft.com/office/drawing/2010/main" Requires="a14">
      <xdr:twoCellAnchor editAs="oneCell">
        <xdr:from>
          <xdr:col>29</xdr:col>
          <xdr:colOff>754380</xdr:colOff>
          <xdr:row>9</xdr:row>
          <xdr:rowOff>7620</xdr:rowOff>
        </xdr:from>
        <xdr:to>
          <xdr:col>29</xdr:col>
          <xdr:colOff>922020</xdr:colOff>
          <xdr:row>23</xdr:row>
          <xdr:rowOff>167640</xdr:rowOff>
        </xdr:to>
        <xdr:sp macro="" textlink="">
          <xdr:nvSpPr>
            <xdr:cNvPr id="2060" name="Scroll Bar 12" hidden="1">
              <a:extLst>
                <a:ext uri="{63B3BB69-23CF-44E3-9099-C40C66FF867C}">
                  <a14:compatExt spid="_x0000_s2060"/>
                </a:ext>
                <a:ext uri="{FF2B5EF4-FFF2-40B4-BE49-F238E27FC236}">
                  <a16:creationId xmlns:a16="http://schemas.microsoft.com/office/drawing/2014/main" id="{00000000-0008-0000-0800-00000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7</xdr:col>
      <xdr:colOff>693420</xdr:colOff>
      <xdr:row>16</xdr:row>
      <xdr:rowOff>179070</xdr:rowOff>
    </xdr:from>
    <xdr:to>
      <xdr:col>10</xdr:col>
      <xdr:colOff>708660</xdr:colOff>
      <xdr:row>31</xdr:row>
      <xdr:rowOff>179070</xdr:rowOff>
    </xdr:to>
    <xdr:graphicFrame macro="">
      <xdr:nvGraphicFramePr>
        <xdr:cNvPr id="13" name="Chart 12">
          <a:extLst>
            <a:ext uri="{FF2B5EF4-FFF2-40B4-BE49-F238E27FC236}">
              <a16:creationId xmlns:a16="http://schemas.microsoft.com/office/drawing/2014/main" id="{00000000-0008-0000-08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chi Kumari" refreshedDate="45422.936884143521" createdVersion="8" refreshedVersion="8" minRefreshableVersion="3" recordCount="527" xr:uid="{64EB19C0-3E34-4038-9D1A-68EB0C97879F}">
  <cacheSource type="worksheet">
    <worksheetSource name="Table2"/>
  </cacheSource>
  <cacheFields count="17">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5">
      <sharedItems containsSemiMixedTypes="0" containsString="0" containsNumber="1" containsInteger="1" minValue="0" maxValue="0"/>
    </cacheField>
    <cacheField name="Column1" numFmtId="0">
      <sharedItems containsNonDate="0" containsString="0" containsBlank="1"/>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4">
        <s v="Catagory03"/>
        <s v="Catagory04"/>
        <s v="Catagory02"/>
        <s v="Catagory01"/>
      </sharedItems>
    </cacheField>
    <cacheField name="UOM" numFmtId="0">
      <sharedItems count="1">
        <s v="Kg"/>
      </sharedItems>
    </cacheField>
    <cacheField name="BUYING PRIZE" numFmtId="166">
      <sharedItems containsSemiMixedTypes="0" containsString="0" containsNumber="1" containsInteger="1" minValue="5" maxValue="150"/>
    </cacheField>
    <cacheField name="SELLING PRICE" numFmtId="166">
      <sharedItems containsSemiMixedTypes="0" containsString="0" containsNumber="1" minValue="6.7" maxValue="210"/>
    </cacheField>
    <cacheField name="TOTAL BUYING PRIZE2" numFmtId="166">
      <sharedItems containsSemiMixedTypes="0" containsString="0" containsNumber="1" containsInteger="1" minValue="5" maxValue="2250"/>
    </cacheField>
    <cacheField name="TOTAL BUYING PRIZE22" numFmtId="166">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72147532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chi Kumari" refreshedDate="45426.913120370373" createdVersion="8" refreshedVersion="8" minRefreshableVersion="3" recordCount="1" xr:uid="{3FB9CEFB-9BB4-4ACF-8DCF-A2E3C1F1631A}">
  <cacheSource type="worksheet">
    <worksheetSource ref="P1:P2" sheet="Analysis"/>
  </cacheSource>
  <cacheFields count="1">
    <cacheField name="UOM"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m/>
    <x v="0"/>
    <x v="0"/>
    <x v="0"/>
    <n v="144"/>
    <n v="156.96"/>
    <n v="1296"/>
    <n v="1412.64"/>
    <x v="0"/>
    <x v="0"/>
    <x v="0"/>
  </r>
  <r>
    <d v="2021-01-02T00:00:00"/>
    <s v="P0038"/>
    <n v="15"/>
    <x v="1"/>
    <x v="1"/>
    <n v="0"/>
    <m/>
    <x v="1"/>
    <x v="1"/>
    <x v="0"/>
    <n v="72"/>
    <n v="79.92"/>
    <n v="1080"/>
    <n v="1198.8"/>
    <x v="1"/>
    <x v="0"/>
    <x v="0"/>
  </r>
  <r>
    <d v="2021-01-02T00:00:00"/>
    <s v="P0013"/>
    <n v="6"/>
    <x v="2"/>
    <x v="1"/>
    <n v="0"/>
    <m/>
    <x v="2"/>
    <x v="2"/>
    <x v="0"/>
    <n v="112"/>
    <n v="122.08"/>
    <n v="672"/>
    <n v="732.48"/>
    <x v="1"/>
    <x v="0"/>
    <x v="0"/>
  </r>
  <r>
    <d v="2021-01-03T00:00:00"/>
    <s v="P0004"/>
    <n v="5"/>
    <x v="2"/>
    <x v="0"/>
    <n v="0"/>
    <m/>
    <x v="3"/>
    <x v="3"/>
    <x v="0"/>
    <n v="44"/>
    <n v="48.84"/>
    <n v="220"/>
    <n v="244.20000000000002"/>
    <x v="2"/>
    <x v="0"/>
    <x v="0"/>
  </r>
  <r>
    <d v="2021-01-04T00:00:00"/>
    <s v="P0035"/>
    <n v="12"/>
    <x v="1"/>
    <x v="0"/>
    <n v="0"/>
    <m/>
    <x v="4"/>
    <x v="1"/>
    <x v="0"/>
    <n v="5"/>
    <n v="6.7"/>
    <n v="60"/>
    <n v="80.400000000000006"/>
    <x v="3"/>
    <x v="0"/>
    <x v="0"/>
  </r>
  <r>
    <d v="2021-01-09T00:00:00"/>
    <s v="P0031"/>
    <n v="1"/>
    <x v="2"/>
    <x v="1"/>
    <n v="0"/>
    <m/>
    <x v="5"/>
    <x v="1"/>
    <x v="0"/>
    <n v="93"/>
    <n v="104.16"/>
    <n v="93"/>
    <n v="104.16"/>
    <x v="4"/>
    <x v="0"/>
    <x v="0"/>
  </r>
  <r>
    <d v="2021-01-09T00:00:00"/>
    <s v="P0003"/>
    <n v="8"/>
    <x v="2"/>
    <x v="1"/>
    <n v="0"/>
    <m/>
    <x v="6"/>
    <x v="3"/>
    <x v="0"/>
    <n v="71"/>
    <n v="80.94"/>
    <n v="568"/>
    <n v="647.52"/>
    <x v="4"/>
    <x v="0"/>
    <x v="0"/>
  </r>
  <r>
    <d v="2021-01-09T00:00:00"/>
    <s v="P0025"/>
    <n v="4"/>
    <x v="2"/>
    <x v="0"/>
    <n v="0"/>
    <m/>
    <x v="7"/>
    <x v="1"/>
    <x v="0"/>
    <n v="7"/>
    <n v="8.33"/>
    <n v="28"/>
    <n v="33.32"/>
    <x v="4"/>
    <x v="0"/>
    <x v="0"/>
  </r>
  <r>
    <d v="2021-01-11T00:00:00"/>
    <s v="P0037"/>
    <n v="3"/>
    <x v="2"/>
    <x v="1"/>
    <n v="0"/>
    <m/>
    <x v="8"/>
    <x v="1"/>
    <x v="0"/>
    <n v="67"/>
    <n v="85.76"/>
    <n v="201"/>
    <n v="257.28000000000003"/>
    <x v="5"/>
    <x v="0"/>
    <x v="0"/>
  </r>
  <r>
    <d v="2021-01-11T00:00:00"/>
    <s v="P0014"/>
    <n v="4"/>
    <x v="0"/>
    <x v="0"/>
    <n v="0"/>
    <m/>
    <x v="9"/>
    <x v="2"/>
    <x v="0"/>
    <n v="112"/>
    <n v="146.72"/>
    <n v="448"/>
    <n v="586.88"/>
    <x v="5"/>
    <x v="0"/>
    <x v="0"/>
  </r>
  <r>
    <d v="2021-01-11T00:00:00"/>
    <s v="P0042"/>
    <n v="4"/>
    <x v="2"/>
    <x v="0"/>
    <n v="0"/>
    <m/>
    <x v="10"/>
    <x v="1"/>
    <x v="0"/>
    <n v="120"/>
    <n v="162"/>
    <n v="480"/>
    <n v="648"/>
    <x v="5"/>
    <x v="0"/>
    <x v="0"/>
  </r>
  <r>
    <d v="2021-01-12T00:00:00"/>
    <s v="P0042"/>
    <n v="10"/>
    <x v="1"/>
    <x v="1"/>
    <n v="0"/>
    <m/>
    <x v="10"/>
    <x v="1"/>
    <x v="0"/>
    <n v="120"/>
    <n v="162"/>
    <n v="1200"/>
    <n v="1620"/>
    <x v="6"/>
    <x v="0"/>
    <x v="0"/>
  </r>
  <r>
    <d v="2021-01-18T00:00:00"/>
    <s v="P0044"/>
    <n v="13"/>
    <x v="2"/>
    <x v="0"/>
    <n v="0"/>
    <m/>
    <x v="11"/>
    <x v="1"/>
    <x v="0"/>
    <n v="76"/>
    <n v="82.08"/>
    <n v="988"/>
    <n v="1067.04"/>
    <x v="7"/>
    <x v="0"/>
    <x v="0"/>
  </r>
  <r>
    <d v="2021-01-18T00:00:00"/>
    <s v="P0023"/>
    <n v="3"/>
    <x v="1"/>
    <x v="1"/>
    <n v="0"/>
    <m/>
    <x v="12"/>
    <x v="0"/>
    <x v="0"/>
    <n v="141"/>
    <n v="149.46"/>
    <n v="423"/>
    <n v="448.38"/>
    <x v="7"/>
    <x v="0"/>
    <x v="0"/>
  </r>
  <r>
    <d v="2021-01-19T00:00:00"/>
    <s v="P0035"/>
    <n v="6"/>
    <x v="2"/>
    <x v="1"/>
    <n v="0"/>
    <m/>
    <x v="4"/>
    <x v="1"/>
    <x v="0"/>
    <n v="5"/>
    <n v="6.7"/>
    <n v="30"/>
    <n v="40.200000000000003"/>
    <x v="8"/>
    <x v="0"/>
    <x v="0"/>
  </r>
  <r>
    <d v="2021-01-20T00:00:00"/>
    <s v="P0034"/>
    <n v="4"/>
    <x v="2"/>
    <x v="1"/>
    <n v="0"/>
    <m/>
    <x v="13"/>
    <x v="1"/>
    <x v="0"/>
    <n v="55"/>
    <n v="58.3"/>
    <n v="220"/>
    <n v="233.2"/>
    <x v="9"/>
    <x v="0"/>
    <x v="0"/>
  </r>
  <r>
    <d v="2021-01-20T00:00:00"/>
    <s v="P0020"/>
    <n v="4"/>
    <x v="2"/>
    <x v="1"/>
    <n v="0"/>
    <m/>
    <x v="14"/>
    <x v="0"/>
    <x v="0"/>
    <n v="61"/>
    <n v="76.25"/>
    <n v="244"/>
    <n v="305"/>
    <x v="9"/>
    <x v="0"/>
    <x v="0"/>
  </r>
  <r>
    <d v="2021-01-21T00:00:00"/>
    <s v="P0004"/>
    <n v="15"/>
    <x v="0"/>
    <x v="1"/>
    <n v="0"/>
    <m/>
    <x v="3"/>
    <x v="3"/>
    <x v="0"/>
    <n v="44"/>
    <n v="48.84"/>
    <n v="660"/>
    <n v="732.6"/>
    <x v="10"/>
    <x v="0"/>
    <x v="0"/>
  </r>
  <r>
    <d v="2021-01-21T00:00:00"/>
    <s v="P0003"/>
    <n v="9"/>
    <x v="2"/>
    <x v="0"/>
    <n v="0"/>
    <m/>
    <x v="6"/>
    <x v="3"/>
    <x v="0"/>
    <n v="71"/>
    <n v="80.94"/>
    <n v="639"/>
    <n v="728.46"/>
    <x v="10"/>
    <x v="0"/>
    <x v="0"/>
  </r>
  <r>
    <d v="2021-01-21T00:00:00"/>
    <s v="P0042"/>
    <n v="6"/>
    <x v="2"/>
    <x v="0"/>
    <n v="0"/>
    <m/>
    <x v="10"/>
    <x v="1"/>
    <x v="0"/>
    <n v="120"/>
    <n v="162"/>
    <n v="720"/>
    <n v="972"/>
    <x v="10"/>
    <x v="0"/>
    <x v="0"/>
  </r>
  <r>
    <d v="2021-01-25T00:00:00"/>
    <s v="P0034"/>
    <n v="6"/>
    <x v="2"/>
    <x v="1"/>
    <n v="0"/>
    <m/>
    <x v="13"/>
    <x v="1"/>
    <x v="0"/>
    <n v="55"/>
    <n v="58.3"/>
    <n v="330"/>
    <n v="349.79999999999995"/>
    <x v="11"/>
    <x v="0"/>
    <x v="0"/>
  </r>
  <r>
    <d v="2021-01-25T00:00:00"/>
    <s v="P0035"/>
    <n v="7"/>
    <x v="2"/>
    <x v="0"/>
    <n v="0"/>
    <m/>
    <x v="4"/>
    <x v="1"/>
    <x v="0"/>
    <n v="5"/>
    <n v="6.7"/>
    <n v="35"/>
    <n v="46.9"/>
    <x v="11"/>
    <x v="0"/>
    <x v="0"/>
  </r>
  <r>
    <d v="2021-01-25T00:00:00"/>
    <s v="P0031"/>
    <n v="14"/>
    <x v="2"/>
    <x v="0"/>
    <n v="0"/>
    <m/>
    <x v="5"/>
    <x v="1"/>
    <x v="0"/>
    <n v="93"/>
    <n v="104.16"/>
    <n v="1302"/>
    <n v="1458.24"/>
    <x v="11"/>
    <x v="0"/>
    <x v="0"/>
  </r>
  <r>
    <d v="2021-01-26T00:00:00"/>
    <s v="P0044"/>
    <n v="9"/>
    <x v="0"/>
    <x v="1"/>
    <n v="0"/>
    <m/>
    <x v="11"/>
    <x v="1"/>
    <x v="0"/>
    <n v="76"/>
    <n v="82.08"/>
    <n v="684"/>
    <n v="738.72"/>
    <x v="12"/>
    <x v="0"/>
    <x v="0"/>
  </r>
  <r>
    <d v="2021-01-26T00:00:00"/>
    <s v="P0006"/>
    <n v="7"/>
    <x v="1"/>
    <x v="1"/>
    <n v="0"/>
    <m/>
    <x v="15"/>
    <x v="3"/>
    <x v="0"/>
    <n v="75"/>
    <n v="85.5"/>
    <n v="525"/>
    <n v="598.5"/>
    <x v="12"/>
    <x v="0"/>
    <x v="0"/>
  </r>
  <r>
    <d v="2021-01-26T00:00:00"/>
    <s v="P0001"/>
    <n v="7"/>
    <x v="1"/>
    <x v="0"/>
    <n v="0"/>
    <m/>
    <x v="16"/>
    <x v="3"/>
    <x v="0"/>
    <n v="98"/>
    <n v="103.88"/>
    <n v="686"/>
    <n v="727.16"/>
    <x v="12"/>
    <x v="0"/>
    <x v="0"/>
  </r>
  <r>
    <d v="2021-01-27T00:00:00"/>
    <s v="P0040"/>
    <n v="7"/>
    <x v="0"/>
    <x v="0"/>
    <n v="0"/>
    <m/>
    <x v="17"/>
    <x v="1"/>
    <x v="0"/>
    <n v="90"/>
    <n v="115.2"/>
    <n v="630"/>
    <n v="806.4"/>
    <x v="13"/>
    <x v="0"/>
    <x v="0"/>
  </r>
  <r>
    <d v="2021-01-27T00:00:00"/>
    <s v="P0032"/>
    <n v="3"/>
    <x v="0"/>
    <x v="0"/>
    <n v="0"/>
    <m/>
    <x v="18"/>
    <x v="1"/>
    <x v="0"/>
    <n v="89"/>
    <n v="117.48"/>
    <n v="267"/>
    <n v="352.44"/>
    <x v="13"/>
    <x v="0"/>
    <x v="0"/>
  </r>
  <r>
    <d v="2021-01-28T00:00:00"/>
    <s v="P0004"/>
    <n v="10"/>
    <x v="1"/>
    <x v="1"/>
    <n v="0"/>
    <m/>
    <x v="3"/>
    <x v="3"/>
    <x v="0"/>
    <n v="44"/>
    <n v="48.84"/>
    <n v="440"/>
    <n v="488.40000000000003"/>
    <x v="14"/>
    <x v="0"/>
    <x v="0"/>
  </r>
  <r>
    <d v="2021-01-28T00:00:00"/>
    <s v="P0029"/>
    <n v="2"/>
    <x v="2"/>
    <x v="1"/>
    <n v="0"/>
    <m/>
    <x v="19"/>
    <x v="1"/>
    <x v="0"/>
    <n v="47"/>
    <n v="53.11"/>
    <n v="94"/>
    <n v="106.22"/>
    <x v="14"/>
    <x v="0"/>
    <x v="0"/>
  </r>
  <r>
    <d v="2021-02-02T00:00:00"/>
    <s v="P0010"/>
    <n v="7"/>
    <x v="1"/>
    <x v="0"/>
    <n v="0"/>
    <m/>
    <x v="20"/>
    <x v="2"/>
    <x v="0"/>
    <n v="148"/>
    <n v="164.28"/>
    <n v="1036"/>
    <n v="1149.96"/>
    <x v="1"/>
    <x v="1"/>
    <x v="0"/>
  </r>
  <r>
    <d v="2021-02-03T00:00:00"/>
    <s v="P0016"/>
    <n v="13"/>
    <x v="2"/>
    <x v="0"/>
    <n v="0"/>
    <m/>
    <x v="21"/>
    <x v="2"/>
    <x v="0"/>
    <n v="13"/>
    <n v="16.64"/>
    <n v="169"/>
    <n v="216.32"/>
    <x v="2"/>
    <x v="1"/>
    <x v="0"/>
  </r>
  <r>
    <d v="2021-02-03T00:00:00"/>
    <s v="P0022"/>
    <n v="2"/>
    <x v="0"/>
    <x v="1"/>
    <n v="0"/>
    <m/>
    <x v="22"/>
    <x v="0"/>
    <x v="0"/>
    <n v="121"/>
    <n v="141.57"/>
    <n v="242"/>
    <n v="283.14"/>
    <x v="2"/>
    <x v="1"/>
    <x v="0"/>
  </r>
  <r>
    <d v="2021-02-04T00:00:00"/>
    <s v="P0037"/>
    <n v="4"/>
    <x v="1"/>
    <x v="0"/>
    <n v="0"/>
    <m/>
    <x v="8"/>
    <x v="1"/>
    <x v="0"/>
    <n v="67"/>
    <n v="85.76"/>
    <n v="268"/>
    <n v="343.04"/>
    <x v="3"/>
    <x v="1"/>
    <x v="0"/>
  </r>
  <r>
    <d v="2021-02-05T00:00:00"/>
    <s v="P0043"/>
    <n v="7"/>
    <x v="1"/>
    <x v="1"/>
    <n v="0"/>
    <m/>
    <x v="23"/>
    <x v="1"/>
    <x v="0"/>
    <n v="67"/>
    <n v="83.08"/>
    <n v="469"/>
    <n v="581.55999999999995"/>
    <x v="15"/>
    <x v="1"/>
    <x v="0"/>
  </r>
  <r>
    <d v="2021-02-05T00:00:00"/>
    <s v="P0005"/>
    <n v="1"/>
    <x v="2"/>
    <x v="1"/>
    <n v="0"/>
    <m/>
    <x v="24"/>
    <x v="3"/>
    <x v="0"/>
    <n v="133"/>
    <n v="155.61000000000001"/>
    <n v="133"/>
    <n v="155.61000000000001"/>
    <x v="15"/>
    <x v="1"/>
    <x v="0"/>
  </r>
  <r>
    <d v="2021-02-05T00:00:00"/>
    <s v="P0043"/>
    <n v="9"/>
    <x v="2"/>
    <x v="1"/>
    <n v="0"/>
    <m/>
    <x v="23"/>
    <x v="1"/>
    <x v="0"/>
    <n v="67"/>
    <n v="83.08"/>
    <n v="603"/>
    <n v="747.72"/>
    <x v="15"/>
    <x v="1"/>
    <x v="0"/>
  </r>
  <r>
    <d v="2021-02-06T00:00:00"/>
    <s v="P0035"/>
    <n v="1"/>
    <x v="2"/>
    <x v="1"/>
    <n v="0"/>
    <m/>
    <x v="4"/>
    <x v="1"/>
    <x v="0"/>
    <n v="5"/>
    <n v="6.7"/>
    <n v="5"/>
    <n v="6.7"/>
    <x v="16"/>
    <x v="1"/>
    <x v="0"/>
  </r>
  <r>
    <d v="2021-02-09T00:00:00"/>
    <s v="P0034"/>
    <n v="14"/>
    <x v="2"/>
    <x v="0"/>
    <n v="0"/>
    <m/>
    <x v="13"/>
    <x v="1"/>
    <x v="0"/>
    <n v="55"/>
    <n v="58.3"/>
    <n v="770"/>
    <n v="816.19999999999993"/>
    <x v="4"/>
    <x v="1"/>
    <x v="0"/>
  </r>
  <r>
    <d v="2021-02-12T00:00:00"/>
    <s v="P0008"/>
    <n v="7"/>
    <x v="2"/>
    <x v="1"/>
    <n v="0"/>
    <m/>
    <x v="25"/>
    <x v="3"/>
    <x v="0"/>
    <n v="83"/>
    <n v="94.62"/>
    <n v="581"/>
    <n v="662.34"/>
    <x v="6"/>
    <x v="1"/>
    <x v="0"/>
  </r>
  <r>
    <d v="2021-02-12T00:00:00"/>
    <s v="P0023"/>
    <n v="9"/>
    <x v="1"/>
    <x v="1"/>
    <n v="0"/>
    <m/>
    <x v="12"/>
    <x v="0"/>
    <x v="0"/>
    <n v="141"/>
    <n v="149.46"/>
    <n v="1269"/>
    <n v="1345.14"/>
    <x v="6"/>
    <x v="1"/>
    <x v="0"/>
  </r>
  <r>
    <d v="2021-02-15T00:00:00"/>
    <s v="P0027"/>
    <n v="4"/>
    <x v="2"/>
    <x v="0"/>
    <n v="0"/>
    <m/>
    <x v="26"/>
    <x v="1"/>
    <x v="0"/>
    <n v="48"/>
    <n v="57.120000000000005"/>
    <n v="192"/>
    <n v="228.48000000000002"/>
    <x v="17"/>
    <x v="1"/>
    <x v="0"/>
  </r>
  <r>
    <d v="2021-02-18T00:00:00"/>
    <s v="P0015"/>
    <n v="6"/>
    <x v="1"/>
    <x v="1"/>
    <n v="0"/>
    <m/>
    <x v="27"/>
    <x v="2"/>
    <x v="0"/>
    <n v="12"/>
    <n v="15.719999999999999"/>
    <n v="72"/>
    <n v="94.32"/>
    <x v="7"/>
    <x v="1"/>
    <x v="0"/>
  </r>
  <r>
    <d v="2021-02-20T00:00:00"/>
    <s v="P0030"/>
    <n v="11"/>
    <x v="1"/>
    <x v="1"/>
    <n v="0"/>
    <m/>
    <x v="28"/>
    <x v="1"/>
    <x v="0"/>
    <n v="148"/>
    <n v="201.28"/>
    <n v="1628"/>
    <n v="2214.08"/>
    <x v="9"/>
    <x v="1"/>
    <x v="0"/>
  </r>
  <r>
    <d v="2021-02-22T00:00:00"/>
    <s v="P0013"/>
    <n v="5"/>
    <x v="1"/>
    <x v="1"/>
    <n v="0"/>
    <m/>
    <x v="2"/>
    <x v="2"/>
    <x v="0"/>
    <n v="112"/>
    <n v="122.08"/>
    <n v="560"/>
    <n v="610.4"/>
    <x v="18"/>
    <x v="1"/>
    <x v="0"/>
  </r>
  <r>
    <d v="2021-02-23T00:00:00"/>
    <s v="P0025"/>
    <n v="3"/>
    <x v="2"/>
    <x v="1"/>
    <n v="0"/>
    <m/>
    <x v="7"/>
    <x v="1"/>
    <x v="0"/>
    <n v="7"/>
    <n v="8.33"/>
    <n v="21"/>
    <n v="24.990000000000002"/>
    <x v="19"/>
    <x v="1"/>
    <x v="0"/>
  </r>
  <r>
    <d v="2021-02-23T00:00:00"/>
    <s v="P0005"/>
    <n v="2"/>
    <x v="2"/>
    <x v="0"/>
    <n v="0"/>
    <m/>
    <x v="24"/>
    <x v="3"/>
    <x v="0"/>
    <n v="133"/>
    <n v="155.61000000000001"/>
    <n v="266"/>
    <n v="311.22000000000003"/>
    <x v="19"/>
    <x v="1"/>
    <x v="0"/>
  </r>
  <r>
    <d v="2021-02-25T00:00:00"/>
    <s v="P0002"/>
    <n v="4"/>
    <x v="0"/>
    <x v="0"/>
    <n v="0"/>
    <m/>
    <x v="29"/>
    <x v="3"/>
    <x v="0"/>
    <n v="105"/>
    <n v="142.80000000000001"/>
    <n v="420"/>
    <n v="571.20000000000005"/>
    <x v="11"/>
    <x v="1"/>
    <x v="0"/>
  </r>
  <r>
    <d v="2021-02-25T00:00:00"/>
    <s v="P0032"/>
    <n v="11"/>
    <x v="1"/>
    <x v="1"/>
    <n v="0"/>
    <m/>
    <x v="18"/>
    <x v="1"/>
    <x v="0"/>
    <n v="89"/>
    <n v="117.48"/>
    <n v="979"/>
    <n v="1292.28"/>
    <x v="11"/>
    <x v="1"/>
    <x v="0"/>
  </r>
  <r>
    <d v="2021-02-25T00:00:00"/>
    <s v="P0030"/>
    <n v="2"/>
    <x v="2"/>
    <x v="0"/>
    <n v="0"/>
    <m/>
    <x v="28"/>
    <x v="1"/>
    <x v="0"/>
    <n v="148"/>
    <n v="201.28"/>
    <n v="296"/>
    <n v="402.56"/>
    <x v="11"/>
    <x v="1"/>
    <x v="0"/>
  </r>
  <r>
    <d v="2021-02-27T00:00:00"/>
    <s v="P0018"/>
    <n v="11"/>
    <x v="0"/>
    <x v="0"/>
    <n v="0"/>
    <m/>
    <x v="30"/>
    <x v="2"/>
    <x v="0"/>
    <n v="37"/>
    <n v="49.21"/>
    <n v="407"/>
    <n v="541.31000000000006"/>
    <x v="13"/>
    <x v="1"/>
    <x v="0"/>
  </r>
  <r>
    <d v="2021-03-03T00:00:00"/>
    <s v="P0011"/>
    <n v="1"/>
    <x v="2"/>
    <x v="0"/>
    <n v="0"/>
    <m/>
    <x v="31"/>
    <x v="2"/>
    <x v="0"/>
    <n v="44"/>
    <n v="48.4"/>
    <n v="44"/>
    <n v="48.4"/>
    <x v="2"/>
    <x v="2"/>
    <x v="0"/>
  </r>
  <r>
    <d v="2021-03-07T00:00:00"/>
    <s v="P0021"/>
    <n v="9"/>
    <x v="2"/>
    <x v="1"/>
    <n v="0"/>
    <m/>
    <x v="32"/>
    <x v="0"/>
    <x v="0"/>
    <n v="126"/>
    <n v="162.54"/>
    <n v="1134"/>
    <n v="1462.86"/>
    <x v="20"/>
    <x v="2"/>
    <x v="0"/>
  </r>
  <r>
    <d v="2021-03-08T00:00:00"/>
    <s v="P0027"/>
    <n v="6"/>
    <x v="1"/>
    <x v="1"/>
    <n v="0"/>
    <m/>
    <x v="26"/>
    <x v="1"/>
    <x v="0"/>
    <n v="48"/>
    <n v="57.120000000000005"/>
    <n v="288"/>
    <n v="342.72"/>
    <x v="21"/>
    <x v="2"/>
    <x v="0"/>
  </r>
  <r>
    <d v="2021-03-08T00:00:00"/>
    <s v="P0044"/>
    <n v="9"/>
    <x v="1"/>
    <x v="0"/>
    <n v="0"/>
    <m/>
    <x v="11"/>
    <x v="1"/>
    <x v="0"/>
    <n v="76"/>
    <n v="82.08"/>
    <n v="684"/>
    <n v="738.72"/>
    <x v="21"/>
    <x v="2"/>
    <x v="0"/>
  </r>
  <r>
    <d v="2021-03-09T00:00:00"/>
    <s v="P0029"/>
    <n v="6"/>
    <x v="0"/>
    <x v="0"/>
    <n v="0"/>
    <m/>
    <x v="19"/>
    <x v="1"/>
    <x v="0"/>
    <n v="47"/>
    <n v="53.11"/>
    <n v="282"/>
    <n v="318.65999999999997"/>
    <x v="4"/>
    <x v="2"/>
    <x v="0"/>
  </r>
  <r>
    <d v="2021-03-11T00:00:00"/>
    <s v="P0025"/>
    <n v="11"/>
    <x v="2"/>
    <x v="1"/>
    <n v="0"/>
    <m/>
    <x v="7"/>
    <x v="1"/>
    <x v="0"/>
    <n v="7"/>
    <n v="8.33"/>
    <n v="77"/>
    <n v="91.63"/>
    <x v="5"/>
    <x v="2"/>
    <x v="0"/>
  </r>
  <r>
    <d v="2021-03-13T00:00:00"/>
    <s v="P0028"/>
    <n v="10"/>
    <x v="0"/>
    <x v="1"/>
    <n v="0"/>
    <m/>
    <x v="33"/>
    <x v="1"/>
    <x v="0"/>
    <n v="37"/>
    <n v="41.81"/>
    <n v="370"/>
    <n v="418.1"/>
    <x v="22"/>
    <x v="2"/>
    <x v="0"/>
  </r>
  <r>
    <d v="2021-03-15T00:00:00"/>
    <s v="P0039"/>
    <n v="11"/>
    <x v="1"/>
    <x v="1"/>
    <n v="0"/>
    <m/>
    <x v="34"/>
    <x v="1"/>
    <x v="0"/>
    <n v="37"/>
    <n v="42.55"/>
    <n v="407"/>
    <n v="468.04999999999995"/>
    <x v="17"/>
    <x v="2"/>
    <x v="0"/>
  </r>
  <r>
    <d v="2021-03-16T00:00:00"/>
    <s v="P0012"/>
    <n v="14"/>
    <x v="2"/>
    <x v="1"/>
    <n v="0"/>
    <m/>
    <x v="35"/>
    <x v="2"/>
    <x v="0"/>
    <n v="73"/>
    <n v="94.17"/>
    <n v="1022"/>
    <n v="1318.38"/>
    <x v="23"/>
    <x v="2"/>
    <x v="0"/>
  </r>
  <r>
    <d v="2021-03-18T00:00:00"/>
    <s v="P0042"/>
    <n v="8"/>
    <x v="0"/>
    <x v="1"/>
    <n v="0"/>
    <m/>
    <x v="10"/>
    <x v="1"/>
    <x v="0"/>
    <n v="120"/>
    <n v="162"/>
    <n v="960"/>
    <n v="1296"/>
    <x v="7"/>
    <x v="2"/>
    <x v="0"/>
  </r>
  <r>
    <d v="2021-03-19T00:00:00"/>
    <s v="P0028"/>
    <n v="9"/>
    <x v="1"/>
    <x v="1"/>
    <n v="0"/>
    <m/>
    <x v="33"/>
    <x v="1"/>
    <x v="0"/>
    <n v="37"/>
    <n v="41.81"/>
    <n v="333"/>
    <n v="376.29"/>
    <x v="8"/>
    <x v="2"/>
    <x v="0"/>
  </r>
  <r>
    <d v="2021-03-21T00:00:00"/>
    <s v="P0020"/>
    <n v="13"/>
    <x v="1"/>
    <x v="0"/>
    <n v="0"/>
    <m/>
    <x v="14"/>
    <x v="0"/>
    <x v="0"/>
    <n v="61"/>
    <n v="76.25"/>
    <n v="793"/>
    <n v="991.25"/>
    <x v="10"/>
    <x v="2"/>
    <x v="0"/>
  </r>
  <r>
    <d v="2021-03-21T00:00:00"/>
    <s v="P0039"/>
    <n v="7"/>
    <x v="2"/>
    <x v="0"/>
    <n v="0"/>
    <m/>
    <x v="34"/>
    <x v="1"/>
    <x v="0"/>
    <n v="37"/>
    <n v="42.55"/>
    <n v="259"/>
    <n v="297.84999999999997"/>
    <x v="10"/>
    <x v="2"/>
    <x v="0"/>
  </r>
  <r>
    <d v="2021-03-22T00:00:00"/>
    <s v="P0002"/>
    <n v="8"/>
    <x v="1"/>
    <x v="0"/>
    <n v="0"/>
    <m/>
    <x v="29"/>
    <x v="3"/>
    <x v="0"/>
    <n v="105"/>
    <n v="142.80000000000001"/>
    <n v="840"/>
    <n v="1142.4000000000001"/>
    <x v="18"/>
    <x v="2"/>
    <x v="0"/>
  </r>
  <r>
    <d v="2021-03-22T00:00:00"/>
    <s v="P0012"/>
    <n v="4"/>
    <x v="1"/>
    <x v="0"/>
    <n v="0"/>
    <m/>
    <x v="35"/>
    <x v="2"/>
    <x v="0"/>
    <n v="73"/>
    <n v="94.17"/>
    <n v="292"/>
    <n v="376.68"/>
    <x v="18"/>
    <x v="2"/>
    <x v="0"/>
  </r>
  <r>
    <d v="2021-03-25T00:00:00"/>
    <s v="P0024"/>
    <n v="14"/>
    <x v="1"/>
    <x v="1"/>
    <n v="0"/>
    <m/>
    <x v="0"/>
    <x v="0"/>
    <x v="0"/>
    <n v="144"/>
    <n v="156.96"/>
    <n v="2016"/>
    <n v="2197.44"/>
    <x v="11"/>
    <x v="2"/>
    <x v="0"/>
  </r>
  <r>
    <d v="2021-03-25T00:00:00"/>
    <s v="P0006"/>
    <n v="4"/>
    <x v="2"/>
    <x v="1"/>
    <n v="0"/>
    <m/>
    <x v="15"/>
    <x v="3"/>
    <x v="0"/>
    <n v="75"/>
    <n v="85.5"/>
    <n v="300"/>
    <n v="342"/>
    <x v="11"/>
    <x v="2"/>
    <x v="0"/>
  </r>
  <r>
    <d v="2021-03-25T00:00:00"/>
    <s v="P0029"/>
    <n v="8"/>
    <x v="2"/>
    <x v="1"/>
    <n v="0"/>
    <m/>
    <x v="19"/>
    <x v="1"/>
    <x v="0"/>
    <n v="47"/>
    <n v="53.11"/>
    <n v="376"/>
    <n v="424.88"/>
    <x v="11"/>
    <x v="2"/>
    <x v="0"/>
  </r>
  <r>
    <d v="2021-03-25T00:00:00"/>
    <s v="P0038"/>
    <n v="2"/>
    <x v="2"/>
    <x v="0"/>
    <n v="0"/>
    <m/>
    <x v="1"/>
    <x v="1"/>
    <x v="0"/>
    <n v="72"/>
    <n v="79.92"/>
    <n v="144"/>
    <n v="159.84"/>
    <x v="11"/>
    <x v="2"/>
    <x v="0"/>
  </r>
  <r>
    <d v="2021-03-26T00:00:00"/>
    <s v="P0001"/>
    <n v="4"/>
    <x v="2"/>
    <x v="1"/>
    <n v="0"/>
    <m/>
    <x v="16"/>
    <x v="3"/>
    <x v="0"/>
    <n v="98"/>
    <n v="103.88"/>
    <n v="392"/>
    <n v="415.52"/>
    <x v="12"/>
    <x v="2"/>
    <x v="0"/>
  </r>
  <r>
    <d v="2021-03-26T00:00:00"/>
    <s v="P0042"/>
    <n v="1"/>
    <x v="2"/>
    <x v="1"/>
    <n v="0"/>
    <m/>
    <x v="10"/>
    <x v="1"/>
    <x v="0"/>
    <n v="120"/>
    <n v="162"/>
    <n v="120"/>
    <n v="162"/>
    <x v="12"/>
    <x v="2"/>
    <x v="0"/>
  </r>
  <r>
    <d v="2021-03-26T00:00:00"/>
    <s v="P0010"/>
    <n v="9"/>
    <x v="2"/>
    <x v="0"/>
    <n v="0"/>
    <m/>
    <x v="20"/>
    <x v="2"/>
    <x v="0"/>
    <n v="148"/>
    <n v="164.28"/>
    <n v="1332"/>
    <n v="1478.52"/>
    <x v="12"/>
    <x v="2"/>
    <x v="0"/>
  </r>
  <r>
    <d v="2021-03-27T00:00:00"/>
    <s v="P0030"/>
    <n v="3"/>
    <x v="2"/>
    <x v="0"/>
    <n v="0"/>
    <m/>
    <x v="28"/>
    <x v="1"/>
    <x v="0"/>
    <n v="148"/>
    <n v="201.28"/>
    <n v="444"/>
    <n v="603.84"/>
    <x v="13"/>
    <x v="2"/>
    <x v="0"/>
  </r>
  <r>
    <d v="2021-03-28T00:00:00"/>
    <s v="P0007"/>
    <n v="8"/>
    <x v="1"/>
    <x v="1"/>
    <n v="0"/>
    <m/>
    <x v="36"/>
    <x v="3"/>
    <x v="0"/>
    <n v="43"/>
    <n v="47.730000000000004"/>
    <n v="344"/>
    <n v="381.84000000000003"/>
    <x v="14"/>
    <x v="2"/>
    <x v="0"/>
  </r>
  <r>
    <d v="2021-03-30T00:00:00"/>
    <s v="P0038"/>
    <n v="1"/>
    <x v="1"/>
    <x v="1"/>
    <n v="0"/>
    <m/>
    <x v="1"/>
    <x v="1"/>
    <x v="0"/>
    <n v="72"/>
    <n v="79.92"/>
    <n v="72"/>
    <n v="79.92"/>
    <x v="24"/>
    <x v="2"/>
    <x v="0"/>
  </r>
  <r>
    <d v="2021-03-31T00:00:00"/>
    <s v="P0042"/>
    <n v="3"/>
    <x v="2"/>
    <x v="1"/>
    <n v="0"/>
    <m/>
    <x v="10"/>
    <x v="1"/>
    <x v="0"/>
    <n v="120"/>
    <n v="162"/>
    <n v="360"/>
    <n v="486"/>
    <x v="25"/>
    <x v="2"/>
    <x v="0"/>
  </r>
  <r>
    <d v="2021-04-04T00:00:00"/>
    <s v="P0040"/>
    <n v="4"/>
    <x v="2"/>
    <x v="1"/>
    <n v="0"/>
    <m/>
    <x v="17"/>
    <x v="1"/>
    <x v="0"/>
    <n v="90"/>
    <n v="115.2"/>
    <n v="360"/>
    <n v="460.8"/>
    <x v="3"/>
    <x v="3"/>
    <x v="0"/>
  </r>
  <r>
    <d v="2021-04-04T00:00:00"/>
    <s v="P0009"/>
    <n v="9"/>
    <x v="1"/>
    <x v="1"/>
    <n v="0"/>
    <m/>
    <x v="37"/>
    <x v="3"/>
    <x v="0"/>
    <n v="6"/>
    <n v="7.8599999999999994"/>
    <n v="54"/>
    <n v="70.739999999999995"/>
    <x v="3"/>
    <x v="3"/>
    <x v="0"/>
  </r>
  <r>
    <d v="2021-04-05T00:00:00"/>
    <s v="P0031"/>
    <n v="15"/>
    <x v="1"/>
    <x v="0"/>
    <n v="0"/>
    <m/>
    <x v="5"/>
    <x v="1"/>
    <x v="0"/>
    <n v="93"/>
    <n v="104.16"/>
    <n v="1395"/>
    <n v="1562.3999999999999"/>
    <x v="15"/>
    <x v="3"/>
    <x v="0"/>
  </r>
  <r>
    <d v="2021-04-09T00:00:00"/>
    <s v="P0005"/>
    <n v="3"/>
    <x v="1"/>
    <x v="0"/>
    <n v="0"/>
    <m/>
    <x v="24"/>
    <x v="3"/>
    <x v="0"/>
    <n v="133"/>
    <n v="155.61000000000001"/>
    <n v="399"/>
    <n v="466.83000000000004"/>
    <x v="4"/>
    <x v="3"/>
    <x v="0"/>
  </r>
  <r>
    <d v="2021-04-10T00:00:00"/>
    <s v="P0022"/>
    <n v="14"/>
    <x v="2"/>
    <x v="0"/>
    <n v="0"/>
    <m/>
    <x v="22"/>
    <x v="0"/>
    <x v="0"/>
    <n v="121"/>
    <n v="141.57"/>
    <n v="1694"/>
    <n v="1981.98"/>
    <x v="26"/>
    <x v="3"/>
    <x v="0"/>
  </r>
  <r>
    <d v="2021-04-12T00:00:00"/>
    <s v="P0037"/>
    <n v="3"/>
    <x v="2"/>
    <x v="1"/>
    <n v="0"/>
    <m/>
    <x v="8"/>
    <x v="1"/>
    <x v="0"/>
    <n v="67"/>
    <n v="85.76"/>
    <n v="201"/>
    <n v="257.28000000000003"/>
    <x v="6"/>
    <x v="3"/>
    <x v="0"/>
  </r>
  <r>
    <d v="2021-04-12T00:00:00"/>
    <s v="P0029"/>
    <n v="4"/>
    <x v="2"/>
    <x v="0"/>
    <n v="0"/>
    <m/>
    <x v="19"/>
    <x v="1"/>
    <x v="0"/>
    <n v="47"/>
    <n v="53.11"/>
    <n v="188"/>
    <n v="212.44"/>
    <x v="6"/>
    <x v="3"/>
    <x v="0"/>
  </r>
  <r>
    <d v="2021-04-12T00:00:00"/>
    <s v="P0027"/>
    <n v="9"/>
    <x v="2"/>
    <x v="0"/>
    <n v="0"/>
    <m/>
    <x v="26"/>
    <x v="1"/>
    <x v="0"/>
    <n v="48"/>
    <n v="57.120000000000005"/>
    <n v="432"/>
    <n v="514.08000000000004"/>
    <x v="6"/>
    <x v="3"/>
    <x v="0"/>
  </r>
  <r>
    <d v="2021-04-12T00:00:00"/>
    <s v="P0033"/>
    <n v="13"/>
    <x v="2"/>
    <x v="1"/>
    <n v="0"/>
    <m/>
    <x v="38"/>
    <x v="1"/>
    <x v="0"/>
    <n v="95"/>
    <n v="119.7"/>
    <n v="1235"/>
    <n v="1556.1000000000001"/>
    <x v="6"/>
    <x v="3"/>
    <x v="0"/>
  </r>
  <r>
    <d v="2021-04-15T00:00:00"/>
    <s v="P0017"/>
    <n v="3"/>
    <x v="2"/>
    <x v="0"/>
    <n v="0"/>
    <m/>
    <x v="39"/>
    <x v="2"/>
    <x v="0"/>
    <n v="134"/>
    <n v="156.78"/>
    <n v="402"/>
    <n v="470.34000000000003"/>
    <x v="17"/>
    <x v="3"/>
    <x v="0"/>
  </r>
  <r>
    <d v="2021-04-16T00:00:00"/>
    <s v="P0018"/>
    <n v="15"/>
    <x v="2"/>
    <x v="1"/>
    <n v="0"/>
    <m/>
    <x v="30"/>
    <x v="2"/>
    <x v="0"/>
    <n v="37"/>
    <n v="49.21"/>
    <n v="555"/>
    <n v="738.15"/>
    <x v="23"/>
    <x v="3"/>
    <x v="0"/>
  </r>
  <r>
    <d v="2021-04-18T00:00:00"/>
    <s v="P0038"/>
    <n v="9"/>
    <x v="0"/>
    <x v="0"/>
    <n v="0"/>
    <m/>
    <x v="1"/>
    <x v="1"/>
    <x v="0"/>
    <n v="72"/>
    <n v="79.92"/>
    <n v="648"/>
    <n v="719.28"/>
    <x v="7"/>
    <x v="3"/>
    <x v="0"/>
  </r>
  <r>
    <d v="2021-04-18T00:00:00"/>
    <s v="P0019"/>
    <n v="13"/>
    <x v="2"/>
    <x v="1"/>
    <n v="0"/>
    <m/>
    <x v="40"/>
    <x v="2"/>
    <x v="0"/>
    <n v="150"/>
    <n v="210"/>
    <n v="1950"/>
    <n v="2730"/>
    <x v="7"/>
    <x v="3"/>
    <x v="0"/>
  </r>
  <r>
    <d v="2021-04-23T00:00:00"/>
    <s v="P0042"/>
    <n v="6"/>
    <x v="2"/>
    <x v="0"/>
    <n v="0"/>
    <m/>
    <x v="10"/>
    <x v="1"/>
    <x v="0"/>
    <n v="120"/>
    <n v="162"/>
    <n v="720"/>
    <n v="972"/>
    <x v="19"/>
    <x v="3"/>
    <x v="0"/>
  </r>
  <r>
    <d v="2021-04-23T00:00:00"/>
    <s v="P0028"/>
    <n v="10"/>
    <x v="2"/>
    <x v="0"/>
    <n v="0"/>
    <m/>
    <x v="33"/>
    <x v="1"/>
    <x v="0"/>
    <n v="37"/>
    <n v="41.81"/>
    <n v="370"/>
    <n v="418.1"/>
    <x v="19"/>
    <x v="3"/>
    <x v="0"/>
  </r>
  <r>
    <d v="2021-04-24T00:00:00"/>
    <s v="P0030"/>
    <n v="2"/>
    <x v="1"/>
    <x v="0"/>
    <n v="0"/>
    <m/>
    <x v="28"/>
    <x v="1"/>
    <x v="0"/>
    <n v="148"/>
    <n v="201.28"/>
    <n v="296"/>
    <n v="402.56"/>
    <x v="27"/>
    <x v="3"/>
    <x v="0"/>
  </r>
  <r>
    <d v="2021-04-26T00:00:00"/>
    <s v="P0037"/>
    <n v="3"/>
    <x v="2"/>
    <x v="0"/>
    <n v="0"/>
    <m/>
    <x v="8"/>
    <x v="1"/>
    <x v="0"/>
    <n v="67"/>
    <n v="85.76"/>
    <n v="201"/>
    <n v="257.28000000000003"/>
    <x v="12"/>
    <x v="3"/>
    <x v="0"/>
  </r>
  <r>
    <d v="2021-04-29T00:00:00"/>
    <s v="P0030"/>
    <n v="7"/>
    <x v="2"/>
    <x v="0"/>
    <n v="0"/>
    <m/>
    <x v="28"/>
    <x v="1"/>
    <x v="0"/>
    <n v="148"/>
    <n v="201.28"/>
    <n v="1036"/>
    <n v="1408.96"/>
    <x v="28"/>
    <x v="3"/>
    <x v="0"/>
  </r>
  <r>
    <d v="2021-04-30T00:00:00"/>
    <s v="P0029"/>
    <n v="1"/>
    <x v="2"/>
    <x v="0"/>
    <n v="0"/>
    <m/>
    <x v="19"/>
    <x v="1"/>
    <x v="0"/>
    <n v="47"/>
    <n v="53.11"/>
    <n v="47"/>
    <n v="53.11"/>
    <x v="24"/>
    <x v="3"/>
    <x v="0"/>
  </r>
  <r>
    <d v="2021-05-01T00:00:00"/>
    <s v="P0018"/>
    <n v="3"/>
    <x v="1"/>
    <x v="1"/>
    <n v="0"/>
    <m/>
    <x v="30"/>
    <x v="2"/>
    <x v="0"/>
    <n v="37"/>
    <n v="49.21"/>
    <n v="111"/>
    <n v="147.63"/>
    <x v="0"/>
    <x v="4"/>
    <x v="0"/>
  </r>
  <r>
    <d v="2021-05-01T00:00:00"/>
    <s v="P0042"/>
    <n v="1"/>
    <x v="1"/>
    <x v="1"/>
    <n v="0"/>
    <m/>
    <x v="10"/>
    <x v="1"/>
    <x v="0"/>
    <n v="120"/>
    <n v="162"/>
    <n v="120"/>
    <n v="162"/>
    <x v="0"/>
    <x v="4"/>
    <x v="0"/>
  </r>
  <r>
    <d v="2021-05-03T00:00:00"/>
    <s v="P0034"/>
    <n v="3"/>
    <x v="1"/>
    <x v="0"/>
    <n v="0"/>
    <m/>
    <x v="13"/>
    <x v="1"/>
    <x v="0"/>
    <n v="55"/>
    <n v="58.3"/>
    <n v="165"/>
    <n v="174.89999999999998"/>
    <x v="2"/>
    <x v="4"/>
    <x v="0"/>
  </r>
  <r>
    <d v="2021-05-04T00:00:00"/>
    <s v="P0015"/>
    <n v="13"/>
    <x v="1"/>
    <x v="0"/>
    <n v="0"/>
    <m/>
    <x v="27"/>
    <x v="2"/>
    <x v="0"/>
    <n v="12"/>
    <n v="15.719999999999999"/>
    <n v="156"/>
    <n v="204.35999999999999"/>
    <x v="3"/>
    <x v="4"/>
    <x v="0"/>
  </r>
  <r>
    <d v="2021-05-04T00:00:00"/>
    <s v="P0014"/>
    <n v="4"/>
    <x v="2"/>
    <x v="1"/>
    <n v="0"/>
    <m/>
    <x v="9"/>
    <x v="2"/>
    <x v="0"/>
    <n v="112"/>
    <n v="146.72"/>
    <n v="448"/>
    <n v="586.88"/>
    <x v="3"/>
    <x v="4"/>
    <x v="0"/>
  </r>
  <r>
    <d v="2021-05-05T00:00:00"/>
    <s v="P0009"/>
    <n v="13"/>
    <x v="2"/>
    <x v="1"/>
    <n v="0"/>
    <m/>
    <x v="37"/>
    <x v="3"/>
    <x v="0"/>
    <n v="6"/>
    <n v="7.8599999999999994"/>
    <n v="78"/>
    <n v="102.17999999999999"/>
    <x v="15"/>
    <x v="4"/>
    <x v="0"/>
  </r>
  <r>
    <d v="2021-05-06T00:00:00"/>
    <s v="P0008"/>
    <n v="15"/>
    <x v="2"/>
    <x v="0"/>
    <n v="0"/>
    <m/>
    <x v="25"/>
    <x v="3"/>
    <x v="0"/>
    <n v="83"/>
    <n v="94.62"/>
    <n v="1245"/>
    <n v="1419.3000000000002"/>
    <x v="16"/>
    <x v="4"/>
    <x v="0"/>
  </r>
  <r>
    <d v="2021-05-06T00:00:00"/>
    <s v="P0009"/>
    <n v="6"/>
    <x v="1"/>
    <x v="0"/>
    <n v="0"/>
    <m/>
    <x v="37"/>
    <x v="3"/>
    <x v="0"/>
    <n v="6"/>
    <n v="7.8599999999999994"/>
    <n v="36"/>
    <n v="47.16"/>
    <x v="16"/>
    <x v="4"/>
    <x v="0"/>
  </r>
  <r>
    <d v="2021-05-07T00:00:00"/>
    <s v="P0018"/>
    <n v="1"/>
    <x v="2"/>
    <x v="1"/>
    <n v="0"/>
    <m/>
    <x v="30"/>
    <x v="2"/>
    <x v="0"/>
    <n v="37"/>
    <n v="49.21"/>
    <n v="37"/>
    <n v="49.21"/>
    <x v="20"/>
    <x v="4"/>
    <x v="0"/>
  </r>
  <r>
    <d v="2021-05-09T00:00:00"/>
    <s v="P0016"/>
    <n v="6"/>
    <x v="1"/>
    <x v="0"/>
    <n v="0"/>
    <m/>
    <x v="21"/>
    <x v="2"/>
    <x v="0"/>
    <n v="13"/>
    <n v="16.64"/>
    <n v="78"/>
    <n v="99.84"/>
    <x v="4"/>
    <x v="4"/>
    <x v="0"/>
  </r>
  <r>
    <d v="2021-05-09T00:00:00"/>
    <s v="P0028"/>
    <n v="8"/>
    <x v="2"/>
    <x v="1"/>
    <n v="0"/>
    <m/>
    <x v="33"/>
    <x v="1"/>
    <x v="0"/>
    <n v="37"/>
    <n v="41.81"/>
    <n v="296"/>
    <n v="334.48"/>
    <x v="4"/>
    <x v="4"/>
    <x v="0"/>
  </r>
  <r>
    <d v="2021-05-12T00:00:00"/>
    <s v="P0016"/>
    <n v="3"/>
    <x v="2"/>
    <x v="0"/>
    <n v="0"/>
    <m/>
    <x v="21"/>
    <x v="2"/>
    <x v="0"/>
    <n v="13"/>
    <n v="16.64"/>
    <n v="39"/>
    <n v="49.92"/>
    <x v="6"/>
    <x v="4"/>
    <x v="0"/>
  </r>
  <r>
    <d v="2021-05-12T00:00:00"/>
    <s v="P0035"/>
    <n v="15"/>
    <x v="2"/>
    <x v="0"/>
    <n v="0"/>
    <m/>
    <x v="4"/>
    <x v="1"/>
    <x v="0"/>
    <n v="5"/>
    <n v="6.7"/>
    <n v="75"/>
    <n v="100.5"/>
    <x v="6"/>
    <x v="4"/>
    <x v="0"/>
  </r>
  <r>
    <d v="2021-05-13T00:00:00"/>
    <s v="P0029"/>
    <n v="4"/>
    <x v="2"/>
    <x v="0"/>
    <n v="0"/>
    <m/>
    <x v="19"/>
    <x v="1"/>
    <x v="0"/>
    <n v="47"/>
    <n v="53.11"/>
    <n v="188"/>
    <n v="212.44"/>
    <x v="22"/>
    <x v="4"/>
    <x v="0"/>
  </r>
  <r>
    <d v="2021-05-20T00:00:00"/>
    <s v="P0042"/>
    <n v="2"/>
    <x v="1"/>
    <x v="1"/>
    <n v="0"/>
    <m/>
    <x v="10"/>
    <x v="1"/>
    <x v="0"/>
    <n v="120"/>
    <n v="162"/>
    <n v="240"/>
    <n v="324"/>
    <x v="9"/>
    <x v="4"/>
    <x v="0"/>
  </r>
  <r>
    <d v="2021-05-23T00:00:00"/>
    <s v="P0040"/>
    <n v="11"/>
    <x v="2"/>
    <x v="0"/>
    <n v="0"/>
    <m/>
    <x v="17"/>
    <x v="1"/>
    <x v="0"/>
    <n v="90"/>
    <n v="115.2"/>
    <n v="990"/>
    <n v="1267.2"/>
    <x v="19"/>
    <x v="4"/>
    <x v="0"/>
  </r>
  <r>
    <d v="2021-05-30T00:00:00"/>
    <s v="P0023"/>
    <n v="13"/>
    <x v="1"/>
    <x v="0"/>
    <n v="0"/>
    <m/>
    <x v="12"/>
    <x v="0"/>
    <x v="0"/>
    <n v="141"/>
    <n v="149.46"/>
    <n v="1833"/>
    <n v="1942.98"/>
    <x v="24"/>
    <x v="4"/>
    <x v="0"/>
  </r>
  <r>
    <d v="2021-05-30T00:00:00"/>
    <s v="P0013"/>
    <n v="6"/>
    <x v="1"/>
    <x v="1"/>
    <n v="0"/>
    <m/>
    <x v="2"/>
    <x v="2"/>
    <x v="0"/>
    <n v="112"/>
    <n v="122.08"/>
    <n v="672"/>
    <n v="732.48"/>
    <x v="24"/>
    <x v="4"/>
    <x v="0"/>
  </r>
  <r>
    <d v="2021-06-03T00:00:00"/>
    <s v="P0021"/>
    <n v="10"/>
    <x v="2"/>
    <x v="1"/>
    <n v="0"/>
    <m/>
    <x v="32"/>
    <x v="0"/>
    <x v="0"/>
    <n v="126"/>
    <n v="162.54"/>
    <n v="1260"/>
    <n v="1625.3999999999999"/>
    <x v="2"/>
    <x v="5"/>
    <x v="0"/>
  </r>
  <r>
    <d v="2021-06-04T00:00:00"/>
    <s v="P0020"/>
    <n v="8"/>
    <x v="0"/>
    <x v="0"/>
    <n v="0"/>
    <m/>
    <x v="14"/>
    <x v="0"/>
    <x v="0"/>
    <n v="61"/>
    <n v="76.25"/>
    <n v="488"/>
    <n v="610"/>
    <x v="3"/>
    <x v="5"/>
    <x v="0"/>
  </r>
  <r>
    <d v="2021-06-04T00:00:00"/>
    <s v="P0020"/>
    <n v="12"/>
    <x v="1"/>
    <x v="1"/>
    <n v="0"/>
    <m/>
    <x v="14"/>
    <x v="0"/>
    <x v="0"/>
    <n v="61"/>
    <n v="76.25"/>
    <n v="732"/>
    <n v="915"/>
    <x v="3"/>
    <x v="5"/>
    <x v="0"/>
  </r>
  <r>
    <d v="2021-06-05T00:00:00"/>
    <s v="P0022"/>
    <n v="15"/>
    <x v="0"/>
    <x v="0"/>
    <n v="0"/>
    <m/>
    <x v="22"/>
    <x v="0"/>
    <x v="0"/>
    <n v="121"/>
    <n v="141.57"/>
    <n v="1815"/>
    <n v="2123.5499999999997"/>
    <x v="15"/>
    <x v="5"/>
    <x v="0"/>
  </r>
  <r>
    <d v="2021-06-05T00:00:00"/>
    <s v="P0035"/>
    <n v="10"/>
    <x v="2"/>
    <x v="0"/>
    <n v="0"/>
    <m/>
    <x v="4"/>
    <x v="1"/>
    <x v="0"/>
    <n v="5"/>
    <n v="6.7"/>
    <n v="50"/>
    <n v="67"/>
    <x v="15"/>
    <x v="5"/>
    <x v="0"/>
  </r>
  <r>
    <d v="2021-06-06T00:00:00"/>
    <s v="P0033"/>
    <n v="6"/>
    <x v="2"/>
    <x v="0"/>
    <n v="0"/>
    <m/>
    <x v="38"/>
    <x v="1"/>
    <x v="0"/>
    <n v="95"/>
    <n v="119.7"/>
    <n v="570"/>
    <n v="718.2"/>
    <x v="16"/>
    <x v="5"/>
    <x v="0"/>
  </r>
  <r>
    <d v="2021-06-08T00:00:00"/>
    <s v="P0028"/>
    <n v="11"/>
    <x v="2"/>
    <x v="0"/>
    <n v="0"/>
    <m/>
    <x v="33"/>
    <x v="1"/>
    <x v="0"/>
    <n v="37"/>
    <n v="41.81"/>
    <n v="407"/>
    <n v="459.91"/>
    <x v="21"/>
    <x v="5"/>
    <x v="0"/>
  </r>
  <r>
    <d v="2021-06-08T00:00:00"/>
    <s v="P0004"/>
    <n v="11"/>
    <x v="0"/>
    <x v="1"/>
    <n v="0"/>
    <m/>
    <x v="3"/>
    <x v="3"/>
    <x v="0"/>
    <n v="44"/>
    <n v="48.84"/>
    <n v="484"/>
    <n v="537.24"/>
    <x v="21"/>
    <x v="5"/>
    <x v="0"/>
  </r>
  <r>
    <d v="2021-06-09T00:00:00"/>
    <s v="P0001"/>
    <n v="7"/>
    <x v="2"/>
    <x v="0"/>
    <n v="0"/>
    <m/>
    <x v="16"/>
    <x v="3"/>
    <x v="0"/>
    <n v="98"/>
    <n v="103.88"/>
    <n v="686"/>
    <n v="727.16"/>
    <x v="4"/>
    <x v="5"/>
    <x v="0"/>
  </r>
  <r>
    <d v="2021-06-11T00:00:00"/>
    <s v="P0032"/>
    <n v="12"/>
    <x v="0"/>
    <x v="1"/>
    <n v="0"/>
    <m/>
    <x v="18"/>
    <x v="1"/>
    <x v="0"/>
    <n v="89"/>
    <n v="117.48"/>
    <n v="1068"/>
    <n v="1409.76"/>
    <x v="5"/>
    <x v="5"/>
    <x v="0"/>
  </r>
  <r>
    <d v="2021-06-12T00:00:00"/>
    <s v="P0041"/>
    <n v="6"/>
    <x v="2"/>
    <x v="0"/>
    <n v="0"/>
    <m/>
    <x v="41"/>
    <x v="1"/>
    <x v="0"/>
    <n v="138"/>
    <n v="173.88"/>
    <n v="828"/>
    <n v="1043.28"/>
    <x v="6"/>
    <x v="5"/>
    <x v="0"/>
  </r>
  <r>
    <d v="2021-06-14T00:00:00"/>
    <s v="P0025"/>
    <n v="10"/>
    <x v="1"/>
    <x v="1"/>
    <n v="0"/>
    <m/>
    <x v="7"/>
    <x v="1"/>
    <x v="0"/>
    <n v="7"/>
    <n v="8.33"/>
    <n v="70"/>
    <n v="83.3"/>
    <x v="29"/>
    <x v="5"/>
    <x v="0"/>
  </r>
  <r>
    <d v="2021-06-16T00:00:00"/>
    <s v="P0019"/>
    <n v="5"/>
    <x v="0"/>
    <x v="1"/>
    <n v="0"/>
    <m/>
    <x v="40"/>
    <x v="2"/>
    <x v="0"/>
    <n v="150"/>
    <n v="210"/>
    <n v="750"/>
    <n v="1050"/>
    <x v="23"/>
    <x v="5"/>
    <x v="0"/>
  </r>
  <r>
    <d v="2021-06-16T00:00:00"/>
    <s v="P0015"/>
    <n v="12"/>
    <x v="1"/>
    <x v="1"/>
    <n v="0"/>
    <m/>
    <x v="27"/>
    <x v="2"/>
    <x v="0"/>
    <n v="12"/>
    <n v="15.719999999999999"/>
    <n v="144"/>
    <n v="188.64"/>
    <x v="23"/>
    <x v="5"/>
    <x v="0"/>
  </r>
  <r>
    <d v="2021-06-16T00:00:00"/>
    <s v="P0039"/>
    <n v="11"/>
    <x v="2"/>
    <x v="1"/>
    <n v="0"/>
    <m/>
    <x v="34"/>
    <x v="1"/>
    <x v="0"/>
    <n v="37"/>
    <n v="42.55"/>
    <n v="407"/>
    <n v="468.04999999999995"/>
    <x v="23"/>
    <x v="5"/>
    <x v="0"/>
  </r>
  <r>
    <d v="2021-06-18T00:00:00"/>
    <s v="P0025"/>
    <n v="13"/>
    <x v="2"/>
    <x v="1"/>
    <n v="0"/>
    <m/>
    <x v="7"/>
    <x v="1"/>
    <x v="0"/>
    <n v="7"/>
    <n v="8.33"/>
    <n v="91"/>
    <n v="108.29"/>
    <x v="7"/>
    <x v="5"/>
    <x v="0"/>
  </r>
  <r>
    <d v="2021-06-19T00:00:00"/>
    <s v="P0041"/>
    <n v="5"/>
    <x v="2"/>
    <x v="0"/>
    <n v="0"/>
    <m/>
    <x v="41"/>
    <x v="1"/>
    <x v="0"/>
    <n v="138"/>
    <n v="173.88"/>
    <n v="690"/>
    <n v="869.4"/>
    <x v="8"/>
    <x v="5"/>
    <x v="0"/>
  </r>
  <r>
    <d v="2021-06-20T00:00:00"/>
    <s v="P0016"/>
    <n v="1"/>
    <x v="0"/>
    <x v="1"/>
    <n v="0"/>
    <m/>
    <x v="21"/>
    <x v="2"/>
    <x v="0"/>
    <n v="13"/>
    <n v="16.64"/>
    <n v="13"/>
    <n v="16.64"/>
    <x v="9"/>
    <x v="5"/>
    <x v="0"/>
  </r>
  <r>
    <d v="2021-06-23T00:00:00"/>
    <s v="P0016"/>
    <n v="4"/>
    <x v="2"/>
    <x v="0"/>
    <n v="0"/>
    <m/>
    <x v="21"/>
    <x v="2"/>
    <x v="0"/>
    <n v="13"/>
    <n v="16.64"/>
    <n v="52"/>
    <n v="66.56"/>
    <x v="19"/>
    <x v="5"/>
    <x v="0"/>
  </r>
  <r>
    <d v="2021-06-24T00:00:00"/>
    <s v="P0011"/>
    <n v="13"/>
    <x v="2"/>
    <x v="0"/>
    <n v="0"/>
    <m/>
    <x v="31"/>
    <x v="2"/>
    <x v="0"/>
    <n v="44"/>
    <n v="48.4"/>
    <n v="572"/>
    <n v="629.19999999999993"/>
    <x v="27"/>
    <x v="5"/>
    <x v="0"/>
  </r>
  <r>
    <d v="2021-06-26T00:00:00"/>
    <s v="P0009"/>
    <n v="7"/>
    <x v="1"/>
    <x v="0"/>
    <n v="0"/>
    <m/>
    <x v="37"/>
    <x v="3"/>
    <x v="0"/>
    <n v="6"/>
    <n v="7.8599999999999994"/>
    <n v="42"/>
    <n v="55.019999999999996"/>
    <x v="12"/>
    <x v="5"/>
    <x v="0"/>
  </r>
  <r>
    <d v="2021-06-27T00:00:00"/>
    <s v="P0005"/>
    <n v="11"/>
    <x v="2"/>
    <x v="1"/>
    <n v="0"/>
    <m/>
    <x v="24"/>
    <x v="3"/>
    <x v="0"/>
    <n v="133"/>
    <n v="155.61000000000001"/>
    <n v="1463"/>
    <n v="1711.71"/>
    <x v="13"/>
    <x v="5"/>
    <x v="0"/>
  </r>
  <r>
    <d v="2021-06-28T00:00:00"/>
    <s v="P0021"/>
    <n v="2"/>
    <x v="1"/>
    <x v="1"/>
    <n v="0"/>
    <m/>
    <x v="32"/>
    <x v="0"/>
    <x v="0"/>
    <n v="126"/>
    <n v="162.54"/>
    <n v="252"/>
    <n v="325.08"/>
    <x v="14"/>
    <x v="5"/>
    <x v="0"/>
  </r>
  <r>
    <d v="2021-06-28T00:00:00"/>
    <s v="P0035"/>
    <n v="7"/>
    <x v="1"/>
    <x v="0"/>
    <n v="0"/>
    <m/>
    <x v="4"/>
    <x v="1"/>
    <x v="0"/>
    <n v="5"/>
    <n v="6.7"/>
    <n v="35"/>
    <n v="46.9"/>
    <x v="14"/>
    <x v="5"/>
    <x v="0"/>
  </r>
  <r>
    <d v="2021-06-29T00:00:00"/>
    <s v="P0014"/>
    <n v="4"/>
    <x v="2"/>
    <x v="0"/>
    <n v="0"/>
    <m/>
    <x v="9"/>
    <x v="2"/>
    <x v="0"/>
    <n v="112"/>
    <n v="146.72"/>
    <n v="448"/>
    <n v="586.88"/>
    <x v="28"/>
    <x v="5"/>
    <x v="0"/>
  </r>
  <r>
    <d v="2021-07-01T00:00:00"/>
    <s v="P0005"/>
    <n v="11"/>
    <x v="2"/>
    <x v="1"/>
    <n v="0"/>
    <m/>
    <x v="24"/>
    <x v="3"/>
    <x v="0"/>
    <n v="133"/>
    <n v="155.61000000000001"/>
    <n v="1463"/>
    <n v="1711.71"/>
    <x v="0"/>
    <x v="6"/>
    <x v="0"/>
  </r>
  <r>
    <d v="2021-07-02T00:00:00"/>
    <s v="P0010"/>
    <n v="11"/>
    <x v="2"/>
    <x v="1"/>
    <n v="0"/>
    <m/>
    <x v="20"/>
    <x v="2"/>
    <x v="0"/>
    <n v="148"/>
    <n v="164.28"/>
    <n v="1628"/>
    <n v="1807.08"/>
    <x v="1"/>
    <x v="6"/>
    <x v="0"/>
  </r>
  <r>
    <d v="2021-07-03T00:00:00"/>
    <s v="P0033"/>
    <n v="9"/>
    <x v="1"/>
    <x v="1"/>
    <n v="0"/>
    <m/>
    <x v="38"/>
    <x v="1"/>
    <x v="0"/>
    <n v="95"/>
    <n v="119.7"/>
    <n v="855"/>
    <n v="1077.3"/>
    <x v="2"/>
    <x v="6"/>
    <x v="0"/>
  </r>
  <r>
    <d v="2021-07-03T00:00:00"/>
    <s v="P0003"/>
    <n v="8"/>
    <x v="1"/>
    <x v="1"/>
    <n v="0"/>
    <m/>
    <x v="6"/>
    <x v="3"/>
    <x v="0"/>
    <n v="71"/>
    <n v="80.94"/>
    <n v="568"/>
    <n v="647.52"/>
    <x v="2"/>
    <x v="6"/>
    <x v="0"/>
  </r>
  <r>
    <d v="2021-07-05T00:00:00"/>
    <s v="P0002"/>
    <n v="8"/>
    <x v="2"/>
    <x v="0"/>
    <n v="0"/>
    <m/>
    <x v="29"/>
    <x v="3"/>
    <x v="0"/>
    <n v="105"/>
    <n v="142.80000000000001"/>
    <n v="840"/>
    <n v="1142.4000000000001"/>
    <x v="15"/>
    <x v="6"/>
    <x v="0"/>
  </r>
  <r>
    <d v="2021-07-06T00:00:00"/>
    <s v="P0041"/>
    <n v="15"/>
    <x v="2"/>
    <x v="1"/>
    <n v="0"/>
    <m/>
    <x v="41"/>
    <x v="1"/>
    <x v="0"/>
    <n v="138"/>
    <n v="173.88"/>
    <n v="2070"/>
    <n v="2608.1999999999998"/>
    <x v="16"/>
    <x v="6"/>
    <x v="0"/>
  </r>
  <r>
    <d v="2021-07-08T00:00:00"/>
    <s v="P0004"/>
    <n v="10"/>
    <x v="2"/>
    <x v="0"/>
    <n v="0"/>
    <m/>
    <x v="3"/>
    <x v="3"/>
    <x v="0"/>
    <n v="44"/>
    <n v="48.84"/>
    <n v="440"/>
    <n v="488.40000000000003"/>
    <x v="21"/>
    <x v="6"/>
    <x v="0"/>
  </r>
  <r>
    <d v="2021-07-10T00:00:00"/>
    <s v="P0034"/>
    <n v="6"/>
    <x v="0"/>
    <x v="1"/>
    <n v="0"/>
    <m/>
    <x v="13"/>
    <x v="1"/>
    <x v="0"/>
    <n v="55"/>
    <n v="58.3"/>
    <n v="330"/>
    <n v="349.79999999999995"/>
    <x v="26"/>
    <x v="6"/>
    <x v="0"/>
  </r>
  <r>
    <d v="2021-07-11T00:00:00"/>
    <s v="P0009"/>
    <n v="4"/>
    <x v="0"/>
    <x v="0"/>
    <n v="0"/>
    <m/>
    <x v="37"/>
    <x v="3"/>
    <x v="0"/>
    <n v="6"/>
    <n v="7.8599999999999994"/>
    <n v="24"/>
    <n v="31.439999999999998"/>
    <x v="5"/>
    <x v="6"/>
    <x v="0"/>
  </r>
  <r>
    <d v="2021-07-13T00:00:00"/>
    <s v="P0019"/>
    <n v="1"/>
    <x v="2"/>
    <x v="1"/>
    <n v="0"/>
    <m/>
    <x v="40"/>
    <x v="2"/>
    <x v="0"/>
    <n v="150"/>
    <n v="210"/>
    <n v="150"/>
    <n v="210"/>
    <x v="22"/>
    <x v="6"/>
    <x v="0"/>
  </r>
  <r>
    <d v="2021-07-16T00:00:00"/>
    <s v="P0023"/>
    <n v="8"/>
    <x v="0"/>
    <x v="1"/>
    <n v="0"/>
    <m/>
    <x v="12"/>
    <x v="0"/>
    <x v="0"/>
    <n v="141"/>
    <n v="149.46"/>
    <n v="1128"/>
    <n v="1195.68"/>
    <x v="23"/>
    <x v="6"/>
    <x v="0"/>
  </r>
  <r>
    <d v="2021-07-18T00:00:00"/>
    <s v="P0027"/>
    <n v="14"/>
    <x v="1"/>
    <x v="0"/>
    <n v="0"/>
    <m/>
    <x v="26"/>
    <x v="1"/>
    <x v="0"/>
    <n v="48"/>
    <n v="57.120000000000005"/>
    <n v="672"/>
    <n v="799.68000000000006"/>
    <x v="7"/>
    <x v="6"/>
    <x v="0"/>
  </r>
  <r>
    <d v="2021-07-20T00:00:00"/>
    <s v="P0038"/>
    <n v="11"/>
    <x v="1"/>
    <x v="0"/>
    <n v="0"/>
    <m/>
    <x v="1"/>
    <x v="1"/>
    <x v="0"/>
    <n v="72"/>
    <n v="79.92"/>
    <n v="792"/>
    <n v="879.12"/>
    <x v="9"/>
    <x v="6"/>
    <x v="0"/>
  </r>
  <r>
    <d v="2021-07-20T00:00:00"/>
    <s v="P0043"/>
    <n v="5"/>
    <x v="2"/>
    <x v="0"/>
    <n v="0"/>
    <m/>
    <x v="23"/>
    <x v="1"/>
    <x v="0"/>
    <n v="67"/>
    <n v="83.08"/>
    <n v="335"/>
    <n v="415.4"/>
    <x v="9"/>
    <x v="6"/>
    <x v="0"/>
  </r>
  <r>
    <d v="2021-07-21T00:00:00"/>
    <s v="P0029"/>
    <n v="15"/>
    <x v="2"/>
    <x v="0"/>
    <n v="0"/>
    <m/>
    <x v="19"/>
    <x v="1"/>
    <x v="0"/>
    <n v="47"/>
    <n v="53.11"/>
    <n v="705"/>
    <n v="796.65"/>
    <x v="10"/>
    <x v="6"/>
    <x v="0"/>
  </r>
  <r>
    <d v="2021-07-22T00:00:00"/>
    <s v="P0026"/>
    <n v="3"/>
    <x v="0"/>
    <x v="1"/>
    <n v="0"/>
    <m/>
    <x v="42"/>
    <x v="1"/>
    <x v="0"/>
    <n v="18"/>
    <n v="24.66"/>
    <n v="54"/>
    <n v="73.98"/>
    <x v="18"/>
    <x v="6"/>
    <x v="0"/>
  </r>
  <r>
    <d v="2021-07-22T00:00:00"/>
    <s v="P0024"/>
    <n v="14"/>
    <x v="1"/>
    <x v="1"/>
    <n v="0"/>
    <m/>
    <x v="0"/>
    <x v="0"/>
    <x v="0"/>
    <n v="144"/>
    <n v="156.96"/>
    <n v="2016"/>
    <n v="2197.44"/>
    <x v="18"/>
    <x v="6"/>
    <x v="0"/>
  </r>
  <r>
    <d v="2021-07-23T00:00:00"/>
    <s v="P0036"/>
    <n v="7"/>
    <x v="0"/>
    <x v="0"/>
    <n v="0"/>
    <m/>
    <x v="43"/>
    <x v="1"/>
    <x v="0"/>
    <n v="90"/>
    <n v="96.3"/>
    <n v="630"/>
    <n v="674.1"/>
    <x v="19"/>
    <x v="6"/>
    <x v="0"/>
  </r>
  <r>
    <d v="2021-07-23T00:00:00"/>
    <s v="P0037"/>
    <n v="8"/>
    <x v="2"/>
    <x v="0"/>
    <n v="0"/>
    <m/>
    <x v="8"/>
    <x v="1"/>
    <x v="0"/>
    <n v="67"/>
    <n v="85.76"/>
    <n v="536"/>
    <n v="686.08"/>
    <x v="19"/>
    <x v="6"/>
    <x v="0"/>
  </r>
  <r>
    <d v="2021-07-24T00:00:00"/>
    <s v="P0009"/>
    <n v="4"/>
    <x v="1"/>
    <x v="1"/>
    <n v="0"/>
    <m/>
    <x v="37"/>
    <x v="3"/>
    <x v="0"/>
    <n v="6"/>
    <n v="7.8599999999999994"/>
    <n v="24"/>
    <n v="31.439999999999998"/>
    <x v="27"/>
    <x v="6"/>
    <x v="0"/>
  </r>
  <r>
    <d v="2021-07-29T00:00:00"/>
    <s v="P0044"/>
    <n v="15"/>
    <x v="1"/>
    <x v="1"/>
    <n v="0"/>
    <m/>
    <x v="11"/>
    <x v="1"/>
    <x v="0"/>
    <n v="76"/>
    <n v="82.08"/>
    <n v="1140"/>
    <n v="1231.2"/>
    <x v="28"/>
    <x v="6"/>
    <x v="0"/>
  </r>
  <r>
    <d v="2021-08-01T00:00:00"/>
    <s v="P0001"/>
    <n v="11"/>
    <x v="2"/>
    <x v="1"/>
    <n v="0"/>
    <m/>
    <x v="16"/>
    <x v="3"/>
    <x v="0"/>
    <n v="98"/>
    <n v="103.88"/>
    <n v="1078"/>
    <n v="1142.6799999999998"/>
    <x v="0"/>
    <x v="7"/>
    <x v="0"/>
  </r>
  <r>
    <d v="2021-08-02T00:00:00"/>
    <s v="P0023"/>
    <n v="3"/>
    <x v="2"/>
    <x v="0"/>
    <n v="0"/>
    <m/>
    <x v="12"/>
    <x v="0"/>
    <x v="0"/>
    <n v="141"/>
    <n v="149.46"/>
    <n v="423"/>
    <n v="448.38"/>
    <x v="1"/>
    <x v="7"/>
    <x v="0"/>
  </r>
  <r>
    <d v="2021-08-03T00:00:00"/>
    <s v="P0022"/>
    <n v="13"/>
    <x v="1"/>
    <x v="0"/>
    <n v="0"/>
    <m/>
    <x v="22"/>
    <x v="0"/>
    <x v="0"/>
    <n v="121"/>
    <n v="141.57"/>
    <n v="1573"/>
    <n v="1840.4099999999999"/>
    <x v="2"/>
    <x v="7"/>
    <x v="0"/>
  </r>
  <r>
    <d v="2021-08-03T00:00:00"/>
    <s v="P0034"/>
    <n v="12"/>
    <x v="1"/>
    <x v="0"/>
    <n v="0"/>
    <m/>
    <x v="13"/>
    <x v="1"/>
    <x v="0"/>
    <n v="55"/>
    <n v="58.3"/>
    <n v="660"/>
    <n v="699.59999999999991"/>
    <x v="2"/>
    <x v="7"/>
    <x v="0"/>
  </r>
  <r>
    <d v="2021-08-05T00:00:00"/>
    <s v="P0028"/>
    <n v="14"/>
    <x v="2"/>
    <x v="1"/>
    <n v="0"/>
    <m/>
    <x v="33"/>
    <x v="1"/>
    <x v="0"/>
    <n v="37"/>
    <n v="41.81"/>
    <n v="518"/>
    <n v="585.34"/>
    <x v="15"/>
    <x v="7"/>
    <x v="0"/>
  </r>
  <r>
    <d v="2021-08-06T00:00:00"/>
    <s v="P0037"/>
    <n v="1"/>
    <x v="0"/>
    <x v="1"/>
    <n v="0"/>
    <m/>
    <x v="8"/>
    <x v="1"/>
    <x v="0"/>
    <n v="67"/>
    <n v="85.76"/>
    <n v="67"/>
    <n v="85.76"/>
    <x v="16"/>
    <x v="7"/>
    <x v="0"/>
  </r>
  <r>
    <d v="2021-08-10T00:00:00"/>
    <s v="P0005"/>
    <n v="4"/>
    <x v="0"/>
    <x v="1"/>
    <n v="0"/>
    <m/>
    <x v="24"/>
    <x v="3"/>
    <x v="0"/>
    <n v="133"/>
    <n v="155.61000000000001"/>
    <n v="532"/>
    <n v="622.44000000000005"/>
    <x v="26"/>
    <x v="7"/>
    <x v="0"/>
  </r>
  <r>
    <d v="2021-08-10T00:00:00"/>
    <s v="P0044"/>
    <n v="10"/>
    <x v="1"/>
    <x v="1"/>
    <n v="0"/>
    <m/>
    <x v="11"/>
    <x v="1"/>
    <x v="0"/>
    <n v="76"/>
    <n v="82.08"/>
    <n v="760"/>
    <n v="820.8"/>
    <x v="26"/>
    <x v="7"/>
    <x v="0"/>
  </r>
  <r>
    <d v="2021-08-10T00:00:00"/>
    <s v="P0006"/>
    <n v="6"/>
    <x v="2"/>
    <x v="1"/>
    <n v="0"/>
    <m/>
    <x v="15"/>
    <x v="3"/>
    <x v="0"/>
    <n v="75"/>
    <n v="85.5"/>
    <n v="450"/>
    <n v="513"/>
    <x v="26"/>
    <x v="7"/>
    <x v="0"/>
  </r>
  <r>
    <d v="2021-08-11T00:00:00"/>
    <s v="P0023"/>
    <n v="4"/>
    <x v="2"/>
    <x v="0"/>
    <n v="0"/>
    <m/>
    <x v="12"/>
    <x v="0"/>
    <x v="0"/>
    <n v="141"/>
    <n v="149.46"/>
    <n v="564"/>
    <n v="597.84"/>
    <x v="5"/>
    <x v="7"/>
    <x v="0"/>
  </r>
  <r>
    <d v="2021-08-13T00:00:00"/>
    <s v="P0011"/>
    <n v="13"/>
    <x v="2"/>
    <x v="0"/>
    <n v="0"/>
    <m/>
    <x v="31"/>
    <x v="2"/>
    <x v="0"/>
    <n v="44"/>
    <n v="48.4"/>
    <n v="572"/>
    <n v="629.19999999999993"/>
    <x v="22"/>
    <x v="7"/>
    <x v="0"/>
  </r>
  <r>
    <d v="2021-08-13T00:00:00"/>
    <s v="P0027"/>
    <n v="9"/>
    <x v="2"/>
    <x v="0"/>
    <n v="0"/>
    <m/>
    <x v="26"/>
    <x v="1"/>
    <x v="0"/>
    <n v="48"/>
    <n v="57.120000000000005"/>
    <n v="432"/>
    <n v="514.08000000000004"/>
    <x v="22"/>
    <x v="7"/>
    <x v="0"/>
  </r>
  <r>
    <d v="2021-08-16T00:00:00"/>
    <s v="P0003"/>
    <n v="3"/>
    <x v="1"/>
    <x v="0"/>
    <n v="0"/>
    <m/>
    <x v="6"/>
    <x v="3"/>
    <x v="0"/>
    <n v="71"/>
    <n v="80.94"/>
    <n v="213"/>
    <n v="242.82"/>
    <x v="23"/>
    <x v="7"/>
    <x v="0"/>
  </r>
  <r>
    <d v="2021-08-18T00:00:00"/>
    <s v="P0025"/>
    <n v="6"/>
    <x v="2"/>
    <x v="0"/>
    <n v="0"/>
    <m/>
    <x v="7"/>
    <x v="1"/>
    <x v="0"/>
    <n v="7"/>
    <n v="8.33"/>
    <n v="42"/>
    <n v="49.980000000000004"/>
    <x v="7"/>
    <x v="7"/>
    <x v="0"/>
  </r>
  <r>
    <d v="2021-08-20T00:00:00"/>
    <s v="P0020"/>
    <n v="15"/>
    <x v="2"/>
    <x v="1"/>
    <n v="0"/>
    <m/>
    <x v="14"/>
    <x v="0"/>
    <x v="0"/>
    <n v="61"/>
    <n v="76.25"/>
    <n v="915"/>
    <n v="1143.75"/>
    <x v="9"/>
    <x v="7"/>
    <x v="0"/>
  </r>
  <r>
    <d v="2021-08-20T00:00:00"/>
    <s v="P0031"/>
    <n v="9"/>
    <x v="2"/>
    <x v="0"/>
    <n v="0"/>
    <m/>
    <x v="5"/>
    <x v="1"/>
    <x v="0"/>
    <n v="93"/>
    <n v="104.16"/>
    <n v="837"/>
    <n v="937.43999999999994"/>
    <x v="9"/>
    <x v="7"/>
    <x v="0"/>
  </r>
  <r>
    <d v="2021-08-20T00:00:00"/>
    <s v="P0028"/>
    <n v="13"/>
    <x v="2"/>
    <x v="0"/>
    <n v="0"/>
    <m/>
    <x v="33"/>
    <x v="1"/>
    <x v="0"/>
    <n v="37"/>
    <n v="41.81"/>
    <n v="481"/>
    <n v="543.53"/>
    <x v="9"/>
    <x v="7"/>
    <x v="0"/>
  </r>
  <r>
    <d v="2021-08-26T00:00:00"/>
    <s v="P0039"/>
    <n v="4"/>
    <x v="2"/>
    <x v="0"/>
    <n v="0"/>
    <m/>
    <x v="34"/>
    <x v="1"/>
    <x v="0"/>
    <n v="37"/>
    <n v="42.55"/>
    <n v="148"/>
    <n v="170.2"/>
    <x v="12"/>
    <x v="7"/>
    <x v="0"/>
  </r>
  <r>
    <d v="2021-08-29T00:00:00"/>
    <s v="P0034"/>
    <n v="12"/>
    <x v="0"/>
    <x v="0"/>
    <n v="0"/>
    <m/>
    <x v="13"/>
    <x v="1"/>
    <x v="0"/>
    <n v="55"/>
    <n v="58.3"/>
    <n v="660"/>
    <n v="699.59999999999991"/>
    <x v="28"/>
    <x v="7"/>
    <x v="0"/>
  </r>
  <r>
    <d v="2021-08-30T00:00:00"/>
    <s v="P0013"/>
    <n v="13"/>
    <x v="2"/>
    <x v="0"/>
    <n v="0"/>
    <m/>
    <x v="2"/>
    <x v="2"/>
    <x v="0"/>
    <n v="112"/>
    <n v="122.08"/>
    <n v="1456"/>
    <n v="1587.04"/>
    <x v="24"/>
    <x v="7"/>
    <x v="0"/>
  </r>
  <r>
    <d v="2021-08-31T00:00:00"/>
    <s v="P0001"/>
    <n v="2"/>
    <x v="2"/>
    <x v="0"/>
    <n v="0"/>
    <m/>
    <x v="16"/>
    <x v="3"/>
    <x v="0"/>
    <n v="98"/>
    <n v="103.88"/>
    <n v="196"/>
    <n v="207.76"/>
    <x v="25"/>
    <x v="7"/>
    <x v="0"/>
  </r>
  <r>
    <d v="2021-08-31T00:00:00"/>
    <s v="P0035"/>
    <n v="11"/>
    <x v="2"/>
    <x v="0"/>
    <n v="0"/>
    <m/>
    <x v="4"/>
    <x v="1"/>
    <x v="0"/>
    <n v="5"/>
    <n v="6.7"/>
    <n v="55"/>
    <n v="73.7"/>
    <x v="25"/>
    <x v="7"/>
    <x v="0"/>
  </r>
  <r>
    <d v="2021-09-01T00:00:00"/>
    <s v="P0024"/>
    <n v="1"/>
    <x v="0"/>
    <x v="1"/>
    <n v="0"/>
    <m/>
    <x v="0"/>
    <x v="0"/>
    <x v="0"/>
    <n v="144"/>
    <n v="156.96"/>
    <n v="144"/>
    <n v="156.96"/>
    <x v="0"/>
    <x v="8"/>
    <x v="0"/>
  </r>
  <r>
    <d v="2021-09-01T00:00:00"/>
    <s v="P0003"/>
    <n v="14"/>
    <x v="1"/>
    <x v="0"/>
    <n v="0"/>
    <m/>
    <x v="6"/>
    <x v="3"/>
    <x v="0"/>
    <n v="71"/>
    <n v="80.94"/>
    <n v="994"/>
    <n v="1133.1599999999999"/>
    <x v="0"/>
    <x v="8"/>
    <x v="0"/>
  </r>
  <r>
    <d v="2021-09-03T00:00:00"/>
    <s v="P0041"/>
    <n v="8"/>
    <x v="2"/>
    <x v="0"/>
    <n v="0"/>
    <m/>
    <x v="41"/>
    <x v="1"/>
    <x v="0"/>
    <n v="138"/>
    <n v="173.88"/>
    <n v="1104"/>
    <n v="1391.04"/>
    <x v="2"/>
    <x v="8"/>
    <x v="0"/>
  </r>
  <r>
    <d v="2021-09-04T00:00:00"/>
    <s v="P0028"/>
    <n v="7"/>
    <x v="2"/>
    <x v="0"/>
    <n v="0"/>
    <m/>
    <x v="33"/>
    <x v="1"/>
    <x v="0"/>
    <n v="37"/>
    <n v="41.81"/>
    <n v="259"/>
    <n v="292.67"/>
    <x v="3"/>
    <x v="8"/>
    <x v="0"/>
  </r>
  <r>
    <d v="2021-09-04T00:00:00"/>
    <s v="P0023"/>
    <n v="15"/>
    <x v="2"/>
    <x v="0"/>
    <n v="0"/>
    <m/>
    <x v="12"/>
    <x v="0"/>
    <x v="0"/>
    <n v="141"/>
    <n v="149.46"/>
    <n v="2115"/>
    <n v="2241.9"/>
    <x v="3"/>
    <x v="8"/>
    <x v="0"/>
  </r>
  <r>
    <d v="2021-09-05T00:00:00"/>
    <s v="P0032"/>
    <n v="1"/>
    <x v="2"/>
    <x v="1"/>
    <n v="0"/>
    <m/>
    <x v="18"/>
    <x v="1"/>
    <x v="0"/>
    <n v="89"/>
    <n v="117.48"/>
    <n v="89"/>
    <n v="117.48"/>
    <x v="15"/>
    <x v="8"/>
    <x v="0"/>
  </r>
  <r>
    <d v="2021-09-07T00:00:00"/>
    <s v="P0019"/>
    <n v="5"/>
    <x v="2"/>
    <x v="0"/>
    <n v="0"/>
    <m/>
    <x v="40"/>
    <x v="2"/>
    <x v="0"/>
    <n v="150"/>
    <n v="210"/>
    <n v="750"/>
    <n v="1050"/>
    <x v="20"/>
    <x v="8"/>
    <x v="0"/>
  </r>
  <r>
    <d v="2021-09-09T00:00:00"/>
    <s v="P0044"/>
    <n v="4"/>
    <x v="2"/>
    <x v="0"/>
    <n v="0"/>
    <m/>
    <x v="11"/>
    <x v="1"/>
    <x v="0"/>
    <n v="76"/>
    <n v="82.08"/>
    <n v="304"/>
    <n v="328.32"/>
    <x v="4"/>
    <x v="8"/>
    <x v="0"/>
  </r>
  <r>
    <d v="2021-09-10T00:00:00"/>
    <s v="P0030"/>
    <n v="6"/>
    <x v="2"/>
    <x v="0"/>
    <n v="0"/>
    <m/>
    <x v="28"/>
    <x v="1"/>
    <x v="0"/>
    <n v="148"/>
    <n v="201.28"/>
    <n v="888"/>
    <n v="1207.68"/>
    <x v="26"/>
    <x v="8"/>
    <x v="0"/>
  </r>
  <r>
    <d v="2021-09-10T00:00:00"/>
    <s v="P0001"/>
    <n v="9"/>
    <x v="0"/>
    <x v="0"/>
    <n v="0"/>
    <m/>
    <x v="16"/>
    <x v="3"/>
    <x v="0"/>
    <n v="98"/>
    <n v="103.88"/>
    <n v="882"/>
    <n v="934.92"/>
    <x v="26"/>
    <x v="8"/>
    <x v="0"/>
  </r>
  <r>
    <d v="2021-09-10T00:00:00"/>
    <s v="P0026"/>
    <n v="2"/>
    <x v="2"/>
    <x v="0"/>
    <n v="0"/>
    <m/>
    <x v="42"/>
    <x v="1"/>
    <x v="0"/>
    <n v="18"/>
    <n v="24.66"/>
    <n v="36"/>
    <n v="49.32"/>
    <x v="26"/>
    <x v="8"/>
    <x v="0"/>
  </r>
  <r>
    <d v="2021-09-11T00:00:00"/>
    <s v="P0001"/>
    <n v="6"/>
    <x v="0"/>
    <x v="0"/>
    <n v="0"/>
    <m/>
    <x v="16"/>
    <x v="3"/>
    <x v="0"/>
    <n v="98"/>
    <n v="103.88"/>
    <n v="588"/>
    <n v="623.28"/>
    <x v="5"/>
    <x v="8"/>
    <x v="0"/>
  </r>
  <r>
    <d v="2021-09-13T00:00:00"/>
    <s v="P0041"/>
    <n v="7"/>
    <x v="2"/>
    <x v="1"/>
    <n v="0"/>
    <m/>
    <x v="41"/>
    <x v="1"/>
    <x v="0"/>
    <n v="138"/>
    <n v="173.88"/>
    <n v="966"/>
    <n v="1217.1599999999999"/>
    <x v="22"/>
    <x v="8"/>
    <x v="0"/>
  </r>
  <r>
    <d v="2021-09-15T00:00:00"/>
    <s v="P0042"/>
    <n v="6"/>
    <x v="2"/>
    <x v="0"/>
    <n v="0"/>
    <m/>
    <x v="10"/>
    <x v="1"/>
    <x v="0"/>
    <n v="120"/>
    <n v="162"/>
    <n v="720"/>
    <n v="972"/>
    <x v="17"/>
    <x v="8"/>
    <x v="0"/>
  </r>
  <r>
    <d v="2021-09-15T00:00:00"/>
    <s v="P0042"/>
    <n v="14"/>
    <x v="2"/>
    <x v="0"/>
    <n v="0"/>
    <m/>
    <x v="10"/>
    <x v="1"/>
    <x v="0"/>
    <n v="120"/>
    <n v="162"/>
    <n v="1680"/>
    <n v="2268"/>
    <x v="17"/>
    <x v="8"/>
    <x v="0"/>
  </r>
  <r>
    <d v="2021-09-21T00:00:00"/>
    <s v="P0020"/>
    <n v="7"/>
    <x v="0"/>
    <x v="1"/>
    <n v="0"/>
    <m/>
    <x v="14"/>
    <x v="0"/>
    <x v="0"/>
    <n v="61"/>
    <n v="76.25"/>
    <n v="427"/>
    <n v="533.75"/>
    <x v="10"/>
    <x v="8"/>
    <x v="0"/>
  </r>
  <r>
    <d v="2021-09-22T00:00:00"/>
    <s v="P0040"/>
    <n v="2"/>
    <x v="1"/>
    <x v="1"/>
    <n v="0"/>
    <m/>
    <x v="17"/>
    <x v="1"/>
    <x v="0"/>
    <n v="90"/>
    <n v="115.2"/>
    <n v="180"/>
    <n v="230.4"/>
    <x v="18"/>
    <x v="8"/>
    <x v="0"/>
  </r>
  <r>
    <d v="2021-09-22T00:00:00"/>
    <s v="P0002"/>
    <n v="4"/>
    <x v="2"/>
    <x v="1"/>
    <n v="0"/>
    <m/>
    <x v="29"/>
    <x v="3"/>
    <x v="0"/>
    <n v="105"/>
    <n v="142.80000000000001"/>
    <n v="420"/>
    <n v="571.20000000000005"/>
    <x v="18"/>
    <x v="8"/>
    <x v="0"/>
  </r>
  <r>
    <d v="2021-09-23T00:00:00"/>
    <s v="P0018"/>
    <n v="12"/>
    <x v="2"/>
    <x v="1"/>
    <n v="0"/>
    <m/>
    <x v="30"/>
    <x v="2"/>
    <x v="0"/>
    <n v="37"/>
    <n v="49.21"/>
    <n v="444"/>
    <n v="590.52"/>
    <x v="19"/>
    <x v="8"/>
    <x v="0"/>
  </r>
  <r>
    <d v="2021-09-23T00:00:00"/>
    <s v="P0021"/>
    <n v="7"/>
    <x v="1"/>
    <x v="0"/>
    <n v="0"/>
    <m/>
    <x v="32"/>
    <x v="0"/>
    <x v="0"/>
    <n v="126"/>
    <n v="162.54"/>
    <n v="882"/>
    <n v="1137.78"/>
    <x v="19"/>
    <x v="8"/>
    <x v="0"/>
  </r>
  <r>
    <d v="2021-09-27T00:00:00"/>
    <s v="P0034"/>
    <n v="1"/>
    <x v="2"/>
    <x v="1"/>
    <n v="0"/>
    <m/>
    <x v="13"/>
    <x v="1"/>
    <x v="0"/>
    <n v="55"/>
    <n v="58.3"/>
    <n v="55"/>
    <n v="58.3"/>
    <x v="13"/>
    <x v="8"/>
    <x v="0"/>
  </r>
  <r>
    <d v="2021-09-30T00:00:00"/>
    <s v="P0014"/>
    <n v="9"/>
    <x v="1"/>
    <x v="0"/>
    <n v="0"/>
    <m/>
    <x v="9"/>
    <x v="2"/>
    <x v="0"/>
    <n v="112"/>
    <n v="146.72"/>
    <n v="1008"/>
    <n v="1320.48"/>
    <x v="24"/>
    <x v="8"/>
    <x v="0"/>
  </r>
  <r>
    <d v="2021-09-30T00:00:00"/>
    <s v="P0006"/>
    <n v="5"/>
    <x v="1"/>
    <x v="0"/>
    <n v="0"/>
    <m/>
    <x v="15"/>
    <x v="3"/>
    <x v="0"/>
    <n v="75"/>
    <n v="85.5"/>
    <n v="375"/>
    <n v="427.5"/>
    <x v="24"/>
    <x v="8"/>
    <x v="0"/>
  </r>
  <r>
    <d v="2021-10-01T00:00:00"/>
    <s v="P0030"/>
    <n v="14"/>
    <x v="1"/>
    <x v="1"/>
    <n v="0"/>
    <m/>
    <x v="28"/>
    <x v="1"/>
    <x v="0"/>
    <n v="148"/>
    <n v="201.28"/>
    <n v="2072"/>
    <n v="2817.92"/>
    <x v="0"/>
    <x v="9"/>
    <x v="0"/>
  </r>
  <r>
    <d v="2021-10-02T00:00:00"/>
    <s v="P0014"/>
    <n v="15"/>
    <x v="2"/>
    <x v="0"/>
    <n v="0"/>
    <m/>
    <x v="9"/>
    <x v="2"/>
    <x v="0"/>
    <n v="112"/>
    <n v="146.72"/>
    <n v="1680"/>
    <n v="2200.8000000000002"/>
    <x v="1"/>
    <x v="9"/>
    <x v="0"/>
  </r>
  <r>
    <d v="2021-10-03T00:00:00"/>
    <s v="P0019"/>
    <n v="9"/>
    <x v="2"/>
    <x v="0"/>
    <n v="0"/>
    <m/>
    <x v="40"/>
    <x v="2"/>
    <x v="0"/>
    <n v="150"/>
    <n v="210"/>
    <n v="1350"/>
    <n v="1890"/>
    <x v="2"/>
    <x v="9"/>
    <x v="0"/>
  </r>
  <r>
    <d v="2021-10-06T00:00:00"/>
    <s v="P0035"/>
    <n v="1"/>
    <x v="2"/>
    <x v="0"/>
    <n v="0"/>
    <m/>
    <x v="4"/>
    <x v="1"/>
    <x v="0"/>
    <n v="5"/>
    <n v="6.7"/>
    <n v="5"/>
    <n v="6.7"/>
    <x v="16"/>
    <x v="9"/>
    <x v="0"/>
  </r>
  <r>
    <d v="2021-10-06T00:00:00"/>
    <s v="P0036"/>
    <n v="12"/>
    <x v="1"/>
    <x v="0"/>
    <n v="0"/>
    <m/>
    <x v="43"/>
    <x v="1"/>
    <x v="0"/>
    <n v="90"/>
    <n v="96.3"/>
    <n v="1080"/>
    <n v="1155.5999999999999"/>
    <x v="16"/>
    <x v="9"/>
    <x v="0"/>
  </r>
  <r>
    <d v="2021-10-07T00:00:00"/>
    <s v="P0026"/>
    <n v="6"/>
    <x v="2"/>
    <x v="1"/>
    <n v="0"/>
    <m/>
    <x v="42"/>
    <x v="1"/>
    <x v="0"/>
    <n v="18"/>
    <n v="24.66"/>
    <n v="108"/>
    <n v="147.96"/>
    <x v="20"/>
    <x v="9"/>
    <x v="0"/>
  </r>
  <r>
    <d v="2021-10-09T00:00:00"/>
    <s v="P0038"/>
    <n v="5"/>
    <x v="2"/>
    <x v="1"/>
    <n v="0"/>
    <m/>
    <x v="1"/>
    <x v="1"/>
    <x v="0"/>
    <n v="72"/>
    <n v="79.92"/>
    <n v="360"/>
    <n v="399.6"/>
    <x v="4"/>
    <x v="9"/>
    <x v="0"/>
  </r>
  <r>
    <d v="2021-10-09T00:00:00"/>
    <s v="P0032"/>
    <n v="11"/>
    <x v="1"/>
    <x v="1"/>
    <n v="0"/>
    <m/>
    <x v="18"/>
    <x v="1"/>
    <x v="0"/>
    <n v="89"/>
    <n v="117.48"/>
    <n v="979"/>
    <n v="1292.28"/>
    <x v="4"/>
    <x v="9"/>
    <x v="0"/>
  </r>
  <r>
    <d v="2021-10-10T00:00:00"/>
    <s v="P0035"/>
    <n v="14"/>
    <x v="2"/>
    <x v="1"/>
    <n v="0"/>
    <m/>
    <x v="4"/>
    <x v="1"/>
    <x v="0"/>
    <n v="5"/>
    <n v="6.7"/>
    <n v="70"/>
    <n v="93.8"/>
    <x v="26"/>
    <x v="9"/>
    <x v="0"/>
  </r>
  <r>
    <d v="2021-10-11T00:00:00"/>
    <s v="P0011"/>
    <n v="15"/>
    <x v="2"/>
    <x v="1"/>
    <n v="0"/>
    <m/>
    <x v="31"/>
    <x v="2"/>
    <x v="0"/>
    <n v="44"/>
    <n v="48.4"/>
    <n v="660"/>
    <n v="726"/>
    <x v="5"/>
    <x v="9"/>
    <x v="0"/>
  </r>
  <r>
    <d v="2021-10-12T00:00:00"/>
    <s v="P0027"/>
    <n v="8"/>
    <x v="1"/>
    <x v="0"/>
    <n v="0"/>
    <m/>
    <x v="26"/>
    <x v="1"/>
    <x v="0"/>
    <n v="48"/>
    <n v="57.120000000000005"/>
    <n v="384"/>
    <n v="456.96000000000004"/>
    <x v="6"/>
    <x v="9"/>
    <x v="0"/>
  </r>
  <r>
    <d v="2021-10-17T00:00:00"/>
    <s v="P0001"/>
    <n v="13"/>
    <x v="2"/>
    <x v="0"/>
    <n v="0"/>
    <m/>
    <x v="16"/>
    <x v="3"/>
    <x v="0"/>
    <n v="98"/>
    <n v="103.88"/>
    <n v="1274"/>
    <n v="1350.44"/>
    <x v="30"/>
    <x v="9"/>
    <x v="0"/>
  </r>
  <r>
    <d v="2021-10-18T00:00:00"/>
    <s v="P0025"/>
    <n v="6"/>
    <x v="1"/>
    <x v="1"/>
    <n v="0"/>
    <m/>
    <x v="7"/>
    <x v="1"/>
    <x v="0"/>
    <n v="7"/>
    <n v="8.33"/>
    <n v="42"/>
    <n v="49.980000000000004"/>
    <x v="7"/>
    <x v="9"/>
    <x v="0"/>
  </r>
  <r>
    <d v="2021-10-18T00:00:00"/>
    <s v="P0021"/>
    <n v="13"/>
    <x v="1"/>
    <x v="1"/>
    <n v="0"/>
    <m/>
    <x v="32"/>
    <x v="0"/>
    <x v="0"/>
    <n v="126"/>
    <n v="162.54"/>
    <n v="1638"/>
    <n v="2113.02"/>
    <x v="7"/>
    <x v="9"/>
    <x v="0"/>
  </r>
  <r>
    <d v="2021-10-22T00:00:00"/>
    <s v="P0011"/>
    <n v="7"/>
    <x v="2"/>
    <x v="1"/>
    <n v="0"/>
    <m/>
    <x v="31"/>
    <x v="2"/>
    <x v="0"/>
    <n v="44"/>
    <n v="48.4"/>
    <n v="308"/>
    <n v="338.8"/>
    <x v="18"/>
    <x v="9"/>
    <x v="0"/>
  </r>
  <r>
    <d v="2021-10-22T00:00:00"/>
    <s v="P0024"/>
    <n v="13"/>
    <x v="1"/>
    <x v="1"/>
    <n v="0"/>
    <m/>
    <x v="0"/>
    <x v="0"/>
    <x v="0"/>
    <n v="144"/>
    <n v="156.96"/>
    <n v="1872"/>
    <n v="2040.48"/>
    <x v="18"/>
    <x v="9"/>
    <x v="0"/>
  </r>
  <r>
    <d v="2021-10-22T00:00:00"/>
    <s v="P0009"/>
    <n v="1"/>
    <x v="2"/>
    <x v="1"/>
    <n v="0"/>
    <m/>
    <x v="37"/>
    <x v="3"/>
    <x v="0"/>
    <n v="6"/>
    <n v="7.8599999999999994"/>
    <n v="6"/>
    <n v="7.8599999999999994"/>
    <x v="18"/>
    <x v="9"/>
    <x v="0"/>
  </r>
  <r>
    <d v="2021-10-24T00:00:00"/>
    <s v="P0011"/>
    <n v="3"/>
    <x v="0"/>
    <x v="1"/>
    <n v="0"/>
    <m/>
    <x v="31"/>
    <x v="2"/>
    <x v="0"/>
    <n v="44"/>
    <n v="48.4"/>
    <n v="132"/>
    <n v="145.19999999999999"/>
    <x v="27"/>
    <x v="9"/>
    <x v="0"/>
  </r>
  <r>
    <d v="2021-10-25T00:00:00"/>
    <s v="P0044"/>
    <n v="9"/>
    <x v="1"/>
    <x v="1"/>
    <n v="0"/>
    <m/>
    <x v="11"/>
    <x v="1"/>
    <x v="0"/>
    <n v="76"/>
    <n v="82.08"/>
    <n v="684"/>
    <n v="738.72"/>
    <x v="11"/>
    <x v="9"/>
    <x v="0"/>
  </r>
  <r>
    <d v="2021-10-26T00:00:00"/>
    <s v="P0004"/>
    <n v="6"/>
    <x v="0"/>
    <x v="1"/>
    <n v="0"/>
    <m/>
    <x v="3"/>
    <x v="3"/>
    <x v="0"/>
    <n v="44"/>
    <n v="48.84"/>
    <n v="264"/>
    <n v="293.04000000000002"/>
    <x v="12"/>
    <x v="9"/>
    <x v="0"/>
  </r>
  <r>
    <d v="2021-10-28T00:00:00"/>
    <s v="P0008"/>
    <n v="1"/>
    <x v="2"/>
    <x v="1"/>
    <n v="0"/>
    <m/>
    <x v="25"/>
    <x v="3"/>
    <x v="0"/>
    <n v="83"/>
    <n v="94.62"/>
    <n v="83"/>
    <n v="94.62"/>
    <x v="14"/>
    <x v="9"/>
    <x v="0"/>
  </r>
  <r>
    <d v="2021-10-29T00:00:00"/>
    <s v="P0038"/>
    <n v="14"/>
    <x v="1"/>
    <x v="0"/>
    <n v="0"/>
    <m/>
    <x v="1"/>
    <x v="1"/>
    <x v="0"/>
    <n v="72"/>
    <n v="79.92"/>
    <n v="1008"/>
    <n v="1118.8800000000001"/>
    <x v="28"/>
    <x v="9"/>
    <x v="0"/>
  </r>
  <r>
    <d v="2021-10-31T00:00:00"/>
    <s v="P0021"/>
    <n v="6"/>
    <x v="1"/>
    <x v="1"/>
    <n v="0"/>
    <m/>
    <x v="32"/>
    <x v="0"/>
    <x v="0"/>
    <n v="126"/>
    <n v="162.54"/>
    <n v="756"/>
    <n v="975.24"/>
    <x v="25"/>
    <x v="9"/>
    <x v="0"/>
  </r>
  <r>
    <d v="2021-11-03T00:00:00"/>
    <s v="P0013"/>
    <n v="12"/>
    <x v="2"/>
    <x v="1"/>
    <n v="0"/>
    <m/>
    <x v="2"/>
    <x v="2"/>
    <x v="0"/>
    <n v="112"/>
    <n v="122.08"/>
    <n v="1344"/>
    <n v="1464.96"/>
    <x v="2"/>
    <x v="10"/>
    <x v="0"/>
  </r>
  <r>
    <d v="2021-11-06T00:00:00"/>
    <s v="P0036"/>
    <n v="10"/>
    <x v="2"/>
    <x v="0"/>
    <n v="0"/>
    <m/>
    <x v="43"/>
    <x v="1"/>
    <x v="0"/>
    <n v="90"/>
    <n v="96.3"/>
    <n v="900"/>
    <n v="963"/>
    <x v="16"/>
    <x v="10"/>
    <x v="0"/>
  </r>
  <r>
    <d v="2021-11-08T00:00:00"/>
    <s v="P0007"/>
    <n v="15"/>
    <x v="2"/>
    <x v="0"/>
    <n v="0"/>
    <m/>
    <x v="36"/>
    <x v="3"/>
    <x v="0"/>
    <n v="43"/>
    <n v="47.730000000000004"/>
    <n v="645"/>
    <n v="715.95"/>
    <x v="21"/>
    <x v="10"/>
    <x v="0"/>
  </r>
  <r>
    <d v="2021-11-10T00:00:00"/>
    <s v="P0042"/>
    <n v="6"/>
    <x v="1"/>
    <x v="1"/>
    <n v="0"/>
    <m/>
    <x v="10"/>
    <x v="1"/>
    <x v="0"/>
    <n v="120"/>
    <n v="162"/>
    <n v="720"/>
    <n v="972"/>
    <x v="26"/>
    <x v="10"/>
    <x v="0"/>
  </r>
  <r>
    <d v="2021-11-11T00:00:00"/>
    <s v="P0040"/>
    <n v="12"/>
    <x v="0"/>
    <x v="0"/>
    <n v="0"/>
    <m/>
    <x v="17"/>
    <x v="1"/>
    <x v="0"/>
    <n v="90"/>
    <n v="115.2"/>
    <n v="1080"/>
    <n v="1382.4"/>
    <x v="5"/>
    <x v="10"/>
    <x v="0"/>
  </r>
  <r>
    <d v="2021-11-12T00:00:00"/>
    <s v="P0010"/>
    <n v="3"/>
    <x v="1"/>
    <x v="1"/>
    <n v="0"/>
    <m/>
    <x v="20"/>
    <x v="2"/>
    <x v="0"/>
    <n v="148"/>
    <n v="164.28"/>
    <n v="444"/>
    <n v="492.84000000000003"/>
    <x v="6"/>
    <x v="10"/>
    <x v="0"/>
  </r>
  <r>
    <d v="2021-11-20T00:00:00"/>
    <s v="P0034"/>
    <n v="14"/>
    <x v="1"/>
    <x v="0"/>
    <n v="0"/>
    <m/>
    <x v="13"/>
    <x v="1"/>
    <x v="0"/>
    <n v="55"/>
    <n v="58.3"/>
    <n v="770"/>
    <n v="816.19999999999993"/>
    <x v="9"/>
    <x v="10"/>
    <x v="0"/>
  </r>
  <r>
    <d v="2021-11-20T00:00:00"/>
    <s v="P0008"/>
    <n v="11"/>
    <x v="1"/>
    <x v="1"/>
    <n v="0"/>
    <m/>
    <x v="25"/>
    <x v="3"/>
    <x v="0"/>
    <n v="83"/>
    <n v="94.62"/>
    <n v="913"/>
    <n v="1040.8200000000002"/>
    <x v="9"/>
    <x v="10"/>
    <x v="0"/>
  </r>
  <r>
    <d v="2021-11-21T00:00:00"/>
    <s v="P0014"/>
    <n v="1"/>
    <x v="0"/>
    <x v="0"/>
    <n v="0"/>
    <m/>
    <x v="9"/>
    <x v="2"/>
    <x v="0"/>
    <n v="112"/>
    <n v="146.72"/>
    <n v="112"/>
    <n v="146.72"/>
    <x v="10"/>
    <x v="10"/>
    <x v="0"/>
  </r>
  <r>
    <d v="2021-11-21T00:00:00"/>
    <s v="P0006"/>
    <n v="1"/>
    <x v="1"/>
    <x v="1"/>
    <n v="0"/>
    <m/>
    <x v="15"/>
    <x v="3"/>
    <x v="0"/>
    <n v="75"/>
    <n v="85.5"/>
    <n v="75"/>
    <n v="85.5"/>
    <x v="10"/>
    <x v="10"/>
    <x v="0"/>
  </r>
  <r>
    <d v="2021-11-27T00:00:00"/>
    <s v="P0012"/>
    <n v="8"/>
    <x v="1"/>
    <x v="0"/>
    <n v="0"/>
    <m/>
    <x v="35"/>
    <x v="2"/>
    <x v="0"/>
    <n v="73"/>
    <n v="94.17"/>
    <n v="584"/>
    <n v="753.36"/>
    <x v="13"/>
    <x v="10"/>
    <x v="0"/>
  </r>
  <r>
    <d v="2021-11-28T00:00:00"/>
    <s v="P0040"/>
    <n v="2"/>
    <x v="2"/>
    <x v="1"/>
    <n v="0"/>
    <m/>
    <x v="17"/>
    <x v="1"/>
    <x v="0"/>
    <n v="90"/>
    <n v="115.2"/>
    <n v="180"/>
    <n v="230.4"/>
    <x v="14"/>
    <x v="10"/>
    <x v="0"/>
  </r>
  <r>
    <d v="2021-11-30T00:00:00"/>
    <s v="P0039"/>
    <n v="15"/>
    <x v="2"/>
    <x v="0"/>
    <n v="0"/>
    <m/>
    <x v="34"/>
    <x v="1"/>
    <x v="0"/>
    <n v="37"/>
    <n v="42.55"/>
    <n v="555"/>
    <n v="638.25"/>
    <x v="24"/>
    <x v="10"/>
    <x v="0"/>
  </r>
  <r>
    <d v="2021-12-02T00:00:00"/>
    <s v="P0016"/>
    <n v="10"/>
    <x v="2"/>
    <x v="1"/>
    <n v="0"/>
    <m/>
    <x v="21"/>
    <x v="2"/>
    <x v="0"/>
    <n v="13"/>
    <n v="16.64"/>
    <n v="130"/>
    <n v="166.4"/>
    <x v="1"/>
    <x v="11"/>
    <x v="0"/>
  </r>
  <r>
    <d v="2021-12-03T00:00:00"/>
    <s v="P0034"/>
    <n v="2"/>
    <x v="1"/>
    <x v="1"/>
    <n v="0"/>
    <m/>
    <x v="13"/>
    <x v="1"/>
    <x v="0"/>
    <n v="55"/>
    <n v="58.3"/>
    <n v="110"/>
    <n v="116.6"/>
    <x v="2"/>
    <x v="11"/>
    <x v="0"/>
  </r>
  <r>
    <d v="2021-12-03T00:00:00"/>
    <s v="P0019"/>
    <n v="8"/>
    <x v="1"/>
    <x v="0"/>
    <n v="0"/>
    <m/>
    <x v="40"/>
    <x v="2"/>
    <x v="0"/>
    <n v="150"/>
    <n v="210"/>
    <n v="1200"/>
    <n v="1680"/>
    <x v="2"/>
    <x v="11"/>
    <x v="0"/>
  </r>
  <r>
    <d v="2021-12-05T00:00:00"/>
    <s v="P0004"/>
    <n v="15"/>
    <x v="2"/>
    <x v="1"/>
    <n v="0"/>
    <m/>
    <x v="3"/>
    <x v="3"/>
    <x v="0"/>
    <n v="44"/>
    <n v="48.84"/>
    <n v="660"/>
    <n v="732.6"/>
    <x v="15"/>
    <x v="11"/>
    <x v="0"/>
  </r>
  <r>
    <d v="2021-12-05T00:00:00"/>
    <s v="P0010"/>
    <n v="1"/>
    <x v="2"/>
    <x v="0"/>
    <n v="0"/>
    <m/>
    <x v="20"/>
    <x v="2"/>
    <x v="0"/>
    <n v="148"/>
    <n v="164.28"/>
    <n v="148"/>
    <n v="164.28"/>
    <x v="15"/>
    <x v="11"/>
    <x v="0"/>
  </r>
  <r>
    <d v="2021-12-07T00:00:00"/>
    <s v="P0013"/>
    <n v="8"/>
    <x v="2"/>
    <x v="0"/>
    <n v="0"/>
    <m/>
    <x v="2"/>
    <x v="2"/>
    <x v="0"/>
    <n v="112"/>
    <n v="122.08"/>
    <n v="896"/>
    <n v="976.64"/>
    <x v="20"/>
    <x v="11"/>
    <x v="0"/>
  </r>
  <r>
    <d v="2021-12-08T00:00:00"/>
    <s v="P0044"/>
    <n v="14"/>
    <x v="2"/>
    <x v="0"/>
    <n v="0"/>
    <m/>
    <x v="11"/>
    <x v="1"/>
    <x v="0"/>
    <n v="76"/>
    <n v="82.08"/>
    <n v="1064"/>
    <n v="1149.1199999999999"/>
    <x v="21"/>
    <x v="11"/>
    <x v="0"/>
  </r>
  <r>
    <d v="2021-12-14T00:00:00"/>
    <s v="P0042"/>
    <n v="4"/>
    <x v="2"/>
    <x v="0"/>
    <n v="0"/>
    <m/>
    <x v="10"/>
    <x v="1"/>
    <x v="0"/>
    <n v="120"/>
    <n v="162"/>
    <n v="480"/>
    <n v="648"/>
    <x v="29"/>
    <x v="11"/>
    <x v="0"/>
  </r>
  <r>
    <d v="2021-12-18T00:00:00"/>
    <s v="P0003"/>
    <n v="2"/>
    <x v="2"/>
    <x v="1"/>
    <n v="0"/>
    <m/>
    <x v="6"/>
    <x v="3"/>
    <x v="0"/>
    <n v="71"/>
    <n v="80.94"/>
    <n v="142"/>
    <n v="161.88"/>
    <x v="7"/>
    <x v="11"/>
    <x v="0"/>
  </r>
  <r>
    <d v="2021-12-18T00:00:00"/>
    <s v="P0022"/>
    <n v="8"/>
    <x v="1"/>
    <x v="1"/>
    <n v="0"/>
    <m/>
    <x v="22"/>
    <x v="0"/>
    <x v="0"/>
    <n v="121"/>
    <n v="141.57"/>
    <n v="968"/>
    <n v="1132.56"/>
    <x v="7"/>
    <x v="11"/>
    <x v="0"/>
  </r>
  <r>
    <d v="2021-12-19T00:00:00"/>
    <s v="P0023"/>
    <n v="12"/>
    <x v="2"/>
    <x v="0"/>
    <n v="0"/>
    <m/>
    <x v="12"/>
    <x v="0"/>
    <x v="0"/>
    <n v="141"/>
    <n v="149.46"/>
    <n v="1692"/>
    <n v="1793.52"/>
    <x v="8"/>
    <x v="11"/>
    <x v="0"/>
  </r>
  <r>
    <d v="2021-12-19T00:00:00"/>
    <s v="P0029"/>
    <n v="3"/>
    <x v="0"/>
    <x v="0"/>
    <n v="0"/>
    <m/>
    <x v="19"/>
    <x v="1"/>
    <x v="0"/>
    <n v="47"/>
    <n v="53.11"/>
    <n v="141"/>
    <n v="159.32999999999998"/>
    <x v="8"/>
    <x v="11"/>
    <x v="0"/>
  </r>
  <r>
    <d v="2021-12-19T00:00:00"/>
    <s v="P0011"/>
    <n v="10"/>
    <x v="1"/>
    <x v="0"/>
    <n v="0"/>
    <m/>
    <x v="31"/>
    <x v="2"/>
    <x v="0"/>
    <n v="44"/>
    <n v="48.4"/>
    <n v="440"/>
    <n v="484"/>
    <x v="8"/>
    <x v="11"/>
    <x v="0"/>
  </r>
  <r>
    <d v="2021-12-20T00:00:00"/>
    <s v="P0012"/>
    <n v="14"/>
    <x v="2"/>
    <x v="0"/>
    <n v="0"/>
    <m/>
    <x v="35"/>
    <x v="2"/>
    <x v="0"/>
    <n v="73"/>
    <n v="94.17"/>
    <n v="1022"/>
    <n v="1318.38"/>
    <x v="9"/>
    <x v="11"/>
    <x v="0"/>
  </r>
  <r>
    <d v="2021-12-21T00:00:00"/>
    <s v="P0026"/>
    <n v="10"/>
    <x v="1"/>
    <x v="1"/>
    <n v="0"/>
    <m/>
    <x v="42"/>
    <x v="1"/>
    <x v="0"/>
    <n v="18"/>
    <n v="24.66"/>
    <n v="180"/>
    <n v="246.6"/>
    <x v="10"/>
    <x v="11"/>
    <x v="0"/>
  </r>
  <r>
    <d v="2021-12-24T00:00:00"/>
    <s v="P0042"/>
    <n v="8"/>
    <x v="0"/>
    <x v="1"/>
    <n v="0"/>
    <m/>
    <x v="10"/>
    <x v="1"/>
    <x v="0"/>
    <n v="120"/>
    <n v="162"/>
    <n v="960"/>
    <n v="1296"/>
    <x v="27"/>
    <x v="11"/>
    <x v="0"/>
  </r>
  <r>
    <d v="2021-12-24T00:00:00"/>
    <s v="P0036"/>
    <n v="8"/>
    <x v="0"/>
    <x v="0"/>
    <n v="0"/>
    <m/>
    <x v="43"/>
    <x v="1"/>
    <x v="0"/>
    <n v="90"/>
    <n v="96.3"/>
    <n v="720"/>
    <n v="770.4"/>
    <x v="27"/>
    <x v="11"/>
    <x v="0"/>
  </r>
  <r>
    <d v="2021-12-26T00:00:00"/>
    <s v="P0041"/>
    <n v="14"/>
    <x v="1"/>
    <x v="1"/>
    <n v="0"/>
    <m/>
    <x v="41"/>
    <x v="1"/>
    <x v="0"/>
    <n v="138"/>
    <n v="173.88"/>
    <n v="1932"/>
    <n v="2434.3199999999997"/>
    <x v="12"/>
    <x v="11"/>
    <x v="0"/>
  </r>
  <r>
    <d v="2021-12-27T00:00:00"/>
    <s v="P0029"/>
    <n v="14"/>
    <x v="2"/>
    <x v="1"/>
    <n v="0"/>
    <m/>
    <x v="19"/>
    <x v="1"/>
    <x v="0"/>
    <n v="47"/>
    <n v="53.11"/>
    <n v="658"/>
    <n v="743.54"/>
    <x v="13"/>
    <x v="11"/>
    <x v="0"/>
  </r>
  <r>
    <d v="2021-12-28T00:00:00"/>
    <s v="P0029"/>
    <n v="6"/>
    <x v="2"/>
    <x v="1"/>
    <n v="0"/>
    <m/>
    <x v="19"/>
    <x v="1"/>
    <x v="0"/>
    <n v="47"/>
    <n v="53.11"/>
    <n v="282"/>
    <n v="318.65999999999997"/>
    <x v="14"/>
    <x v="11"/>
    <x v="0"/>
  </r>
  <r>
    <d v="2021-12-30T00:00:00"/>
    <s v="P0010"/>
    <n v="13"/>
    <x v="1"/>
    <x v="0"/>
    <n v="0"/>
    <m/>
    <x v="20"/>
    <x v="2"/>
    <x v="0"/>
    <n v="148"/>
    <n v="164.28"/>
    <n v="1924"/>
    <n v="2135.64"/>
    <x v="24"/>
    <x v="11"/>
    <x v="0"/>
  </r>
  <r>
    <d v="2022-01-01T00:00:00"/>
    <s v="P0022"/>
    <n v="1"/>
    <x v="0"/>
    <x v="1"/>
    <n v="0"/>
    <m/>
    <x v="22"/>
    <x v="0"/>
    <x v="0"/>
    <n v="121"/>
    <n v="141.57"/>
    <n v="121"/>
    <n v="141.57"/>
    <x v="0"/>
    <x v="0"/>
    <x v="1"/>
  </r>
  <r>
    <d v="2022-01-02T00:00:00"/>
    <s v="P0010"/>
    <n v="7"/>
    <x v="2"/>
    <x v="1"/>
    <n v="0"/>
    <m/>
    <x v="20"/>
    <x v="2"/>
    <x v="0"/>
    <n v="148"/>
    <n v="164.28"/>
    <n v="1036"/>
    <n v="1149.96"/>
    <x v="1"/>
    <x v="0"/>
    <x v="1"/>
  </r>
  <r>
    <d v="2022-01-02T00:00:00"/>
    <s v="P0015"/>
    <n v="2"/>
    <x v="1"/>
    <x v="1"/>
    <n v="0"/>
    <m/>
    <x v="27"/>
    <x v="2"/>
    <x v="0"/>
    <n v="12"/>
    <n v="15.719999999999999"/>
    <n v="24"/>
    <n v="31.439999999999998"/>
    <x v="1"/>
    <x v="0"/>
    <x v="1"/>
  </r>
  <r>
    <d v="2022-01-02T00:00:00"/>
    <s v="P0033"/>
    <n v="1"/>
    <x v="2"/>
    <x v="1"/>
    <n v="0"/>
    <m/>
    <x v="38"/>
    <x v="1"/>
    <x v="0"/>
    <n v="95"/>
    <n v="119.7"/>
    <n v="95"/>
    <n v="119.7"/>
    <x v="1"/>
    <x v="0"/>
    <x v="1"/>
  </r>
  <r>
    <d v="2022-01-03T00:00:00"/>
    <s v="P0043"/>
    <n v="9"/>
    <x v="2"/>
    <x v="1"/>
    <n v="0"/>
    <m/>
    <x v="23"/>
    <x v="1"/>
    <x v="0"/>
    <n v="67"/>
    <n v="83.08"/>
    <n v="603"/>
    <n v="747.72"/>
    <x v="2"/>
    <x v="0"/>
    <x v="1"/>
  </r>
  <r>
    <d v="2022-01-04T00:00:00"/>
    <s v="P0012"/>
    <n v="8"/>
    <x v="2"/>
    <x v="0"/>
    <n v="0"/>
    <m/>
    <x v="35"/>
    <x v="2"/>
    <x v="0"/>
    <n v="73"/>
    <n v="94.17"/>
    <n v="584"/>
    <n v="753.36"/>
    <x v="3"/>
    <x v="0"/>
    <x v="1"/>
  </r>
  <r>
    <d v="2022-01-04T00:00:00"/>
    <s v="P0029"/>
    <n v="1"/>
    <x v="1"/>
    <x v="0"/>
    <n v="0"/>
    <m/>
    <x v="19"/>
    <x v="1"/>
    <x v="0"/>
    <n v="47"/>
    <n v="53.11"/>
    <n v="47"/>
    <n v="53.11"/>
    <x v="3"/>
    <x v="0"/>
    <x v="1"/>
  </r>
  <r>
    <d v="2022-01-09T00:00:00"/>
    <s v="P0032"/>
    <n v="12"/>
    <x v="2"/>
    <x v="0"/>
    <n v="0"/>
    <m/>
    <x v="18"/>
    <x v="1"/>
    <x v="0"/>
    <n v="89"/>
    <n v="117.48"/>
    <n v="1068"/>
    <n v="1409.76"/>
    <x v="4"/>
    <x v="0"/>
    <x v="1"/>
  </r>
  <r>
    <d v="2022-01-10T00:00:00"/>
    <s v="P0034"/>
    <n v="14"/>
    <x v="1"/>
    <x v="0"/>
    <n v="0"/>
    <m/>
    <x v="13"/>
    <x v="1"/>
    <x v="0"/>
    <n v="55"/>
    <n v="58.3"/>
    <n v="770"/>
    <n v="816.19999999999993"/>
    <x v="26"/>
    <x v="0"/>
    <x v="1"/>
  </r>
  <r>
    <d v="2022-01-11T00:00:00"/>
    <s v="P0032"/>
    <n v="2"/>
    <x v="2"/>
    <x v="0"/>
    <n v="0"/>
    <m/>
    <x v="18"/>
    <x v="1"/>
    <x v="0"/>
    <n v="89"/>
    <n v="117.48"/>
    <n v="178"/>
    <n v="234.96"/>
    <x v="5"/>
    <x v="0"/>
    <x v="1"/>
  </r>
  <r>
    <d v="2022-01-13T00:00:00"/>
    <s v="P0019"/>
    <n v="6"/>
    <x v="1"/>
    <x v="0"/>
    <n v="0"/>
    <m/>
    <x v="40"/>
    <x v="2"/>
    <x v="0"/>
    <n v="150"/>
    <n v="210"/>
    <n v="900"/>
    <n v="1260"/>
    <x v="22"/>
    <x v="0"/>
    <x v="1"/>
  </r>
  <r>
    <d v="2022-01-14T00:00:00"/>
    <s v="P0011"/>
    <n v="14"/>
    <x v="2"/>
    <x v="0"/>
    <n v="0"/>
    <m/>
    <x v="31"/>
    <x v="2"/>
    <x v="0"/>
    <n v="44"/>
    <n v="48.4"/>
    <n v="616"/>
    <n v="677.6"/>
    <x v="29"/>
    <x v="0"/>
    <x v="1"/>
  </r>
  <r>
    <d v="2022-01-15T00:00:00"/>
    <s v="P0022"/>
    <n v="10"/>
    <x v="2"/>
    <x v="1"/>
    <n v="0"/>
    <m/>
    <x v="22"/>
    <x v="0"/>
    <x v="0"/>
    <n v="121"/>
    <n v="141.57"/>
    <n v="1210"/>
    <n v="1415.6999999999998"/>
    <x v="17"/>
    <x v="0"/>
    <x v="1"/>
  </r>
  <r>
    <d v="2022-01-16T00:00:00"/>
    <s v="P0014"/>
    <n v="11"/>
    <x v="1"/>
    <x v="1"/>
    <n v="0"/>
    <m/>
    <x v="9"/>
    <x v="2"/>
    <x v="0"/>
    <n v="112"/>
    <n v="146.72"/>
    <n v="1232"/>
    <n v="1613.92"/>
    <x v="23"/>
    <x v="0"/>
    <x v="1"/>
  </r>
  <r>
    <d v="2022-01-17T00:00:00"/>
    <s v="P0040"/>
    <n v="4"/>
    <x v="1"/>
    <x v="0"/>
    <n v="0"/>
    <m/>
    <x v="17"/>
    <x v="1"/>
    <x v="0"/>
    <n v="90"/>
    <n v="115.2"/>
    <n v="360"/>
    <n v="460.8"/>
    <x v="30"/>
    <x v="0"/>
    <x v="1"/>
  </r>
  <r>
    <d v="2022-01-18T00:00:00"/>
    <s v="P0008"/>
    <n v="9"/>
    <x v="0"/>
    <x v="1"/>
    <n v="0"/>
    <m/>
    <x v="25"/>
    <x v="3"/>
    <x v="0"/>
    <n v="83"/>
    <n v="94.62"/>
    <n v="747"/>
    <n v="851.58"/>
    <x v="7"/>
    <x v="0"/>
    <x v="1"/>
  </r>
  <r>
    <d v="2022-01-20T00:00:00"/>
    <s v="P0021"/>
    <n v="2"/>
    <x v="2"/>
    <x v="1"/>
    <n v="0"/>
    <m/>
    <x v="32"/>
    <x v="0"/>
    <x v="0"/>
    <n v="126"/>
    <n v="162.54"/>
    <n v="252"/>
    <n v="325.08"/>
    <x v="9"/>
    <x v="0"/>
    <x v="1"/>
  </r>
  <r>
    <d v="2022-01-20T00:00:00"/>
    <s v="P0014"/>
    <n v="7"/>
    <x v="1"/>
    <x v="0"/>
    <n v="0"/>
    <m/>
    <x v="9"/>
    <x v="2"/>
    <x v="0"/>
    <n v="112"/>
    <n v="146.72"/>
    <n v="784"/>
    <n v="1027.04"/>
    <x v="9"/>
    <x v="0"/>
    <x v="1"/>
  </r>
  <r>
    <d v="2022-01-22T00:00:00"/>
    <s v="P0001"/>
    <n v="6"/>
    <x v="1"/>
    <x v="1"/>
    <n v="0"/>
    <m/>
    <x v="16"/>
    <x v="3"/>
    <x v="0"/>
    <n v="98"/>
    <n v="103.88"/>
    <n v="588"/>
    <n v="623.28"/>
    <x v="18"/>
    <x v="0"/>
    <x v="1"/>
  </r>
  <r>
    <d v="2022-01-23T00:00:00"/>
    <s v="P0002"/>
    <n v="5"/>
    <x v="0"/>
    <x v="1"/>
    <n v="0"/>
    <m/>
    <x v="29"/>
    <x v="3"/>
    <x v="0"/>
    <n v="105"/>
    <n v="142.80000000000001"/>
    <n v="525"/>
    <n v="714"/>
    <x v="19"/>
    <x v="0"/>
    <x v="1"/>
  </r>
  <r>
    <d v="2022-01-23T00:00:00"/>
    <s v="P0042"/>
    <n v="8"/>
    <x v="2"/>
    <x v="0"/>
    <n v="0"/>
    <m/>
    <x v="10"/>
    <x v="1"/>
    <x v="0"/>
    <n v="120"/>
    <n v="162"/>
    <n v="960"/>
    <n v="1296"/>
    <x v="19"/>
    <x v="0"/>
    <x v="1"/>
  </r>
  <r>
    <d v="2022-01-24T00:00:00"/>
    <s v="P0030"/>
    <n v="15"/>
    <x v="1"/>
    <x v="0"/>
    <n v="0"/>
    <m/>
    <x v="28"/>
    <x v="1"/>
    <x v="0"/>
    <n v="148"/>
    <n v="201.28"/>
    <n v="2220"/>
    <n v="3019.2"/>
    <x v="27"/>
    <x v="0"/>
    <x v="1"/>
  </r>
  <r>
    <d v="2022-01-25T00:00:00"/>
    <s v="P0017"/>
    <n v="14"/>
    <x v="2"/>
    <x v="1"/>
    <n v="0"/>
    <m/>
    <x v="39"/>
    <x v="2"/>
    <x v="0"/>
    <n v="134"/>
    <n v="156.78"/>
    <n v="1876"/>
    <n v="2194.92"/>
    <x v="11"/>
    <x v="0"/>
    <x v="1"/>
  </r>
  <r>
    <d v="2022-01-28T00:00:00"/>
    <s v="P0016"/>
    <n v="11"/>
    <x v="2"/>
    <x v="0"/>
    <n v="0"/>
    <m/>
    <x v="21"/>
    <x v="2"/>
    <x v="0"/>
    <n v="13"/>
    <n v="16.64"/>
    <n v="143"/>
    <n v="183.04000000000002"/>
    <x v="14"/>
    <x v="0"/>
    <x v="1"/>
  </r>
  <r>
    <d v="2022-01-31T00:00:00"/>
    <s v="P0023"/>
    <n v="6"/>
    <x v="1"/>
    <x v="1"/>
    <n v="0"/>
    <m/>
    <x v="12"/>
    <x v="0"/>
    <x v="0"/>
    <n v="141"/>
    <n v="149.46"/>
    <n v="846"/>
    <n v="896.76"/>
    <x v="25"/>
    <x v="0"/>
    <x v="1"/>
  </r>
  <r>
    <d v="2022-01-31T00:00:00"/>
    <s v="P0041"/>
    <n v="9"/>
    <x v="2"/>
    <x v="1"/>
    <n v="0"/>
    <m/>
    <x v="41"/>
    <x v="1"/>
    <x v="0"/>
    <n v="138"/>
    <n v="173.88"/>
    <n v="1242"/>
    <n v="1564.92"/>
    <x v="25"/>
    <x v="0"/>
    <x v="1"/>
  </r>
  <r>
    <d v="2022-02-01T00:00:00"/>
    <s v="P0005"/>
    <n v="9"/>
    <x v="2"/>
    <x v="1"/>
    <n v="0"/>
    <m/>
    <x v="24"/>
    <x v="3"/>
    <x v="0"/>
    <n v="133"/>
    <n v="155.61000000000001"/>
    <n v="1197"/>
    <n v="1400.4900000000002"/>
    <x v="0"/>
    <x v="1"/>
    <x v="1"/>
  </r>
  <r>
    <d v="2022-02-03T00:00:00"/>
    <s v="P0014"/>
    <n v="8"/>
    <x v="2"/>
    <x v="0"/>
    <n v="0"/>
    <m/>
    <x v="9"/>
    <x v="2"/>
    <x v="0"/>
    <n v="112"/>
    <n v="146.72"/>
    <n v="896"/>
    <n v="1173.76"/>
    <x v="2"/>
    <x v="1"/>
    <x v="1"/>
  </r>
  <r>
    <d v="2022-02-05T00:00:00"/>
    <s v="P0018"/>
    <n v="6"/>
    <x v="2"/>
    <x v="1"/>
    <n v="0"/>
    <m/>
    <x v="30"/>
    <x v="2"/>
    <x v="0"/>
    <n v="37"/>
    <n v="49.21"/>
    <n v="222"/>
    <n v="295.26"/>
    <x v="15"/>
    <x v="1"/>
    <x v="1"/>
  </r>
  <r>
    <d v="2022-02-06T00:00:00"/>
    <s v="P0002"/>
    <n v="6"/>
    <x v="2"/>
    <x v="1"/>
    <n v="0"/>
    <m/>
    <x v="29"/>
    <x v="3"/>
    <x v="0"/>
    <n v="105"/>
    <n v="142.80000000000001"/>
    <n v="630"/>
    <n v="856.80000000000007"/>
    <x v="16"/>
    <x v="1"/>
    <x v="1"/>
  </r>
  <r>
    <d v="2022-02-08T00:00:00"/>
    <s v="P0005"/>
    <n v="11"/>
    <x v="1"/>
    <x v="1"/>
    <n v="0"/>
    <m/>
    <x v="24"/>
    <x v="3"/>
    <x v="0"/>
    <n v="133"/>
    <n v="155.61000000000001"/>
    <n v="1463"/>
    <n v="1711.71"/>
    <x v="21"/>
    <x v="1"/>
    <x v="1"/>
  </r>
  <r>
    <d v="2022-02-08T00:00:00"/>
    <s v="P0004"/>
    <n v="3"/>
    <x v="1"/>
    <x v="1"/>
    <n v="0"/>
    <m/>
    <x v="3"/>
    <x v="3"/>
    <x v="0"/>
    <n v="44"/>
    <n v="48.84"/>
    <n v="132"/>
    <n v="146.52000000000001"/>
    <x v="21"/>
    <x v="1"/>
    <x v="1"/>
  </r>
  <r>
    <d v="2022-02-09T00:00:00"/>
    <s v="P0032"/>
    <n v="14"/>
    <x v="1"/>
    <x v="0"/>
    <n v="0"/>
    <m/>
    <x v="18"/>
    <x v="1"/>
    <x v="0"/>
    <n v="89"/>
    <n v="117.48"/>
    <n v="1246"/>
    <n v="1644.72"/>
    <x v="4"/>
    <x v="1"/>
    <x v="1"/>
  </r>
  <r>
    <d v="2022-02-12T00:00:00"/>
    <s v="P0010"/>
    <n v="13"/>
    <x v="2"/>
    <x v="1"/>
    <n v="0"/>
    <m/>
    <x v="20"/>
    <x v="2"/>
    <x v="0"/>
    <n v="148"/>
    <n v="164.28"/>
    <n v="1924"/>
    <n v="2135.64"/>
    <x v="6"/>
    <x v="1"/>
    <x v="1"/>
  </r>
  <r>
    <d v="2022-02-14T00:00:00"/>
    <s v="P0026"/>
    <n v="8"/>
    <x v="1"/>
    <x v="1"/>
    <n v="0"/>
    <m/>
    <x v="42"/>
    <x v="1"/>
    <x v="0"/>
    <n v="18"/>
    <n v="24.66"/>
    <n v="144"/>
    <n v="197.28"/>
    <x v="29"/>
    <x v="1"/>
    <x v="1"/>
  </r>
  <r>
    <d v="2022-02-14T00:00:00"/>
    <s v="P0028"/>
    <n v="3"/>
    <x v="2"/>
    <x v="1"/>
    <n v="0"/>
    <m/>
    <x v="33"/>
    <x v="1"/>
    <x v="0"/>
    <n v="37"/>
    <n v="41.81"/>
    <n v="111"/>
    <n v="125.43"/>
    <x v="29"/>
    <x v="1"/>
    <x v="1"/>
  </r>
  <r>
    <d v="2022-02-16T00:00:00"/>
    <s v="P0032"/>
    <n v="1"/>
    <x v="1"/>
    <x v="1"/>
    <n v="0"/>
    <m/>
    <x v="18"/>
    <x v="1"/>
    <x v="0"/>
    <n v="89"/>
    <n v="117.48"/>
    <n v="89"/>
    <n v="117.48"/>
    <x v="23"/>
    <x v="1"/>
    <x v="1"/>
  </r>
  <r>
    <d v="2022-02-19T00:00:00"/>
    <s v="P0002"/>
    <n v="13"/>
    <x v="1"/>
    <x v="1"/>
    <n v="0"/>
    <m/>
    <x v="29"/>
    <x v="3"/>
    <x v="0"/>
    <n v="105"/>
    <n v="142.80000000000001"/>
    <n v="1365"/>
    <n v="1856.4"/>
    <x v="8"/>
    <x v="1"/>
    <x v="1"/>
  </r>
  <r>
    <d v="2022-02-20T00:00:00"/>
    <s v="P0012"/>
    <n v="6"/>
    <x v="2"/>
    <x v="1"/>
    <n v="0"/>
    <m/>
    <x v="35"/>
    <x v="2"/>
    <x v="0"/>
    <n v="73"/>
    <n v="94.17"/>
    <n v="438"/>
    <n v="565.02"/>
    <x v="9"/>
    <x v="1"/>
    <x v="1"/>
  </r>
  <r>
    <d v="2022-02-23T00:00:00"/>
    <s v="P0013"/>
    <n v="6"/>
    <x v="1"/>
    <x v="0"/>
    <n v="0"/>
    <m/>
    <x v="2"/>
    <x v="2"/>
    <x v="0"/>
    <n v="112"/>
    <n v="122.08"/>
    <n v="672"/>
    <n v="732.48"/>
    <x v="19"/>
    <x v="1"/>
    <x v="1"/>
  </r>
  <r>
    <d v="2022-02-23T00:00:00"/>
    <s v="P0016"/>
    <n v="15"/>
    <x v="1"/>
    <x v="1"/>
    <n v="0"/>
    <m/>
    <x v="21"/>
    <x v="2"/>
    <x v="0"/>
    <n v="13"/>
    <n v="16.64"/>
    <n v="195"/>
    <n v="249.60000000000002"/>
    <x v="19"/>
    <x v="1"/>
    <x v="1"/>
  </r>
  <r>
    <d v="2022-02-23T00:00:00"/>
    <s v="P0036"/>
    <n v="8"/>
    <x v="2"/>
    <x v="0"/>
    <n v="0"/>
    <m/>
    <x v="43"/>
    <x v="1"/>
    <x v="0"/>
    <n v="90"/>
    <n v="96.3"/>
    <n v="720"/>
    <n v="770.4"/>
    <x v="19"/>
    <x v="1"/>
    <x v="1"/>
  </r>
  <r>
    <d v="2022-02-27T00:00:00"/>
    <s v="P0012"/>
    <n v="7"/>
    <x v="2"/>
    <x v="1"/>
    <n v="0"/>
    <m/>
    <x v="35"/>
    <x v="2"/>
    <x v="0"/>
    <n v="73"/>
    <n v="94.17"/>
    <n v="511"/>
    <n v="659.19"/>
    <x v="13"/>
    <x v="1"/>
    <x v="1"/>
  </r>
  <r>
    <d v="2022-02-27T00:00:00"/>
    <s v="P0005"/>
    <n v="15"/>
    <x v="2"/>
    <x v="0"/>
    <n v="0"/>
    <m/>
    <x v="24"/>
    <x v="3"/>
    <x v="0"/>
    <n v="133"/>
    <n v="155.61000000000001"/>
    <n v="1995"/>
    <n v="2334.15"/>
    <x v="13"/>
    <x v="1"/>
    <x v="1"/>
  </r>
  <r>
    <d v="2022-02-28T00:00:00"/>
    <s v="P0037"/>
    <n v="15"/>
    <x v="2"/>
    <x v="1"/>
    <n v="0"/>
    <m/>
    <x v="8"/>
    <x v="1"/>
    <x v="0"/>
    <n v="67"/>
    <n v="85.76"/>
    <n v="1005"/>
    <n v="1286.4000000000001"/>
    <x v="14"/>
    <x v="1"/>
    <x v="1"/>
  </r>
  <r>
    <d v="2022-03-04T00:00:00"/>
    <s v="P0026"/>
    <n v="13"/>
    <x v="0"/>
    <x v="0"/>
    <n v="0"/>
    <m/>
    <x v="42"/>
    <x v="1"/>
    <x v="0"/>
    <n v="18"/>
    <n v="24.66"/>
    <n v="234"/>
    <n v="320.58"/>
    <x v="3"/>
    <x v="2"/>
    <x v="1"/>
  </r>
  <r>
    <d v="2022-03-06T00:00:00"/>
    <s v="P0004"/>
    <n v="2"/>
    <x v="2"/>
    <x v="1"/>
    <n v="0"/>
    <m/>
    <x v="3"/>
    <x v="3"/>
    <x v="0"/>
    <n v="44"/>
    <n v="48.84"/>
    <n v="88"/>
    <n v="97.68"/>
    <x v="16"/>
    <x v="2"/>
    <x v="1"/>
  </r>
  <r>
    <d v="2022-03-07T00:00:00"/>
    <s v="P0003"/>
    <n v="1"/>
    <x v="2"/>
    <x v="1"/>
    <n v="0"/>
    <m/>
    <x v="6"/>
    <x v="3"/>
    <x v="0"/>
    <n v="71"/>
    <n v="80.94"/>
    <n v="71"/>
    <n v="80.94"/>
    <x v="20"/>
    <x v="2"/>
    <x v="1"/>
  </r>
  <r>
    <d v="2022-03-08T00:00:00"/>
    <s v="P0044"/>
    <n v="6"/>
    <x v="2"/>
    <x v="0"/>
    <n v="0"/>
    <m/>
    <x v="11"/>
    <x v="1"/>
    <x v="0"/>
    <n v="76"/>
    <n v="82.08"/>
    <n v="456"/>
    <n v="492.48"/>
    <x v="21"/>
    <x v="2"/>
    <x v="1"/>
  </r>
  <r>
    <d v="2022-03-09T00:00:00"/>
    <s v="P0030"/>
    <n v="3"/>
    <x v="2"/>
    <x v="0"/>
    <n v="0"/>
    <m/>
    <x v="28"/>
    <x v="1"/>
    <x v="0"/>
    <n v="148"/>
    <n v="201.28"/>
    <n v="444"/>
    <n v="603.84"/>
    <x v="4"/>
    <x v="2"/>
    <x v="1"/>
  </r>
  <r>
    <d v="2022-03-09T00:00:00"/>
    <s v="P0004"/>
    <n v="11"/>
    <x v="1"/>
    <x v="1"/>
    <n v="0"/>
    <m/>
    <x v="3"/>
    <x v="3"/>
    <x v="0"/>
    <n v="44"/>
    <n v="48.84"/>
    <n v="484"/>
    <n v="537.24"/>
    <x v="4"/>
    <x v="2"/>
    <x v="1"/>
  </r>
  <r>
    <d v="2022-03-10T00:00:00"/>
    <s v="P0033"/>
    <n v="12"/>
    <x v="0"/>
    <x v="0"/>
    <n v="0"/>
    <m/>
    <x v="38"/>
    <x v="1"/>
    <x v="0"/>
    <n v="95"/>
    <n v="119.7"/>
    <n v="1140"/>
    <n v="1436.4"/>
    <x v="26"/>
    <x v="2"/>
    <x v="1"/>
  </r>
  <r>
    <d v="2022-03-14T00:00:00"/>
    <s v="P0016"/>
    <n v="2"/>
    <x v="2"/>
    <x v="1"/>
    <n v="0"/>
    <m/>
    <x v="21"/>
    <x v="2"/>
    <x v="0"/>
    <n v="13"/>
    <n v="16.64"/>
    <n v="26"/>
    <n v="33.28"/>
    <x v="29"/>
    <x v="2"/>
    <x v="1"/>
  </r>
  <r>
    <d v="2022-03-14T00:00:00"/>
    <s v="P0026"/>
    <n v="13"/>
    <x v="2"/>
    <x v="0"/>
    <n v="0"/>
    <m/>
    <x v="42"/>
    <x v="1"/>
    <x v="0"/>
    <n v="18"/>
    <n v="24.66"/>
    <n v="234"/>
    <n v="320.58"/>
    <x v="29"/>
    <x v="2"/>
    <x v="1"/>
  </r>
  <r>
    <d v="2022-03-18T00:00:00"/>
    <s v="P0019"/>
    <n v="2"/>
    <x v="1"/>
    <x v="1"/>
    <n v="0"/>
    <m/>
    <x v="40"/>
    <x v="2"/>
    <x v="0"/>
    <n v="150"/>
    <n v="210"/>
    <n v="300"/>
    <n v="420"/>
    <x v="7"/>
    <x v="2"/>
    <x v="1"/>
  </r>
  <r>
    <d v="2022-03-18T00:00:00"/>
    <s v="P0027"/>
    <n v="10"/>
    <x v="2"/>
    <x v="1"/>
    <n v="0"/>
    <m/>
    <x v="26"/>
    <x v="1"/>
    <x v="0"/>
    <n v="48"/>
    <n v="57.120000000000005"/>
    <n v="480"/>
    <n v="571.20000000000005"/>
    <x v="7"/>
    <x v="2"/>
    <x v="1"/>
  </r>
  <r>
    <d v="2022-03-19T00:00:00"/>
    <s v="P0041"/>
    <n v="6"/>
    <x v="0"/>
    <x v="1"/>
    <n v="0"/>
    <m/>
    <x v="41"/>
    <x v="1"/>
    <x v="0"/>
    <n v="138"/>
    <n v="173.88"/>
    <n v="828"/>
    <n v="1043.28"/>
    <x v="8"/>
    <x v="2"/>
    <x v="1"/>
  </r>
  <r>
    <d v="2022-03-23T00:00:00"/>
    <s v="P0032"/>
    <n v="9"/>
    <x v="2"/>
    <x v="1"/>
    <n v="0"/>
    <m/>
    <x v="18"/>
    <x v="1"/>
    <x v="0"/>
    <n v="89"/>
    <n v="117.48"/>
    <n v="801"/>
    <n v="1057.32"/>
    <x v="19"/>
    <x v="2"/>
    <x v="1"/>
  </r>
  <r>
    <d v="2022-03-25T00:00:00"/>
    <s v="P0001"/>
    <n v="2"/>
    <x v="0"/>
    <x v="0"/>
    <n v="0"/>
    <m/>
    <x v="16"/>
    <x v="3"/>
    <x v="0"/>
    <n v="98"/>
    <n v="103.88"/>
    <n v="196"/>
    <n v="207.76"/>
    <x v="11"/>
    <x v="2"/>
    <x v="1"/>
  </r>
  <r>
    <d v="2022-03-25T00:00:00"/>
    <s v="P0030"/>
    <n v="11"/>
    <x v="2"/>
    <x v="0"/>
    <n v="0"/>
    <m/>
    <x v="28"/>
    <x v="1"/>
    <x v="0"/>
    <n v="148"/>
    <n v="201.28"/>
    <n v="1628"/>
    <n v="2214.08"/>
    <x v="11"/>
    <x v="2"/>
    <x v="1"/>
  </r>
  <r>
    <d v="2022-03-29T00:00:00"/>
    <s v="P0032"/>
    <n v="12"/>
    <x v="1"/>
    <x v="0"/>
    <n v="0"/>
    <m/>
    <x v="18"/>
    <x v="1"/>
    <x v="0"/>
    <n v="89"/>
    <n v="117.48"/>
    <n v="1068"/>
    <n v="1409.76"/>
    <x v="28"/>
    <x v="2"/>
    <x v="1"/>
  </r>
  <r>
    <d v="2022-03-30T00:00:00"/>
    <s v="P0001"/>
    <n v="13"/>
    <x v="1"/>
    <x v="1"/>
    <n v="0"/>
    <m/>
    <x v="16"/>
    <x v="3"/>
    <x v="0"/>
    <n v="98"/>
    <n v="103.88"/>
    <n v="1274"/>
    <n v="1350.44"/>
    <x v="24"/>
    <x v="2"/>
    <x v="1"/>
  </r>
  <r>
    <d v="2022-04-01T00:00:00"/>
    <s v="P0002"/>
    <n v="2"/>
    <x v="1"/>
    <x v="1"/>
    <n v="0"/>
    <m/>
    <x v="29"/>
    <x v="3"/>
    <x v="0"/>
    <n v="105"/>
    <n v="142.80000000000001"/>
    <n v="210"/>
    <n v="285.60000000000002"/>
    <x v="0"/>
    <x v="3"/>
    <x v="1"/>
  </r>
  <r>
    <d v="2022-04-02T00:00:00"/>
    <s v="P0002"/>
    <n v="3"/>
    <x v="2"/>
    <x v="1"/>
    <n v="0"/>
    <m/>
    <x v="29"/>
    <x v="3"/>
    <x v="0"/>
    <n v="105"/>
    <n v="142.80000000000001"/>
    <n v="315"/>
    <n v="428.40000000000003"/>
    <x v="1"/>
    <x v="3"/>
    <x v="1"/>
  </r>
  <r>
    <d v="2022-04-06T00:00:00"/>
    <s v="P0040"/>
    <n v="2"/>
    <x v="0"/>
    <x v="1"/>
    <n v="0"/>
    <m/>
    <x v="17"/>
    <x v="1"/>
    <x v="0"/>
    <n v="90"/>
    <n v="115.2"/>
    <n v="180"/>
    <n v="230.4"/>
    <x v="16"/>
    <x v="3"/>
    <x v="1"/>
  </r>
  <r>
    <d v="2022-04-07T00:00:00"/>
    <s v="P0026"/>
    <n v="7"/>
    <x v="2"/>
    <x v="0"/>
    <n v="0"/>
    <m/>
    <x v="42"/>
    <x v="1"/>
    <x v="0"/>
    <n v="18"/>
    <n v="24.66"/>
    <n v="126"/>
    <n v="172.62"/>
    <x v="20"/>
    <x v="3"/>
    <x v="1"/>
  </r>
  <r>
    <d v="2022-04-09T00:00:00"/>
    <s v="P0039"/>
    <n v="12"/>
    <x v="0"/>
    <x v="1"/>
    <n v="0"/>
    <m/>
    <x v="34"/>
    <x v="1"/>
    <x v="0"/>
    <n v="37"/>
    <n v="42.55"/>
    <n v="444"/>
    <n v="510.59999999999997"/>
    <x v="4"/>
    <x v="3"/>
    <x v="1"/>
  </r>
  <r>
    <d v="2022-04-09T00:00:00"/>
    <s v="P0002"/>
    <n v="9"/>
    <x v="1"/>
    <x v="0"/>
    <n v="0"/>
    <m/>
    <x v="29"/>
    <x v="3"/>
    <x v="0"/>
    <n v="105"/>
    <n v="142.80000000000001"/>
    <n v="945"/>
    <n v="1285.2"/>
    <x v="4"/>
    <x v="3"/>
    <x v="1"/>
  </r>
  <r>
    <d v="2022-04-13T00:00:00"/>
    <s v="P0016"/>
    <n v="14"/>
    <x v="0"/>
    <x v="0"/>
    <n v="0"/>
    <m/>
    <x v="21"/>
    <x v="2"/>
    <x v="0"/>
    <n v="13"/>
    <n v="16.64"/>
    <n v="182"/>
    <n v="232.96"/>
    <x v="22"/>
    <x v="3"/>
    <x v="1"/>
  </r>
  <r>
    <d v="2022-04-18T00:00:00"/>
    <s v="P0041"/>
    <n v="9"/>
    <x v="2"/>
    <x v="1"/>
    <n v="0"/>
    <m/>
    <x v="41"/>
    <x v="1"/>
    <x v="0"/>
    <n v="138"/>
    <n v="173.88"/>
    <n v="1242"/>
    <n v="1564.92"/>
    <x v="7"/>
    <x v="3"/>
    <x v="1"/>
  </r>
  <r>
    <d v="2022-04-20T00:00:00"/>
    <s v="P0018"/>
    <n v="2"/>
    <x v="0"/>
    <x v="0"/>
    <n v="0"/>
    <m/>
    <x v="30"/>
    <x v="2"/>
    <x v="0"/>
    <n v="37"/>
    <n v="49.21"/>
    <n v="74"/>
    <n v="98.42"/>
    <x v="9"/>
    <x v="3"/>
    <x v="1"/>
  </r>
  <r>
    <d v="2022-04-20T00:00:00"/>
    <s v="P0012"/>
    <n v="4"/>
    <x v="2"/>
    <x v="0"/>
    <n v="0"/>
    <m/>
    <x v="35"/>
    <x v="2"/>
    <x v="0"/>
    <n v="73"/>
    <n v="94.17"/>
    <n v="292"/>
    <n v="376.68"/>
    <x v="9"/>
    <x v="3"/>
    <x v="1"/>
  </r>
  <r>
    <d v="2022-04-21T00:00:00"/>
    <s v="P0030"/>
    <n v="2"/>
    <x v="2"/>
    <x v="1"/>
    <n v="0"/>
    <m/>
    <x v="28"/>
    <x v="1"/>
    <x v="0"/>
    <n v="148"/>
    <n v="201.28"/>
    <n v="296"/>
    <n v="402.56"/>
    <x v="10"/>
    <x v="3"/>
    <x v="1"/>
  </r>
  <r>
    <d v="2022-04-21T00:00:00"/>
    <s v="P0026"/>
    <n v="14"/>
    <x v="1"/>
    <x v="0"/>
    <n v="0"/>
    <m/>
    <x v="42"/>
    <x v="1"/>
    <x v="0"/>
    <n v="18"/>
    <n v="24.66"/>
    <n v="252"/>
    <n v="345.24"/>
    <x v="10"/>
    <x v="3"/>
    <x v="1"/>
  </r>
  <r>
    <d v="2022-04-23T00:00:00"/>
    <s v="P0044"/>
    <n v="15"/>
    <x v="1"/>
    <x v="0"/>
    <n v="0"/>
    <m/>
    <x v="11"/>
    <x v="1"/>
    <x v="0"/>
    <n v="76"/>
    <n v="82.08"/>
    <n v="1140"/>
    <n v="1231.2"/>
    <x v="19"/>
    <x v="3"/>
    <x v="1"/>
  </r>
  <r>
    <d v="2022-04-24T00:00:00"/>
    <s v="P0034"/>
    <n v="4"/>
    <x v="2"/>
    <x v="0"/>
    <n v="0"/>
    <m/>
    <x v="13"/>
    <x v="1"/>
    <x v="0"/>
    <n v="55"/>
    <n v="58.3"/>
    <n v="220"/>
    <n v="233.2"/>
    <x v="27"/>
    <x v="3"/>
    <x v="1"/>
  </r>
  <r>
    <d v="2022-04-25T00:00:00"/>
    <s v="P0004"/>
    <n v="9"/>
    <x v="2"/>
    <x v="1"/>
    <n v="0"/>
    <m/>
    <x v="3"/>
    <x v="3"/>
    <x v="0"/>
    <n v="44"/>
    <n v="48.84"/>
    <n v="396"/>
    <n v="439.56000000000006"/>
    <x v="11"/>
    <x v="3"/>
    <x v="1"/>
  </r>
  <r>
    <d v="2022-04-25T00:00:00"/>
    <s v="P0003"/>
    <n v="8"/>
    <x v="1"/>
    <x v="0"/>
    <n v="0"/>
    <m/>
    <x v="6"/>
    <x v="3"/>
    <x v="0"/>
    <n v="71"/>
    <n v="80.94"/>
    <n v="568"/>
    <n v="647.52"/>
    <x v="11"/>
    <x v="3"/>
    <x v="1"/>
  </r>
  <r>
    <d v="2022-04-26T00:00:00"/>
    <s v="P0027"/>
    <n v="2"/>
    <x v="2"/>
    <x v="1"/>
    <n v="0"/>
    <m/>
    <x v="26"/>
    <x v="1"/>
    <x v="0"/>
    <n v="48"/>
    <n v="57.120000000000005"/>
    <n v="96"/>
    <n v="114.24000000000001"/>
    <x v="12"/>
    <x v="3"/>
    <x v="1"/>
  </r>
  <r>
    <d v="2022-04-28T00:00:00"/>
    <s v="P0014"/>
    <n v="14"/>
    <x v="2"/>
    <x v="1"/>
    <n v="0"/>
    <m/>
    <x v="9"/>
    <x v="2"/>
    <x v="0"/>
    <n v="112"/>
    <n v="146.72"/>
    <n v="1568"/>
    <n v="2054.08"/>
    <x v="14"/>
    <x v="3"/>
    <x v="1"/>
  </r>
  <r>
    <d v="2022-04-30T00:00:00"/>
    <s v="P0016"/>
    <n v="13"/>
    <x v="1"/>
    <x v="0"/>
    <n v="0"/>
    <m/>
    <x v="21"/>
    <x v="2"/>
    <x v="0"/>
    <n v="13"/>
    <n v="16.64"/>
    <n v="169"/>
    <n v="216.32"/>
    <x v="24"/>
    <x v="3"/>
    <x v="1"/>
  </r>
  <r>
    <d v="2022-04-30T00:00:00"/>
    <s v="P0027"/>
    <n v="8"/>
    <x v="2"/>
    <x v="0"/>
    <n v="0"/>
    <m/>
    <x v="26"/>
    <x v="1"/>
    <x v="0"/>
    <n v="48"/>
    <n v="57.120000000000005"/>
    <n v="384"/>
    <n v="456.96000000000004"/>
    <x v="24"/>
    <x v="3"/>
    <x v="1"/>
  </r>
  <r>
    <d v="2022-05-01T00:00:00"/>
    <s v="P0034"/>
    <n v="9"/>
    <x v="0"/>
    <x v="0"/>
    <n v="0"/>
    <m/>
    <x v="13"/>
    <x v="1"/>
    <x v="0"/>
    <n v="55"/>
    <n v="58.3"/>
    <n v="495"/>
    <n v="524.69999999999993"/>
    <x v="0"/>
    <x v="4"/>
    <x v="1"/>
  </r>
  <r>
    <d v="2022-05-01T00:00:00"/>
    <s v="P0033"/>
    <n v="6"/>
    <x v="1"/>
    <x v="0"/>
    <n v="0"/>
    <m/>
    <x v="38"/>
    <x v="1"/>
    <x v="0"/>
    <n v="95"/>
    <n v="119.7"/>
    <n v="570"/>
    <n v="718.2"/>
    <x v="0"/>
    <x v="4"/>
    <x v="1"/>
  </r>
  <r>
    <d v="2022-05-02T00:00:00"/>
    <s v="P0013"/>
    <n v="4"/>
    <x v="1"/>
    <x v="1"/>
    <n v="0"/>
    <m/>
    <x v="2"/>
    <x v="2"/>
    <x v="0"/>
    <n v="112"/>
    <n v="122.08"/>
    <n v="448"/>
    <n v="488.32"/>
    <x v="1"/>
    <x v="4"/>
    <x v="1"/>
  </r>
  <r>
    <d v="2022-05-04T00:00:00"/>
    <s v="P0020"/>
    <n v="10"/>
    <x v="2"/>
    <x v="0"/>
    <n v="0"/>
    <m/>
    <x v="14"/>
    <x v="0"/>
    <x v="0"/>
    <n v="61"/>
    <n v="76.25"/>
    <n v="610"/>
    <n v="762.5"/>
    <x v="3"/>
    <x v="4"/>
    <x v="1"/>
  </r>
  <r>
    <d v="2022-05-06T00:00:00"/>
    <s v="P0034"/>
    <n v="7"/>
    <x v="2"/>
    <x v="0"/>
    <n v="0"/>
    <m/>
    <x v="13"/>
    <x v="1"/>
    <x v="0"/>
    <n v="55"/>
    <n v="58.3"/>
    <n v="385"/>
    <n v="408.09999999999997"/>
    <x v="16"/>
    <x v="4"/>
    <x v="1"/>
  </r>
  <r>
    <d v="2022-05-07T00:00:00"/>
    <s v="P0015"/>
    <n v="4"/>
    <x v="1"/>
    <x v="1"/>
    <n v="0"/>
    <m/>
    <x v="27"/>
    <x v="2"/>
    <x v="0"/>
    <n v="12"/>
    <n v="15.719999999999999"/>
    <n v="48"/>
    <n v="62.879999999999995"/>
    <x v="20"/>
    <x v="4"/>
    <x v="1"/>
  </r>
  <r>
    <d v="2022-05-07T00:00:00"/>
    <s v="P0027"/>
    <n v="1"/>
    <x v="1"/>
    <x v="0"/>
    <n v="0"/>
    <m/>
    <x v="26"/>
    <x v="1"/>
    <x v="0"/>
    <n v="48"/>
    <n v="57.120000000000005"/>
    <n v="48"/>
    <n v="57.120000000000005"/>
    <x v="20"/>
    <x v="4"/>
    <x v="1"/>
  </r>
  <r>
    <d v="2022-05-08T00:00:00"/>
    <s v="P0022"/>
    <n v="7"/>
    <x v="1"/>
    <x v="0"/>
    <n v="0"/>
    <m/>
    <x v="22"/>
    <x v="0"/>
    <x v="0"/>
    <n v="121"/>
    <n v="141.57"/>
    <n v="847"/>
    <n v="990.99"/>
    <x v="21"/>
    <x v="4"/>
    <x v="1"/>
  </r>
  <r>
    <d v="2022-05-09T00:00:00"/>
    <s v="P0017"/>
    <n v="12"/>
    <x v="0"/>
    <x v="1"/>
    <n v="0"/>
    <m/>
    <x v="39"/>
    <x v="2"/>
    <x v="0"/>
    <n v="134"/>
    <n v="156.78"/>
    <n v="1608"/>
    <n v="1881.3600000000001"/>
    <x v="4"/>
    <x v="4"/>
    <x v="1"/>
  </r>
  <r>
    <d v="2022-05-10T00:00:00"/>
    <s v="P0009"/>
    <n v="6"/>
    <x v="2"/>
    <x v="0"/>
    <n v="0"/>
    <m/>
    <x v="37"/>
    <x v="3"/>
    <x v="0"/>
    <n v="6"/>
    <n v="7.8599999999999994"/>
    <n v="36"/>
    <n v="47.16"/>
    <x v="26"/>
    <x v="4"/>
    <x v="1"/>
  </r>
  <r>
    <d v="2022-05-12T00:00:00"/>
    <s v="P0011"/>
    <n v="7"/>
    <x v="1"/>
    <x v="1"/>
    <n v="0"/>
    <m/>
    <x v="31"/>
    <x v="2"/>
    <x v="0"/>
    <n v="44"/>
    <n v="48.4"/>
    <n v="308"/>
    <n v="338.8"/>
    <x v="6"/>
    <x v="4"/>
    <x v="1"/>
  </r>
  <r>
    <d v="2022-05-13T00:00:00"/>
    <s v="P0012"/>
    <n v="5"/>
    <x v="2"/>
    <x v="0"/>
    <n v="0"/>
    <m/>
    <x v="35"/>
    <x v="2"/>
    <x v="0"/>
    <n v="73"/>
    <n v="94.17"/>
    <n v="365"/>
    <n v="470.85"/>
    <x v="22"/>
    <x v="4"/>
    <x v="1"/>
  </r>
  <r>
    <d v="2022-05-14T00:00:00"/>
    <s v="P0008"/>
    <n v="14"/>
    <x v="2"/>
    <x v="1"/>
    <n v="0"/>
    <m/>
    <x v="25"/>
    <x v="3"/>
    <x v="0"/>
    <n v="83"/>
    <n v="94.62"/>
    <n v="1162"/>
    <n v="1324.68"/>
    <x v="29"/>
    <x v="4"/>
    <x v="1"/>
  </r>
  <r>
    <d v="2022-05-15T00:00:00"/>
    <s v="P0020"/>
    <n v="5"/>
    <x v="1"/>
    <x v="0"/>
    <n v="0"/>
    <m/>
    <x v="14"/>
    <x v="0"/>
    <x v="0"/>
    <n v="61"/>
    <n v="76.25"/>
    <n v="305"/>
    <n v="381.25"/>
    <x v="17"/>
    <x v="4"/>
    <x v="1"/>
  </r>
  <r>
    <d v="2022-05-16T00:00:00"/>
    <s v="P0010"/>
    <n v="13"/>
    <x v="2"/>
    <x v="1"/>
    <n v="0"/>
    <m/>
    <x v="20"/>
    <x v="2"/>
    <x v="0"/>
    <n v="148"/>
    <n v="164.28"/>
    <n v="1924"/>
    <n v="2135.64"/>
    <x v="23"/>
    <x v="4"/>
    <x v="1"/>
  </r>
  <r>
    <d v="2022-05-16T00:00:00"/>
    <s v="P0031"/>
    <n v="13"/>
    <x v="1"/>
    <x v="0"/>
    <n v="0"/>
    <m/>
    <x v="5"/>
    <x v="1"/>
    <x v="0"/>
    <n v="93"/>
    <n v="104.16"/>
    <n v="1209"/>
    <n v="1354.08"/>
    <x v="23"/>
    <x v="4"/>
    <x v="1"/>
  </r>
  <r>
    <d v="2022-05-17T00:00:00"/>
    <s v="P0027"/>
    <n v="8"/>
    <x v="2"/>
    <x v="1"/>
    <n v="0"/>
    <m/>
    <x v="26"/>
    <x v="1"/>
    <x v="0"/>
    <n v="48"/>
    <n v="57.120000000000005"/>
    <n v="384"/>
    <n v="456.96000000000004"/>
    <x v="30"/>
    <x v="4"/>
    <x v="1"/>
  </r>
  <r>
    <d v="2022-05-18T00:00:00"/>
    <s v="P0027"/>
    <n v="4"/>
    <x v="0"/>
    <x v="0"/>
    <n v="0"/>
    <m/>
    <x v="26"/>
    <x v="1"/>
    <x v="0"/>
    <n v="48"/>
    <n v="57.120000000000005"/>
    <n v="192"/>
    <n v="228.48000000000002"/>
    <x v="7"/>
    <x v="4"/>
    <x v="1"/>
  </r>
  <r>
    <d v="2022-05-18T00:00:00"/>
    <s v="P0038"/>
    <n v="8"/>
    <x v="0"/>
    <x v="0"/>
    <n v="0"/>
    <m/>
    <x v="1"/>
    <x v="1"/>
    <x v="0"/>
    <n v="72"/>
    <n v="79.92"/>
    <n v="576"/>
    <n v="639.36"/>
    <x v="7"/>
    <x v="4"/>
    <x v="1"/>
  </r>
  <r>
    <d v="2022-05-20T00:00:00"/>
    <s v="P0044"/>
    <n v="15"/>
    <x v="1"/>
    <x v="1"/>
    <n v="0"/>
    <m/>
    <x v="11"/>
    <x v="1"/>
    <x v="0"/>
    <n v="76"/>
    <n v="82.08"/>
    <n v="1140"/>
    <n v="1231.2"/>
    <x v="9"/>
    <x v="4"/>
    <x v="1"/>
  </r>
  <r>
    <d v="2022-05-22T00:00:00"/>
    <s v="P0015"/>
    <n v="12"/>
    <x v="2"/>
    <x v="0"/>
    <n v="0"/>
    <m/>
    <x v="27"/>
    <x v="2"/>
    <x v="0"/>
    <n v="12"/>
    <n v="15.719999999999999"/>
    <n v="144"/>
    <n v="188.64"/>
    <x v="18"/>
    <x v="4"/>
    <x v="1"/>
  </r>
  <r>
    <d v="2022-05-25T00:00:00"/>
    <s v="P0002"/>
    <n v="7"/>
    <x v="1"/>
    <x v="0"/>
    <n v="0"/>
    <m/>
    <x v="29"/>
    <x v="3"/>
    <x v="0"/>
    <n v="105"/>
    <n v="142.80000000000001"/>
    <n v="735"/>
    <n v="999.60000000000014"/>
    <x v="11"/>
    <x v="4"/>
    <x v="1"/>
  </r>
  <r>
    <d v="2022-05-26T00:00:00"/>
    <s v="P0028"/>
    <n v="2"/>
    <x v="2"/>
    <x v="0"/>
    <n v="0"/>
    <m/>
    <x v="33"/>
    <x v="1"/>
    <x v="0"/>
    <n v="37"/>
    <n v="41.81"/>
    <n v="74"/>
    <n v="83.62"/>
    <x v="12"/>
    <x v="4"/>
    <x v="1"/>
  </r>
  <r>
    <d v="2022-05-26T00:00:00"/>
    <s v="P0027"/>
    <n v="2"/>
    <x v="1"/>
    <x v="0"/>
    <n v="0"/>
    <m/>
    <x v="26"/>
    <x v="1"/>
    <x v="0"/>
    <n v="48"/>
    <n v="57.120000000000005"/>
    <n v="96"/>
    <n v="114.24000000000001"/>
    <x v="12"/>
    <x v="4"/>
    <x v="1"/>
  </r>
  <r>
    <d v="2022-05-28T00:00:00"/>
    <s v="P0041"/>
    <n v="10"/>
    <x v="0"/>
    <x v="1"/>
    <n v="0"/>
    <m/>
    <x v="41"/>
    <x v="1"/>
    <x v="0"/>
    <n v="138"/>
    <n v="173.88"/>
    <n v="1380"/>
    <n v="1738.8"/>
    <x v="14"/>
    <x v="4"/>
    <x v="1"/>
  </r>
  <r>
    <d v="2022-05-28T00:00:00"/>
    <s v="P0008"/>
    <n v="5"/>
    <x v="0"/>
    <x v="0"/>
    <n v="0"/>
    <m/>
    <x v="25"/>
    <x v="3"/>
    <x v="0"/>
    <n v="83"/>
    <n v="94.62"/>
    <n v="415"/>
    <n v="473.1"/>
    <x v="14"/>
    <x v="4"/>
    <x v="1"/>
  </r>
  <r>
    <d v="2022-05-28T00:00:00"/>
    <s v="P0010"/>
    <n v="9"/>
    <x v="1"/>
    <x v="1"/>
    <n v="0"/>
    <m/>
    <x v="20"/>
    <x v="2"/>
    <x v="0"/>
    <n v="148"/>
    <n v="164.28"/>
    <n v="1332"/>
    <n v="1478.52"/>
    <x v="14"/>
    <x v="4"/>
    <x v="1"/>
  </r>
  <r>
    <d v="2022-05-28T00:00:00"/>
    <s v="P0004"/>
    <n v="12"/>
    <x v="1"/>
    <x v="0"/>
    <n v="0"/>
    <m/>
    <x v="3"/>
    <x v="3"/>
    <x v="0"/>
    <n v="44"/>
    <n v="48.84"/>
    <n v="528"/>
    <n v="586.08000000000004"/>
    <x v="14"/>
    <x v="4"/>
    <x v="1"/>
  </r>
  <r>
    <d v="2022-05-28T00:00:00"/>
    <s v="P0020"/>
    <n v="14"/>
    <x v="2"/>
    <x v="1"/>
    <n v="0"/>
    <m/>
    <x v="14"/>
    <x v="0"/>
    <x v="0"/>
    <n v="61"/>
    <n v="76.25"/>
    <n v="854"/>
    <n v="1067.5"/>
    <x v="14"/>
    <x v="4"/>
    <x v="1"/>
  </r>
  <r>
    <d v="2022-05-30T00:00:00"/>
    <s v="P0044"/>
    <n v="9"/>
    <x v="2"/>
    <x v="0"/>
    <n v="0"/>
    <m/>
    <x v="11"/>
    <x v="1"/>
    <x v="0"/>
    <n v="76"/>
    <n v="82.08"/>
    <n v="684"/>
    <n v="738.72"/>
    <x v="24"/>
    <x v="4"/>
    <x v="1"/>
  </r>
  <r>
    <d v="2022-05-30T00:00:00"/>
    <s v="P0005"/>
    <n v="4"/>
    <x v="0"/>
    <x v="1"/>
    <n v="0"/>
    <m/>
    <x v="24"/>
    <x v="3"/>
    <x v="0"/>
    <n v="133"/>
    <n v="155.61000000000001"/>
    <n v="532"/>
    <n v="622.44000000000005"/>
    <x v="24"/>
    <x v="4"/>
    <x v="1"/>
  </r>
  <r>
    <d v="2022-05-30T00:00:00"/>
    <s v="P0033"/>
    <n v="3"/>
    <x v="1"/>
    <x v="1"/>
    <n v="0"/>
    <m/>
    <x v="38"/>
    <x v="1"/>
    <x v="0"/>
    <n v="95"/>
    <n v="119.7"/>
    <n v="285"/>
    <n v="359.1"/>
    <x v="24"/>
    <x v="4"/>
    <x v="1"/>
  </r>
  <r>
    <d v="2022-06-03T00:00:00"/>
    <s v="P0008"/>
    <n v="14"/>
    <x v="1"/>
    <x v="0"/>
    <n v="0"/>
    <m/>
    <x v="25"/>
    <x v="3"/>
    <x v="0"/>
    <n v="83"/>
    <n v="94.62"/>
    <n v="1162"/>
    <n v="1324.68"/>
    <x v="2"/>
    <x v="5"/>
    <x v="1"/>
  </r>
  <r>
    <d v="2022-06-10T00:00:00"/>
    <s v="P0028"/>
    <n v="8"/>
    <x v="0"/>
    <x v="0"/>
    <n v="0"/>
    <m/>
    <x v="33"/>
    <x v="1"/>
    <x v="0"/>
    <n v="37"/>
    <n v="41.81"/>
    <n v="296"/>
    <n v="334.48"/>
    <x v="26"/>
    <x v="5"/>
    <x v="1"/>
  </r>
  <r>
    <d v="2022-06-11T00:00:00"/>
    <s v="P0039"/>
    <n v="13"/>
    <x v="1"/>
    <x v="1"/>
    <n v="0"/>
    <m/>
    <x v="34"/>
    <x v="1"/>
    <x v="0"/>
    <n v="37"/>
    <n v="42.55"/>
    <n v="481"/>
    <n v="553.15"/>
    <x v="5"/>
    <x v="5"/>
    <x v="1"/>
  </r>
  <r>
    <d v="2022-06-11T00:00:00"/>
    <s v="P0021"/>
    <n v="6"/>
    <x v="2"/>
    <x v="0"/>
    <n v="0"/>
    <m/>
    <x v="32"/>
    <x v="0"/>
    <x v="0"/>
    <n v="126"/>
    <n v="162.54"/>
    <n v="756"/>
    <n v="975.24"/>
    <x v="5"/>
    <x v="5"/>
    <x v="1"/>
  </r>
  <r>
    <d v="2022-06-13T00:00:00"/>
    <s v="P0026"/>
    <n v="6"/>
    <x v="2"/>
    <x v="1"/>
    <n v="0"/>
    <m/>
    <x v="42"/>
    <x v="1"/>
    <x v="0"/>
    <n v="18"/>
    <n v="24.66"/>
    <n v="108"/>
    <n v="147.96"/>
    <x v="22"/>
    <x v="5"/>
    <x v="1"/>
  </r>
  <r>
    <d v="2022-06-15T00:00:00"/>
    <s v="P0042"/>
    <n v="15"/>
    <x v="0"/>
    <x v="0"/>
    <n v="0"/>
    <m/>
    <x v="10"/>
    <x v="1"/>
    <x v="0"/>
    <n v="120"/>
    <n v="162"/>
    <n v="1800"/>
    <n v="2430"/>
    <x v="17"/>
    <x v="5"/>
    <x v="1"/>
  </r>
  <r>
    <d v="2022-06-16T00:00:00"/>
    <s v="P0029"/>
    <n v="15"/>
    <x v="1"/>
    <x v="1"/>
    <n v="0"/>
    <m/>
    <x v="19"/>
    <x v="1"/>
    <x v="0"/>
    <n v="47"/>
    <n v="53.11"/>
    <n v="705"/>
    <n v="796.65"/>
    <x v="23"/>
    <x v="5"/>
    <x v="1"/>
  </r>
  <r>
    <d v="2022-06-19T00:00:00"/>
    <s v="P0002"/>
    <n v="8"/>
    <x v="2"/>
    <x v="1"/>
    <n v="0"/>
    <m/>
    <x v="29"/>
    <x v="3"/>
    <x v="0"/>
    <n v="105"/>
    <n v="142.80000000000001"/>
    <n v="840"/>
    <n v="1142.4000000000001"/>
    <x v="8"/>
    <x v="5"/>
    <x v="1"/>
  </r>
  <r>
    <d v="2022-06-21T00:00:00"/>
    <s v="P0017"/>
    <n v="14"/>
    <x v="2"/>
    <x v="1"/>
    <n v="0"/>
    <m/>
    <x v="39"/>
    <x v="2"/>
    <x v="0"/>
    <n v="134"/>
    <n v="156.78"/>
    <n v="1876"/>
    <n v="2194.92"/>
    <x v="10"/>
    <x v="5"/>
    <x v="1"/>
  </r>
  <r>
    <d v="2022-06-22T00:00:00"/>
    <s v="P0040"/>
    <n v="10"/>
    <x v="1"/>
    <x v="1"/>
    <n v="0"/>
    <m/>
    <x v="17"/>
    <x v="1"/>
    <x v="0"/>
    <n v="90"/>
    <n v="115.2"/>
    <n v="900"/>
    <n v="1152"/>
    <x v="18"/>
    <x v="5"/>
    <x v="1"/>
  </r>
  <r>
    <d v="2022-06-22T00:00:00"/>
    <s v="P0001"/>
    <n v="4"/>
    <x v="2"/>
    <x v="1"/>
    <n v="0"/>
    <m/>
    <x v="16"/>
    <x v="3"/>
    <x v="0"/>
    <n v="98"/>
    <n v="103.88"/>
    <n v="392"/>
    <n v="415.52"/>
    <x v="18"/>
    <x v="5"/>
    <x v="1"/>
  </r>
  <r>
    <d v="2022-06-23T00:00:00"/>
    <s v="P0004"/>
    <n v="8"/>
    <x v="2"/>
    <x v="0"/>
    <n v="0"/>
    <m/>
    <x v="3"/>
    <x v="3"/>
    <x v="0"/>
    <n v="44"/>
    <n v="48.84"/>
    <n v="352"/>
    <n v="390.72"/>
    <x v="19"/>
    <x v="5"/>
    <x v="1"/>
  </r>
  <r>
    <d v="2022-06-24T00:00:00"/>
    <s v="P0018"/>
    <n v="7"/>
    <x v="2"/>
    <x v="1"/>
    <n v="0"/>
    <m/>
    <x v="30"/>
    <x v="2"/>
    <x v="0"/>
    <n v="37"/>
    <n v="49.21"/>
    <n v="259"/>
    <n v="344.47"/>
    <x v="27"/>
    <x v="5"/>
    <x v="1"/>
  </r>
  <r>
    <d v="2022-06-25T00:00:00"/>
    <s v="P0012"/>
    <n v="7"/>
    <x v="1"/>
    <x v="0"/>
    <n v="0"/>
    <m/>
    <x v="35"/>
    <x v="2"/>
    <x v="0"/>
    <n v="73"/>
    <n v="94.17"/>
    <n v="511"/>
    <n v="659.19"/>
    <x v="11"/>
    <x v="5"/>
    <x v="1"/>
  </r>
  <r>
    <d v="2022-06-26T00:00:00"/>
    <s v="P0034"/>
    <n v="4"/>
    <x v="2"/>
    <x v="1"/>
    <n v="0"/>
    <m/>
    <x v="13"/>
    <x v="1"/>
    <x v="0"/>
    <n v="55"/>
    <n v="58.3"/>
    <n v="220"/>
    <n v="233.2"/>
    <x v="12"/>
    <x v="5"/>
    <x v="1"/>
  </r>
  <r>
    <d v="2022-06-26T00:00:00"/>
    <s v="P0043"/>
    <n v="12"/>
    <x v="2"/>
    <x v="0"/>
    <n v="0"/>
    <m/>
    <x v="23"/>
    <x v="1"/>
    <x v="0"/>
    <n v="67"/>
    <n v="83.08"/>
    <n v="804"/>
    <n v="996.96"/>
    <x v="12"/>
    <x v="5"/>
    <x v="1"/>
  </r>
  <r>
    <d v="2022-07-03T00:00:00"/>
    <s v="P0033"/>
    <n v="15"/>
    <x v="2"/>
    <x v="1"/>
    <n v="0"/>
    <m/>
    <x v="38"/>
    <x v="1"/>
    <x v="0"/>
    <n v="95"/>
    <n v="119.7"/>
    <n v="1425"/>
    <n v="1795.5"/>
    <x v="2"/>
    <x v="6"/>
    <x v="1"/>
  </r>
  <r>
    <d v="2022-07-04T00:00:00"/>
    <s v="P0007"/>
    <n v="7"/>
    <x v="2"/>
    <x v="0"/>
    <n v="0"/>
    <m/>
    <x v="36"/>
    <x v="3"/>
    <x v="0"/>
    <n v="43"/>
    <n v="47.730000000000004"/>
    <n v="301"/>
    <n v="334.11"/>
    <x v="3"/>
    <x v="6"/>
    <x v="1"/>
  </r>
  <r>
    <d v="2022-07-05T00:00:00"/>
    <s v="P0025"/>
    <n v="7"/>
    <x v="1"/>
    <x v="1"/>
    <n v="0"/>
    <m/>
    <x v="7"/>
    <x v="1"/>
    <x v="0"/>
    <n v="7"/>
    <n v="8.33"/>
    <n v="49"/>
    <n v="58.31"/>
    <x v="15"/>
    <x v="6"/>
    <x v="1"/>
  </r>
  <r>
    <d v="2022-07-05T00:00:00"/>
    <s v="P0015"/>
    <n v="8"/>
    <x v="2"/>
    <x v="0"/>
    <n v="0"/>
    <m/>
    <x v="27"/>
    <x v="2"/>
    <x v="0"/>
    <n v="12"/>
    <n v="15.719999999999999"/>
    <n v="96"/>
    <n v="125.75999999999999"/>
    <x v="15"/>
    <x v="6"/>
    <x v="1"/>
  </r>
  <r>
    <d v="2022-07-06T00:00:00"/>
    <s v="P0041"/>
    <n v="2"/>
    <x v="2"/>
    <x v="1"/>
    <n v="0"/>
    <m/>
    <x v="41"/>
    <x v="1"/>
    <x v="0"/>
    <n v="138"/>
    <n v="173.88"/>
    <n v="276"/>
    <n v="347.76"/>
    <x v="16"/>
    <x v="6"/>
    <x v="1"/>
  </r>
  <r>
    <d v="2022-07-08T00:00:00"/>
    <s v="P0018"/>
    <n v="2"/>
    <x v="2"/>
    <x v="0"/>
    <n v="0"/>
    <m/>
    <x v="30"/>
    <x v="2"/>
    <x v="0"/>
    <n v="37"/>
    <n v="49.21"/>
    <n v="74"/>
    <n v="98.42"/>
    <x v="21"/>
    <x v="6"/>
    <x v="1"/>
  </r>
  <r>
    <d v="2022-07-10T00:00:00"/>
    <s v="P0032"/>
    <n v="12"/>
    <x v="1"/>
    <x v="1"/>
    <n v="0"/>
    <m/>
    <x v="18"/>
    <x v="1"/>
    <x v="0"/>
    <n v="89"/>
    <n v="117.48"/>
    <n v="1068"/>
    <n v="1409.76"/>
    <x v="26"/>
    <x v="6"/>
    <x v="1"/>
  </r>
  <r>
    <d v="2022-07-12T00:00:00"/>
    <s v="P0028"/>
    <n v="12"/>
    <x v="2"/>
    <x v="1"/>
    <n v="0"/>
    <m/>
    <x v="33"/>
    <x v="1"/>
    <x v="0"/>
    <n v="37"/>
    <n v="41.81"/>
    <n v="444"/>
    <n v="501.72"/>
    <x v="6"/>
    <x v="6"/>
    <x v="1"/>
  </r>
  <r>
    <d v="2022-07-13T00:00:00"/>
    <s v="P0025"/>
    <n v="7"/>
    <x v="2"/>
    <x v="0"/>
    <n v="0"/>
    <m/>
    <x v="7"/>
    <x v="1"/>
    <x v="0"/>
    <n v="7"/>
    <n v="8.33"/>
    <n v="49"/>
    <n v="58.31"/>
    <x v="22"/>
    <x v="6"/>
    <x v="1"/>
  </r>
  <r>
    <d v="2022-07-14T00:00:00"/>
    <s v="P0033"/>
    <n v="9"/>
    <x v="2"/>
    <x v="0"/>
    <n v="0"/>
    <m/>
    <x v="38"/>
    <x v="1"/>
    <x v="0"/>
    <n v="95"/>
    <n v="119.7"/>
    <n v="855"/>
    <n v="1077.3"/>
    <x v="29"/>
    <x v="6"/>
    <x v="1"/>
  </r>
  <r>
    <d v="2022-07-15T00:00:00"/>
    <s v="P0004"/>
    <n v="2"/>
    <x v="1"/>
    <x v="0"/>
    <n v="0"/>
    <m/>
    <x v="3"/>
    <x v="3"/>
    <x v="0"/>
    <n v="44"/>
    <n v="48.84"/>
    <n v="88"/>
    <n v="97.68"/>
    <x v="17"/>
    <x v="6"/>
    <x v="1"/>
  </r>
  <r>
    <d v="2022-07-17T00:00:00"/>
    <s v="P0041"/>
    <n v="8"/>
    <x v="1"/>
    <x v="1"/>
    <n v="0"/>
    <m/>
    <x v="41"/>
    <x v="1"/>
    <x v="0"/>
    <n v="138"/>
    <n v="173.88"/>
    <n v="1104"/>
    <n v="1391.04"/>
    <x v="30"/>
    <x v="6"/>
    <x v="1"/>
  </r>
  <r>
    <d v="2022-07-18T00:00:00"/>
    <s v="P0010"/>
    <n v="12"/>
    <x v="2"/>
    <x v="0"/>
    <n v="0"/>
    <m/>
    <x v="20"/>
    <x v="2"/>
    <x v="0"/>
    <n v="148"/>
    <n v="164.28"/>
    <n v="1776"/>
    <n v="1971.3600000000001"/>
    <x v="7"/>
    <x v="6"/>
    <x v="1"/>
  </r>
  <r>
    <d v="2022-07-20T00:00:00"/>
    <s v="P0042"/>
    <n v="8"/>
    <x v="0"/>
    <x v="0"/>
    <n v="0"/>
    <m/>
    <x v="10"/>
    <x v="1"/>
    <x v="0"/>
    <n v="120"/>
    <n v="162"/>
    <n v="960"/>
    <n v="1296"/>
    <x v="9"/>
    <x v="6"/>
    <x v="1"/>
  </r>
  <r>
    <d v="2022-07-22T00:00:00"/>
    <s v="P0034"/>
    <n v="6"/>
    <x v="2"/>
    <x v="1"/>
    <n v="0"/>
    <m/>
    <x v="13"/>
    <x v="1"/>
    <x v="0"/>
    <n v="55"/>
    <n v="58.3"/>
    <n v="330"/>
    <n v="349.79999999999995"/>
    <x v="18"/>
    <x v="6"/>
    <x v="1"/>
  </r>
  <r>
    <d v="2022-07-23T00:00:00"/>
    <s v="P0018"/>
    <n v="2"/>
    <x v="1"/>
    <x v="0"/>
    <n v="0"/>
    <m/>
    <x v="30"/>
    <x v="2"/>
    <x v="0"/>
    <n v="37"/>
    <n v="49.21"/>
    <n v="74"/>
    <n v="98.42"/>
    <x v="19"/>
    <x v="6"/>
    <x v="1"/>
  </r>
  <r>
    <d v="2022-07-24T00:00:00"/>
    <s v="P0006"/>
    <n v="14"/>
    <x v="2"/>
    <x v="1"/>
    <n v="0"/>
    <m/>
    <x v="15"/>
    <x v="3"/>
    <x v="0"/>
    <n v="75"/>
    <n v="85.5"/>
    <n v="1050"/>
    <n v="1197"/>
    <x v="27"/>
    <x v="6"/>
    <x v="1"/>
  </r>
  <r>
    <d v="2022-07-24T00:00:00"/>
    <s v="P0027"/>
    <n v="1"/>
    <x v="1"/>
    <x v="0"/>
    <n v="0"/>
    <m/>
    <x v="26"/>
    <x v="1"/>
    <x v="0"/>
    <n v="48"/>
    <n v="57.120000000000005"/>
    <n v="48"/>
    <n v="57.120000000000005"/>
    <x v="27"/>
    <x v="6"/>
    <x v="1"/>
  </r>
  <r>
    <d v="2022-07-25T00:00:00"/>
    <s v="P0044"/>
    <n v="2"/>
    <x v="2"/>
    <x v="1"/>
    <n v="0"/>
    <m/>
    <x v="11"/>
    <x v="1"/>
    <x v="0"/>
    <n v="76"/>
    <n v="82.08"/>
    <n v="152"/>
    <n v="164.16"/>
    <x v="11"/>
    <x v="6"/>
    <x v="1"/>
  </r>
  <r>
    <d v="2022-07-25T00:00:00"/>
    <s v="P0017"/>
    <n v="12"/>
    <x v="2"/>
    <x v="1"/>
    <n v="0"/>
    <m/>
    <x v="39"/>
    <x v="2"/>
    <x v="0"/>
    <n v="134"/>
    <n v="156.78"/>
    <n v="1608"/>
    <n v="1881.3600000000001"/>
    <x v="11"/>
    <x v="6"/>
    <x v="1"/>
  </r>
  <r>
    <d v="2022-07-25T00:00:00"/>
    <s v="P0003"/>
    <n v="13"/>
    <x v="1"/>
    <x v="1"/>
    <n v="0"/>
    <m/>
    <x v="6"/>
    <x v="3"/>
    <x v="0"/>
    <n v="71"/>
    <n v="80.94"/>
    <n v="923"/>
    <n v="1052.22"/>
    <x v="11"/>
    <x v="6"/>
    <x v="1"/>
  </r>
  <r>
    <d v="2022-07-26T00:00:00"/>
    <s v="P0003"/>
    <n v="10"/>
    <x v="1"/>
    <x v="0"/>
    <n v="0"/>
    <m/>
    <x v="6"/>
    <x v="3"/>
    <x v="0"/>
    <n v="71"/>
    <n v="80.94"/>
    <n v="710"/>
    <n v="809.4"/>
    <x v="12"/>
    <x v="6"/>
    <x v="1"/>
  </r>
  <r>
    <d v="2022-07-26T00:00:00"/>
    <s v="P0026"/>
    <n v="1"/>
    <x v="1"/>
    <x v="1"/>
    <n v="0"/>
    <m/>
    <x v="42"/>
    <x v="1"/>
    <x v="0"/>
    <n v="18"/>
    <n v="24.66"/>
    <n v="18"/>
    <n v="24.66"/>
    <x v="12"/>
    <x v="6"/>
    <x v="1"/>
  </r>
  <r>
    <d v="2022-08-03T00:00:00"/>
    <s v="P0012"/>
    <n v="5"/>
    <x v="2"/>
    <x v="1"/>
    <n v="0"/>
    <m/>
    <x v="35"/>
    <x v="2"/>
    <x v="0"/>
    <n v="73"/>
    <n v="94.17"/>
    <n v="365"/>
    <n v="470.85"/>
    <x v="2"/>
    <x v="7"/>
    <x v="1"/>
  </r>
  <r>
    <d v="2022-08-06T00:00:00"/>
    <s v="P0016"/>
    <n v="9"/>
    <x v="1"/>
    <x v="0"/>
    <n v="0"/>
    <m/>
    <x v="21"/>
    <x v="2"/>
    <x v="0"/>
    <n v="13"/>
    <n v="16.64"/>
    <n v="117"/>
    <n v="149.76"/>
    <x v="16"/>
    <x v="7"/>
    <x v="1"/>
  </r>
  <r>
    <d v="2022-08-08T00:00:00"/>
    <s v="P0016"/>
    <n v="2"/>
    <x v="2"/>
    <x v="0"/>
    <n v="0"/>
    <m/>
    <x v="21"/>
    <x v="2"/>
    <x v="0"/>
    <n v="13"/>
    <n v="16.64"/>
    <n v="26"/>
    <n v="33.28"/>
    <x v="21"/>
    <x v="7"/>
    <x v="1"/>
  </r>
  <r>
    <d v="2022-08-08T00:00:00"/>
    <s v="P0032"/>
    <n v="12"/>
    <x v="2"/>
    <x v="1"/>
    <n v="0"/>
    <m/>
    <x v="18"/>
    <x v="1"/>
    <x v="0"/>
    <n v="89"/>
    <n v="117.48"/>
    <n v="1068"/>
    <n v="1409.76"/>
    <x v="21"/>
    <x v="7"/>
    <x v="1"/>
  </r>
  <r>
    <d v="2022-08-08T00:00:00"/>
    <s v="P0021"/>
    <n v="11"/>
    <x v="2"/>
    <x v="1"/>
    <n v="0"/>
    <m/>
    <x v="32"/>
    <x v="0"/>
    <x v="0"/>
    <n v="126"/>
    <n v="162.54"/>
    <n v="1386"/>
    <n v="1787.9399999999998"/>
    <x v="21"/>
    <x v="7"/>
    <x v="1"/>
  </r>
  <r>
    <d v="2022-08-14T00:00:00"/>
    <s v="P0030"/>
    <n v="14"/>
    <x v="2"/>
    <x v="1"/>
    <n v="0"/>
    <m/>
    <x v="28"/>
    <x v="1"/>
    <x v="0"/>
    <n v="148"/>
    <n v="201.28"/>
    <n v="2072"/>
    <n v="2817.92"/>
    <x v="29"/>
    <x v="7"/>
    <x v="1"/>
  </r>
  <r>
    <d v="2022-08-15T00:00:00"/>
    <s v="P0011"/>
    <n v="10"/>
    <x v="0"/>
    <x v="1"/>
    <n v="0"/>
    <m/>
    <x v="31"/>
    <x v="2"/>
    <x v="0"/>
    <n v="44"/>
    <n v="48.4"/>
    <n v="440"/>
    <n v="484"/>
    <x v="17"/>
    <x v="7"/>
    <x v="1"/>
  </r>
  <r>
    <d v="2022-08-15T00:00:00"/>
    <s v="P0015"/>
    <n v="7"/>
    <x v="2"/>
    <x v="0"/>
    <n v="0"/>
    <m/>
    <x v="27"/>
    <x v="2"/>
    <x v="0"/>
    <n v="12"/>
    <n v="15.719999999999999"/>
    <n v="84"/>
    <n v="110.03999999999999"/>
    <x v="17"/>
    <x v="7"/>
    <x v="1"/>
  </r>
  <r>
    <d v="2022-08-18T00:00:00"/>
    <s v="P0029"/>
    <n v="8"/>
    <x v="1"/>
    <x v="0"/>
    <n v="0"/>
    <m/>
    <x v="19"/>
    <x v="1"/>
    <x v="0"/>
    <n v="47"/>
    <n v="53.11"/>
    <n v="376"/>
    <n v="424.88"/>
    <x v="7"/>
    <x v="7"/>
    <x v="1"/>
  </r>
  <r>
    <d v="2022-08-18T00:00:00"/>
    <s v="P0010"/>
    <n v="2"/>
    <x v="1"/>
    <x v="1"/>
    <n v="0"/>
    <m/>
    <x v="20"/>
    <x v="2"/>
    <x v="0"/>
    <n v="148"/>
    <n v="164.28"/>
    <n v="296"/>
    <n v="328.56"/>
    <x v="7"/>
    <x v="7"/>
    <x v="1"/>
  </r>
  <r>
    <d v="2022-08-19T00:00:00"/>
    <s v="P0007"/>
    <n v="3"/>
    <x v="1"/>
    <x v="0"/>
    <n v="0"/>
    <m/>
    <x v="36"/>
    <x v="3"/>
    <x v="0"/>
    <n v="43"/>
    <n v="47.730000000000004"/>
    <n v="129"/>
    <n v="143.19"/>
    <x v="8"/>
    <x v="7"/>
    <x v="1"/>
  </r>
  <r>
    <d v="2022-08-20T00:00:00"/>
    <s v="P0023"/>
    <n v="13"/>
    <x v="2"/>
    <x v="0"/>
    <n v="0"/>
    <m/>
    <x v="12"/>
    <x v="0"/>
    <x v="0"/>
    <n v="141"/>
    <n v="149.46"/>
    <n v="1833"/>
    <n v="1942.98"/>
    <x v="9"/>
    <x v="7"/>
    <x v="1"/>
  </r>
  <r>
    <d v="2022-08-20T00:00:00"/>
    <s v="P0033"/>
    <n v="14"/>
    <x v="2"/>
    <x v="0"/>
    <n v="0"/>
    <m/>
    <x v="38"/>
    <x v="1"/>
    <x v="0"/>
    <n v="95"/>
    <n v="119.7"/>
    <n v="1330"/>
    <n v="1675.8"/>
    <x v="9"/>
    <x v="7"/>
    <x v="1"/>
  </r>
  <r>
    <d v="2022-08-21T00:00:00"/>
    <s v="P0016"/>
    <n v="4"/>
    <x v="2"/>
    <x v="0"/>
    <n v="0"/>
    <m/>
    <x v="21"/>
    <x v="2"/>
    <x v="0"/>
    <n v="13"/>
    <n v="16.64"/>
    <n v="52"/>
    <n v="66.56"/>
    <x v="10"/>
    <x v="7"/>
    <x v="1"/>
  </r>
  <r>
    <d v="2022-08-23T00:00:00"/>
    <s v="P0044"/>
    <n v="11"/>
    <x v="1"/>
    <x v="0"/>
    <n v="0"/>
    <m/>
    <x v="11"/>
    <x v="1"/>
    <x v="0"/>
    <n v="76"/>
    <n v="82.08"/>
    <n v="836"/>
    <n v="902.88"/>
    <x v="19"/>
    <x v="7"/>
    <x v="1"/>
  </r>
  <r>
    <d v="2022-08-23T00:00:00"/>
    <s v="P0029"/>
    <n v="14"/>
    <x v="2"/>
    <x v="1"/>
    <n v="0"/>
    <m/>
    <x v="19"/>
    <x v="1"/>
    <x v="0"/>
    <n v="47"/>
    <n v="53.11"/>
    <n v="658"/>
    <n v="743.54"/>
    <x v="19"/>
    <x v="7"/>
    <x v="1"/>
  </r>
  <r>
    <d v="2022-08-24T00:00:00"/>
    <s v="P0005"/>
    <n v="5"/>
    <x v="2"/>
    <x v="1"/>
    <n v="0"/>
    <m/>
    <x v="24"/>
    <x v="3"/>
    <x v="0"/>
    <n v="133"/>
    <n v="155.61000000000001"/>
    <n v="665"/>
    <n v="778.05000000000007"/>
    <x v="27"/>
    <x v="7"/>
    <x v="1"/>
  </r>
  <r>
    <d v="2022-08-26T00:00:00"/>
    <s v="P0019"/>
    <n v="13"/>
    <x v="0"/>
    <x v="1"/>
    <n v="0"/>
    <m/>
    <x v="40"/>
    <x v="2"/>
    <x v="0"/>
    <n v="150"/>
    <n v="210"/>
    <n v="1950"/>
    <n v="2730"/>
    <x v="12"/>
    <x v="7"/>
    <x v="1"/>
  </r>
  <r>
    <d v="2022-08-26T00:00:00"/>
    <s v="P0037"/>
    <n v="8"/>
    <x v="1"/>
    <x v="0"/>
    <n v="0"/>
    <m/>
    <x v="8"/>
    <x v="1"/>
    <x v="0"/>
    <n v="67"/>
    <n v="85.76"/>
    <n v="536"/>
    <n v="686.08"/>
    <x v="12"/>
    <x v="7"/>
    <x v="1"/>
  </r>
  <r>
    <d v="2022-08-27T00:00:00"/>
    <s v="P0039"/>
    <n v="15"/>
    <x v="0"/>
    <x v="0"/>
    <n v="0"/>
    <m/>
    <x v="34"/>
    <x v="1"/>
    <x v="0"/>
    <n v="37"/>
    <n v="42.55"/>
    <n v="555"/>
    <n v="638.25"/>
    <x v="13"/>
    <x v="7"/>
    <x v="1"/>
  </r>
  <r>
    <d v="2022-08-28T00:00:00"/>
    <s v="P0005"/>
    <n v="9"/>
    <x v="1"/>
    <x v="0"/>
    <n v="0"/>
    <m/>
    <x v="24"/>
    <x v="3"/>
    <x v="0"/>
    <n v="133"/>
    <n v="155.61000000000001"/>
    <n v="1197"/>
    <n v="1400.4900000000002"/>
    <x v="14"/>
    <x v="7"/>
    <x v="1"/>
  </r>
  <r>
    <d v="2022-08-28T00:00:00"/>
    <s v="P0039"/>
    <n v="5"/>
    <x v="2"/>
    <x v="0"/>
    <n v="0"/>
    <m/>
    <x v="34"/>
    <x v="1"/>
    <x v="0"/>
    <n v="37"/>
    <n v="42.55"/>
    <n v="185"/>
    <n v="212.75"/>
    <x v="14"/>
    <x v="7"/>
    <x v="1"/>
  </r>
  <r>
    <d v="2022-08-30T00:00:00"/>
    <s v="P0006"/>
    <n v="6"/>
    <x v="1"/>
    <x v="1"/>
    <n v="0"/>
    <m/>
    <x v="15"/>
    <x v="3"/>
    <x v="0"/>
    <n v="75"/>
    <n v="85.5"/>
    <n v="450"/>
    <n v="513"/>
    <x v="24"/>
    <x v="7"/>
    <x v="1"/>
  </r>
  <r>
    <d v="2022-08-30T00:00:00"/>
    <s v="P0043"/>
    <n v="6"/>
    <x v="2"/>
    <x v="1"/>
    <n v="0"/>
    <m/>
    <x v="23"/>
    <x v="1"/>
    <x v="0"/>
    <n v="67"/>
    <n v="83.08"/>
    <n v="402"/>
    <n v="498.48"/>
    <x v="24"/>
    <x v="7"/>
    <x v="1"/>
  </r>
  <r>
    <d v="2022-08-30T00:00:00"/>
    <s v="P0025"/>
    <n v="5"/>
    <x v="2"/>
    <x v="1"/>
    <n v="0"/>
    <m/>
    <x v="7"/>
    <x v="1"/>
    <x v="0"/>
    <n v="7"/>
    <n v="8.33"/>
    <n v="35"/>
    <n v="41.65"/>
    <x v="24"/>
    <x v="7"/>
    <x v="1"/>
  </r>
  <r>
    <d v="2022-08-31T00:00:00"/>
    <s v="P0015"/>
    <n v="13"/>
    <x v="2"/>
    <x v="1"/>
    <n v="0"/>
    <m/>
    <x v="27"/>
    <x v="2"/>
    <x v="0"/>
    <n v="12"/>
    <n v="15.719999999999999"/>
    <n v="156"/>
    <n v="204.35999999999999"/>
    <x v="25"/>
    <x v="7"/>
    <x v="1"/>
  </r>
  <r>
    <d v="2022-09-04T00:00:00"/>
    <s v="P0002"/>
    <n v="1"/>
    <x v="2"/>
    <x v="1"/>
    <n v="0"/>
    <m/>
    <x v="29"/>
    <x v="3"/>
    <x v="0"/>
    <n v="105"/>
    <n v="142.80000000000001"/>
    <n v="105"/>
    <n v="142.80000000000001"/>
    <x v="3"/>
    <x v="8"/>
    <x v="1"/>
  </r>
  <r>
    <d v="2022-09-06T00:00:00"/>
    <s v="P0005"/>
    <n v="12"/>
    <x v="0"/>
    <x v="0"/>
    <n v="0"/>
    <m/>
    <x v="24"/>
    <x v="3"/>
    <x v="0"/>
    <n v="133"/>
    <n v="155.61000000000001"/>
    <n v="1596"/>
    <n v="1867.3200000000002"/>
    <x v="16"/>
    <x v="8"/>
    <x v="1"/>
  </r>
  <r>
    <d v="2022-09-09T00:00:00"/>
    <s v="P0041"/>
    <n v="9"/>
    <x v="2"/>
    <x v="0"/>
    <n v="0"/>
    <m/>
    <x v="41"/>
    <x v="1"/>
    <x v="0"/>
    <n v="138"/>
    <n v="173.88"/>
    <n v="1242"/>
    <n v="1564.92"/>
    <x v="4"/>
    <x v="8"/>
    <x v="1"/>
  </r>
  <r>
    <d v="2022-09-09T00:00:00"/>
    <s v="P0003"/>
    <n v="3"/>
    <x v="2"/>
    <x v="0"/>
    <n v="0"/>
    <m/>
    <x v="6"/>
    <x v="3"/>
    <x v="0"/>
    <n v="71"/>
    <n v="80.94"/>
    <n v="213"/>
    <n v="242.82"/>
    <x v="4"/>
    <x v="8"/>
    <x v="1"/>
  </r>
  <r>
    <d v="2022-09-10T00:00:00"/>
    <s v="P0035"/>
    <n v="15"/>
    <x v="1"/>
    <x v="1"/>
    <n v="0"/>
    <m/>
    <x v="4"/>
    <x v="1"/>
    <x v="0"/>
    <n v="5"/>
    <n v="6.7"/>
    <n v="75"/>
    <n v="100.5"/>
    <x v="26"/>
    <x v="8"/>
    <x v="1"/>
  </r>
  <r>
    <d v="2022-09-10T00:00:00"/>
    <s v="P0038"/>
    <n v="4"/>
    <x v="2"/>
    <x v="1"/>
    <n v="0"/>
    <m/>
    <x v="1"/>
    <x v="1"/>
    <x v="0"/>
    <n v="72"/>
    <n v="79.92"/>
    <n v="288"/>
    <n v="319.68"/>
    <x v="26"/>
    <x v="8"/>
    <x v="1"/>
  </r>
  <r>
    <d v="2022-09-14T00:00:00"/>
    <s v="P0029"/>
    <n v="3"/>
    <x v="2"/>
    <x v="1"/>
    <n v="0"/>
    <m/>
    <x v="19"/>
    <x v="1"/>
    <x v="0"/>
    <n v="47"/>
    <n v="53.11"/>
    <n v="141"/>
    <n v="159.32999999999998"/>
    <x v="29"/>
    <x v="8"/>
    <x v="1"/>
  </r>
  <r>
    <d v="2022-09-15T00:00:00"/>
    <s v="P0037"/>
    <n v="15"/>
    <x v="1"/>
    <x v="0"/>
    <n v="0"/>
    <m/>
    <x v="8"/>
    <x v="1"/>
    <x v="0"/>
    <n v="67"/>
    <n v="85.76"/>
    <n v="1005"/>
    <n v="1286.4000000000001"/>
    <x v="17"/>
    <x v="8"/>
    <x v="1"/>
  </r>
  <r>
    <d v="2022-09-18T00:00:00"/>
    <s v="P0026"/>
    <n v="14"/>
    <x v="1"/>
    <x v="1"/>
    <n v="0"/>
    <m/>
    <x v="42"/>
    <x v="1"/>
    <x v="0"/>
    <n v="18"/>
    <n v="24.66"/>
    <n v="252"/>
    <n v="345.24"/>
    <x v="7"/>
    <x v="8"/>
    <x v="1"/>
  </r>
  <r>
    <d v="2022-09-19T00:00:00"/>
    <s v="P0033"/>
    <n v="8"/>
    <x v="0"/>
    <x v="1"/>
    <n v="0"/>
    <m/>
    <x v="38"/>
    <x v="1"/>
    <x v="0"/>
    <n v="95"/>
    <n v="119.7"/>
    <n v="760"/>
    <n v="957.6"/>
    <x v="8"/>
    <x v="8"/>
    <x v="1"/>
  </r>
  <r>
    <d v="2022-09-20T00:00:00"/>
    <s v="P0033"/>
    <n v="6"/>
    <x v="2"/>
    <x v="0"/>
    <n v="0"/>
    <m/>
    <x v="38"/>
    <x v="1"/>
    <x v="0"/>
    <n v="95"/>
    <n v="119.7"/>
    <n v="570"/>
    <n v="718.2"/>
    <x v="9"/>
    <x v="8"/>
    <x v="1"/>
  </r>
  <r>
    <d v="2022-09-20T00:00:00"/>
    <s v="P0001"/>
    <n v="10"/>
    <x v="2"/>
    <x v="0"/>
    <n v="0"/>
    <m/>
    <x v="16"/>
    <x v="3"/>
    <x v="0"/>
    <n v="98"/>
    <n v="103.88"/>
    <n v="980"/>
    <n v="1038.8"/>
    <x v="9"/>
    <x v="8"/>
    <x v="1"/>
  </r>
  <r>
    <d v="2022-09-21T00:00:00"/>
    <s v="P0018"/>
    <n v="14"/>
    <x v="1"/>
    <x v="0"/>
    <n v="0"/>
    <m/>
    <x v="30"/>
    <x v="2"/>
    <x v="0"/>
    <n v="37"/>
    <n v="49.21"/>
    <n v="518"/>
    <n v="688.94"/>
    <x v="10"/>
    <x v="8"/>
    <x v="1"/>
  </r>
  <r>
    <d v="2022-09-21T00:00:00"/>
    <s v="P0026"/>
    <n v="5"/>
    <x v="2"/>
    <x v="1"/>
    <n v="0"/>
    <m/>
    <x v="42"/>
    <x v="1"/>
    <x v="0"/>
    <n v="18"/>
    <n v="24.66"/>
    <n v="90"/>
    <n v="123.3"/>
    <x v="10"/>
    <x v="8"/>
    <x v="1"/>
  </r>
  <r>
    <d v="2022-09-22T00:00:00"/>
    <s v="P0043"/>
    <n v="12"/>
    <x v="1"/>
    <x v="0"/>
    <n v="0"/>
    <m/>
    <x v="23"/>
    <x v="1"/>
    <x v="0"/>
    <n v="67"/>
    <n v="83.08"/>
    <n v="804"/>
    <n v="996.96"/>
    <x v="18"/>
    <x v="8"/>
    <x v="1"/>
  </r>
  <r>
    <d v="2022-09-23T00:00:00"/>
    <s v="P0012"/>
    <n v="12"/>
    <x v="2"/>
    <x v="0"/>
    <n v="0"/>
    <m/>
    <x v="35"/>
    <x v="2"/>
    <x v="0"/>
    <n v="73"/>
    <n v="94.17"/>
    <n v="876"/>
    <n v="1130.04"/>
    <x v="19"/>
    <x v="8"/>
    <x v="1"/>
  </r>
  <r>
    <d v="2022-09-24T00:00:00"/>
    <s v="P0032"/>
    <n v="14"/>
    <x v="2"/>
    <x v="0"/>
    <n v="0"/>
    <m/>
    <x v="18"/>
    <x v="1"/>
    <x v="0"/>
    <n v="89"/>
    <n v="117.48"/>
    <n v="1246"/>
    <n v="1644.72"/>
    <x v="27"/>
    <x v="8"/>
    <x v="1"/>
  </r>
  <r>
    <d v="2022-09-24T00:00:00"/>
    <s v="P0032"/>
    <n v="8"/>
    <x v="2"/>
    <x v="1"/>
    <n v="0"/>
    <m/>
    <x v="18"/>
    <x v="1"/>
    <x v="0"/>
    <n v="89"/>
    <n v="117.48"/>
    <n v="712"/>
    <n v="939.84"/>
    <x v="27"/>
    <x v="8"/>
    <x v="1"/>
  </r>
  <r>
    <d v="2022-09-27T00:00:00"/>
    <s v="P0036"/>
    <n v="4"/>
    <x v="2"/>
    <x v="1"/>
    <n v="0"/>
    <m/>
    <x v="43"/>
    <x v="1"/>
    <x v="0"/>
    <n v="90"/>
    <n v="96.3"/>
    <n v="360"/>
    <n v="385.2"/>
    <x v="13"/>
    <x v="8"/>
    <x v="1"/>
  </r>
  <r>
    <d v="2022-09-27T00:00:00"/>
    <s v="P0044"/>
    <n v="9"/>
    <x v="2"/>
    <x v="1"/>
    <n v="0"/>
    <m/>
    <x v="11"/>
    <x v="1"/>
    <x v="0"/>
    <n v="76"/>
    <n v="82.08"/>
    <n v="684"/>
    <n v="738.72"/>
    <x v="13"/>
    <x v="8"/>
    <x v="1"/>
  </r>
  <r>
    <d v="2022-09-27T00:00:00"/>
    <s v="P0038"/>
    <n v="3"/>
    <x v="0"/>
    <x v="1"/>
    <n v="0"/>
    <m/>
    <x v="1"/>
    <x v="1"/>
    <x v="0"/>
    <n v="72"/>
    <n v="79.92"/>
    <n v="216"/>
    <n v="239.76"/>
    <x v="13"/>
    <x v="8"/>
    <x v="1"/>
  </r>
  <r>
    <d v="2022-09-29T00:00:00"/>
    <s v="P0034"/>
    <n v="13"/>
    <x v="2"/>
    <x v="0"/>
    <n v="0"/>
    <m/>
    <x v="13"/>
    <x v="1"/>
    <x v="0"/>
    <n v="55"/>
    <n v="58.3"/>
    <n v="715"/>
    <n v="757.9"/>
    <x v="28"/>
    <x v="8"/>
    <x v="1"/>
  </r>
  <r>
    <d v="2022-10-03T00:00:00"/>
    <s v="P0011"/>
    <n v="5"/>
    <x v="2"/>
    <x v="1"/>
    <n v="0"/>
    <m/>
    <x v="31"/>
    <x v="2"/>
    <x v="0"/>
    <n v="44"/>
    <n v="48.4"/>
    <n v="220"/>
    <n v="242"/>
    <x v="2"/>
    <x v="9"/>
    <x v="1"/>
  </r>
  <r>
    <d v="2022-10-04T00:00:00"/>
    <s v="P0007"/>
    <n v="15"/>
    <x v="2"/>
    <x v="0"/>
    <n v="0"/>
    <m/>
    <x v="36"/>
    <x v="3"/>
    <x v="0"/>
    <n v="43"/>
    <n v="47.730000000000004"/>
    <n v="645"/>
    <n v="715.95"/>
    <x v="3"/>
    <x v="9"/>
    <x v="1"/>
  </r>
  <r>
    <d v="2022-10-06T00:00:00"/>
    <s v="P0035"/>
    <n v="1"/>
    <x v="2"/>
    <x v="0"/>
    <n v="0"/>
    <m/>
    <x v="4"/>
    <x v="1"/>
    <x v="0"/>
    <n v="5"/>
    <n v="6.7"/>
    <n v="5"/>
    <n v="6.7"/>
    <x v="16"/>
    <x v="9"/>
    <x v="1"/>
  </r>
  <r>
    <d v="2022-10-09T00:00:00"/>
    <s v="P0038"/>
    <n v="14"/>
    <x v="1"/>
    <x v="0"/>
    <n v="0"/>
    <m/>
    <x v="1"/>
    <x v="1"/>
    <x v="0"/>
    <n v="72"/>
    <n v="79.92"/>
    <n v="1008"/>
    <n v="1118.8800000000001"/>
    <x v="4"/>
    <x v="9"/>
    <x v="1"/>
  </r>
  <r>
    <d v="2022-10-10T00:00:00"/>
    <s v="P0019"/>
    <n v="9"/>
    <x v="2"/>
    <x v="0"/>
    <n v="0"/>
    <m/>
    <x v="40"/>
    <x v="2"/>
    <x v="0"/>
    <n v="150"/>
    <n v="210"/>
    <n v="1350"/>
    <n v="1890"/>
    <x v="26"/>
    <x v="9"/>
    <x v="1"/>
  </r>
  <r>
    <d v="2022-10-10T00:00:00"/>
    <s v="P0044"/>
    <n v="12"/>
    <x v="1"/>
    <x v="0"/>
    <n v="0"/>
    <m/>
    <x v="11"/>
    <x v="1"/>
    <x v="0"/>
    <n v="76"/>
    <n v="82.08"/>
    <n v="912"/>
    <n v="984.96"/>
    <x v="26"/>
    <x v="9"/>
    <x v="1"/>
  </r>
  <r>
    <d v="2022-10-11T00:00:00"/>
    <s v="P0008"/>
    <n v="10"/>
    <x v="2"/>
    <x v="0"/>
    <n v="0"/>
    <m/>
    <x v="25"/>
    <x v="3"/>
    <x v="0"/>
    <n v="83"/>
    <n v="94.62"/>
    <n v="830"/>
    <n v="946.2"/>
    <x v="5"/>
    <x v="9"/>
    <x v="1"/>
  </r>
  <r>
    <d v="2022-10-13T00:00:00"/>
    <s v="P0002"/>
    <n v="15"/>
    <x v="1"/>
    <x v="0"/>
    <n v="0"/>
    <m/>
    <x v="29"/>
    <x v="3"/>
    <x v="0"/>
    <n v="105"/>
    <n v="142.80000000000001"/>
    <n v="1575"/>
    <n v="2142"/>
    <x v="22"/>
    <x v="9"/>
    <x v="1"/>
  </r>
  <r>
    <d v="2022-10-14T00:00:00"/>
    <s v="P0044"/>
    <n v="15"/>
    <x v="0"/>
    <x v="0"/>
    <n v="0"/>
    <m/>
    <x v="11"/>
    <x v="1"/>
    <x v="0"/>
    <n v="76"/>
    <n v="82.08"/>
    <n v="1140"/>
    <n v="1231.2"/>
    <x v="29"/>
    <x v="9"/>
    <x v="1"/>
  </r>
  <r>
    <d v="2022-10-15T00:00:00"/>
    <s v="P0015"/>
    <n v="10"/>
    <x v="2"/>
    <x v="1"/>
    <n v="0"/>
    <m/>
    <x v="27"/>
    <x v="2"/>
    <x v="0"/>
    <n v="12"/>
    <n v="15.719999999999999"/>
    <n v="120"/>
    <n v="157.19999999999999"/>
    <x v="17"/>
    <x v="9"/>
    <x v="1"/>
  </r>
  <r>
    <d v="2022-10-16T00:00:00"/>
    <s v="P0036"/>
    <n v="3"/>
    <x v="1"/>
    <x v="0"/>
    <n v="0"/>
    <m/>
    <x v="43"/>
    <x v="1"/>
    <x v="0"/>
    <n v="90"/>
    <n v="96.3"/>
    <n v="270"/>
    <n v="288.89999999999998"/>
    <x v="23"/>
    <x v="9"/>
    <x v="1"/>
  </r>
  <r>
    <d v="2022-10-23T00:00:00"/>
    <s v="P0024"/>
    <n v="14"/>
    <x v="1"/>
    <x v="1"/>
    <n v="0"/>
    <m/>
    <x v="0"/>
    <x v="0"/>
    <x v="0"/>
    <n v="144"/>
    <n v="156.96"/>
    <n v="2016"/>
    <n v="2197.44"/>
    <x v="19"/>
    <x v="9"/>
    <x v="1"/>
  </r>
  <r>
    <d v="2022-10-30T00:00:00"/>
    <s v="P0042"/>
    <n v="3"/>
    <x v="2"/>
    <x v="1"/>
    <n v="0"/>
    <m/>
    <x v="10"/>
    <x v="1"/>
    <x v="0"/>
    <n v="120"/>
    <n v="162"/>
    <n v="360"/>
    <n v="486"/>
    <x v="24"/>
    <x v="9"/>
    <x v="1"/>
  </r>
  <r>
    <d v="2022-10-31T00:00:00"/>
    <s v="P0038"/>
    <n v="8"/>
    <x v="2"/>
    <x v="0"/>
    <n v="0"/>
    <m/>
    <x v="1"/>
    <x v="1"/>
    <x v="0"/>
    <n v="72"/>
    <n v="79.92"/>
    <n v="576"/>
    <n v="639.36"/>
    <x v="25"/>
    <x v="9"/>
    <x v="1"/>
  </r>
  <r>
    <d v="2022-11-01T00:00:00"/>
    <s v="P0012"/>
    <n v="15"/>
    <x v="0"/>
    <x v="0"/>
    <n v="0"/>
    <m/>
    <x v="35"/>
    <x v="2"/>
    <x v="0"/>
    <n v="73"/>
    <n v="94.17"/>
    <n v="1095"/>
    <n v="1412.55"/>
    <x v="0"/>
    <x v="10"/>
    <x v="1"/>
  </r>
  <r>
    <d v="2022-11-02T00:00:00"/>
    <s v="P0015"/>
    <n v="15"/>
    <x v="0"/>
    <x v="1"/>
    <n v="0"/>
    <m/>
    <x v="27"/>
    <x v="2"/>
    <x v="0"/>
    <n v="12"/>
    <n v="15.719999999999999"/>
    <n v="180"/>
    <n v="235.79999999999998"/>
    <x v="1"/>
    <x v="10"/>
    <x v="1"/>
  </r>
  <r>
    <d v="2022-11-02T00:00:00"/>
    <s v="P0030"/>
    <n v="15"/>
    <x v="2"/>
    <x v="1"/>
    <n v="0"/>
    <m/>
    <x v="28"/>
    <x v="1"/>
    <x v="0"/>
    <n v="148"/>
    <n v="201.28"/>
    <n v="2220"/>
    <n v="3019.2"/>
    <x v="1"/>
    <x v="10"/>
    <x v="1"/>
  </r>
  <r>
    <d v="2022-11-02T00:00:00"/>
    <s v="P0035"/>
    <n v="5"/>
    <x v="2"/>
    <x v="1"/>
    <n v="0"/>
    <m/>
    <x v="4"/>
    <x v="1"/>
    <x v="0"/>
    <n v="5"/>
    <n v="6.7"/>
    <n v="25"/>
    <n v="33.5"/>
    <x v="1"/>
    <x v="10"/>
    <x v="1"/>
  </r>
  <r>
    <d v="2022-11-03T00:00:00"/>
    <s v="P0020"/>
    <n v="11"/>
    <x v="1"/>
    <x v="0"/>
    <n v="0"/>
    <m/>
    <x v="14"/>
    <x v="0"/>
    <x v="0"/>
    <n v="61"/>
    <n v="76.25"/>
    <n v="671"/>
    <n v="838.75"/>
    <x v="2"/>
    <x v="10"/>
    <x v="1"/>
  </r>
  <r>
    <d v="2022-11-04T00:00:00"/>
    <s v="P0008"/>
    <n v="10"/>
    <x v="2"/>
    <x v="0"/>
    <n v="0"/>
    <m/>
    <x v="25"/>
    <x v="3"/>
    <x v="0"/>
    <n v="83"/>
    <n v="94.62"/>
    <n v="830"/>
    <n v="946.2"/>
    <x v="3"/>
    <x v="10"/>
    <x v="1"/>
  </r>
  <r>
    <d v="2022-11-05T00:00:00"/>
    <s v="P0019"/>
    <n v="15"/>
    <x v="2"/>
    <x v="1"/>
    <n v="0"/>
    <m/>
    <x v="40"/>
    <x v="2"/>
    <x v="0"/>
    <n v="150"/>
    <n v="210"/>
    <n v="2250"/>
    <n v="3150"/>
    <x v="15"/>
    <x v="10"/>
    <x v="1"/>
  </r>
  <r>
    <d v="2022-11-06T00:00:00"/>
    <s v="P0043"/>
    <n v="13"/>
    <x v="2"/>
    <x v="1"/>
    <n v="0"/>
    <m/>
    <x v="23"/>
    <x v="1"/>
    <x v="0"/>
    <n v="67"/>
    <n v="83.08"/>
    <n v="871"/>
    <n v="1080.04"/>
    <x v="16"/>
    <x v="10"/>
    <x v="1"/>
  </r>
  <r>
    <d v="2022-11-06T00:00:00"/>
    <s v="P0015"/>
    <n v="13"/>
    <x v="1"/>
    <x v="0"/>
    <n v="0"/>
    <m/>
    <x v="27"/>
    <x v="2"/>
    <x v="0"/>
    <n v="12"/>
    <n v="15.719999999999999"/>
    <n v="156"/>
    <n v="204.35999999999999"/>
    <x v="16"/>
    <x v="10"/>
    <x v="1"/>
  </r>
  <r>
    <d v="2022-11-06T00:00:00"/>
    <s v="P0042"/>
    <n v="13"/>
    <x v="2"/>
    <x v="1"/>
    <n v="0"/>
    <m/>
    <x v="10"/>
    <x v="1"/>
    <x v="0"/>
    <n v="120"/>
    <n v="162"/>
    <n v="1560"/>
    <n v="2106"/>
    <x v="16"/>
    <x v="10"/>
    <x v="1"/>
  </r>
  <r>
    <d v="2022-11-07T00:00:00"/>
    <s v="P0040"/>
    <n v="13"/>
    <x v="1"/>
    <x v="1"/>
    <n v="0"/>
    <m/>
    <x v="17"/>
    <x v="1"/>
    <x v="0"/>
    <n v="90"/>
    <n v="115.2"/>
    <n v="1170"/>
    <n v="1497.6000000000001"/>
    <x v="20"/>
    <x v="10"/>
    <x v="1"/>
  </r>
  <r>
    <d v="2022-11-08T00:00:00"/>
    <s v="P0036"/>
    <n v="11"/>
    <x v="0"/>
    <x v="1"/>
    <n v="0"/>
    <m/>
    <x v="43"/>
    <x v="1"/>
    <x v="0"/>
    <n v="90"/>
    <n v="96.3"/>
    <n v="990"/>
    <n v="1059.3"/>
    <x v="21"/>
    <x v="10"/>
    <x v="1"/>
  </r>
  <r>
    <d v="2022-11-08T00:00:00"/>
    <s v="P0019"/>
    <n v="10"/>
    <x v="0"/>
    <x v="0"/>
    <n v="0"/>
    <m/>
    <x v="40"/>
    <x v="2"/>
    <x v="0"/>
    <n v="150"/>
    <n v="210"/>
    <n v="1500"/>
    <n v="2100"/>
    <x v="21"/>
    <x v="10"/>
    <x v="1"/>
  </r>
  <r>
    <d v="2022-11-09T00:00:00"/>
    <s v="P0027"/>
    <n v="8"/>
    <x v="1"/>
    <x v="1"/>
    <n v="0"/>
    <m/>
    <x v="26"/>
    <x v="1"/>
    <x v="0"/>
    <n v="48"/>
    <n v="57.120000000000005"/>
    <n v="384"/>
    <n v="456.96000000000004"/>
    <x v="4"/>
    <x v="10"/>
    <x v="1"/>
  </r>
  <r>
    <d v="2022-11-10T00:00:00"/>
    <s v="P0018"/>
    <n v="7"/>
    <x v="2"/>
    <x v="0"/>
    <n v="0"/>
    <m/>
    <x v="30"/>
    <x v="2"/>
    <x v="0"/>
    <n v="37"/>
    <n v="49.21"/>
    <n v="259"/>
    <n v="344.47"/>
    <x v="26"/>
    <x v="10"/>
    <x v="1"/>
  </r>
  <r>
    <d v="2022-11-13T00:00:00"/>
    <s v="P0027"/>
    <n v="10"/>
    <x v="0"/>
    <x v="1"/>
    <n v="0"/>
    <m/>
    <x v="26"/>
    <x v="1"/>
    <x v="0"/>
    <n v="48"/>
    <n v="57.120000000000005"/>
    <n v="480"/>
    <n v="571.20000000000005"/>
    <x v="22"/>
    <x v="10"/>
    <x v="1"/>
  </r>
  <r>
    <d v="2022-11-14T00:00:00"/>
    <s v="P0002"/>
    <n v="1"/>
    <x v="2"/>
    <x v="1"/>
    <n v="0"/>
    <m/>
    <x v="29"/>
    <x v="3"/>
    <x v="0"/>
    <n v="105"/>
    <n v="142.80000000000001"/>
    <n v="105"/>
    <n v="142.80000000000001"/>
    <x v="29"/>
    <x v="10"/>
    <x v="1"/>
  </r>
  <r>
    <d v="2022-11-15T00:00:00"/>
    <s v="P0012"/>
    <n v="14"/>
    <x v="2"/>
    <x v="1"/>
    <n v="0"/>
    <m/>
    <x v="35"/>
    <x v="2"/>
    <x v="0"/>
    <n v="73"/>
    <n v="94.17"/>
    <n v="1022"/>
    <n v="1318.38"/>
    <x v="17"/>
    <x v="10"/>
    <x v="1"/>
  </r>
  <r>
    <d v="2022-11-16T00:00:00"/>
    <s v="P0017"/>
    <n v="8"/>
    <x v="1"/>
    <x v="0"/>
    <n v="0"/>
    <m/>
    <x v="39"/>
    <x v="2"/>
    <x v="0"/>
    <n v="134"/>
    <n v="156.78"/>
    <n v="1072"/>
    <n v="1254.24"/>
    <x v="23"/>
    <x v="10"/>
    <x v="1"/>
  </r>
  <r>
    <d v="2022-11-18T00:00:00"/>
    <s v="P0034"/>
    <n v="8"/>
    <x v="2"/>
    <x v="1"/>
    <n v="0"/>
    <m/>
    <x v="13"/>
    <x v="1"/>
    <x v="0"/>
    <n v="55"/>
    <n v="58.3"/>
    <n v="440"/>
    <n v="466.4"/>
    <x v="7"/>
    <x v="10"/>
    <x v="1"/>
  </r>
  <r>
    <d v="2022-11-21T00:00:00"/>
    <s v="P0020"/>
    <n v="6"/>
    <x v="2"/>
    <x v="1"/>
    <n v="0"/>
    <m/>
    <x v="14"/>
    <x v="0"/>
    <x v="0"/>
    <n v="61"/>
    <n v="76.25"/>
    <n v="366"/>
    <n v="457.5"/>
    <x v="10"/>
    <x v="10"/>
    <x v="1"/>
  </r>
  <r>
    <d v="2022-11-23T00:00:00"/>
    <s v="P0036"/>
    <n v="12"/>
    <x v="1"/>
    <x v="0"/>
    <n v="0"/>
    <m/>
    <x v="43"/>
    <x v="1"/>
    <x v="0"/>
    <n v="90"/>
    <n v="96.3"/>
    <n v="1080"/>
    <n v="1155.5999999999999"/>
    <x v="19"/>
    <x v="10"/>
    <x v="1"/>
  </r>
  <r>
    <d v="2022-11-25T00:00:00"/>
    <s v="P0004"/>
    <n v="5"/>
    <x v="2"/>
    <x v="1"/>
    <n v="0"/>
    <m/>
    <x v="3"/>
    <x v="3"/>
    <x v="0"/>
    <n v="44"/>
    <n v="48.84"/>
    <n v="220"/>
    <n v="244.20000000000002"/>
    <x v="11"/>
    <x v="10"/>
    <x v="1"/>
  </r>
  <r>
    <d v="2022-11-26T00:00:00"/>
    <s v="P0032"/>
    <n v="5"/>
    <x v="2"/>
    <x v="0"/>
    <n v="0"/>
    <m/>
    <x v="18"/>
    <x v="1"/>
    <x v="0"/>
    <n v="89"/>
    <n v="117.48"/>
    <n v="445"/>
    <n v="587.4"/>
    <x v="12"/>
    <x v="10"/>
    <x v="1"/>
  </r>
  <r>
    <d v="2022-11-27T00:00:00"/>
    <s v="P0034"/>
    <n v="15"/>
    <x v="2"/>
    <x v="0"/>
    <n v="0"/>
    <m/>
    <x v="13"/>
    <x v="1"/>
    <x v="0"/>
    <n v="55"/>
    <n v="58.3"/>
    <n v="825"/>
    <n v="874.5"/>
    <x v="13"/>
    <x v="10"/>
    <x v="1"/>
  </r>
  <r>
    <d v="2022-11-28T00:00:00"/>
    <s v="P0031"/>
    <n v="8"/>
    <x v="2"/>
    <x v="1"/>
    <n v="0"/>
    <m/>
    <x v="5"/>
    <x v="1"/>
    <x v="0"/>
    <n v="93"/>
    <n v="104.16"/>
    <n v="744"/>
    <n v="833.28"/>
    <x v="14"/>
    <x v="10"/>
    <x v="1"/>
  </r>
  <r>
    <d v="2022-11-30T00:00:00"/>
    <s v="P0015"/>
    <n v="2"/>
    <x v="2"/>
    <x v="0"/>
    <n v="0"/>
    <m/>
    <x v="27"/>
    <x v="2"/>
    <x v="0"/>
    <n v="12"/>
    <n v="15.719999999999999"/>
    <n v="24"/>
    <n v="31.439999999999998"/>
    <x v="24"/>
    <x v="10"/>
    <x v="1"/>
  </r>
  <r>
    <d v="2022-12-03T00:00:00"/>
    <s v="P0028"/>
    <n v="5"/>
    <x v="0"/>
    <x v="1"/>
    <n v="0"/>
    <m/>
    <x v="33"/>
    <x v="1"/>
    <x v="0"/>
    <n v="37"/>
    <n v="41.81"/>
    <n v="185"/>
    <n v="209.05"/>
    <x v="2"/>
    <x v="11"/>
    <x v="1"/>
  </r>
  <r>
    <d v="2022-12-04T00:00:00"/>
    <s v="P0026"/>
    <n v="10"/>
    <x v="2"/>
    <x v="1"/>
    <n v="0"/>
    <m/>
    <x v="42"/>
    <x v="1"/>
    <x v="0"/>
    <n v="18"/>
    <n v="24.66"/>
    <n v="180"/>
    <n v="246.6"/>
    <x v="3"/>
    <x v="11"/>
    <x v="1"/>
  </r>
  <r>
    <d v="2022-12-04T00:00:00"/>
    <s v="P0044"/>
    <n v="15"/>
    <x v="2"/>
    <x v="1"/>
    <n v="0"/>
    <m/>
    <x v="11"/>
    <x v="1"/>
    <x v="0"/>
    <n v="76"/>
    <n v="82.08"/>
    <n v="1140"/>
    <n v="1231.2"/>
    <x v="3"/>
    <x v="11"/>
    <x v="1"/>
  </r>
  <r>
    <d v="2022-12-07T00:00:00"/>
    <s v="P0038"/>
    <n v="12"/>
    <x v="2"/>
    <x v="1"/>
    <n v="0"/>
    <m/>
    <x v="1"/>
    <x v="1"/>
    <x v="0"/>
    <n v="72"/>
    <n v="79.92"/>
    <n v="864"/>
    <n v="959.04"/>
    <x v="20"/>
    <x v="11"/>
    <x v="1"/>
  </r>
  <r>
    <d v="2022-12-07T00:00:00"/>
    <s v="P0016"/>
    <n v="13"/>
    <x v="2"/>
    <x v="0"/>
    <n v="0"/>
    <m/>
    <x v="21"/>
    <x v="2"/>
    <x v="0"/>
    <n v="13"/>
    <n v="16.64"/>
    <n v="169"/>
    <n v="216.32"/>
    <x v="20"/>
    <x v="11"/>
    <x v="1"/>
  </r>
  <r>
    <d v="2022-12-07T00:00:00"/>
    <s v="P0038"/>
    <n v="5"/>
    <x v="2"/>
    <x v="1"/>
    <n v="0"/>
    <m/>
    <x v="1"/>
    <x v="1"/>
    <x v="0"/>
    <n v="72"/>
    <n v="79.92"/>
    <n v="360"/>
    <n v="399.6"/>
    <x v="20"/>
    <x v="11"/>
    <x v="1"/>
  </r>
  <r>
    <d v="2022-12-11T00:00:00"/>
    <s v="P0027"/>
    <n v="5"/>
    <x v="2"/>
    <x v="0"/>
    <n v="0"/>
    <m/>
    <x v="26"/>
    <x v="1"/>
    <x v="0"/>
    <n v="48"/>
    <n v="57.120000000000005"/>
    <n v="240"/>
    <n v="285.60000000000002"/>
    <x v="5"/>
    <x v="11"/>
    <x v="1"/>
  </r>
  <r>
    <d v="2022-12-11T00:00:00"/>
    <s v="P0013"/>
    <n v="9"/>
    <x v="0"/>
    <x v="0"/>
    <n v="0"/>
    <m/>
    <x v="2"/>
    <x v="2"/>
    <x v="0"/>
    <n v="112"/>
    <n v="122.08"/>
    <n v="1008"/>
    <n v="1098.72"/>
    <x v="5"/>
    <x v="11"/>
    <x v="1"/>
  </r>
  <r>
    <d v="2022-12-11T00:00:00"/>
    <s v="P0014"/>
    <n v="10"/>
    <x v="1"/>
    <x v="1"/>
    <n v="0"/>
    <m/>
    <x v="9"/>
    <x v="2"/>
    <x v="0"/>
    <n v="112"/>
    <n v="146.72"/>
    <n v="1120"/>
    <n v="1467.2"/>
    <x v="5"/>
    <x v="11"/>
    <x v="1"/>
  </r>
  <r>
    <d v="2022-12-12T00:00:00"/>
    <s v="P0030"/>
    <n v="9"/>
    <x v="0"/>
    <x v="1"/>
    <n v="0"/>
    <m/>
    <x v="28"/>
    <x v="1"/>
    <x v="0"/>
    <n v="148"/>
    <n v="201.28"/>
    <n v="1332"/>
    <n v="1811.52"/>
    <x v="6"/>
    <x v="11"/>
    <x v="1"/>
  </r>
  <r>
    <d v="2022-12-12T00:00:00"/>
    <s v="P0041"/>
    <n v="10"/>
    <x v="0"/>
    <x v="0"/>
    <n v="0"/>
    <m/>
    <x v="41"/>
    <x v="1"/>
    <x v="0"/>
    <n v="138"/>
    <n v="173.88"/>
    <n v="1380"/>
    <n v="1738.8"/>
    <x v="6"/>
    <x v="11"/>
    <x v="1"/>
  </r>
  <r>
    <d v="2022-12-14T00:00:00"/>
    <s v="P0005"/>
    <n v="4"/>
    <x v="2"/>
    <x v="1"/>
    <n v="0"/>
    <m/>
    <x v="24"/>
    <x v="3"/>
    <x v="0"/>
    <n v="133"/>
    <n v="155.61000000000001"/>
    <n v="532"/>
    <n v="622.44000000000005"/>
    <x v="29"/>
    <x v="11"/>
    <x v="1"/>
  </r>
  <r>
    <d v="2022-12-15T00:00:00"/>
    <s v="P0009"/>
    <n v="13"/>
    <x v="2"/>
    <x v="0"/>
    <n v="0"/>
    <m/>
    <x v="37"/>
    <x v="3"/>
    <x v="0"/>
    <n v="6"/>
    <n v="7.8599999999999994"/>
    <n v="78"/>
    <n v="102.17999999999999"/>
    <x v="17"/>
    <x v="11"/>
    <x v="1"/>
  </r>
  <r>
    <d v="2022-12-19T00:00:00"/>
    <s v="P0044"/>
    <n v="7"/>
    <x v="2"/>
    <x v="0"/>
    <n v="0"/>
    <m/>
    <x v="11"/>
    <x v="1"/>
    <x v="0"/>
    <n v="76"/>
    <n v="82.08"/>
    <n v="532"/>
    <n v="574.55999999999995"/>
    <x v="8"/>
    <x v="11"/>
    <x v="1"/>
  </r>
  <r>
    <d v="2022-12-19T00:00:00"/>
    <s v="P0011"/>
    <n v="14"/>
    <x v="2"/>
    <x v="1"/>
    <n v="0"/>
    <m/>
    <x v="31"/>
    <x v="2"/>
    <x v="0"/>
    <n v="44"/>
    <n v="48.4"/>
    <n v="616"/>
    <n v="677.6"/>
    <x v="8"/>
    <x v="11"/>
    <x v="1"/>
  </r>
  <r>
    <d v="2022-12-19T00:00:00"/>
    <s v="P0009"/>
    <n v="11"/>
    <x v="1"/>
    <x v="0"/>
    <n v="0"/>
    <m/>
    <x v="37"/>
    <x v="3"/>
    <x v="0"/>
    <n v="6"/>
    <n v="7.8599999999999994"/>
    <n v="66"/>
    <n v="86.46"/>
    <x v="8"/>
    <x v="11"/>
    <x v="1"/>
  </r>
  <r>
    <d v="2022-12-21T00:00:00"/>
    <s v="P0006"/>
    <n v="10"/>
    <x v="2"/>
    <x v="0"/>
    <n v="0"/>
    <m/>
    <x v="15"/>
    <x v="3"/>
    <x v="0"/>
    <n v="75"/>
    <n v="85.5"/>
    <n v="750"/>
    <n v="855"/>
    <x v="10"/>
    <x v="11"/>
    <x v="1"/>
  </r>
  <r>
    <d v="2022-12-29T00:00:00"/>
    <s v="P0008"/>
    <n v="15"/>
    <x v="2"/>
    <x v="0"/>
    <n v="0"/>
    <m/>
    <x v="25"/>
    <x v="3"/>
    <x v="0"/>
    <n v="83"/>
    <n v="94.62"/>
    <n v="1245"/>
    <n v="1419.3000000000002"/>
    <x v="28"/>
    <x v="11"/>
    <x v="1"/>
  </r>
  <r>
    <d v="2022-12-29T00:00:00"/>
    <s v="P0042"/>
    <n v="1"/>
    <x v="0"/>
    <x v="1"/>
    <n v="0"/>
    <m/>
    <x v="10"/>
    <x v="1"/>
    <x v="0"/>
    <n v="120"/>
    <n v="162"/>
    <n v="120"/>
    <n v="162"/>
    <x v="28"/>
    <x v="11"/>
    <x v="1"/>
  </r>
  <r>
    <d v="2022-12-30T00:00:00"/>
    <s v="P0041"/>
    <n v="14"/>
    <x v="2"/>
    <x v="0"/>
    <n v="0"/>
    <m/>
    <x v="41"/>
    <x v="1"/>
    <x v="0"/>
    <n v="138"/>
    <n v="173.88"/>
    <n v="1932"/>
    <n v="2434.3199999999997"/>
    <x v="24"/>
    <x v="11"/>
    <x v="1"/>
  </r>
  <r>
    <d v="2022-12-31T00:00:00"/>
    <s v="P0033"/>
    <n v="12"/>
    <x v="1"/>
    <x v="0"/>
    <n v="0"/>
    <m/>
    <x v="38"/>
    <x v="1"/>
    <x v="0"/>
    <n v="95"/>
    <n v="119.7"/>
    <n v="1140"/>
    <n v="1436.4"/>
    <x v="25"/>
    <x v="11"/>
    <x v="1"/>
  </r>
  <r>
    <d v="2022-12-31T00:00:00"/>
    <s v="P0011"/>
    <n v="6"/>
    <x v="1"/>
    <x v="0"/>
    <n v="0"/>
    <m/>
    <x v="31"/>
    <x v="2"/>
    <x v="0"/>
    <n v="44"/>
    <n v="48.4"/>
    <n v="264"/>
    <n v="290.39999999999998"/>
    <x v="25"/>
    <x v="11"/>
    <x v="1"/>
  </r>
  <r>
    <d v="2022-12-31T00:00:00"/>
    <s v="P0011"/>
    <n v="8"/>
    <x v="0"/>
    <x v="1"/>
    <n v="0"/>
    <m/>
    <x v="31"/>
    <x v="2"/>
    <x v="0"/>
    <n v="44"/>
    <n v="48.4"/>
    <n v="352"/>
    <n v="387.2"/>
    <x v="25"/>
    <x v="11"/>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s v="Kg"/>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0279B9-1E3C-4209-8520-DC113E5C67B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D36CD6-1B32-4EBC-A218-2049F988C571}" name="Daily" cacheId="0" applyNumberFormats="0" applyBorderFormats="0" applyFontFormats="0" applyPatternFormats="0" applyAlignmentFormats="0" applyWidthHeightFormats="1" dataCaption="Values" updatedVersion="7" minRefreshableVersion="3" useAutoFormatting="1" rowGrandTotals="0" itemPrintTitles="1" createdVersion="8" indent="0" outline="1" outlineData="1" multipleFieldFilters="0" chartFormat="4" rowHeaderCaption="SUM OF TOTAL SELLING PRICE    DAY">
  <location ref="A1:B32" firstHeaderRow="1" firstDataRow="1" firstDataCol="1"/>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pivotField showAll="0"/>
    <pivotField showAll="0"/>
    <pivotField numFmtId="166" showAll="0"/>
    <pivotField numFmtId="166" showAll="0"/>
    <pivotField numFmtId="166" showAll="0"/>
    <pivotField dataField="1" numFmtId="166" showAll="0"/>
    <pivotField axis="axisRow" showAll="0">
      <items count="32">
        <item n="1"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TOTAL" fld="13" baseField="14" baseItem="0" numFmtId="166"/>
  </dataFields>
  <formats count="1">
    <format dxfId="8">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02A79A1-1EAB-48F6-BC71-A76DD6BED756}" name="SALE TYPE" cacheId="0" applyNumberFormats="0" applyBorderFormats="0" applyFontFormats="0" applyPatternFormats="0" applyAlignmentFormats="0" applyWidthHeightFormats="1" dataCaption="Values" updatedVersion="7" minRefreshableVersion="3" useAutoFormatting="1" rowGrandTotals="0" itemPrintTitles="1" createdVersion="8" indent="0" outline="1" outlineData="1" multipleFieldFilters="0" chartFormat="8" rowHeaderCaption="SUM OF TOTAL SELLING PRICE    DAY">
  <location ref="AO1:AP4" firstHeaderRow="1" firstDataRow="1" firstDataCol="1"/>
  <pivotFields count="17">
    <pivotField numFmtId="14" showAll="0"/>
    <pivotField showAll="0"/>
    <pivotField showAll="0"/>
    <pivotField axis="axisRow" showAll="0">
      <items count="4">
        <item x="2"/>
        <item x="1"/>
        <item x="0"/>
        <item t="default"/>
      </items>
    </pivotField>
    <pivotField showAll="0">
      <items count="3">
        <item x="1"/>
        <item x="0"/>
        <item t="default"/>
      </items>
    </pivotField>
    <pivotField numFmtId="165" showAll="0"/>
    <pivotField showAll="0"/>
    <pivotField showAll="0"/>
    <pivotField showAll="0"/>
    <pivotField showAll="0"/>
    <pivotField numFmtId="166" showAll="0"/>
    <pivotField numFmtId="166" showAll="0"/>
    <pivotField numFmtId="166" showAll="0"/>
    <pivotField dataField="1" numFmtId="166" showAll="0"/>
    <pivotField showAll="0">
      <items count="32">
        <item n="1"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BUYING PRIZE22" fld="13" baseField="0" baseItem="0"/>
  </dataField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3" count="1" selected="0">
            <x v="0"/>
          </reference>
        </references>
      </pivotArea>
    </chartFormat>
    <chartFormat chart="5" format="2">
      <pivotArea type="data" outline="0" fieldPosition="0">
        <references count="2">
          <reference field="4294967294" count="1" selected="0">
            <x v="0"/>
          </reference>
          <reference field="3" count="1" selected="0">
            <x v="1"/>
          </reference>
        </references>
      </pivotArea>
    </chartFormat>
    <chartFormat chart="5" format="3">
      <pivotArea type="data" outline="0" fieldPosition="0">
        <references count="2">
          <reference field="4294967294" count="1" selected="0">
            <x v="0"/>
          </reference>
          <reference field="3" count="1" selected="0">
            <x v="2"/>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3" count="1" selected="0">
            <x v="0"/>
          </reference>
        </references>
      </pivotArea>
    </chartFormat>
    <chartFormat chart="7" format="10">
      <pivotArea type="data" outline="0" fieldPosition="0">
        <references count="2">
          <reference field="4294967294" count="1" selected="0">
            <x v="0"/>
          </reference>
          <reference field="3" count="1" selected="0">
            <x v="1"/>
          </reference>
        </references>
      </pivotArea>
    </chartFormat>
    <chartFormat chart="7"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C4E1CDD-8460-4AB1-A2B5-DC2B9C270F6F}" name="PAYMENT MODE" cacheId="0" applyNumberFormats="0" applyBorderFormats="0" applyFontFormats="0" applyPatternFormats="0" applyAlignmentFormats="0" applyWidthHeightFormats="1" dataCaption="Values" updatedVersion="7" minRefreshableVersion="3" useAutoFormatting="1" rowGrandTotals="0" itemPrintTitles="1" createdVersion="8" indent="0" outline="1" outlineData="1" multipleFieldFilters="0" chartFormat="6" rowHeaderCaption="SUM OF TOTAL SELLING PRICE    DAY">
  <location ref="AR1:AS3" firstHeaderRow="1" firstDataRow="1" firstDataCol="1"/>
  <pivotFields count="17">
    <pivotField numFmtId="14" showAll="0"/>
    <pivotField showAll="0"/>
    <pivotField showAll="0"/>
    <pivotField showAll="0">
      <items count="4">
        <item x="2"/>
        <item x="1"/>
        <item x="0"/>
        <item t="default"/>
      </items>
    </pivotField>
    <pivotField axis="axisRow" showAll="0">
      <items count="3">
        <item x="1"/>
        <item x="0"/>
        <item t="default"/>
      </items>
    </pivotField>
    <pivotField numFmtId="165" showAll="0"/>
    <pivotField showAll="0"/>
    <pivotField showAll="0"/>
    <pivotField showAll="0"/>
    <pivotField showAll="0"/>
    <pivotField numFmtId="166" showAll="0"/>
    <pivotField numFmtId="166" showAll="0"/>
    <pivotField numFmtId="166" showAll="0"/>
    <pivotField dataField="1" numFmtId="166" showAll="0"/>
    <pivotField showAll="0">
      <items count="32">
        <item n="1"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BUYING PRIZE22" fld="13" baseField="0" baseItem="0"/>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4" count="1" selected="0">
            <x v="0"/>
          </reference>
        </references>
      </pivotArea>
    </chartFormat>
    <chartFormat chart="3"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A0CA0D-B14E-4591-BCC2-8B8A0A8B9514}" name="CATEGORY" cacheId="0" applyNumberFormats="0" applyBorderFormats="0" applyFontFormats="0" applyPatternFormats="0" applyAlignmentFormats="0" applyWidthHeightFormats="1" dataCaption="Values" updatedVersion="7" minRefreshableVersion="3" useAutoFormatting="1" rowGrandTotals="0" itemPrintTitles="1" createdVersion="8" indent="0" outline="1" outlineData="1" multipleFieldFilters="0" rowHeaderCaption="CATEGORY">
  <location ref="AH1:AI5" firstHeaderRow="1" firstDataRow="1" firstDataCol="1"/>
  <pivotFields count="17">
    <pivotField numFmtId="14" showAll="0"/>
    <pivotField showAll="0"/>
    <pivotField showAll="0"/>
    <pivotField showAll="0"/>
    <pivotField showAll="0">
      <items count="3">
        <item x="1"/>
        <item x="0"/>
        <item t="default"/>
      </items>
    </pivotField>
    <pivotField numFmtId="165" showAll="0"/>
    <pivotField showAll="0"/>
    <pivotField showAll="0"/>
    <pivotField axis="axisRow" showAll="0">
      <items count="5">
        <item x="3"/>
        <item x="2"/>
        <item x="0"/>
        <item x="1"/>
        <item t="default"/>
      </items>
    </pivotField>
    <pivotField showAll="0"/>
    <pivotField numFmtId="166" showAll="0"/>
    <pivotField numFmtId="166" showAll="0"/>
    <pivotField numFmtId="166" showAll="0"/>
    <pivotField dataField="1" numFmtId="166" showAll="0"/>
    <pivotField showAll="0">
      <items count="32">
        <item n="1"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8"/>
  </rowFields>
  <rowItems count="4">
    <i>
      <x/>
    </i>
    <i>
      <x v="1"/>
    </i>
    <i>
      <x v="2"/>
    </i>
    <i>
      <x v="3"/>
    </i>
  </rowItems>
  <colItems count="1">
    <i/>
  </colItems>
  <dataFields count="1">
    <dataField name="Sum of TOTAL BUYING PRIZE22" fld="1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0071E1D-2D10-4AF0-84D8-ED0A1154B300}" name="MONTH" cacheId="0" applyNumberFormats="0" applyBorderFormats="0" applyFontFormats="0" applyPatternFormats="0" applyAlignmentFormats="0" applyWidthHeightFormats="1" dataCaption="Values" updatedVersion="7" minRefreshableVersion="3" useAutoFormatting="1" rowGrandTotals="0" itemPrintTitles="1" createdVersion="8" indent="0" outline="1" outlineData="1" multipleFieldFilters="0" rowHeaderCaption="MONTH">
  <location ref="G1:I13" firstHeaderRow="0" firstDataRow="1" firstDataCol="1"/>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pivotField showAll="0"/>
    <pivotField showAll="0"/>
    <pivotField numFmtId="166" showAll="0"/>
    <pivotField numFmtId="166" showAll="0"/>
    <pivotField dataField="1" numFmtId="166" showAll="0"/>
    <pivotField dataField="1" numFmtId="166" showAll="0"/>
    <pivotField showAll="0">
      <items count="32">
        <item n="1"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TOTAL BUYING PRIZE22" fld="13" baseField="0" baseItem="0"/>
    <dataField name="Sum of TOTAL BUYING PRIZE2"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A2998D1-5A4C-41F3-A020-A958FCB9A4B0}" name="PRODUCT" cacheId="0" applyNumberFormats="0" applyBorderFormats="0" applyFontFormats="0" applyPatternFormats="0" applyAlignmentFormats="0" applyWidthHeightFormats="1" dataCaption="Values" updatedVersion="7" minRefreshableVersion="3" useAutoFormatting="1" rowGrandTotals="0" itemPrintTitles="1" createdVersion="8" indent="0" outline="1" outlineData="1" multipleFieldFilters="0" chartFormat="1" rowHeaderCaption="PRODUCT">
  <location ref="Q1:S45" firstHeaderRow="0" firstDataRow="1" firstDataCol="1"/>
  <pivotFields count="17">
    <pivotField numFmtId="14" showAll="0"/>
    <pivotField showAll="0"/>
    <pivotField dataField="1" showAll="0"/>
    <pivotField showAll="0">
      <items count="4">
        <item x="2"/>
        <item x="1"/>
        <item x="0"/>
        <item t="default"/>
      </items>
    </pivotField>
    <pivotField showAll="0">
      <items count="3">
        <item x="1"/>
        <item x="0"/>
        <item t="default"/>
      </items>
    </pivotField>
    <pivotField numFmtId="165" showAll="0"/>
    <pivotField showAll="0"/>
    <pivotField axis="axisRow"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pivotField showAll="0">
      <items count="2">
        <item x="0"/>
        <item t="default"/>
      </items>
    </pivotField>
    <pivotField numFmtId="166" showAll="0"/>
    <pivotField numFmtId="166" showAll="0"/>
    <pivotField numFmtId="166" showAll="0"/>
    <pivotField dataField="1" numFmtId="166" showAll="0"/>
    <pivotField showAll="0">
      <items count="32">
        <item n="1"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BUYING PRIZE22" fld="13" baseField="0" baseItem="0"/>
    <dataField name="Sum of QUANTITY" fld="2" baseField="0" baseItem="0"/>
  </dataFields>
  <formats count="1">
    <format dxfId="9">
      <pivotArea collapsedLevelsAreSubtotals="1" fieldPosition="0">
        <references count="2">
          <reference field="4294967294" count="1" selected="0">
            <x v="0"/>
          </reference>
          <reference field="7" count="1">
            <x v="4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A002B75-981E-4C64-A247-345D45420FDD}" name="TOTALSALES" cacheId="0"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rowHeaderCaption="SUM OF TOTAL SELLING PRICE    DAY">
  <location ref="D1:E2" firstHeaderRow="0" firstDataRow="1" firstDataCol="0"/>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pivotField showAll="0"/>
    <pivotField showAll="0"/>
    <pivotField numFmtId="166" showAll="0"/>
    <pivotField numFmtId="166" showAll="0"/>
    <pivotField dataField="1" numFmtId="166" showAll="0"/>
    <pivotField dataField="1" numFmtId="166" showAll="0"/>
    <pivotField showAll="0">
      <items count="32">
        <item n="1"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pivotField showAll="0">
      <items count="3">
        <item x="0"/>
        <item x="1"/>
        <item t="default"/>
      </items>
    </pivotField>
  </pivotFields>
  <rowItems count="1">
    <i/>
  </rowItems>
  <colFields count="1">
    <field x="-2"/>
  </colFields>
  <colItems count="2">
    <i>
      <x/>
    </i>
    <i i="1">
      <x v="1"/>
    </i>
  </colItems>
  <dataFields count="2">
    <dataField name="Sum of TOTAL BUYING PRIZE22" fld="13" baseField="0" baseItem="0"/>
    <dataField name="Sum of TOTAL BUYING PRIZE2"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7C1FA606-52F1-4A29-8CCC-946B9BEF6B10}" sourceName="SALE TYPE">
  <pivotTables>
    <pivotTable tabId="13" name="Daily"/>
    <pivotTable tabId="13" name="MONTH"/>
    <pivotTable tabId="13" name="PAYMENT MODE"/>
    <pivotTable tabId="13" name="PRODUCT"/>
    <pivotTable tabId="13" name="TOTALSALES"/>
  </pivotTables>
  <data>
    <tabular pivotCacheId="1721475327">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BD40F3AA-335E-43E8-8869-00492B7A1389}" sourceName="PAYMENT MODE">
  <pivotTables>
    <pivotTable tabId="13" name="Daily"/>
    <pivotTable tabId="13" name="CATEGORY"/>
    <pivotTable tabId="13" name="MONTH"/>
    <pivotTable tabId="13" name="PRODUCT"/>
    <pivotTable tabId="13" name="SALE TYPE"/>
    <pivotTable tabId="13" name="TOTALSALES"/>
  </pivotTables>
  <data>
    <tabular pivotCacheId="172147532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30AF913C-9C07-4BD4-AAF7-A03C3A648EA5}" sourceName="MONTH">
  <pivotTables>
    <pivotTable tabId="13" name="Daily"/>
    <pivotTable tabId="13" name="CATEGORY"/>
    <pivotTable tabId="13" name="PAYMENT MODE"/>
    <pivotTable tabId="13" name="PRODUCT"/>
    <pivotTable tabId="13" name="SALE TYPE"/>
  </pivotTables>
  <data>
    <tabular pivotCacheId="1721475327">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69E17F9-99B3-4D20-A3D8-B55C2788FD1F}" sourceName="YEAR">
  <pivotTables>
    <pivotTable tabId="13" name="Daily"/>
    <pivotTable tabId="13" name="CATEGORY"/>
    <pivotTable tabId="13" name="MONTH"/>
    <pivotTable tabId="13" name="PAYMENT MODE"/>
    <pivotTable tabId="13" name="PRODUCT"/>
    <pivotTable tabId="13" name="SALE TYPE"/>
    <pivotTable tabId="13" name="TOTALSALES"/>
  </pivotTables>
  <data>
    <tabular pivotCacheId="1721475327">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B6BBA507-9350-4FFB-9F02-7E1D27581E38}" cache="Slicer_SALE_TYPE" caption="SALE TYPE" columnCount="3" rowHeight="247650"/>
  <slicer name="PAYMENT MODE 1" xr10:uid="{8008F9CD-7ABC-4733-A2EA-EFA7AEF039C9}" cache="Slicer_PAYMENT_MODE" caption="PAYMENT MODE" columnCount="2" rowHeight="247650"/>
  <slicer name="MONTH 1" xr10:uid="{A9406440-6F68-4F35-A449-CA723455BF6B}" cache="Slicer_MONTH" caption="MONTH" rowHeight="247650"/>
  <slicer name="YEAR 1" xr10:uid="{0B0BF038-C511-4282-9DC1-140FA6C5EED0}" cache="Slicer_YEAR" caption="YEAR"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02C9D4D4-BEE5-4AD1-994E-1A208CA613EE}" cache="Slicer_SALE_TYPE" caption="SALE TYPE" rowHeight="247650"/>
  <slicer name="PAYMENT MODE" xr10:uid="{8FE2F742-4768-411F-96C6-878D20F810E9}" cache="Slicer_PAYMENT_MODE" caption="PAYMENT MODE" rowHeight="247650"/>
  <slicer name="MONTH" xr10:uid="{1DEFE200-2D2E-4FEB-BCE3-B5AF9212DB8B}" cache="Slicer_MONTH" caption="MONTH" rowHeight="247650"/>
  <slicer name="YEAR" xr10:uid="{C847DB20-C0CB-40E7-A37A-8A630462DE74}" cache="Slicer_YEAR" caption="YEAR"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377A9F-3A5E-43C1-A5FD-7B0DAAA3681A}" name="Table1" displayName="Table1" ref="A1:F45" totalsRowShown="0" headerRowDxfId="40" dataDxfId="38" headerRowBorderDxfId="39">
  <autoFilter ref="A1:F45" xr:uid="{5DE3B418-6CFB-454A-96C5-1440EB1DE225}"/>
  <tableColumns count="6">
    <tableColumn id="1" xr3:uid="{4E37A007-C6FE-4740-808E-83A47EB6FC10}" name="PRODUCT ID" dataDxfId="37"/>
    <tableColumn id="2" xr3:uid="{671C7975-1300-4FD2-9272-2517FEFCAF4B}" name="PRODUCT" dataDxfId="36"/>
    <tableColumn id="3" xr3:uid="{E2098D9C-9BEF-4AC8-8A60-534909E909B8}" name="CATEGORY" dataDxfId="35"/>
    <tableColumn id="4" xr3:uid="{8930FAC1-D5FE-4749-B23C-FDCB1A14E18B}" name="UOM" dataDxfId="34"/>
    <tableColumn id="5" xr3:uid="{EFD731C4-DC78-42EF-9702-C4CA2D5DCF4B}" name="BUYING PRIZE" dataDxfId="33"/>
    <tableColumn id="6" xr3:uid="{74A6C23B-4AE0-494B-8437-B14B17F22CF6}" name="SELLING PRICE" dataDxfId="3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4E2ED4-2EFC-46F6-A7E4-9A4CADE4F99D}" name="Table2" displayName="Table2" ref="A1:Q528" totalsRowShown="0" headerRowDxfId="31" headerRowBorderDxfId="30">
  <autoFilter ref="A1:Q528" xr:uid="{C74E2ED4-2EFC-46F6-A7E4-9A4CADE4F99D}"/>
  <sortState xmlns:xlrd2="http://schemas.microsoft.com/office/spreadsheetml/2017/richdata2" ref="A2:E527">
    <sortCondition ref="A1:A527"/>
  </sortState>
  <tableColumns count="17">
    <tableColumn id="1" xr3:uid="{7BD20CE7-A5D6-4539-979B-AE30575DACC5}" name="DATE" dataDxfId="29"/>
    <tableColumn id="3" xr3:uid="{1304FD53-59F7-4917-93C9-F4634F32C3A4}" name="PRODUCT ID" dataDxfId="28"/>
    <tableColumn id="2" xr3:uid="{B87880FF-AB3E-4783-B3E4-86D396090A3A}" name="QUANTITY" dataDxfId="27"/>
    <tableColumn id="4" xr3:uid="{8B4BBF58-ADB6-40F8-94EA-836D5F775F20}" name="SALE TYPE" dataDxfId="26"/>
    <tableColumn id="5" xr3:uid="{752D4EE9-2417-4125-AEB7-AD95E244A60F}" name="PAYMENT MODE" dataDxfId="25"/>
    <tableColumn id="6" xr3:uid="{27AFE35A-CE46-46DA-AD33-271F5A270CAE}" name="DISCOUNT %" dataDxfId="24"/>
    <tableColumn id="7" xr3:uid="{15E355D8-D80A-4EDD-A5F8-CB00CAB7CD5F}" name="Column1"/>
    <tableColumn id="8" xr3:uid="{2674EA36-DACA-4AA8-983A-25831F39C667}" name="PRODUCT" dataDxfId="23">
      <calculatedColumnFormula>VLOOKUP(Table2[[#This Row],[PRODUCT ID]],Table1[],2,0)</calculatedColumnFormula>
    </tableColumn>
    <tableColumn id="9" xr3:uid="{0B1AF6DF-161A-48C3-A240-CCD428C41BED}" name="CATEGORY" dataDxfId="22">
      <calculatedColumnFormula>VLOOKUP(Table2[[#This Row],[PRODUCT ID]],Table1[],3,0)</calculatedColumnFormula>
    </tableColumn>
    <tableColumn id="10" xr3:uid="{C258883C-A6DE-43C1-91FE-1A749214DAF0}" name="UOM" dataDxfId="21">
      <calculatedColumnFormula>VLOOKUP(Table2[[#This Row],[PRODUCT ID]],Table1[],4,0)</calculatedColumnFormula>
    </tableColumn>
    <tableColumn id="11" xr3:uid="{13A75C47-7504-4276-9A72-9584BAD03A4F}" name="BUYING PRIZE" dataDxfId="20">
      <calculatedColumnFormula>VLOOKUP(Table2[[#This Row],[PRODUCT ID]],Table1[],5,0)</calculatedColumnFormula>
    </tableColumn>
    <tableColumn id="12" xr3:uid="{C19E0F71-464D-4230-8A20-045345648BF3}" name="SELLING PRICE" dataDxfId="19">
      <calculatedColumnFormula>VLOOKUP(Table2[[#This Row],[PRODUCT ID]],Table1[],6,0)</calculatedColumnFormula>
    </tableColumn>
    <tableColumn id="13" xr3:uid="{EEBE542B-5F41-47D8-8D28-2D3F338A535D}" name="TOTAL BUYING PRIZE" dataDxfId="18">
      <calculatedColumnFormula>(Table2[[#This Row],[BUYING PRIZE]]*Table2[[#This Row],[QUANTITY]])</calculatedColumnFormula>
    </tableColumn>
    <tableColumn id="14" xr3:uid="{6B108FE2-E088-4C42-93CE-1B679911B3F1}" name="TOTAL SELLING PRIZE" dataDxfId="17">
      <calculatedColumnFormula>Table2[[#This Row],[SELLING PRICE]]*Table2[[#This Row],[QUANTITY]]*(1-Table2[[#This Row],[DISCOUNT %]])</calculatedColumnFormula>
    </tableColumn>
    <tableColumn id="15" xr3:uid="{183420E8-B2A2-4650-A493-F771872C69E5}" name="Day" dataDxfId="16">
      <calculatedColumnFormula>DAY(Table2[[#This Row],[DATE]])</calculatedColumnFormula>
    </tableColumn>
    <tableColumn id="16" xr3:uid="{1E0B9E9F-E56B-4A46-9028-9E5CFBBDA1E9}" name="MONTH" dataDxfId="15">
      <calculatedColumnFormula>TEXT(Table2[[#This Row],[DATE]],"mmm")</calculatedColumnFormula>
    </tableColumn>
    <tableColumn id="17" xr3:uid="{4BBDCF72-2923-48ED-9329-E9FE5445FDB9}" name="YEAR" dataDxfId="14">
      <calculatedColumnFormula>YEAR(Table2[[#This Row],[DATE]])</calculatedColumnFormula>
    </tableColumn>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91A2BDC-EC18-489C-9D74-6A6DED632643}" name="Table3" displayName="Table3" ref="A1:Q528" totalsRowShown="0">
  <autoFilter ref="A1:Q528" xr:uid="{A91A2BDC-EC18-489C-9D74-6A6DED632643}"/>
  <tableColumns count="17">
    <tableColumn id="1" xr3:uid="{292F6F48-F607-4622-B4EB-6DE12ADB69CA}" name="DATE" dataDxfId="13"/>
    <tableColumn id="2" xr3:uid="{86A13AA0-B489-498E-87CF-0331E379219F}" name="PRODUCT ID"/>
    <tableColumn id="3" xr3:uid="{8767B383-FC56-43DF-A7F4-59DFE6CA634E}" name="QUANTITY"/>
    <tableColumn id="4" xr3:uid="{AC94F371-DDA5-4861-895E-98F2F169ABC1}" name="SALE TYPE"/>
    <tableColumn id="5" xr3:uid="{BE857C17-5DDF-41EB-AD39-7A8BEB0DC93D}" name="PAYMENT MODE"/>
    <tableColumn id="6" xr3:uid="{D19B04A8-5119-4D42-958A-23B3FF899C5B}" name="DISCOUNT %"/>
    <tableColumn id="7" xr3:uid="{5BAAB0BB-0C2E-4366-82A4-C7E94FF081DA}" name="Column1"/>
    <tableColumn id="8" xr3:uid="{EEFCD300-48A6-43D1-846F-6670389D89EF}" name="PRODUCT"/>
    <tableColumn id="9" xr3:uid="{2A673CDE-0411-4F78-B2B9-B48901C03D13}" name="CATEGORY"/>
    <tableColumn id="10" xr3:uid="{4A7464ED-F5B2-425C-9A9B-4E8122E77558}" name="UOM"/>
    <tableColumn id="11" xr3:uid="{0A35BF08-FF62-4467-A740-188A9AE91172}" name="BUYING PRIZE"/>
    <tableColumn id="12" xr3:uid="{E56B4E75-7B75-4A9A-84DD-735E1ACBA91D}" name="SELLING PRICE"/>
    <tableColumn id="13" xr3:uid="{CB84AFDD-A7F5-44D1-83A3-C277329E48DB}" name="TOTAL BUYING PRIZE2"/>
    <tableColumn id="14" xr3:uid="{111E1861-8EB3-471C-B294-2C4B67923D25}" name="TOTAL BUYING PRIZE22"/>
    <tableColumn id="15" xr3:uid="{72B02C6D-D9B0-4268-BBE3-7EABFED74F6B}" name="Day"/>
    <tableColumn id="16" xr3:uid="{CAC21B3B-A90B-414E-8732-B8A2F52E607B}" name="MONTH"/>
    <tableColumn id="17" xr3:uid="{6B81C809-29F1-4ADD-A04D-E706D71CD392}" name="YEA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AD1DAAC-8067-42E5-9F5D-794104C31E40}" name="Table4" displayName="Table4" ref="A1:Q49" totalsRowShown="0">
  <autoFilter ref="A1:Q49" xr:uid="{1AD1DAAC-8067-42E5-9F5D-794104C31E40}"/>
  <tableColumns count="17">
    <tableColumn id="1" xr3:uid="{D409D225-37E3-407E-832F-0CAB82BD8A9E}" name="DATE" dataDxfId="12"/>
    <tableColumn id="2" xr3:uid="{786EBF75-327A-42A8-9AA9-FC8CFF4A00BB}" name="PRODUCT ID"/>
    <tableColumn id="3" xr3:uid="{3869BD57-8D10-437E-8D3C-530D307EF7CB}" name="QUANTITY"/>
    <tableColumn id="4" xr3:uid="{98A26D95-807C-483B-A2CE-2F92B2C8EE07}" name="SALE TYPE"/>
    <tableColumn id="5" xr3:uid="{561533E7-45AE-48B0-A89A-4143428ADBE8}" name="PAYMENT MODE"/>
    <tableColumn id="6" xr3:uid="{5B286006-3AAE-4D96-BAA2-5CBF61F11CA9}" name="DISCOUNT %"/>
    <tableColumn id="7" xr3:uid="{57113827-7347-48BE-BCB0-F32D741CF8C6}" name="Column1"/>
    <tableColumn id="8" xr3:uid="{B88D759B-64AF-45D1-AA6B-9624B9BB1E89}" name="PRODUCT"/>
    <tableColumn id="9" xr3:uid="{F2F7E9CC-7732-406D-82E0-9F596D5F23AD}" name="CATEGORY"/>
    <tableColumn id="10" xr3:uid="{73DD224A-F970-4D01-BD23-8143F57E6216}" name="UOM"/>
    <tableColumn id="11" xr3:uid="{3C359E94-9300-40F1-A6A2-3C2D2FEE2260}" name="BUYING PRIZE"/>
    <tableColumn id="12" xr3:uid="{81145C3D-FDAF-42C8-A38F-57A5DA9DA9C0}" name="SELLING PRICE"/>
    <tableColumn id="13" xr3:uid="{3CA4518D-FFE5-4749-B2FA-66FFC5161410}" name="TOTAL BUYING PRIZE2"/>
    <tableColumn id="14" xr3:uid="{C2719D75-A44D-47C3-9DA0-228964951D76}" name="TOTAL BUYING PRIZE22"/>
    <tableColumn id="15" xr3:uid="{8AF82453-4151-4CD6-972D-87FB83CFFA6D}" name="Day"/>
    <tableColumn id="16" xr3:uid="{4399C739-AA92-46F5-94C7-4C4E4E52C2E0}" name="MONTH"/>
    <tableColumn id="17" xr3:uid="{325ACDCF-4841-43DB-81A6-6C47665D74BB}" name="YEAR"/>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5DE7E0A-99D7-4D9A-9764-A549593BB40A}" name="Table5" displayName="Table5" ref="A1:Q78" totalsRowShown="0">
  <autoFilter ref="A1:Q78" xr:uid="{85DE7E0A-99D7-4D9A-9764-A549593BB40A}"/>
  <tableColumns count="17">
    <tableColumn id="1" xr3:uid="{BE2EEAAC-4201-44AD-8373-3C652BC896C4}" name="DATE" dataDxfId="11"/>
    <tableColumn id="2" xr3:uid="{CD2D0069-8F7E-44F0-AA57-FA26807441F4}" name="PRODUCT ID"/>
    <tableColumn id="3" xr3:uid="{DA51AF2C-F6C4-4C37-8113-11DE6A93115D}" name="QUANTITY"/>
    <tableColumn id="4" xr3:uid="{3213AD22-E2CE-4F31-9AAE-3DF1831F012E}" name="SALE TYPE"/>
    <tableColumn id="5" xr3:uid="{2A57EF40-94FE-43AE-9DC2-DA3D296C439F}" name="PAYMENT MODE"/>
    <tableColumn id="6" xr3:uid="{690D9404-BE07-4329-9D41-9ADB78BF2141}" name="DISCOUNT %"/>
    <tableColumn id="7" xr3:uid="{D9DAD2D2-70C2-4F4E-AD75-3EFE0280039F}" name="Column1"/>
    <tableColumn id="8" xr3:uid="{B88EE954-72B7-43C8-B616-BAA664A48572}" name="PRODUCT"/>
    <tableColumn id="9" xr3:uid="{1BE4403C-9E73-4E3C-B6C9-84068C93071C}" name="CATEGORY"/>
    <tableColumn id="10" xr3:uid="{6D418B7F-5486-41E5-88DF-CDA971D6A2F2}" name="UOM"/>
    <tableColumn id="11" xr3:uid="{658ABD05-F57D-4096-B2DF-556278E26D7A}" name="BUYING PRIZE"/>
    <tableColumn id="12" xr3:uid="{89225C43-1678-43EB-892E-AB577F83E326}" name="SELLING PRICE"/>
    <tableColumn id="13" xr3:uid="{0F9F9A60-52DD-453E-820B-F220639C41D7}" name="TOTAL BUYING PRIZE2"/>
    <tableColumn id="14" xr3:uid="{7709AC46-B3F4-40C5-B98D-A5BDC715EE76}" name="TOTAL BUYING PRIZE22"/>
    <tableColumn id="15" xr3:uid="{6C194648-BE87-4C18-8545-E0F3E02D3E53}" name="Day"/>
    <tableColumn id="16" xr3:uid="{7F77C18F-A0F5-4B2F-A769-D26509D6DFD3}" name="MONTH"/>
    <tableColumn id="17" xr3:uid="{CCE32D59-6E28-4B11-BB1C-87D0083FD549}" name="YEAR"/>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A8341F7-9408-41D0-AF37-B4264F6702A7}" name="Table6" displayName="Table6" ref="A1:Q9" totalsRowShown="0">
  <autoFilter ref="A1:Q9" xr:uid="{5A8341F7-9408-41D0-AF37-B4264F6702A7}"/>
  <tableColumns count="17">
    <tableColumn id="1" xr3:uid="{DD1A3BCE-9351-4092-889D-BE39EEF759A5}" name="DATE" dataDxfId="10"/>
    <tableColumn id="2" xr3:uid="{25EC4154-84D3-441E-B1AF-8B4A469ABD8C}" name="PRODUCT ID"/>
    <tableColumn id="3" xr3:uid="{FE40F882-2119-40DC-87C5-F6195DAEBB3F}" name="QUANTITY"/>
    <tableColumn id="4" xr3:uid="{2DB3C469-02F9-43AB-B3F7-4E26FA28D9D7}" name="SALE TYPE"/>
    <tableColumn id="5" xr3:uid="{5890D800-8B44-4345-A489-076A194CE77B}" name="PAYMENT MODE"/>
    <tableColumn id="6" xr3:uid="{0183BDC6-C2FA-420B-BFF5-4C610B067E8A}" name="DISCOUNT %"/>
    <tableColumn id="7" xr3:uid="{077CCD08-7837-4558-844A-34844BDE34CF}" name="Column1"/>
    <tableColumn id="8" xr3:uid="{BA5213E9-B75F-4BF7-8308-97CE3088CCF9}" name="PRODUCT"/>
    <tableColumn id="9" xr3:uid="{F49D994D-3F92-48EF-91B8-AFBEA4E13F70}" name="CATEGORY"/>
    <tableColumn id="10" xr3:uid="{84AE7079-F0DB-4FDE-BCE4-862537A83984}" name="UOM"/>
    <tableColumn id="11" xr3:uid="{41390D04-B91F-4E76-AB6B-640D9F86DBB6}" name="BUYING PRIZE"/>
    <tableColumn id="12" xr3:uid="{AA3CCB32-8BB1-49EC-A58D-33B32E84F45B}" name="SELLING PRICE"/>
    <tableColumn id="13" xr3:uid="{5C60B77B-D98E-438A-A91A-7C75BDD4BD3E}" name="TOTAL BUYING PRIZE2"/>
    <tableColumn id="14" xr3:uid="{61ABA382-9409-4A30-BD22-CCDB0362AB20}" name="TOTAL BUYING PRIZE22"/>
    <tableColumn id="15" xr3:uid="{19A0904F-1ECE-4B0B-8258-9969E1AE203E}" name="Day"/>
    <tableColumn id="16" xr3:uid="{34E73B06-3E38-4FF7-8A6E-51BAC14539E3}" name="MONTH"/>
    <tableColumn id="17" xr3:uid="{B344AB44-5B39-41F3-B46E-5E4D32339742}" name="YEA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7030A0"/>
      </a:accent5>
      <a:accent6>
        <a:srgbClr val="00206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microsoft.com/office/2007/relationships/slicer" Target="../slicers/slicer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2.bin"/><Relationship Id="rId13" Type="http://schemas.openxmlformats.org/officeDocument/2006/relationships/ctrlProp" Target="../ctrlProps/ctrlProp5.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openxmlformats.org/officeDocument/2006/relationships/ctrlProp" Target="../ctrlProps/ctrlProp4.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ctrlProp" Target="../ctrlProps/ctrlProp3.xml"/><Relationship Id="rId5" Type="http://schemas.openxmlformats.org/officeDocument/2006/relationships/pivotTable" Target="../pivotTables/pivotTable6.xml"/><Relationship Id="rId15" Type="http://schemas.microsoft.com/office/2007/relationships/slicer" Target="../slicers/slicer2.xml"/><Relationship Id="rId10" Type="http://schemas.openxmlformats.org/officeDocument/2006/relationships/vmlDrawing" Target="../drawings/vmlDrawing2.vml"/><Relationship Id="rId4" Type="http://schemas.openxmlformats.org/officeDocument/2006/relationships/pivotTable" Target="../pivotTables/pivotTable5.xml"/><Relationship Id="rId9" Type="http://schemas.openxmlformats.org/officeDocument/2006/relationships/drawing" Target="../drawings/drawing2.xml"/><Relationship Id="rId14"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54F18-D861-4258-8969-FE8191862096}">
  <dimension ref="X1:AB21"/>
  <sheetViews>
    <sheetView showGridLines="0" showRowColHeaders="0" tabSelected="1" zoomScaleNormal="100" workbookViewId="0">
      <selection activeCell="W5" sqref="W5"/>
    </sheetView>
  </sheetViews>
  <sheetFormatPr defaultRowHeight="14.4" x14ac:dyDescent="0.3"/>
  <sheetData>
    <row r="1" spans="28:28" x14ac:dyDescent="0.3">
      <c r="AB1">
        <v>41</v>
      </c>
    </row>
    <row r="19" spans="24:24" x14ac:dyDescent="0.3">
      <c r="X19" s="26"/>
    </row>
    <row r="20" spans="24:24" x14ac:dyDescent="0.3">
      <c r="X20" s="26"/>
    </row>
    <row r="21" spans="24:24" x14ac:dyDescent="0.3">
      <c r="X21" s="26"/>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9" r:id="rId4" name="Check Box 5">
              <controlPr defaultSize="0" autoFill="0" autoLine="0" autoPict="0">
                <anchor moveWithCells="1">
                  <from>
                    <xdr:col>23</xdr:col>
                    <xdr:colOff>396240</xdr:colOff>
                    <xdr:row>16</xdr:row>
                    <xdr:rowOff>22860</xdr:rowOff>
                  </from>
                  <to>
                    <xdr:col>24</xdr:col>
                    <xdr:colOff>129540</xdr:colOff>
                    <xdr:row>17</xdr:row>
                    <xdr:rowOff>60960</xdr:rowOff>
                  </to>
                </anchor>
              </controlPr>
            </control>
          </mc:Choice>
        </mc:AlternateContent>
        <mc:AlternateContent xmlns:mc="http://schemas.openxmlformats.org/markup-compatibility/2006">
          <mc:Choice Requires="x14">
            <control shapeId="1032" r:id="rId5" name="Scroll Bar 8">
              <controlPr defaultSize="0" autoPict="0">
                <anchor moveWithCells="1">
                  <from>
                    <xdr:col>9</xdr:col>
                    <xdr:colOff>152400</xdr:colOff>
                    <xdr:row>9</xdr:row>
                    <xdr:rowOff>144780</xdr:rowOff>
                  </from>
                  <to>
                    <xdr:col>9</xdr:col>
                    <xdr:colOff>342900</xdr:colOff>
                    <xdr:row>20</xdr:row>
                    <xdr:rowOff>30480</xdr:rowOff>
                  </to>
                </anchor>
              </controlPr>
            </control>
          </mc:Choice>
        </mc:AlternateContent>
      </controls>
    </mc:Choice>
  </mc:AlternateContent>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3B418-6CFB-454A-96C5-1440EB1DE225}">
  <sheetPr codeName="Sheet3"/>
  <dimension ref="A1:F45"/>
  <sheetViews>
    <sheetView topLeftCell="A2" workbookViewId="0">
      <selection activeCell="A2" sqref="A2"/>
    </sheetView>
  </sheetViews>
  <sheetFormatPr defaultRowHeight="14.4" x14ac:dyDescent="0.3"/>
  <cols>
    <col min="1" max="1" width="15.88671875" bestFit="1" customWidth="1"/>
    <col min="2" max="2" width="16.44140625" customWidth="1"/>
    <col min="3" max="3" width="16.88671875" customWidth="1"/>
    <col min="4" max="4" width="12.33203125" customWidth="1"/>
    <col min="5" max="5" width="19.109375" customWidth="1"/>
    <col min="6" max="6" width="18.6640625" customWidth="1"/>
    <col min="9" max="9" width="9.33203125" bestFit="1" customWidth="1"/>
    <col min="11" max="11" width="13.33203125" bestFit="1" customWidth="1"/>
    <col min="12" max="12" width="12.6640625" bestFit="1" customWidth="1"/>
    <col min="13" max="13" width="15.6640625" bestFit="1" customWidth="1"/>
    <col min="14" max="14" width="13.33203125" bestFit="1" customWidth="1"/>
    <col min="15" max="15" width="14.88671875" bestFit="1" customWidth="1"/>
    <col min="17" max="17" width="12.6640625" bestFit="1" customWidth="1"/>
    <col min="18" max="18" width="13.33203125" bestFit="1" customWidth="1"/>
    <col min="19" max="19" width="15.109375" bestFit="1" customWidth="1"/>
    <col min="20" max="20" width="14.88671875" bestFit="1" customWidth="1"/>
  </cols>
  <sheetData>
    <row r="1" spans="1:6" ht="15" thickBot="1" x14ac:dyDescent="0.35">
      <c r="A1" s="2" t="s">
        <v>0</v>
      </c>
      <c r="B1" s="2" t="s">
        <v>1</v>
      </c>
      <c r="C1" s="2" t="s">
        <v>2</v>
      </c>
      <c r="D1" s="2" t="s">
        <v>3</v>
      </c>
      <c r="E1" s="2" t="s">
        <v>4</v>
      </c>
      <c r="F1" s="2" t="s">
        <v>5</v>
      </c>
    </row>
    <row r="2" spans="1:6" x14ac:dyDescent="0.3">
      <c r="A2" s="7" t="s">
        <v>6</v>
      </c>
      <c r="B2" s="7" t="s">
        <v>7</v>
      </c>
      <c r="C2" s="7" t="s">
        <v>8</v>
      </c>
      <c r="D2" s="7" t="s">
        <v>9</v>
      </c>
      <c r="E2" s="7">
        <v>98</v>
      </c>
      <c r="F2" s="7">
        <v>103.88</v>
      </c>
    </row>
    <row r="3" spans="1:6" x14ac:dyDescent="0.3">
      <c r="A3" s="7" t="s">
        <v>10</v>
      </c>
      <c r="B3" s="7" t="s">
        <v>11</v>
      </c>
      <c r="C3" s="7" t="s">
        <v>8</v>
      </c>
      <c r="D3" s="7" t="s">
        <v>9</v>
      </c>
      <c r="E3" s="7">
        <v>105</v>
      </c>
      <c r="F3" s="7">
        <v>142.80000000000001</v>
      </c>
    </row>
    <row r="4" spans="1:6" x14ac:dyDescent="0.3">
      <c r="A4" s="7" t="s">
        <v>12</v>
      </c>
      <c r="B4" s="7" t="s">
        <v>13</v>
      </c>
      <c r="C4" s="7" t="s">
        <v>8</v>
      </c>
      <c r="D4" s="7" t="s">
        <v>9</v>
      </c>
      <c r="E4" s="7">
        <v>71</v>
      </c>
      <c r="F4" s="7">
        <v>80.94</v>
      </c>
    </row>
    <row r="5" spans="1:6" x14ac:dyDescent="0.3">
      <c r="A5" s="7" t="s">
        <v>14</v>
      </c>
      <c r="B5" s="7" t="s">
        <v>15</v>
      </c>
      <c r="C5" s="7" t="s">
        <v>8</v>
      </c>
      <c r="D5" s="7" t="s">
        <v>9</v>
      </c>
      <c r="E5" s="7">
        <v>44</v>
      </c>
      <c r="F5" s="7">
        <v>48.84</v>
      </c>
    </row>
    <row r="6" spans="1:6" x14ac:dyDescent="0.3">
      <c r="A6" s="7" t="s">
        <v>16</v>
      </c>
      <c r="B6" s="7" t="s">
        <v>17</v>
      </c>
      <c r="C6" s="7" t="s">
        <v>8</v>
      </c>
      <c r="D6" s="7" t="s">
        <v>9</v>
      </c>
      <c r="E6" s="7">
        <v>133</v>
      </c>
      <c r="F6" s="7">
        <v>155.61000000000001</v>
      </c>
    </row>
    <row r="7" spans="1:6" x14ac:dyDescent="0.3">
      <c r="A7" s="7" t="s">
        <v>18</v>
      </c>
      <c r="B7" s="7" t="s">
        <v>19</v>
      </c>
      <c r="C7" s="7" t="s">
        <v>8</v>
      </c>
      <c r="D7" s="7" t="s">
        <v>9</v>
      </c>
      <c r="E7" s="7">
        <v>75</v>
      </c>
      <c r="F7" s="7">
        <v>85.5</v>
      </c>
    </row>
    <row r="8" spans="1:6" x14ac:dyDescent="0.3">
      <c r="A8" s="7" t="s">
        <v>20</v>
      </c>
      <c r="B8" s="7" t="s">
        <v>21</v>
      </c>
      <c r="C8" s="7" t="s">
        <v>8</v>
      </c>
      <c r="D8" s="7" t="s">
        <v>9</v>
      </c>
      <c r="E8" s="7">
        <v>43</v>
      </c>
      <c r="F8" s="7">
        <v>47.730000000000004</v>
      </c>
    </row>
    <row r="9" spans="1:6" x14ac:dyDescent="0.3">
      <c r="A9" s="7" t="s">
        <v>22</v>
      </c>
      <c r="B9" s="7" t="s">
        <v>23</v>
      </c>
      <c r="C9" s="7" t="s">
        <v>8</v>
      </c>
      <c r="D9" s="7" t="s">
        <v>9</v>
      </c>
      <c r="E9" s="7">
        <v>83</v>
      </c>
      <c r="F9" s="7">
        <v>94.62</v>
      </c>
    </row>
    <row r="10" spans="1:6" x14ac:dyDescent="0.3">
      <c r="A10" s="7" t="s">
        <v>24</v>
      </c>
      <c r="B10" s="7" t="s">
        <v>25</v>
      </c>
      <c r="C10" s="7" t="s">
        <v>8</v>
      </c>
      <c r="D10" s="7" t="s">
        <v>9</v>
      </c>
      <c r="E10" s="7">
        <v>6</v>
      </c>
      <c r="F10" s="7">
        <v>7.8599999999999994</v>
      </c>
    </row>
    <row r="11" spans="1:6" x14ac:dyDescent="0.3">
      <c r="A11" s="7" t="s">
        <v>26</v>
      </c>
      <c r="B11" s="7" t="s">
        <v>27</v>
      </c>
      <c r="C11" s="7" t="s">
        <v>28</v>
      </c>
      <c r="D11" s="7" t="s">
        <v>9</v>
      </c>
      <c r="E11" s="7">
        <v>148</v>
      </c>
      <c r="F11" s="7">
        <v>164.28</v>
      </c>
    </row>
    <row r="12" spans="1:6" x14ac:dyDescent="0.3">
      <c r="A12" s="7" t="s">
        <v>29</v>
      </c>
      <c r="B12" s="7" t="s">
        <v>30</v>
      </c>
      <c r="C12" s="7" t="s">
        <v>28</v>
      </c>
      <c r="D12" s="7" t="s">
        <v>9</v>
      </c>
      <c r="E12" s="7">
        <v>44</v>
      </c>
      <c r="F12" s="7">
        <v>48.4</v>
      </c>
    </row>
    <row r="13" spans="1:6" x14ac:dyDescent="0.3">
      <c r="A13" s="7" t="s">
        <v>31</v>
      </c>
      <c r="B13" s="7" t="s">
        <v>32</v>
      </c>
      <c r="C13" s="7" t="s">
        <v>28</v>
      </c>
      <c r="D13" s="7" t="s">
        <v>9</v>
      </c>
      <c r="E13" s="7">
        <v>73</v>
      </c>
      <c r="F13" s="7">
        <v>94.17</v>
      </c>
    </row>
    <row r="14" spans="1:6" x14ac:dyDescent="0.3">
      <c r="A14" s="7" t="s">
        <v>33</v>
      </c>
      <c r="B14" s="7" t="s">
        <v>34</v>
      </c>
      <c r="C14" s="7" t="s">
        <v>28</v>
      </c>
      <c r="D14" s="7" t="s">
        <v>9</v>
      </c>
      <c r="E14" s="7">
        <v>112</v>
      </c>
      <c r="F14" s="7">
        <v>122.08</v>
      </c>
    </row>
    <row r="15" spans="1:6" x14ac:dyDescent="0.3">
      <c r="A15" s="7" t="s">
        <v>35</v>
      </c>
      <c r="B15" s="7" t="s">
        <v>36</v>
      </c>
      <c r="C15" s="7" t="s">
        <v>28</v>
      </c>
      <c r="D15" s="7" t="s">
        <v>9</v>
      </c>
      <c r="E15" s="7">
        <v>112</v>
      </c>
      <c r="F15" s="7">
        <v>146.72</v>
      </c>
    </row>
    <row r="16" spans="1:6" x14ac:dyDescent="0.3">
      <c r="A16" s="7" t="s">
        <v>37</v>
      </c>
      <c r="B16" s="7" t="s">
        <v>38</v>
      </c>
      <c r="C16" s="7" t="s">
        <v>28</v>
      </c>
      <c r="D16" s="7" t="s">
        <v>9</v>
      </c>
      <c r="E16" s="7">
        <v>12</v>
      </c>
      <c r="F16" s="7">
        <v>15.719999999999999</v>
      </c>
    </row>
    <row r="17" spans="1:6" x14ac:dyDescent="0.3">
      <c r="A17" s="7" t="s">
        <v>39</v>
      </c>
      <c r="B17" s="7" t="s">
        <v>40</v>
      </c>
      <c r="C17" s="7" t="s">
        <v>28</v>
      </c>
      <c r="D17" s="7" t="s">
        <v>9</v>
      </c>
      <c r="E17" s="7">
        <v>13</v>
      </c>
      <c r="F17" s="7">
        <v>16.64</v>
      </c>
    </row>
    <row r="18" spans="1:6" x14ac:dyDescent="0.3">
      <c r="A18" s="7" t="s">
        <v>41</v>
      </c>
      <c r="B18" s="7" t="s">
        <v>42</v>
      </c>
      <c r="C18" s="7" t="s">
        <v>28</v>
      </c>
      <c r="D18" s="7" t="s">
        <v>9</v>
      </c>
      <c r="E18" s="7">
        <v>134</v>
      </c>
      <c r="F18" s="7">
        <v>156.78</v>
      </c>
    </row>
    <row r="19" spans="1:6" x14ac:dyDescent="0.3">
      <c r="A19" s="7" t="s">
        <v>43</v>
      </c>
      <c r="B19" s="7" t="s">
        <v>44</v>
      </c>
      <c r="C19" s="7" t="s">
        <v>28</v>
      </c>
      <c r="D19" s="7" t="s">
        <v>9</v>
      </c>
      <c r="E19" s="7">
        <v>37</v>
      </c>
      <c r="F19" s="7">
        <v>49.21</v>
      </c>
    </row>
    <row r="20" spans="1:6" x14ac:dyDescent="0.3">
      <c r="A20" s="7" t="s">
        <v>45</v>
      </c>
      <c r="B20" s="7" t="s">
        <v>46</v>
      </c>
      <c r="C20" s="7" t="s">
        <v>28</v>
      </c>
      <c r="D20" s="7" t="s">
        <v>9</v>
      </c>
      <c r="E20" s="7">
        <v>150</v>
      </c>
      <c r="F20" s="7">
        <v>210</v>
      </c>
    </row>
    <row r="21" spans="1:6" x14ac:dyDescent="0.3">
      <c r="A21" s="7" t="s">
        <v>47</v>
      </c>
      <c r="B21" s="7" t="s">
        <v>48</v>
      </c>
      <c r="C21" s="7" t="s">
        <v>49</v>
      </c>
      <c r="D21" s="7" t="s">
        <v>9</v>
      </c>
      <c r="E21" s="7">
        <v>61</v>
      </c>
      <c r="F21" s="7">
        <v>76.25</v>
      </c>
    </row>
    <row r="22" spans="1:6" x14ac:dyDescent="0.3">
      <c r="A22" s="7" t="s">
        <v>50</v>
      </c>
      <c r="B22" s="7" t="s">
        <v>51</v>
      </c>
      <c r="C22" s="7" t="s">
        <v>49</v>
      </c>
      <c r="D22" s="7" t="s">
        <v>9</v>
      </c>
      <c r="E22" s="7">
        <v>126</v>
      </c>
      <c r="F22" s="7">
        <v>162.54</v>
      </c>
    </row>
    <row r="23" spans="1:6" x14ac:dyDescent="0.3">
      <c r="A23" s="7" t="s">
        <v>52</v>
      </c>
      <c r="B23" s="7" t="s">
        <v>53</v>
      </c>
      <c r="C23" s="7" t="s">
        <v>49</v>
      </c>
      <c r="D23" s="7" t="s">
        <v>9</v>
      </c>
      <c r="E23" s="7">
        <v>121</v>
      </c>
      <c r="F23" s="7">
        <v>141.57</v>
      </c>
    </row>
    <row r="24" spans="1:6" x14ac:dyDescent="0.3">
      <c r="A24" s="7" t="s">
        <v>54</v>
      </c>
      <c r="B24" s="7" t="s">
        <v>55</v>
      </c>
      <c r="C24" s="7" t="s">
        <v>49</v>
      </c>
      <c r="D24" s="7" t="s">
        <v>9</v>
      </c>
      <c r="E24" s="7">
        <v>141</v>
      </c>
      <c r="F24" s="7">
        <v>149.46</v>
      </c>
    </row>
    <row r="25" spans="1:6" x14ac:dyDescent="0.3">
      <c r="A25" s="7" t="s">
        <v>56</v>
      </c>
      <c r="B25" s="7" t="s">
        <v>57</v>
      </c>
      <c r="C25" s="7" t="s">
        <v>49</v>
      </c>
      <c r="D25" s="7" t="s">
        <v>9</v>
      </c>
      <c r="E25" s="7">
        <v>144</v>
      </c>
      <c r="F25" s="7">
        <v>156.96</v>
      </c>
    </row>
    <row r="26" spans="1:6" x14ac:dyDescent="0.3">
      <c r="A26" s="7" t="s">
        <v>58</v>
      </c>
      <c r="B26" s="7" t="s">
        <v>59</v>
      </c>
      <c r="C26" s="7" t="s">
        <v>60</v>
      </c>
      <c r="D26" s="7" t="s">
        <v>9</v>
      </c>
      <c r="E26" s="7">
        <v>7</v>
      </c>
      <c r="F26" s="7">
        <v>8.33</v>
      </c>
    </row>
    <row r="27" spans="1:6" x14ac:dyDescent="0.3">
      <c r="A27" s="7" t="s">
        <v>61</v>
      </c>
      <c r="B27" s="7" t="s">
        <v>62</v>
      </c>
      <c r="C27" s="7" t="s">
        <v>60</v>
      </c>
      <c r="D27" s="7" t="s">
        <v>9</v>
      </c>
      <c r="E27" s="7">
        <v>18</v>
      </c>
      <c r="F27" s="7">
        <v>24.66</v>
      </c>
    </row>
    <row r="28" spans="1:6" x14ac:dyDescent="0.3">
      <c r="A28" s="7" t="s">
        <v>63</v>
      </c>
      <c r="B28" s="7" t="s">
        <v>64</v>
      </c>
      <c r="C28" s="7" t="s">
        <v>60</v>
      </c>
      <c r="D28" s="7" t="s">
        <v>9</v>
      </c>
      <c r="E28" s="7">
        <v>48</v>
      </c>
      <c r="F28" s="7">
        <v>57.120000000000005</v>
      </c>
    </row>
    <row r="29" spans="1:6" x14ac:dyDescent="0.3">
      <c r="A29" s="7" t="s">
        <v>65</v>
      </c>
      <c r="B29" s="7" t="s">
        <v>66</v>
      </c>
      <c r="C29" s="7" t="s">
        <v>60</v>
      </c>
      <c r="D29" s="7" t="s">
        <v>9</v>
      </c>
      <c r="E29" s="7">
        <v>37</v>
      </c>
      <c r="F29" s="7">
        <v>41.81</v>
      </c>
    </row>
    <row r="30" spans="1:6" x14ac:dyDescent="0.3">
      <c r="A30" s="7" t="s">
        <v>67</v>
      </c>
      <c r="B30" s="7" t="s">
        <v>68</v>
      </c>
      <c r="C30" s="7" t="s">
        <v>60</v>
      </c>
      <c r="D30" s="7" t="s">
        <v>9</v>
      </c>
      <c r="E30" s="7">
        <v>47</v>
      </c>
      <c r="F30" s="7">
        <v>53.11</v>
      </c>
    </row>
    <row r="31" spans="1:6" x14ac:dyDescent="0.3">
      <c r="A31" s="7" t="s">
        <v>69</v>
      </c>
      <c r="B31" s="7" t="s">
        <v>70</v>
      </c>
      <c r="C31" s="7" t="s">
        <v>60</v>
      </c>
      <c r="D31" s="7" t="s">
        <v>9</v>
      </c>
      <c r="E31" s="7">
        <v>148</v>
      </c>
      <c r="F31" s="7">
        <v>201.28</v>
      </c>
    </row>
    <row r="32" spans="1:6" x14ac:dyDescent="0.3">
      <c r="A32" s="7" t="s">
        <v>71</v>
      </c>
      <c r="B32" s="7" t="s">
        <v>72</v>
      </c>
      <c r="C32" s="7" t="s">
        <v>60</v>
      </c>
      <c r="D32" s="7" t="s">
        <v>9</v>
      </c>
      <c r="E32" s="7">
        <v>93</v>
      </c>
      <c r="F32" s="7">
        <v>104.16</v>
      </c>
    </row>
    <row r="33" spans="1:6" x14ac:dyDescent="0.3">
      <c r="A33" s="7" t="s">
        <v>73</v>
      </c>
      <c r="B33" s="7" t="s">
        <v>74</v>
      </c>
      <c r="C33" s="7" t="s">
        <v>60</v>
      </c>
      <c r="D33" s="7" t="s">
        <v>9</v>
      </c>
      <c r="E33" s="7">
        <v>89</v>
      </c>
      <c r="F33" s="7">
        <v>117.48</v>
      </c>
    </row>
    <row r="34" spans="1:6" x14ac:dyDescent="0.3">
      <c r="A34" s="7" t="s">
        <v>75</v>
      </c>
      <c r="B34" s="7" t="s">
        <v>76</v>
      </c>
      <c r="C34" s="7" t="s">
        <v>60</v>
      </c>
      <c r="D34" s="7" t="s">
        <v>9</v>
      </c>
      <c r="E34" s="7">
        <v>95</v>
      </c>
      <c r="F34" s="7">
        <v>119.7</v>
      </c>
    </row>
    <row r="35" spans="1:6" x14ac:dyDescent="0.3">
      <c r="A35" s="7" t="s">
        <v>77</v>
      </c>
      <c r="B35" s="7" t="s">
        <v>78</v>
      </c>
      <c r="C35" s="7" t="s">
        <v>60</v>
      </c>
      <c r="D35" s="7" t="s">
        <v>9</v>
      </c>
      <c r="E35" s="7">
        <v>55</v>
      </c>
      <c r="F35" s="7">
        <v>58.3</v>
      </c>
    </row>
    <row r="36" spans="1:6" x14ac:dyDescent="0.3">
      <c r="A36" s="7" t="s">
        <v>79</v>
      </c>
      <c r="B36" s="7" t="s">
        <v>80</v>
      </c>
      <c r="C36" s="7" t="s">
        <v>60</v>
      </c>
      <c r="D36" s="7" t="s">
        <v>9</v>
      </c>
      <c r="E36" s="7">
        <v>5</v>
      </c>
      <c r="F36" s="7">
        <v>6.7</v>
      </c>
    </row>
    <row r="37" spans="1:6" x14ac:dyDescent="0.3">
      <c r="A37" s="7" t="s">
        <v>81</v>
      </c>
      <c r="B37" s="7" t="s">
        <v>82</v>
      </c>
      <c r="C37" s="7" t="s">
        <v>60</v>
      </c>
      <c r="D37" s="7" t="s">
        <v>9</v>
      </c>
      <c r="E37" s="7">
        <v>90</v>
      </c>
      <c r="F37" s="7">
        <v>96.3</v>
      </c>
    </row>
    <row r="38" spans="1:6" x14ac:dyDescent="0.3">
      <c r="A38" s="7" t="s">
        <v>83</v>
      </c>
      <c r="B38" s="7" t="s">
        <v>84</v>
      </c>
      <c r="C38" s="7" t="s">
        <v>60</v>
      </c>
      <c r="D38" s="7" t="s">
        <v>9</v>
      </c>
      <c r="E38" s="7">
        <v>67</v>
      </c>
      <c r="F38" s="7">
        <v>85.76</v>
      </c>
    </row>
    <row r="39" spans="1:6" x14ac:dyDescent="0.3">
      <c r="A39" s="7" t="s">
        <v>85</v>
      </c>
      <c r="B39" s="7" t="s">
        <v>86</v>
      </c>
      <c r="C39" s="7" t="s">
        <v>60</v>
      </c>
      <c r="D39" s="7" t="s">
        <v>9</v>
      </c>
      <c r="E39" s="7">
        <v>72</v>
      </c>
      <c r="F39" s="7">
        <v>79.92</v>
      </c>
    </row>
    <row r="40" spans="1:6" x14ac:dyDescent="0.3">
      <c r="A40" s="7" t="s">
        <v>87</v>
      </c>
      <c r="B40" s="7" t="s">
        <v>88</v>
      </c>
      <c r="C40" s="7" t="s">
        <v>60</v>
      </c>
      <c r="D40" s="7" t="s">
        <v>9</v>
      </c>
      <c r="E40" s="7">
        <v>37</v>
      </c>
      <c r="F40" s="7">
        <v>42.55</v>
      </c>
    </row>
    <row r="41" spans="1:6" x14ac:dyDescent="0.3">
      <c r="A41" s="7" t="s">
        <v>89</v>
      </c>
      <c r="B41" s="7" t="s">
        <v>90</v>
      </c>
      <c r="C41" s="7" t="s">
        <v>60</v>
      </c>
      <c r="D41" s="7" t="s">
        <v>9</v>
      </c>
      <c r="E41" s="7">
        <v>90</v>
      </c>
      <c r="F41" s="7">
        <v>115.2</v>
      </c>
    </row>
    <row r="42" spans="1:6" x14ac:dyDescent="0.3">
      <c r="A42" s="7" t="s">
        <v>91</v>
      </c>
      <c r="B42" s="7" t="s">
        <v>92</v>
      </c>
      <c r="C42" s="7" t="s">
        <v>60</v>
      </c>
      <c r="D42" s="7" t="s">
        <v>9</v>
      </c>
      <c r="E42" s="7">
        <v>138</v>
      </c>
      <c r="F42" s="7">
        <v>173.88</v>
      </c>
    </row>
    <row r="43" spans="1:6" x14ac:dyDescent="0.3">
      <c r="A43" s="7" t="s">
        <v>93</v>
      </c>
      <c r="B43" s="7" t="s">
        <v>94</v>
      </c>
      <c r="C43" s="7" t="s">
        <v>60</v>
      </c>
      <c r="D43" s="7" t="s">
        <v>9</v>
      </c>
      <c r="E43" s="7">
        <v>120</v>
      </c>
      <c r="F43" s="7">
        <v>162</v>
      </c>
    </row>
    <row r="44" spans="1:6" x14ac:dyDescent="0.3">
      <c r="A44" s="7" t="s">
        <v>95</v>
      </c>
      <c r="B44" s="7" t="s">
        <v>96</v>
      </c>
      <c r="C44" s="7" t="s">
        <v>60</v>
      </c>
      <c r="D44" s="7" t="s">
        <v>9</v>
      </c>
      <c r="E44" s="7">
        <v>67</v>
      </c>
      <c r="F44" s="7">
        <v>83.08</v>
      </c>
    </row>
    <row r="45" spans="1:6" x14ac:dyDescent="0.3">
      <c r="A45" s="7" t="s">
        <v>97</v>
      </c>
      <c r="B45" s="7" t="s">
        <v>98</v>
      </c>
      <c r="C45" s="7" t="s">
        <v>60</v>
      </c>
      <c r="D45" s="7" t="s">
        <v>9</v>
      </c>
      <c r="E45" s="7">
        <v>76</v>
      </c>
      <c r="F45" s="7">
        <v>82.08</v>
      </c>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F71DD-A3D3-4707-B120-CBAFF4BD9E06}">
  <sheetPr codeName="Sheet4"/>
  <dimension ref="A1:Q528"/>
  <sheetViews>
    <sheetView topLeftCell="K1" workbookViewId="0">
      <selection activeCell="O2" sqref="O2"/>
    </sheetView>
  </sheetViews>
  <sheetFormatPr defaultRowHeight="14.4" x14ac:dyDescent="0.3"/>
  <cols>
    <col min="1" max="1" width="16.5546875" bestFit="1" customWidth="1"/>
    <col min="2" max="2" width="15.88671875" bestFit="1" customWidth="1"/>
    <col min="3" max="3" width="14.33203125" bestFit="1" customWidth="1"/>
    <col min="4" max="4" width="14.109375" bestFit="1" customWidth="1"/>
    <col min="5" max="5" width="19.6640625" bestFit="1" customWidth="1"/>
    <col min="6" max="6" width="16.33203125" bestFit="1" customWidth="1"/>
    <col min="7" max="7" width="17" customWidth="1"/>
    <col min="8" max="8" width="18.33203125" customWidth="1"/>
    <col min="9" max="9" width="22.109375" customWidth="1"/>
    <col min="10" max="10" width="21" customWidth="1"/>
    <col min="11" max="11" width="15.33203125" customWidth="1"/>
    <col min="12" max="12" width="17.109375" customWidth="1"/>
    <col min="13" max="13" width="22.109375" customWidth="1"/>
    <col min="14" max="14" width="21.5546875" customWidth="1"/>
    <col min="16" max="16" width="15.33203125" bestFit="1" customWidth="1"/>
    <col min="17" max="17" width="10.109375" customWidth="1"/>
  </cols>
  <sheetData>
    <row r="1" spans="1:17" ht="15" thickBot="1" x14ac:dyDescent="0.35">
      <c r="A1" s="1" t="s">
        <v>99</v>
      </c>
      <c r="B1" s="1" t="s">
        <v>0</v>
      </c>
      <c r="C1" s="1" t="s">
        <v>100</v>
      </c>
      <c r="D1" s="1" t="s">
        <v>101</v>
      </c>
      <c r="E1" s="1" t="s">
        <v>102</v>
      </c>
      <c r="F1" s="1" t="s">
        <v>103</v>
      </c>
      <c r="G1" t="s">
        <v>104</v>
      </c>
      <c r="H1" s="1" t="s">
        <v>1</v>
      </c>
      <c r="I1" s="1" t="s">
        <v>2</v>
      </c>
      <c r="J1" s="1" t="s">
        <v>3</v>
      </c>
      <c r="K1" s="8" t="s">
        <v>4</v>
      </c>
      <c r="L1" s="8" t="s">
        <v>5</v>
      </c>
      <c r="M1" s="8" t="s">
        <v>105</v>
      </c>
      <c r="N1" s="8" t="s">
        <v>106</v>
      </c>
      <c r="O1" s="1" t="s">
        <v>107</v>
      </c>
      <c r="P1" s="1" t="s">
        <v>108</v>
      </c>
      <c r="Q1" s="1" t="s">
        <v>109</v>
      </c>
    </row>
    <row r="2" spans="1:17" x14ac:dyDescent="0.3">
      <c r="A2" s="5">
        <v>44197</v>
      </c>
      <c r="B2" s="6" t="s">
        <v>56</v>
      </c>
      <c r="C2" s="3">
        <v>9</v>
      </c>
      <c r="D2" s="3" t="s">
        <v>110</v>
      </c>
      <c r="E2" s="3" t="s">
        <v>111</v>
      </c>
      <c r="F2" s="4">
        <v>0</v>
      </c>
      <c r="H2" t="str">
        <f>VLOOKUP(Table2[[#This Row],[PRODUCT ID]],Table1[],2,0)</f>
        <v>Product24</v>
      </c>
      <c r="I2" t="str">
        <f>VLOOKUP(Table2[[#This Row],[PRODUCT ID]],Table1[],3,0)</f>
        <v>Catagory03</v>
      </c>
      <c r="J2" t="str">
        <f>VLOOKUP(Table2[[#This Row],[PRODUCT ID]],Table1[],4,0)</f>
        <v>Kg</v>
      </c>
      <c r="K2" s="8">
        <f>VLOOKUP(Table2[[#This Row],[PRODUCT ID]],Table1[],5,0)</f>
        <v>144</v>
      </c>
      <c r="L2" s="8">
        <f>VLOOKUP(Table2[[#This Row],[PRODUCT ID]],Table1[],6,0)</f>
        <v>156.96</v>
      </c>
      <c r="M2" s="8">
        <f>(Table2[[#This Row],[BUYING PRIZE]]*Table2[[#This Row],[QUANTITY]])</f>
        <v>1296</v>
      </c>
      <c r="N2" s="8">
        <f>Table2[[#This Row],[SELLING PRICE]]*Table2[[#This Row],[QUANTITY]]*(1-Table2[[#This Row],[DISCOUNT %]])</f>
        <v>1412.64</v>
      </c>
      <c r="O2">
        <f>DAY(Table2[[#This Row],[DATE]])</f>
        <v>1</v>
      </c>
      <c r="P2" t="str">
        <f>TEXT(Table2[[#This Row],[DATE]],"mmm")</f>
        <v>Jan</v>
      </c>
      <c r="Q2">
        <f>YEAR(Table2[[#This Row],[DATE]])</f>
        <v>2021</v>
      </c>
    </row>
    <row r="3" spans="1:17" x14ac:dyDescent="0.3">
      <c r="A3" s="5">
        <v>44198</v>
      </c>
      <c r="B3" s="6" t="s">
        <v>85</v>
      </c>
      <c r="C3" s="3">
        <v>15</v>
      </c>
      <c r="D3" s="3" t="s">
        <v>111</v>
      </c>
      <c r="E3" s="3" t="s">
        <v>112</v>
      </c>
      <c r="F3" s="4">
        <v>0</v>
      </c>
      <c r="H3" t="str">
        <f>VLOOKUP(Table2[[#This Row],[PRODUCT ID]],Table1[],2,0)</f>
        <v>Product38</v>
      </c>
      <c r="I3" t="str">
        <f>VLOOKUP(Table2[[#This Row],[PRODUCT ID]],Table1[],3,0)</f>
        <v>Catagory04</v>
      </c>
      <c r="J3" t="str">
        <f>VLOOKUP(Table2[[#This Row],[PRODUCT ID]],Table1[],4,0)</f>
        <v>Kg</v>
      </c>
      <c r="K3" s="8">
        <f>VLOOKUP(Table2[[#This Row],[PRODUCT ID]],Table1[],5,0)</f>
        <v>72</v>
      </c>
      <c r="L3" s="8">
        <f>VLOOKUP(Table2[[#This Row],[PRODUCT ID]],Table1[],6,0)</f>
        <v>79.92</v>
      </c>
      <c r="M3" s="8">
        <f>(Table2[[#This Row],[BUYING PRIZE]]*Table2[[#This Row],[QUANTITY]])</f>
        <v>1080</v>
      </c>
      <c r="N3" s="8">
        <f>Table2[[#This Row],[SELLING PRICE]]*Table2[[#This Row],[QUANTITY]]*(1-Table2[[#This Row],[DISCOUNT %]])</f>
        <v>1198.8</v>
      </c>
      <c r="O3">
        <f>DAY(Table2[[#This Row],[DATE]])</f>
        <v>2</v>
      </c>
      <c r="P3" t="str">
        <f>TEXT(Table2[[#This Row],[DATE]],"mmm")</f>
        <v>Jan</v>
      </c>
      <c r="Q3">
        <f>YEAR(Table2[[#This Row],[DATE]])</f>
        <v>2021</v>
      </c>
    </row>
    <row r="4" spans="1:17" x14ac:dyDescent="0.3">
      <c r="A4" s="5">
        <v>44198</v>
      </c>
      <c r="B4" s="6" t="s">
        <v>33</v>
      </c>
      <c r="C4" s="3">
        <v>6</v>
      </c>
      <c r="D4" s="3" t="s">
        <v>113</v>
      </c>
      <c r="E4" s="3" t="s">
        <v>112</v>
      </c>
      <c r="F4" s="4">
        <v>0</v>
      </c>
      <c r="H4" t="str">
        <f>VLOOKUP(Table2[[#This Row],[PRODUCT ID]],Table1[],2,0)</f>
        <v>Product13</v>
      </c>
      <c r="I4" t="str">
        <f>VLOOKUP(Table2[[#This Row],[PRODUCT ID]],Table1[],3,0)</f>
        <v>Catagory02</v>
      </c>
      <c r="J4" t="str">
        <f>VLOOKUP(Table2[[#This Row],[PRODUCT ID]],Table1[],4,0)</f>
        <v>Kg</v>
      </c>
      <c r="K4" s="8">
        <f>VLOOKUP(Table2[[#This Row],[PRODUCT ID]],Table1[],5,0)</f>
        <v>112</v>
      </c>
      <c r="L4" s="8">
        <f>VLOOKUP(Table2[[#This Row],[PRODUCT ID]],Table1[],6,0)</f>
        <v>122.08</v>
      </c>
      <c r="M4" s="8">
        <f>(Table2[[#This Row],[BUYING PRIZE]]*Table2[[#This Row],[QUANTITY]])</f>
        <v>672</v>
      </c>
      <c r="N4" s="8">
        <f>Table2[[#This Row],[SELLING PRICE]]*Table2[[#This Row],[QUANTITY]]*(1-Table2[[#This Row],[DISCOUNT %]])</f>
        <v>732.48</v>
      </c>
      <c r="O4">
        <f>DAY(Table2[[#This Row],[DATE]])</f>
        <v>2</v>
      </c>
      <c r="P4" t="str">
        <f>TEXT(Table2[[#This Row],[DATE]],"mmm")</f>
        <v>Jan</v>
      </c>
      <c r="Q4">
        <f>YEAR(Table2[[#This Row],[DATE]])</f>
        <v>2021</v>
      </c>
    </row>
    <row r="5" spans="1:17" x14ac:dyDescent="0.3">
      <c r="A5" s="5">
        <v>44199</v>
      </c>
      <c r="B5" s="6" t="s">
        <v>14</v>
      </c>
      <c r="C5" s="3">
        <v>5</v>
      </c>
      <c r="D5" s="3" t="s">
        <v>113</v>
      </c>
      <c r="E5" s="3" t="s">
        <v>111</v>
      </c>
      <c r="F5" s="4">
        <v>0</v>
      </c>
      <c r="H5" t="str">
        <f>VLOOKUP(Table2[[#This Row],[PRODUCT ID]],Table1[],2,0)</f>
        <v>Product04</v>
      </c>
      <c r="I5" t="str">
        <f>VLOOKUP(Table2[[#This Row],[PRODUCT ID]],Table1[],3,0)</f>
        <v>Catagory01</v>
      </c>
      <c r="J5" t="str">
        <f>VLOOKUP(Table2[[#This Row],[PRODUCT ID]],Table1[],4,0)</f>
        <v>Kg</v>
      </c>
      <c r="K5" s="8">
        <f>VLOOKUP(Table2[[#This Row],[PRODUCT ID]],Table1[],5,0)</f>
        <v>44</v>
      </c>
      <c r="L5" s="8">
        <f>VLOOKUP(Table2[[#This Row],[PRODUCT ID]],Table1[],6,0)</f>
        <v>48.84</v>
      </c>
      <c r="M5" s="8">
        <f>(Table2[[#This Row],[BUYING PRIZE]]*Table2[[#This Row],[QUANTITY]])</f>
        <v>220</v>
      </c>
      <c r="N5" s="8">
        <f>Table2[[#This Row],[SELLING PRICE]]*Table2[[#This Row],[QUANTITY]]*(1-Table2[[#This Row],[DISCOUNT %]])</f>
        <v>244.20000000000002</v>
      </c>
      <c r="O5">
        <f>DAY(Table2[[#This Row],[DATE]])</f>
        <v>3</v>
      </c>
      <c r="P5" t="str">
        <f>TEXT(Table2[[#This Row],[DATE]],"mmm")</f>
        <v>Jan</v>
      </c>
      <c r="Q5">
        <f>YEAR(Table2[[#This Row],[DATE]])</f>
        <v>2021</v>
      </c>
    </row>
    <row r="6" spans="1:17" x14ac:dyDescent="0.3">
      <c r="A6" s="5">
        <v>44200</v>
      </c>
      <c r="B6" s="6" t="s">
        <v>79</v>
      </c>
      <c r="C6" s="3">
        <v>12</v>
      </c>
      <c r="D6" s="3" t="s">
        <v>111</v>
      </c>
      <c r="E6" s="3" t="s">
        <v>111</v>
      </c>
      <c r="F6" s="4">
        <v>0</v>
      </c>
      <c r="H6" t="str">
        <f>VLOOKUP(Table2[[#This Row],[PRODUCT ID]],Table1[],2,0)</f>
        <v>Product35</v>
      </c>
      <c r="I6" t="str">
        <f>VLOOKUP(Table2[[#This Row],[PRODUCT ID]],Table1[],3,0)</f>
        <v>Catagory04</v>
      </c>
      <c r="J6" t="str">
        <f>VLOOKUP(Table2[[#This Row],[PRODUCT ID]],Table1[],4,0)</f>
        <v>Kg</v>
      </c>
      <c r="K6" s="8">
        <f>VLOOKUP(Table2[[#This Row],[PRODUCT ID]],Table1[],5,0)</f>
        <v>5</v>
      </c>
      <c r="L6" s="8">
        <f>VLOOKUP(Table2[[#This Row],[PRODUCT ID]],Table1[],6,0)</f>
        <v>6.7</v>
      </c>
      <c r="M6" s="8">
        <f>(Table2[[#This Row],[BUYING PRIZE]]*Table2[[#This Row],[QUANTITY]])</f>
        <v>60</v>
      </c>
      <c r="N6" s="8">
        <f>Table2[[#This Row],[SELLING PRICE]]*Table2[[#This Row],[QUANTITY]]*(1-Table2[[#This Row],[DISCOUNT %]])</f>
        <v>80.400000000000006</v>
      </c>
      <c r="O6">
        <f>DAY(Table2[[#This Row],[DATE]])</f>
        <v>4</v>
      </c>
      <c r="P6" t="str">
        <f>TEXT(Table2[[#This Row],[DATE]],"mmm")</f>
        <v>Jan</v>
      </c>
      <c r="Q6">
        <f>YEAR(Table2[[#This Row],[DATE]])</f>
        <v>2021</v>
      </c>
    </row>
    <row r="7" spans="1:17" x14ac:dyDescent="0.3">
      <c r="A7" s="5">
        <v>44205</v>
      </c>
      <c r="B7" s="6" t="s">
        <v>71</v>
      </c>
      <c r="C7" s="3">
        <v>1</v>
      </c>
      <c r="D7" s="3" t="s">
        <v>113</v>
      </c>
      <c r="E7" s="3" t="s">
        <v>112</v>
      </c>
      <c r="F7" s="4">
        <v>0</v>
      </c>
      <c r="H7" t="str">
        <f>VLOOKUP(Table2[[#This Row],[PRODUCT ID]],Table1[],2,0)</f>
        <v>Product31</v>
      </c>
      <c r="I7" t="str">
        <f>VLOOKUP(Table2[[#This Row],[PRODUCT ID]],Table1[],3,0)</f>
        <v>Catagory04</v>
      </c>
      <c r="J7" t="str">
        <f>VLOOKUP(Table2[[#This Row],[PRODUCT ID]],Table1[],4,0)</f>
        <v>Kg</v>
      </c>
      <c r="K7" s="8">
        <f>VLOOKUP(Table2[[#This Row],[PRODUCT ID]],Table1[],5,0)</f>
        <v>93</v>
      </c>
      <c r="L7" s="8">
        <f>VLOOKUP(Table2[[#This Row],[PRODUCT ID]],Table1[],6,0)</f>
        <v>104.16</v>
      </c>
      <c r="M7" s="8">
        <f>(Table2[[#This Row],[BUYING PRIZE]]*Table2[[#This Row],[QUANTITY]])</f>
        <v>93</v>
      </c>
      <c r="N7" s="8">
        <f>Table2[[#This Row],[SELLING PRICE]]*Table2[[#This Row],[QUANTITY]]*(1-Table2[[#This Row],[DISCOUNT %]])</f>
        <v>104.16</v>
      </c>
      <c r="O7">
        <f>DAY(Table2[[#This Row],[DATE]])</f>
        <v>9</v>
      </c>
      <c r="P7" t="str">
        <f>TEXT(Table2[[#This Row],[DATE]],"mmm")</f>
        <v>Jan</v>
      </c>
      <c r="Q7">
        <f>YEAR(Table2[[#This Row],[DATE]])</f>
        <v>2021</v>
      </c>
    </row>
    <row r="8" spans="1:17" x14ac:dyDescent="0.3">
      <c r="A8" s="5">
        <v>44205</v>
      </c>
      <c r="B8" s="6" t="s">
        <v>12</v>
      </c>
      <c r="C8" s="3">
        <v>8</v>
      </c>
      <c r="D8" s="3" t="s">
        <v>113</v>
      </c>
      <c r="E8" s="3" t="s">
        <v>112</v>
      </c>
      <c r="F8" s="4">
        <v>0</v>
      </c>
      <c r="H8" t="str">
        <f>VLOOKUP(Table2[[#This Row],[PRODUCT ID]],Table1[],2,0)</f>
        <v>Product03</v>
      </c>
      <c r="I8" t="str">
        <f>VLOOKUP(Table2[[#This Row],[PRODUCT ID]],Table1[],3,0)</f>
        <v>Catagory01</v>
      </c>
      <c r="J8" t="str">
        <f>VLOOKUP(Table2[[#This Row],[PRODUCT ID]],Table1[],4,0)</f>
        <v>Kg</v>
      </c>
      <c r="K8" s="8">
        <f>VLOOKUP(Table2[[#This Row],[PRODUCT ID]],Table1[],5,0)</f>
        <v>71</v>
      </c>
      <c r="L8" s="8">
        <f>VLOOKUP(Table2[[#This Row],[PRODUCT ID]],Table1[],6,0)</f>
        <v>80.94</v>
      </c>
      <c r="M8" s="8">
        <f>(Table2[[#This Row],[BUYING PRIZE]]*Table2[[#This Row],[QUANTITY]])</f>
        <v>568</v>
      </c>
      <c r="N8" s="8">
        <f>Table2[[#This Row],[SELLING PRICE]]*Table2[[#This Row],[QUANTITY]]*(1-Table2[[#This Row],[DISCOUNT %]])</f>
        <v>647.52</v>
      </c>
      <c r="O8">
        <f>DAY(Table2[[#This Row],[DATE]])</f>
        <v>9</v>
      </c>
      <c r="P8" t="str">
        <f>TEXT(Table2[[#This Row],[DATE]],"mmm")</f>
        <v>Jan</v>
      </c>
      <c r="Q8">
        <f>YEAR(Table2[[#This Row],[DATE]])</f>
        <v>2021</v>
      </c>
    </row>
    <row r="9" spans="1:17" x14ac:dyDescent="0.3">
      <c r="A9" s="5">
        <v>44205</v>
      </c>
      <c r="B9" s="6" t="s">
        <v>58</v>
      </c>
      <c r="C9" s="3">
        <v>4</v>
      </c>
      <c r="D9" s="3" t="s">
        <v>113</v>
      </c>
      <c r="E9" s="3" t="s">
        <v>111</v>
      </c>
      <c r="F9" s="4">
        <v>0</v>
      </c>
      <c r="H9" t="str">
        <f>VLOOKUP(Table2[[#This Row],[PRODUCT ID]],Table1[],2,0)</f>
        <v>Product25</v>
      </c>
      <c r="I9" t="str">
        <f>VLOOKUP(Table2[[#This Row],[PRODUCT ID]],Table1[],3,0)</f>
        <v>Catagory04</v>
      </c>
      <c r="J9" t="str">
        <f>VLOOKUP(Table2[[#This Row],[PRODUCT ID]],Table1[],4,0)</f>
        <v>Kg</v>
      </c>
      <c r="K9" s="8">
        <f>VLOOKUP(Table2[[#This Row],[PRODUCT ID]],Table1[],5,0)</f>
        <v>7</v>
      </c>
      <c r="L9" s="8">
        <f>VLOOKUP(Table2[[#This Row],[PRODUCT ID]],Table1[],6,0)</f>
        <v>8.33</v>
      </c>
      <c r="M9" s="8">
        <f>(Table2[[#This Row],[BUYING PRIZE]]*Table2[[#This Row],[QUANTITY]])</f>
        <v>28</v>
      </c>
      <c r="N9" s="8">
        <f>Table2[[#This Row],[SELLING PRICE]]*Table2[[#This Row],[QUANTITY]]*(1-Table2[[#This Row],[DISCOUNT %]])</f>
        <v>33.32</v>
      </c>
      <c r="O9">
        <f>DAY(Table2[[#This Row],[DATE]])</f>
        <v>9</v>
      </c>
      <c r="P9" t="str">
        <f>TEXT(Table2[[#This Row],[DATE]],"mmm")</f>
        <v>Jan</v>
      </c>
      <c r="Q9">
        <f>YEAR(Table2[[#This Row],[DATE]])</f>
        <v>2021</v>
      </c>
    </row>
    <row r="10" spans="1:17" x14ac:dyDescent="0.3">
      <c r="A10" s="5">
        <v>44207</v>
      </c>
      <c r="B10" s="6" t="s">
        <v>83</v>
      </c>
      <c r="C10" s="3">
        <v>3</v>
      </c>
      <c r="D10" s="3" t="s">
        <v>113</v>
      </c>
      <c r="E10" s="3" t="s">
        <v>112</v>
      </c>
      <c r="F10" s="4">
        <v>0</v>
      </c>
      <c r="H10" t="str">
        <f>VLOOKUP(Table2[[#This Row],[PRODUCT ID]],Table1[],2,0)</f>
        <v>Product37</v>
      </c>
      <c r="I10" t="str">
        <f>VLOOKUP(Table2[[#This Row],[PRODUCT ID]],Table1[],3,0)</f>
        <v>Catagory04</v>
      </c>
      <c r="J10" t="str">
        <f>VLOOKUP(Table2[[#This Row],[PRODUCT ID]],Table1[],4,0)</f>
        <v>Kg</v>
      </c>
      <c r="K10" s="8">
        <f>VLOOKUP(Table2[[#This Row],[PRODUCT ID]],Table1[],5,0)</f>
        <v>67</v>
      </c>
      <c r="L10" s="8">
        <f>VLOOKUP(Table2[[#This Row],[PRODUCT ID]],Table1[],6,0)</f>
        <v>85.76</v>
      </c>
      <c r="M10" s="8">
        <f>(Table2[[#This Row],[BUYING PRIZE]]*Table2[[#This Row],[QUANTITY]])</f>
        <v>201</v>
      </c>
      <c r="N10" s="8">
        <f>Table2[[#This Row],[SELLING PRICE]]*Table2[[#This Row],[QUANTITY]]*(1-Table2[[#This Row],[DISCOUNT %]])</f>
        <v>257.28000000000003</v>
      </c>
      <c r="O10">
        <f>DAY(Table2[[#This Row],[DATE]])</f>
        <v>11</v>
      </c>
      <c r="P10" t="str">
        <f>TEXT(Table2[[#This Row],[DATE]],"mmm")</f>
        <v>Jan</v>
      </c>
      <c r="Q10">
        <f>YEAR(Table2[[#This Row],[DATE]])</f>
        <v>2021</v>
      </c>
    </row>
    <row r="11" spans="1:17" x14ac:dyDescent="0.3">
      <c r="A11" s="5">
        <v>44207</v>
      </c>
      <c r="B11" s="6" t="s">
        <v>35</v>
      </c>
      <c r="C11" s="3">
        <v>4</v>
      </c>
      <c r="D11" s="3" t="s">
        <v>110</v>
      </c>
      <c r="E11" s="3" t="s">
        <v>111</v>
      </c>
      <c r="F11" s="4">
        <v>0</v>
      </c>
      <c r="H11" t="str">
        <f>VLOOKUP(Table2[[#This Row],[PRODUCT ID]],Table1[],2,0)</f>
        <v>Product14</v>
      </c>
      <c r="I11" t="str">
        <f>VLOOKUP(Table2[[#This Row],[PRODUCT ID]],Table1[],3,0)</f>
        <v>Catagory02</v>
      </c>
      <c r="J11" t="str">
        <f>VLOOKUP(Table2[[#This Row],[PRODUCT ID]],Table1[],4,0)</f>
        <v>Kg</v>
      </c>
      <c r="K11" s="8">
        <f>VLOOKUP(Table2[[#This Row],[PRODUCT ID]],Table1[],5,0)</f>
        <v>112</v>
      </c>
      <c r="L11" s="8">
        <f>VLOOKUP(Table2[[#This Row],[PRODUCT ID]],Table1[],6,0)</f>
        <v>146.72</v>
      </c>
      <c r="M11" s="8">
        <f>(Table2[[#This Row],[BUYING PRIZE]]*Table2[[#This Row],[QUANTITY]])</f>
        <v>448</v>
      </c>
      <c r="N11" s="8">
        <f>Table2[[#This Row],[SELLING PRICE]]*Table2[[#This Row],[QUANTITY]]*(1-Table2[[#This Row],[DISCOUNT %]])</f>
        <v>586.88</v>
      </c>
      <c r="O11">
        <f>DAY(Table2[[#This Row],[DATE]])</f>
        <v>11</v>
      </c>
      <c r="P11" t="str">
        <f>TEXT(Table2[[#This Row],[DATE]],"mmm")</f>
        <v>Jan</v>
      </c>
      <c r="Q11">
        <f>YEAR(Table2[[#This Row],[DATE]])</f>
        <v>2021</v>
      </c>
    </row>
    <row r="12" spans="1:17" x14ac:dyDescent="0.3">
      <c r="A12" s="5">
        <v>44207</v>
      </c>
      <c r="B12" s="6" t="s">
        <v>93</v>
      </c>
      <c r="C12" s="3">
        <v>4</v>
      </c>
      <c r="D12" s="3" t="s">
        <v>113</v>
      </c>
      <c r="E12" s="3" t="s">
        <v>111</v>
      </c>
      <c r="F12" s="4">
        <v>0</v>
      </c>
      <c r="H12" t="str">
        <f>VLOOKUP(Table2[[#This Row],[PRODUCT ID]],Table1[],2,0)</f>
        <v>Product42</v>
      </c>
      <c r="I12" t="str">
        <f>VLOOKUP(Table2[[#This Row],[PRODUCT ID]],Table1[],3,0)</f>
        <v>Catagory04</v>
      </c>
      <c r="J12" t="str">
        <f>VLOOKUP(Table2[[#This Row],[PRODUCT ID]],Table1[],4,0)</f>
        <v>Kg</v>
      </c>
      <c r="K12" s="8">
        <f>VLOOKUP(Table2[[#This Row],[PRODUCT ID]],Table1[],5,0)</f>
        <v>120</v>
      </c>
      <c r="L12" s="8">
        <f>VLOOKUP(Table2[[#This Row],[PRODUCT ID]],Table1[],6,0)</f>
        <v>162</v>
      </c>
      <c r="M12" s="8">
        <f>(Table2[[#This Row],[BUYING PRIZE]]*Table2[[#This Row],[QUANTITY]])</f>
        <v>480</v>
      </c>
      <c r="N12" s="8">
        <f>Table2[[#This Row],[SELLING PRICE]]*Table2[[#This Row],[QUANTITY]]*(1-Table2[[#This Row],[DISCOUNT %]])</f>
        <v>648</v>
      </c>
      <c r="O12">
        <f>DAY(Table2[[#This Row],[DATE]])</f>
        <v>11</v>
      </c>
      <c r="P12" t="str">
        <f>TEXT(Table2[[#This Row],[DATE]],"mmm")</f>
        <v>Jan</v>
      </c>
      <c r="Q12">
        <f>YEAR(Table2[[#This Row],[DATE]])</f>
        <v>2021</v>
      </c>
    </row>
    <row r="13" spans="1:17" x14ac:dyDescent="0.3">
      <c r="A13" s="5">
        <v>44208</v>
      </c>
      <c r="B13" s="6" t="s">
        <v>93</v>
      </c>
      <c r="C13" s="3">
        <v>10</v>
      </c>
      <c r="D13" s="3" t="s">
        <v>111</v>
      </c>
      <c r="E13" s="3" t="s">
        <v>112</v>
      </c>
      <c r="F13" s="4">
        <v>0</v>
      </c>
      <c r="H13" t="str">
        <f>VLOOKUP(Table2[[#This Row],[PRODUCT ID]],Table1[],2,0)</f>
        <v>Product42</v>
      </c>
      <c r="I13" t="str">
        <f>VLOOKUP(Table2[[#This Row],[PRODUCT ID]],Table1[],3,0)</f>
        <v>Catagory04</v>
      </c>
      <c r="J13" t="str">
        <f>VLOOKUP(Table2[[#This Row],[PRODUCT ID]],Table1[],4,0)</f>
        <v>Kg</v>
      </c>
      <c r="K13" s="8">
        <f>VLOOKUP(Table2[[#This Row],[PRODUCT ID]],Table1[],5,0)</f>
        <v>120</v>
      </c>
      <c r="L13" s="8">
        <f>VLOOKUP(Table2[[#This Row],[PRODUCT ID]],Table1[],6,0)</f>
        <v>162</v>
      </c>
      <c r="M13" s="8">
        <f>(Table2[[#This Row],[BUYING PRIZE]]*Table2[[#This Row],[QUANTITY]])</f>
        <v>1200</v>
      </c>
      <c r="N13" s="8">
        <f>Table2[[#This Row],[SELLING PRICE]]*Table2[[#This Row],[QUANTITY]]*(1-Table2[[#This Row],[DISCOUNT %]])</f>
        <v>1620</v>
      </c>
      <c r="O13">
        <f>DAY(Table2[[#This Row],[DATE]])</f>
        <v>12</v>
      </c>
      <c r="P13" t="str">
        <f>TEXT(Table2[[#This Row],[DATE]],"mmm")</f>
        <v>Jan</v>
      </c>
      <c r="Q13">
        <f>YEAR(Table2[[#This Row],[DATE]])</f>
        <v>2021</v>
      </c>
    </row>
    <row r="14" spans="1:17" x14ac:dyDescent="0.3">
      <c r="A14" s="5">
        <v>44214</v>
      </c>
      <c r="B14" s="6" t="s">
        <v>97</v>
      </c>
      <c r="C14" s="3">
        <v>13</v>
      </c>
      <c r="D14" s="3" t="s">
        <v>113</v>
      </c>
      <c r="E14" s="3" t="s">
        <v>111</v>
      </c>
      <c r="F14" s="4">
        <v>0</v>
      </c>
      <c r="H14" t="str">
        <f>VLOOKUP(Table2[[#This Row],[PRODUCT ID]],Table1[],2,0)</f>
        <v>Product44</v>
      </c>
      <c r="I14" t="str">
        <f>VLOOKUP(Table2[[#This Row],[PRODUCT ID]],Table1[],3,0)</f>
        <v>Catagory04</v>
      </c>
      <c r="J14" t="str">
        <f>VLOOKUP(Table2[[#This Row],[PRODUCT ID]],Table1[],4,0)</f>
        <v>Kg</v>
      </c>
      <c r="K14" s="8">
        <f>VLOOKUP(Table2[[#This Row],[PRODUCT ID]],Table1[],5,0)</f>
        <v>76</v>
      </c>
      <c r="L14" s="8">
        <f>VLOOKUP(Table2[[#This Row],[PRODUCT ID]],Table1[],6,0)</f>
        <v>82.08</v>
      </c>
      <c r="M14" s="8">
        <f>(Table2[[#This Row],[BUYING PRIZE]]*Table2[[#This Row],[QUANTITY]])</f>
        <v>988</v>
      </c>
      <c r="N14" s="8">
        <f>Table2[[#This Row],[SELLING PRICE]]*Table2[[#This Row],[QUANTITY]]*(1-Table2[[#This Row],[DISCOUNT %]])</f>
        <v>1067.04</v>
      </c>
      <c r="O14">
        <f>DAY(Table2[[#This Row],[DATE]])</f>
        <v>18</v>
      </c>
      <c r="P14" t="str">
        <f>TEXT(Table2[[#This Row],[DATE]],"mmm")</f>
        <v>Jan</v>
      </c>
      <c r="Q14">
        <f>YEAR(Table2[[#This Row],[DATE]])</f>
        <v>2021</v>
      </c>
    </row>
    <row r="15" spans="1:17" x14ac:dyDescent="0.3">
      <c r="A15" s="5">
        <v>44214</v>
      </c>
      <c r="B15" s="6" t="s">
        <v>54</v>
      </c>
      <c r="C15" s="3">
        <v>3</v>
      </c>
      <c r="D15" s="3" t="s">
        <v>111</v>
      </c>
      <c r="E15" s="3" t="s">
        <v>112</v>
      </c>
      <c r="F15" s="4">
        <v>0</v>
      </c>
      <c r="H15" t="str">
        <f>VLOOKUP(Table2[[#This Row],[PRODUCT ID]],Table1[],2,0)</f>
        <v>Product23</v>
      </c>
      <c r="I15" t="str">
        <f>VLOOKUP(Table2[[#This Row],[PRODUCT ID]],Table1[],3,0)</f>
        <v>Catagory03</v>
      </c>
      <c r="J15" t="str">
        <f>VLOOKUP(Table2[[#This Row],[PRODUCT ID]],Table1[],4,0)</f>
        <v>Kg</v>
      </c>
      <c r="K15" s="8">
        <f>VLOOKUP(Table2[[#This Row],[PRODUCT ID]],Table1[],5,0)</f>
        <v>141</v>
      </c>
      <c r="L15" s="8">
        <f>VLOOKUP(Table2[[#This Row],[PRODUCT ID]],Table1[],6,0)</f>
        <v>149.46</v>
      </c>
      <c r="M15" s="8">
        <f>(Table2[[#This Row],[BUYING PRIZE]]*Table2[[#This Row],[QUANTITY]])</f>
        <v>423</v>
      </c>
      <c r="N15" s="8">
        <f>Table2[[#This Row],[SELLING PRICE]]*Table2[[#This Row],[QUANTITY]]*(1-Table2[[#This Row],[DISCOUNT %]])</f>
        <v>448.38</v>
      </c>
      <c r="O15">
        <f>DAY(Table2[[#This Row],[DATE]])</f>
        <v>18</v>
      </c>
      <c r="P15" t="str">
        <f>TEXT(Table2[[#This Row],[DATE]],"mmm")</f>
        <v>Jan</v>
      </c>
      <c r="Q15">
        <f>YEAR(Table2[[#This Row],[DATE]])</f>
        <v>2021</v>
      </c>
    </row>
    <row r="16" spans="1:17" x14ac:dyDescent="0.3">
      <c r="A16" s="5">
        <v>44215</v>
      </c>
      <c r="B16" s="6" t="s">
        <v>79</v>
      </c>
      <c r="C16" s="3">
        <v>6</v>
      </c>
      <c r="D16" s="3" t="s">
        <v>113</v>
      </c>
      <c r="E16" s="3" t="s">
        <v>112</v>
      </c>
      <c r="F16" s="4">
        <v>0</v>
      </c>
      <c r="H16" t="str">
        <f>VLOOKUP(Table2[[#This Row],[PRODUCT ID]],Table1[],2,0)</f>
        <v>Product35</v>
      </c>
      <c r="I16" t="str">
        <f>VLOOKUP(Table2[[#This Row],[PRODUCT ID]],Table1[],3,0)</f>
        <v>Catagory04</v>
      </c>
      <c r="J16" t="str">
        <f>VLOOKUP(Table2[[#This Row],[PRODUCT ID]],Table1[],4,0)</f>
        <v>Kg</v>
      </c>
      <c r="K16" s="8">
        <f>VLOOKUP(Table2[[#This Row],[PRODUCT ID]],Table1[],5,0)</f>
        <v>5</v>
      </c>
      <c r="L16" s="8">
        <f>VLOOKUP(Table2[[#This Row],[PRODUCT ID]],Table1[],6,0)</f>
        <v>6.7</v>
      </c>
      <c r="M16" s="8">
        <f>(Table2[[#This Row],[BUYING PRIZE]]*Table2[[#This Row],[QUANTITY]])</f>
        <v>30</v>
      </c>
      <c r="N16" s="8">
        <f>Table2[[#This Row],[SELLING PRICE]]*Table2[[#This Row],[QUANTITY]]*(1-Table2[[#This Row],[DISCOUNT %]])</f>
        <v>40.200000000000003</v>
      </c>
      <c r="O16">
        <f>DAY(Table2[[#This Row],[DATE]])</f>
        <v>19</v>
      </c>
      <c r="P16" t="str">
        <f>TEXT(Table2[[#This Row],[DATE]],"mmm")</f>
        <v>Jan</v>
      </c>
      <c r="Q16">
        <f>YEAR(Table2[[#This Row],[DATE]])</f>
        <v>2021</v>
      </c>
    </row>
    <row r="17" spans="1:17" x14ac:dyDescent="0.3">
      <c r="A17" s="5">
        <v>44216</v>
      </c>
      <c r="B17" s="6" t="s">
        <v>77</v>
      </c>
      <c r="C17" s="3">
        <v>4</v>
      </c>
      <c r="D17" s="3" t="s">
        <v>113</v>
      </c>
      <c r="E17" s="3" t="s">
        <v>112</v>
      </c>
      <c r="F17" s="4">
        <v>0</v>
      </c>
      <c r="H17" t="str">
        <f>VLOOKUP(Table2[[#This Row],[PRODUCT ID]],Table1[],2,0)</f>
        <v>Product34</v>
      </c>
      <c r="I17" t="str">
        <f>VLOOKUP(Table2[[#This Row],[PRODUCT ID]],Table1[],3,0)</f>
        <v>Catagory04</v>
      </c>
      <c r="J17" t="str">
        <f>VLOOKUP(Table2[[#This Row],[PRODUCT ID]],Table1[],4,0)</f>
        <v>Kg</v>
      </c>
      <c r="K17" s="8">
        <f>VLOOKUP(Table2[[#This Row],[PRODUCT ID]],Table1[],5,0)</f>
        <v>55</v>
      </c>
      <c r="L17" s="8">
        <f>VLOOKUP(Table2[[#This Row],[PRODUCT ID]],Table1[],6,0)</f>
        <v>58.3</v>
      </c>
      <c r="M17" s="8">
        <f>(Table2[[#This Row],[BUYING PRIZE]]*Table2[[#This Row],[QUANTITY]])</f>
        <v>220</v>
      </c>
      <c r="N17" s="8">
        <f>Table2[[#This Row],[SELLING PRICE]]*Table2[[#This Row],[QUANTITY]]*(1-Table2[[#This Row],[DISCOUNT %]])</f>
        <v>233.2</v>
      </c>
      <c r="O17">
        <f>DAY(Table2[[#This Row],[DATE]])</f>
        <v>20</v>
      </c>
      <c r="P17" t="str">
        <f>TEXT(Table2[[#This Row],[DATE]],"mmm")</f>
        <v>Jan</v>
      </c>
      <c r="Q17">
        <f>YEAR(Table2[[#This Row],[DATE]])</f>
        <v>2021</v>
      </c>
    </row>
    <row r="18" spans="1:17" x14ac:dyDescent="0.3">
      <c r="A18" s="5">
        <v>44216</v>
      </c>
      <c r="B18" s="6" t="s">
        <v>47</v>
      </c>
      <c r="C18" s="3">
        <v>4</v>
      </c>
      <c r="D18" s="3" t="s">
        <v>113</v>
      </c>
      <c r="E18" s="3" t="s">
        <v>112</v>
      </c>
      <c r="F18" s="4">
        <v>0</v>
      </c>
      <c r="H18" t="str">
        <f>VLOOKUP(Table2[[#This Row],[PRODUCT ID]],Table1[],2,0)</f>
        <v>Product20</v>
      </c>
      <c r="I18" t="str">
        <f>VLOOKUP(Table2[[#This Row],[PRODUCT ID]],Table1[],3,0)</f>
        <v>Catagory03</v>
      </c>
      <c r="J18" t="str">
        <f>VLOOKUP(Table2[[#This Row],[PRODUCT ID]],Table1[],4,0)</f>
        <v>Kg</v>
      </c>
      <c r="K18" s="8">
        <f>VLOOKUP(Table2[[#This Row],[PRODUCT ID]],Table1[],5,0)</f>
        <v>61</v>
      </c>
      <c r="L18" s="8">
        <f>VLOOKUP(Table2[[#This Row],[PRODUCT ID]],Table1[],6,0)</f>
        <v>76.25</v>
      </c>
      <c r="M18" s="8">
        <f>(Table2[[#This Row],[BUYING PRIZE]]*Table2[[#This Row],[QUANTITY]])</f>
        <v>244</v>
      </c>
      <c r="N18" s="8">
        <f>Table2[[#This Row],[SELLING PRICE]]*Table2[[#This Row],[QUANTITY]]*(1-Table2[[#This Row],[DISCOUNT %]])</f>
        <v>305</v>
      </c>
      <c r="O18">
        <f>DAY(Table2[[#This Row],[DATE]])</f>
        <v>20</v>
      </c>
      <c r="P18" t="str">
        <f>TEXT(Table2[[#This Row],[DATE]],"mmm")</f>
        <v>Jan</v>
      </c>
      <c r="Q18">
        <f>YEAR(Table2[[#This Row],[DATE]])</f>
        <v>2021</v>
      </c>
    </row>
    <row r="19" spans="1:17" x14ac:dyDescent="0.3">
      <c r="A19" s="5">
        <v>44217</v>
      </c>
      <c r="B19" s="6" t="s">
        <v>14</v>
      </c>
      <c r="C19" s="3">
        <v>15</v>
      </c>
      <c r="D19" s="3" t="s">
        <v>110</v>
      </c>
      <c r="E19" s="3" t="s">
        <v>112</v>
      </c>
      <c r="F19" s="4">
        <v>0</v>
      </c>
      <c r="H19" t="str">
        <f>VLOOKUP(Table2[[#This Row],[PRODUCT ID]],Table1[],2,0)</f>
        <v>Product04</v>
      </c>
      <c r="I19" t="str">
        <f>VLOOKUP(Table2[[#This Row],[PRODUCT ID]],Table1[],3,0)</f>
        <v>Catagory01</v>
      </c>
      <c r="J19" t="str">
        <f>VLOOKUP(Table2[[#This Row],[PRODUCT ID]],Table1[],4,0)</f>
        <v>Kg</v>
      </c>
      <c r="K19" s="8">
        <f>VLOOKUP(Table2[[#This Row],[PRODUCT ID]],Table1[],5,0)</f>
        <v>44</v>
      </c>
      <c r="L19" s="8">
        <f>VLOOKUP(Table2[[#This Row],[PRODUCT ID]],Table1[],6,0)</f>
        <v>48.84</v>
      </c>
      <c r="M19" s="8">
        <f>(Table2[[#This Row],[BUYING PRIZE]]*Table2[[#This Row],[QUANTITY]])</f>
        <v>660</v>
      </c>
      <c r="N19" s="8">
        <f>Table2[[#This Row],[SELLING PRICE]]*Table2[[#This Row],[QUANTITY]]*(1-Table2[[#This Row],[DISCOUNT %]])</f>
        <v>732.6</v>
      </c>
      <c r="O19">
        <f>DAY(Table2[[#This Row],[DATE]])</f>
        <v>21</v>
      </c>
      <c r="P19" t="str">
        <f>TEXT(Table2[[#This Row],[DATE]],"mmm")</f>
        <v>Jan</v>
      </c>
      <c r="Q19">
        <f>YEAR(Table2[[#This Row],[DATE]])</f>
        <v>2021</v>
      </c>
    </row>
    <row r="20" spans="1:17" x14ac:dyDescent="0.3">
      <c r="A20" s="5">
        <v>44217</v>
      </c>
      <c r="B20" s="6" t="s">
        <v>12</v>
      </c>
      <c r="C20" s="3">
        <v>9</v>
      </c>
      <c r="D20" s="3" t="s">
        <v>113</v>
      </c>
      <c r="E20" s="3" t="s">
        <v>111</v>
      </c>
      <c r="F20" s="4">
        <v>0</v>
      </c>
      <c r="H20" t="str">
        <f>VLOOKUP(Table2[[#This Row],[PRODUCT ID]],Table1[],2,0)</f>
        <v>Product03</v>
      </c>
      <c r="I20" t="str">
        <f>VLOOKUP(Table2[[#This Row],[PRODUCT ID]],Table1[],3,0)</f>
        <v>Catagory01</v>
      </c>
      <c r="J20" t="str">
        <f>VLOOKUP(Table2[[#This Row],[PRODUCT ID]],Table1[],4,0)</f>
        <v>Kg</v>
      </c>
      <c r="K20" s="8">
        <f>VLOOKUP(Table2[[#This Row],[PRODUCT ID]],Table1[],5,0)</f>
        <v>71</v>
      </c>
      <c r="L20" s="8">
        <f>VLOOKUP(Table2[[#This Row],[PRODUCT ID]],Table1[],6,0)</f>
        <v>80.94</v>
      </c>
      <c r="M20" s="8">
        <f>(Table2[[#This Row],[BUYING PRIZE]]*Table2[[#This Row],[QUANTITY]])</f>
        <v>639</v>
      </c>
      <c r="N20" s="8">
        <f>Table2[[#This Row],[SELLING PRICE]]*Table2[[#This Row],[QUANTITY]]*(1-Table2[[#This Row],[DISCOUNT %]])</f>
        <v>728.46</v>
      </c>
      <c r="O20">
        <f>DAY(Table2[[#This Row],[DATE]])</f>
        <v>21</v>
      </c>
      <c r="P20" t="str">
        <f>TEXT(Table2[[#This Row],[DATE]],"mmm")</f>
        <v>Jan</v>
      </c>
      <c r="Q20">
        <f>YEAR(Table2[[#This Row],[DATE]])</f>
        <v>2021</v>
      </c>
    </row>
    <row r="21" spans="1:17" x14ac:dyDescent="0.3">
      <c r="A21" s="5">
        <v>44217</v>
      </c>
      <c r="B21" s="6" t="s">
        <v>93</v>
      </c>
      <c r="C21" s="3">
        <v>6</v>
      </c>
      <c r="D21" s="3" t="s">
        <v>113</v>
      </c>
      <c r="E21" s="3" t="s">
        <v>111</v>
      </c>
      <c r="F21" s="4">
        <v>0</v>
      </c>
      <c r="H21" t="str">
        <f>VLOOKUP(Table2[[#This Row],[PRODUCT ID]],Table1[],2,0)</f>
        <v>Product42</v>
      </c>
      <c r="I21" t="str">
        <f>VLOOKUP(Table2[[#This Row],[PRODUCT ID]],Table1[],3,0)</f>
        <v>Catagory04</v>
      </c>
      <c r="J21" t="str">
        <f>VLOOKUP(Table2[[#This Row],[PRODUCT ID]],Table1[],4,0)</f>
        <v>Kg</v>
      </c>
      <c r="K21" s="8">
        <f>VLOOKUP(Table2[[#This Row],[PRODUCT ID]],Table1[],5,0)</f>
        <v>120</v>
      </c>
      <c r="L21" s="8">
        <f>VLOOKUP(Table2[[#This Row],[PRODUCT ID]],Table1[],6,0)</f>
        <v>162</v>
      </c>
      <c r="M21" s="8">
        <f>(Table2[[#This Row],[BUYING PRIZE]]*Table2[[#This Row],[QUANTITY]])</f>
        <v>720</v>
      </c>
      <c r="N21" s="8">
        <f>Table2[[#This Row],[SELLING PRICE]]*Table2[[#This Row],[QUANTITY]]*(1-Table2[[#This Row],[DISCOUNT %]])</f>
        <v>972</v>
      </c>
      <c r="O21">
        <f>DAY(Table2[[#This Row],[DATE]])</f>
        <v>21</v>
      </c>
      <c r="P21" t="str">
        <f>TEXT(Table2[[#This Row],[DATE]],"mmm")</f>
        <v>Jan</v>
      </c>
      <c r="Q21">
        <f>YEAR(Table2[[#This Row],[DATE]])</f>
        <v>2021</v>
      </c>
    </row>
    <row r="22" spans="1:17" x14ac:dyDescent="0.3">
      <c r="A22" s="5">
        <v>44221</v>
      </c>
      <c r="B22" s="6" t="s">
        <v>77</v>
      </c>
      <c r="C22" s="3">
        <v>6</v>
      </c>
      <c r="D22" s="3" t="s">
        <v>113</v>
      </c>
      <c r="E22" s="3" t="s">
        <v>112</v>
      </c>
      <c r="F22" s="4">
        <v>0</v>
      </c>
      <c r="H22" t="str">
        <f>VLOOKUP(Table2[[#This Row],[PRODUCT ID]],Table1[],2,0)</f>
        <v>Product34</v>
      </c>
      <c r="I22" t="str">
        <f>VLOOKUP(Table2[[#This Row],[PRODUCT ID]],Table1[],3,0)</f>
        <v>Catagory04</v>
      </c>
      <c r="J22" t="str">
        <f>VLOOKUP(Table2[[#This Row],[PRODUCT ID]],Table1[],4,0)</f>
        <v>Kg</v>
      </c>
      <c r="K22" s="8">
        <f>VLOOKUP(Table2[[#This Row],[PRODUCT ID]],Table1[],5,0)</f>
        <v>55</v>
      </c>
      <c r="L22" s="8">
        <f>VLOOKUP(Table2[[#This Row],[PRODUCT ID]],Table1[],6,0)</f>
        <v>58.3</v>
      </c>
      <c r="M22" s="8">
        <f>(Table2[[#This Row],[BUYING PRIZE]]*Table2[[#This Row],[QUANTITY]])</f>
        <v>330</v>
      </c>
      <c r="N22" s="8">
        <f>Table2[[#This Row],[SELLING PRICE]]*Table2[[#This Row],[QUANTITY]]*(1-Table2[[#This Row],[DISCOUNT %]])</f>
        <v>349.79999999999995</v>
      </c>
      <c r="O22">
        <f>DAY(Table2[[#This Row],[DATE]])</f>
        <v>25</v>
      </c>
      <c r="P22" t="str">
        <f>TEXT(Table2[[#This Row],[DATE]],"mmm")</f>
        <v>Jan</v>
      </c>
      <c r="Q22">
        <f>YEAR(Table2[[#This Row],[DATE]])</f>
        <v>2021</v>
      </c>
    </row>
    <row r="23" spans="1:17" x14ac:dyDescent="0.3">
      <c r="A23" s="5">
        <v>44221</v>
      </c>
      <c r="B23" s="6" t="s">
        <v>79</v>
      </c>
      <c r="C23" s="3">
        <v>7</v>
      </c>
      <c r="D23" s="3" t="s">
        <v>113</v>
      </c>
      <c r="E23" s="3" t="s">
        <v>111</v>
      </c>
      <c r="F23" s="4">
        <v>0</v>
      </c>
      <c r="H23" t="str">
        <f>VLOOKUP(Table2[[#This Row],[PRODUCT ID]],Table1[],2,0)</f>
        <v>Product35</v>
      </c>
      <c r="I23" t="str">
        <f>VLOOKUP(Table2[[#This Row],[PRODUCT ID]],Table1[],3,0)</f>
        <v>Catagory04</v>
      </c>
      <c r="J23" t="str">
        <f>VLOOKUP(Table2[[#This Row],[PRODUCT ID]],Table1[],4,0)</f>
        <v>Kg</v>
      </c>
      <c r="K23" s="8">
        <f>VLOOKUP(Table2[[#This Row],[PRODUCT ID]],Table1[],5,0)</f>
        <v>5</v>
      </c>
      <c r="L23" s="8">
        <f>VLOOKUP(Table2[[#This Row],[PRODUCT ID]],Table1[],6,0)</f>
        <v>6.7</v>
      </c>
      <c r="M23" s="8">
        <f>(Table2[[#This Row],[BUYING PRIZE]]*Table2[[#This Row],[QUANTITY]])</f>
        <v>35</v>
      </c>
      <c r="N23" s="8">
        <f>Table2[[#This Row],[SELLING PRICE]]*Table2[[#This Row],[QUANTITY]]*(1-Table2[[#This Row],[DISCOUNT %]])</f>
        <v>46.9</v>
      </c>
      <c r="O23">
        <f>DAY(Table2[[#This Row],[DATE]])</f>
        <v>25</v>
      </c>
      <c r="P23" t="str">
        <f>TEXT(Table2[[#This Row],[DATE]],"mmm")</f>
        <v>Jan</v>
      </c>
      <c r="Q23">
        <f>YEAR(Table2[[#This Row],[DATE]])</f>
        <v>2021</v>
      </c>
    </row>
    <row r="24" spans="1:17" x14ac:dyDescent="0.3">
      <c r="A24" s="5">
        <v>44221</v>
      </c>
      <c r="B24" s="6" t="s">
        <v>71</v>
      </c>
      <c r="C24" s="3">
        <v>14</v>
      </c>
      <c r="D24" s="3" t="s">
        <v>113</v>
      </c>
      <c r="E24" s="3" t="s">
        <v>111</v>
      </c>
      <c r="F24" s="4">
        <v>0</v>
      </c>
      <c r="H24" t="str">
        <f>VLOOKUP(Table2[[#This Row],[PRODUCT ID]],Table1[],2,0)</f>
        <v>Product31</v>
      </c>
      <c r="I24" t="str">
        <f>VLOOKUP(Table2[[#This Row],[PRODUCT ID]],Table1[],3,0)</f>
        <v>Catagory04</v>
      </c>
      <c r="J24" t="str">
        <f>VLOOKUP(Table2[[#This Row],[PRODUCT ID]],Table1[],4,0)</f>
        <v>Kg</v>
      </c>
      <c r="K24" s="8">
        <f>VLOOKUP(Table2[[#This Row],[PRODUCT ID]],Table1[],5,0)</f>
        <v>93</v>
      </c>
      <c r="L24" s="8">
        <f>VLOOKUP(Table2[[#This Row],[PRODUCT ID]],Table1[],6,0)</f>
        <v>104.16</v>
      </c>
      <c r="M24" s="8">
        <f>(Table2[[#This Row],[BUYING PRIZE]]*Table2[[#This Row],[QUANTITY]])</f>
        <v>1302</v>
      </c>
      <c r="N24" s="8">
        <f>Table2[[#This Row],[SELLING PRICE]]*Table2[[#This Row],[QUANTITY]]*(1-Table2[[#This Row],[DISCOUNT %]])</f>
        <v>1458.24</v>
      </c>
      <c r="O24">
        <f>DAY(Table2[[#This Row],[DATE]])</f>
        <v>25</v>
      </c>
      <c r="P24" t="str">
        <f>TEXT(Table2[[#This Row],[DATE]],"mmm")</f>
        <v>Jan</v>
      </c>
      <c r="Q24">
        <f>YEAR(Table2[[#This Row],[DATE]])</f>
        <v>2021</v>
      </c>
    </row>
    <row r="25" spans="1:17" x14ac:dyDescent="0.3">
      <c r="A25" s="5">
        <v>44222</v>
      </c>
      <c r="B25" s="6" t="s">
        <v>97</v>
      </c>
      <c r="C25" s="3">
        <v>9</v>
      </c>
      <c r="D25" s="3" t="s">
        <v>110</v>
      </c>
      <c r="E25" s="3" t="s">
        <v>112</v>
      </c>
      <c r="F25" s="4">
        <v>0</v>
      </c>
      <c r="H25" t="str">
        <f>VLOOKUP(Table2[[#This Row],[PRODUCT ID]],Table1[],2,0)</f>
        <v>Product44</v>
      </c>
      <c r="I25" t="str">
        <f>VLOOKUP(Table2[[#This Row],[PRODUCT ID]],Table1[],3,0)</f>
        <v>Catagory04</v>
      </c>
      <c r="J25" t="str">
        <f>VLOOKUP(Table2[[#This Row],[PRODUCT ID]],Table1[],4,0)</f>
        <v>Kg</v>
      </c>
      <c r="K25" s="8">
        <f>VLOOKUP(Table2[[#This Row],[PRODUCT ID]],Table1[],5,0)</f>
        <v>76</v>
      </c>
      <c r="L25" s="8">
        <f>VLOOKUP(Table2[[#This Row],[PRODUCT ID]],Table1[],6,0)</f>
        <v>82.08</v>
      </c>
      <c r="M25" s="8">
        <f>(Table2[[#This Row],[BUYING PRIZE]]*Table2[[#This Row],[QUANTITY]])</f>
        <v>684</v>
      </c>
      <c r="N25" s="8">
        <f>Table2[[#This Row],[SELLING PRICE]]*Table2[[#This Row],[QUANTITY]]*(1-Table2[[#This Row],[DISCOUNT %]])</f>
        <v>738.72</v>
      </c>
      <c r="O25">
        <f>DAY(Table2[[#This Row],[DATE]])</f>
        <v>26</v>
      </c>
      <c r="P25" t="str">
        <f>TEXT(Table2[[#This Row],[DATE]],"mmm")</f>
        <v>Jan</v>
      </c>
      <c r="Q25">
        <f>YEAR(Table2[[#This Row],[DATE]])</f>
        <v>2021</v>
      </c>
    </row>
    <row r="26" spans="1:17" x14ac:dyDescent="0.3">
      <c r="A26" s="5">
        <v>44222</v>
      </c>
      <c r="B26" s="6" t="s">
        <v>18</v>
      </c>
      <c r="C26" s="3">
        <v>7</v>
      </c>
      <c r="D26" s="3" t="s">
        <v>111</v>
      </c>
      <c r="E26" s="3" t="s">
        <v>112</v>
      </c>
      <c r="F26" s="4">
        <v>0</v>
      </c>
      <c r="H26" t="str">
        <f>VLOOKUP(Table2[[#This Row],[PRODUCT ID]],Table1[],2,0)</f>
        <v>Product06</v>
      </c>
      <c r="I26" t="str">
        <f>VLOOKUP(Table2[[#This Row],[PRODUCT ID]],Table1[],3,0)</f>
        <v>Catagory01</v>
      </c>
      <c r="J26" t="str">
        <f>VLOOKUP(Table2[[#This Row],[PRODUCT ID]],Table1[],4,0)</f>
        <v>Kg</v>
      </c>
      <c r="K26" s="8">
        <f>VLOOKUP(Table2[[#This Row],[PRODUCT ID]],Table1[],5,0)</f>
        <v>75</v>
      </c>
      <c r="L26" s="8">
        <f>VLOOKUP(Table2[[#This Row],[PRODUCT ID]],Table1[],6,0)</f>
        <v>85.5</v>
      </c>
      <c r="M26" s="8">
        <f>(Table2[[#This Row],[BUYING PRIZE]]*Table2[[#This Row],[QUANTITY]])</f>
        <v>525</v>
      </c>
      <c r="N26" s="8">
        <f>Table2[[#This Row],[SELLING PRICE]]*Table2[[#This Row],[QUANTITY]]*(1-Table2[[#This Row],[DISCOUNT %]])</f>
        <v>598.5</v>
      </c>
      <c r="O26">
        <f>DAY(Table2[[#This Row],[DATE]])</f>
        <v>26</v>
      </c>
      <c r="P26" t="str">
        <f>TEXT(Table2[[#This Row],[DATE]],"mmm")</f>
        <v>Jan</v>
      </c>
      <c r="Q26">
        <f>YEAR(Table2[[#This Row],[DATE]])</f>
        <v>2021</v>
      </c>
    </row>
    <row r="27" spans="1:17" x14ac:dyDescent="0.3">
      <c r="A27" s="5">
        <v>44222</v>
      </c>
      <c r="B27" s="6" t="s">
        <v>6</v>
      </c>
      <c r="C27" s="3">
        <v>7</v>
      </c>
      <c r="D27" s="3" t="s">
        <v>111</v>
      </c>
      <c r="E27" s="3" t="s">
        <v>111</v>
      </c>
      <c r="F27" s="4">
        <v>0</v>
      </c>
      <c r="H27" t="str">
        <f>VLOOKUP(Table2[[#This Row],[PRODUCT ID]],Table1[],2,0)</f>
        <v>Product01</v>
      </c>
      <c r="I27" t="str">
        <f>VLOOKUP(Table2[[#This Row],[PRODUCT ID]],Table1[],3,0)</f>
        <v>Catagory01</v>
      </c>
      <c r="J27" t="str">
        <f>VLOOKUP(Table2[[#This Row],[PRODUCT ID]],Table1[],4,0)</f>
        <v>Kg</v>
      </c>
      <c r="K27" s="8">
        <f>VLOOKUP(Table2[[#This Row],[PRODUCT ID]],Table1[],5,0)</f>
        <v>98</v>
      </c>
      <c r="L27" s="8">
        <f>VLOOKUP(Table2[[#This Row],[PRODUCT ID]],Table1[],6,0)</f>
        <v>103.88</v>
      </c>
      <c r="M27" s="8">
        <f>(Table2[[#This Row],[BUYING PRIZE]]*Table2[[#This Row],[QUANTITY]])</f>
        <v>686</v>
      </c>
      <c r="N27" s="8">
        <f>Table2[[#This Row],[SELLING PRICE]]*Table2[[#This Row],[QUANTITY]]*(1-Table2[[#This Row],[DISCOUNT %]])</f>
        <v>727.16</v>
      </c>
      <c r="O27">
        <f>DAY(Table2[[#This Row],[DATE]])</f>
        <v>26</v>
      </c>
      <c r="P27" t="str">
        <f>TEXT(Table2[[#This Row],[DATE]],"mmm")</f>
        <v>Jan</v>
      </c>
      <c r="Q27">
        <f>YEAR(Table2[[#This Row],[DATE]])</f>
        <v>2021</v>
      </c>
    </row>
    <row r="28" spans="1:17" x14ac:dyDescent="0.3">
      <c r="A28" s="5">
        <v>44223</v>
      </c>
      <c r="B28" s="6" t="s">
        <v>89</v>
      </c>
      <c r="C28" s="3">
        <v>7</v>
      </c>
      <c r="D28" s="3" t="s">
        <v>110</v>
      </c>
      <c r="E28" s="3" t="s">
        <v>111</v>
      </c>
      <c r="F28" s="4">
        <v>0</v>
      </c>
      <c r="H28" t="str">
        <f>VLOOKUP(Table2[[#This Row],[PRODUCT ID]],Table1[],2,0)</f>
        <v>Product40</v>
      </c>
      <c r="I28" t="str">
        <f>VLOOKUP(Table2[[#This Row],[PRODUCT ID]],Table1[],3,0)</f>
        <v>Catagory04</v>
      </c>
      <c r="J28" t="str">
        <f>VLOOKUP(Table2[[#This Row],[PRODUCT ID]],Table1[],4,0)</f>
        <v>Kg</v>
      </c>
      <c r="K28" s="8">
        <f>VLOOKUP(Table2[[#This Row],[PRODUCT ID]],Table1[],5,0)</f>
        <v>90</v>
      </c>
      <c r="L28" s="8">
        <f>VLOOKUP(Table2[[#This Row],[PRODUCT ID]],Table1[],6,0)</f>
        <v>115.2</v>
      </c>
      <c r="M28" s="8">
        <f>(Table2[[#This Row],[BUYING PRIZE]]*Table2[[#This Row],[QUANTITY]])</f>
        <v>630</v>
      </c>
      <c r="N28" s="8">
        <f>Table2[[#This Row],[SELLING PRICE]]*Table2[[#This Row],[QUANTITY]]*(1-Table2[[#This Row],[DISCOUNT %]])</f>
        <v>806.4</v>
      </c>
      <c r="O28">
        <f>DAY(Table2[[#This Row],[DATE]])</f>
        <v>27</v>
      </c>
      <c r="P28" t="str">
        <f>TEXT(Table2[[#This Row],[DATE]],"mmm")</f>
        <v>Jan</v>
      </c>
      <c r="Q28">
        <f>YEAR(Table2[[#This Row],[DATE]])</f>
        <v>2021</v>
      </c>
    </row>
    <row r="29" spans="1:17" x14ac:dyDescent="0.3">
      <c r="A29" s="5">
        <v>44223</v>
      </c>
      <c r="B29" s="6" t="s">
        <v>73</v>
      </c>
      <c r="C29" s="3">
        <v>3</v>
      </c>
      <c r="D29" s="3" t="s">
        <v>110</v>
      </c>
      <c r="E29" s="3" t="s">
        <v>111</v>
      </c>
      <c r="F29" s="4">
        <v>0</v>
      </c>
      <c r="H29" t="str">
        <f>VLOOKUP(Table2[[#This Row],[PRODUCT ID]],Table1[],2,0)</f>
        <v>Product32</v>
      </c>
      <c r="I29" t="str">
        <f>VLOOKUP(Table2[[#This Row],[PRODUCT ID]],Table1[],3,0)</f>
        <v>Catagory04</v>
      </c>
      <c r="J29" t="str">
        <f>VLOOKUP(Table2[[#This Row],[PRODUCT ID]],Table1[],4,0)</f>
        <v>Kg</v>
      </c>
      <c r="K29" s="8">
        <f>VLOOKUP(Table2[[#This Row],[PRODUCT ID]],Table1[],5,0)</f>
        <v>89</v>
      </c>
      <c r="L29" s="8">
        <f>VLOOKUP(Table2[[#This Row],[PRODUCT ID]],Table1[],6,0)</f>
        <v>117.48</v>
      </c>
      <c r="M29" s="8">
        <f>(Table2[[#This Row],[BUYING PRIZE]]*Table2[[#This Row],[QUANTITY]])</f>
        <v>267</v>
      </c>
      <c r="N29" s="8">
        <f>Table2[[#This Row],[SELLING PRICE]]*Table2[[#This Row],[QUANTITY]]*(1-Table2[[#This Row],[DISCOUNT %]])</f>
        <v>352.44</v>
      </c>
      <c r="O29">
        <f>DAY(Table2[[#This Row],[DATE]])</f>
        <v>27</v>
      </c>
      <c r="P29" t="str">
        <f>TEXT(Table2[[#This Row],[DATE]],"mmm")</f>
        <v>Jan</v>
      </c>
      <c r="Q29">
        <f>YEAR(Table2[[#This Row],[DATE]])</f>
        <v>2021</v>
      </c>
    </row>
    <row r="30" spans="1:17" x14ac:dyDescent="0.3">
      <c r="A30" s="5">
        <v>44224</v>
      </c>
      <c r="B30" s="6" t="s">
        <v>14</v>
      </c>
      <c r="C30" s="3">
        <v>10</v>
      </c>
      <c r="D30" s="3" t="s">
        <v>111</v>
      </c>
      <c r="E30" s="3" t="s">
        <v>112</v>
      </c>
      <c r="F30" s="4">
        <v>0</v>
      </c>
      <c r="H30" t="str">
        <f>VLOOKUP(Table2[[#This Row],[PRODUCT ID]],Table1[],2,0)</f>
        <v>Product04</v>
      </c>
      <c r="I30" t="str">
        <f>VLOOKUP(Table2[[#This Row],[PRODUCT ID]],Table1[],3,0)</f>
        <v>Catagory01</v>
      </c>
      <c r="J30" t="str">
        <f>VLOOKUP(Table2[[#This Row],[PRODUCT ID]],Table1[],4,0)</f>
        <v>Kg</v>
      </c>
      <c r="K30" s="8">
        <f>VLOOKUP(Table2[[#This Row],[PRODUCT ID]],Table1[],5,0)</f>
        <v>44</v>
      </c>
      <c r="L30" s="8">
        <f>VLOOKUP(Table2[[#This Row],[PRODUCT ID]],Table1[],6,0)</f>
        <v>48.84</v>
      </c>
      <c r="M30" s="8">
        <f>(Table2[[#This Row],[BUYING PRIZE]]*Table2[[#This Row],[QUANTITY]])</f>
        <v>440</v>
      </c>
      <c r="N30" s="8">
        <f>Table2[[#This Row],[SELLING PRICE]]*Table2[[#This Row],[QUANTITY]]*(1-Table2[[#This Row],[DISCOUNT %]])</f>
        <v>488.40000000000003</v>
      </c>
      <c r="O30">
        <f>DAY(Table2[[#This Row],[DATE]])</f>
        <v>28</v>
      </c>
      <c r="P30" t="str">
        <f>TEXT(Table2[[#This Row],[DATE]],"mmm")</f>
        <v>Jan</v>
      </c>
      <c r="Q30">
        <f>YEAR(Table2[[#This Row],[DATE]])</f>
        <v>2021</v>
      </c>
    </row>
    <row r="31" spans="1:17" x14ac:dyDescent="0.3">
      <c r="A31" s="5">
        <v>44224</v>
      </c>
      <c r="B31" s="6" t="s">
        <v>67</v>
      </c>
      <c r="C31" s="3">
        <v>2</v>
      </c>
      <c r="D31" s="3" t="s">
        <v>113</v>
      </c>
      <c r="E31" s="3" t="s">
        <v>112</v>
      </c>
      <c r="F31" s="4">
        <v>0</v>
      </c>
      <c r="H31" t="str">
        <f>VLOOKUP(Table2[[#This Row],[PRODUCT ID]],Table1[],2,0)</f>
        <v>Product29</v>
      </c>
      <c r="I31" t="str">
        <f>VLOOKUP(Table2[[#This Row],[PRODUCT ID]],Table1[],3,0)</f>
        <v>Catagory04</v>
      </c>
      <c r="J31" t="str">
        <f>VLOOKUP(Table2[[#This Row],[PRODUCT ID]],Table1[],4,0)</f>
        <v>Kg</v>
      </c>
      <c r="K31" s="8">
        <f>VLOOKUP(Table2[[#This Row],[PRODUCT ID]],Table1[],5,0)</f>
        <v>47</v>
      </c>
      <c r="L31" s="8">
        <f>VLOOKUP(Table2[[#This Row],[PRODUCT ID]],Table1[],6,0)</f>
        <v>53.11</v>
      </c>
      <c r="M31" s="8">
        <f>(Table2[[#This Row],[BUYING PRIZE]]*Table2[[#This Row],[QUANTITY]])</f>
        <v>94</v>
      </c>
      <c r="N31" s="8">
        <f>Table2[[#This Row],[SELLING PRICE]]*Table2[[#This Row],[QUANTITY]]*(1-Table2[[#This Row],[DISCOUNT %]])</f>
        <v>106.22</v>
      </c>
      <c r="O31">
        <f>DAY(Table2[[#This Row],[DATE]])</f>
        <v>28</v>
      </c>
      <c r="P31" t="str">
        <f>TEXT(Table2[[#This Row],[DATE]],"mmm")</f>
        <v>Jan</v>
      </c>
      <c r="Q31">
        <f>YEAR(Table2[[#This Row],[DATE]])</f>
        <v>2021</v>
      </c>
    </row>
    <row r="32" spans="1:17" x14ac:dyDescent="0.3">
      <c r="A32" s="5">
        <v>44229</v>
      </c>
      <c r="B32" s="6" t="s">
        <v>26</v>
      </c>
      <c r="C32" s="3">
        <v>7</v>
      </c>
      <c r="D32" s="3" t="s">
        <v>111</v>
      </c>
      <c r="E32" s="3" t="s">
        <v>111</v>
      </c>
      <c r="F32" s="4">
        <v>0</v>
      </c>
      <c r="H32" t="str">
        <f>VLOOKUP(Table2[[#This Row],[PRODUCT ID]],Table1[],2,0)</f>
        <v>Product10</v>
      </c>
      <c r="I32" t="str">
        <f>VLOOKUP(Table2[[#This Row],[PRODUCT ID]],Table1[],3,0)</f>
        <v>Catagory02</v>
      </c>
      <c r="J32" t="str">
        <f>VLOOKUP(Table2[[#This Row],[PRODUCT ID]],Table1[],4,0)</f>
        <v>Kg</v>
      </c>
      <c r="K32" s="8">
        <f>VLOOKUP(Table2[[#This Row],[PRODUCT ID]],Table1[],5,0)</f>
        <v>148</v>
      </c>
      <c r="L32" s="8">
        <f>VLOOKUP(Table2[[#This Row],[PRODUCT ID]],Table1[],6,0)</f>
        <v>164.28</v>
      </c>
      <c r="M32" s="8">
        <f>(Table2[[#This Row],[BUYING PRIZE]]*Table2[[#This Row],[QUANTITY]])</f>
        <v>1036</v>
      </c>
      <c r="N32" s="8">
        <f>Table2[[#This Row],[SELLING PRICE]]*Table2[[#This Row],[QUANTITY]]*(1-Table2[[#This Row],[DISCOUNT %]])</f>
        <v>1149.96</v>
      </c>
      <c r="O32">
        <f>DAY(Table2[[#This Row],[DATE]])</f>
        <v>2</v>
      </c>
      <c r="P32" t="str">
        <f>TEXT(Table2[[#This Row],[DATE]],"mmm")</f>
        <v>Feb</v>
      </c>
      <c r="Q32">
        <f>YEAR(Table2[[#This Row],[DATE]])</f>
        <v>2021</v>
      </c>
    </row>
    <row r="33" spans="1:17" x14ac:dyDescent="0.3">
      <c r="A33" s="5">
        <v>44230</v>
      </c>
      <c r="B33" s="6" t="s">
        <v>39</v>
      </c>
      <c r="C33" s="3">
        <v>13</v>
      </c>
      <c r="D33" s="3" t="s">
        <v>113</v>
      </c>
      <c r="E33" s="3" t="s">
        <v>111</v>
      </c>
      <c r="F33" s="4">
        <v>0</v>
      </c>
      <c r="H33" t="str">
        <f>VLOOKUP(Table2[[#This Row],[PRODUCT ID]],Table1[],2,0)</f>
        <v>Product16</v>
      </c>
      <c r="I33" t="str">
        <f>VLOOKUP(Table2[[#This Row],[PRODUCT ID]],Table1[],3,0)</f>
        <v>Catagory02</v>
      </c>
      <c r="J33" t="str">
        <f>VLOOKUP(Table2[[#This Row],[PRODUCT ID]],Table1[],4,0)</f>
        <v>Kg</v>
      </c>
      <c r="K33" s="8">
        <f>VLOOKUP(Table2[[#This Row],[PRODUCT ID]],Table1[],5,0)</f>
        <v>13</v>
      </c>
      <c r="L33" s="8">
        <f>VLOOKUP(Table2[[#This Row],[PRODUCT ID]],Table1[],6,0)</f>
        <v>16.64</v>
      </c>
      <c r="M33" s="8">
        <f>(Table2[[#This Row],[BUYING PRIZE]]*Table2[[#This Row],[QUANTITY]])</f>
        <v>169</v>
      </c>
      <c r="N33" s="8">
        <f>Table2[[#This Row],[SELLING PRICE]]*Table2[[#This Row],[QUANTITY]]*(1-Table2[[#This Row],[DISCOUNT %]])</f>
        <v>216.32</v>
      </c>
      <c r="O33">
        <f>DAY(Table2[[#This Row],[DATE]])</f>
        <v>3</v>
      </c>
      <c r="P33" t="str">
        <f>TEXT(Table2[[#This Row],[DATE]],"mmm")</f>
        <v>Feb</v>
      </c>
      <c r="Q33">
        <f>YEAR(Table2[[#This Row],[DATE]])</f>
        <v>2021</v>
      </c>
    </row>
    <row r="34" spans="1:17" x14ac:dyDescent="0.3">
      <c r="A34" s="5">
        <v>44230</v>
      </c>
      <c r="B34" s="6" t="s">
        <v>52</v>
      </c>
      <c r="C34" s="3">
        <v>2</v>
      </c>
      <c r="D34" s="3" t="s">
        <v>110</v>
      </c>
      <c r="E34" s="3" t="s">
        <v>112</v>
      </c>
      <c r="F34" s="4">
        <v>0</v>
      </c>
      <c r="H34" t="str">
        <f>VLOOKUP(Table2[[#This Row],[PRODUCT ID]],Table1[],2,0)</f>
        <v>Product22</v>
      </c>
      <c r="I34" t="str">
        <f>VLOOKUP(Table2[[#This Row],[PRODUCT ID]],Table1[],3,0)</f>
        <v>Catagory03</v>
      </c>
      <c r="J34" t="str">
        <f>VLOOKUP(Table2[[#This Row],[PRODUCT ID]],Table1[],4,0)</f>
        <v>Kg</v>
      </c>
      <c r="K34" s="8">
        <f>VLOOKUP(Table2[[#This Row],[PRODUCT ID]],Table1[],5,0)</f>
        <v>121</v>
      </c>
      <c r="L34" s="8">
        <f>VLOOKUP(Table2[[#This Row],[PRODUCT ID]],Table1[],6,0)</f>
        <v>141.57</v>
      </c>
      <c r="M34" s="8">
        <f>(Table2[[#This Row],[BUYING PRIZE]]*Table2[[#This Row],[QUANTITY]])</f>
        <v>242</v>
      </c>
      <c r="N34" s="8">
        <f>Table2[[#This Row],[SELLING PRICE]]*Table2[[#This Row],[QUANTITY]]*(1-Table2[[#This Row],[DISCOUNT %]])</f>
        <v>283.14</v>
      </c>
      <c r="O34">
        <f>DAY(Table2[[#This Row],[DATE]])</f>
        <v>3</v>
      </c>
      <c r="P34" t="str">
        <f>TEXT(Table2[[#This Row],[DATE]],"mmm")</f>
        <v>Feb</v>
      </c>
      <c r="Q34">
        <f>YEAR(Table2[[#This Row],[DATE]])</f>
        <v>2021</v>
      </c>
    </row>
    <row r="35" spans="1:17" x14ac:dyDescent="0.3">
      <c r="A35" s="5">
        <v>44231</v>
      </c>
      <c r="B35" s="6" t="s">
        <v>83</v>
      </c>
      <c r="C35" s="3">
        <v>4</v>
      </c>
      <c r="D35" s="3" t="s">
        <v>111</v>
      </c>
      <c r="E35" s="3" t="s">
        <v>111</v>
      </c>
      <c r="F35" s="4">
        <v>0</v>
      </c>
      <c r="H35" t="str">
        <f>VLOOKUP(Table2[[#This Row],[PRODUCT ID]],Table1[],2,0)</f>
        <v>Product37</v>
      </c>
      <c r="I35" t="str">
        <f>VLOOKUP(Table2[[#This Row],[PRODUCT ID]],Table1[],3,0)</f>
        <v>Catagory04</v>
      </c>
      <c r="J35" t="str">
        <f>VLOOKUP(Table2[[#This Row],[PRODUCT ID]],Table1[],4,0)</f>
        <v>Kg</v>
      </c>
      <c r="K35" s="8">
        <f>VLOOKUP(Table2[[#This Row],[PRODUCT ID]],Table1[],5,0)</f>
        <v>67</v>
      </c>
      <c r="L35" s="8">
        <f>VLOOKUP(Table2[[#This Row],[PRODUCT ID]],Table1[],6,0)</f>
        <v>85.76</v>
      </c>
      <c r="M35" s="8">
        <f>(Table2[[#This Row],[BUYING PRIZE]]*Table2[[#This Row],[QUANTITY]])</f>
        <v>268</v>
      </c>
      <c r="N35" s="8">
        <f>Table2[[#This Row],[SELLING PRICE]]*Table2[[#This Row],[QUANTITY]]*(1-Table2[[#This Row],[DISCOUNT %]])</f>
        <v>343.04</v>
      </c>
      <c r="O35">
        <f>DAY(Table2[[#This Row],[DATE]])</f>
        <v>4</v>
      </c>
      <c r="P35" t="str">
        <f>TEXT(Table2[[#This Row],[DATE]],"mmm")</f>
        <v>Feb</v>
      </c>
      <c r="Q35">
        <f>YEAR(Table2[[#This Row],[DATE]])</f>
        <v>2021</v>
      </c>
    </row>
    <row r="36" spans="1:17" x14ac:dyDescent="0.3">
      <c r="A36" s="5">
        <v>44232</v>
      </c>
      <c r="B36" s="6" t="s">
        <v>95</v>
      </c>
      <c r="C36" s="3">
        <v>7</v>
      </c>
      <c r="D36" s="3" t="s">
        <v>111</v>
      </c>
      <c r="E36" s="3" t="s">
        <v>112</v>
      </c>
      <c r="F36" s="4">
        <v>0</v>
      </c>
      <c r="H36" t="str">
        <f>VLOOKUP(Table2[[#This Row],[PRODUCT ID]],Table1[],2,0)</f>
        <v>Product43</v>
      </c>
      <c r="I36" t="str">
        <f>VLOOKUP(Table2[[#This Row],[PRODUCT ID]],Table1[],3,0)</f>
        <v>Catagory04</v>
      </c>
      <c r="J36" t="str">
        <f>VLOOKUP(Table2[[#This Row],[PRODUCT ID]],Table1[],4,0)</f>
        <v>Kg</v>
      </c>
      <c r="K36" s="8">
        <f>VLOOKUP(Table2[[#This Row],[PRODUCT ID]],Table1[],5,0)</f>
        <v>67</v>
      </c>
      <c r="L36" s="8">
        <f>VLOOKUP(Table2[[#This Row],[PRODUCT ID]],Table1[],6,0)</f>
        <v>83.08</v>
      </c>
      <c r="M36" s="8">
        <f>(Table2[[#This Row],[BUYING PRIZE]]*Table2[[#This Row],[QUANTITY]])</f>
        <v>469</v>
      </c>
      <c r="N36" s="8">
        <f>Table2[[#This Row],[SELLING PRICE]]*Table2[[#This Row],[QUANTITY]]*(1-Table2[[#This Row],[DISCOUNT %]])</f>
        <v>581.55999999999995</v>
      </c>
      <c r="O36">
        <f>DAY(Table2[[#This Row],[DATE]])</f>
        <v>5</v>
      </c>
      <c r="P36" t="str">
        <f>TEXT(Table2[[#This Row],[DATE]],"mmm")</f>
        <v>Feb</v>
      </c>
      <c r="Q36">
        <f>YEAR(Table2[[#This Row],[DATE]])</f>
        <v>2021</v>
      </c>
    </row>
    <row r="37" spans="1:17" x14ac:dyDescent="0.3">
      <c r="A37" s="5">
        <v>44232</v>
      </c>
      <c r="B37" s="6" t="s">
        <v>16</v>
      </c>
      <c r="C37" s="3">
        <v>1</v>
      </c>
      <c r="D37" s="3" t="s">
        <v>113</v>
      </c>
      <c r="E37" s="3" t="s">
        <v>112</v>
      </c>
      <c r="F37" s="4">
        <v>0</v>
      </c>
      <c r="H37" t="str">
        <f>VLOOKUP(Table2[[#This Row],[PRODUCT ID]],Table1[],2,0)</f>
        <v>Product05</v>
      </c>
      <c r="I37" t="str">
        <f>VLOOKUP(Table2[[#This Row],[PRODUCT ID]],Table1[],3,0)</f>
        <v>Catagory01</v>
      </c>
      <c r="J37" t="str">
        <f>VLOOKUP(Table2[[#This Row],[PRODUCT ID]],Table1[],4,0)</f>
        <v>Kg</v>
      </c>
      <c r="K37" s="8">
        <f>VLOOKUP(Table2[[#This Row],[PRODUCT ID]],Table1[],5,0)</f>
        <v>133</v>
      </c>
      <c r="L37" s="8">
        <f>VLOOKUP(Table2[[#This Row],[PRODUCT ID]],Table1[],6,0)</f>
        <v>155.61000000000001</v>
      </c>
      <c r="M37" s="8">
        <f>(Table2[[#This Row],[BUYING PRIZE]]*Table2[[#This Row],[QUANTITY]])</f>
        <v>133</v>
      </c>
      <c r="N37" s="8">
        <f>Table2[[#This Row],[SELLING PRICE]]*Table2[[#This Row],[QUANTITY]]*(1-Table2[[#This Row],[DISCOUNT %]])</f>
        <v>155.61000000000001</v>
      </c>
      <c r="O37">
        <f>DAY(Table2[[#This Row],[DATE]])</f>
        <v>5</v>
      </c>
      <c r="P37" t="str">
        <f>TEXT(Table2[[#This Row],[DATE]],"mmm")</f>
        <v>Feb</v>
      </c>
      <c r="Q37">
        <f>YEAR(Table2[[#This Row],[DATE]])</f>
        <v>2021</v>
      </c>
    </row>
    <row r="38" spans="1:17" x14ac:dyDescent="0.3">
      <c r="A38" s="5">
        <v>44232</v>
      </c>
      <c r="B38" s="6" t="s">
        <v>95</v>
      </c>
      <c r="C38" s="3">
        <v>9</v>
      </c>
      <c r="D38" s="3" t="s">
        <v>113</v>
      </c>
      <c r="E38" s="3" t="s">
        <v>112</v>
      </c>
      <c r="F38" s="4">
        <v>0</v>
      </c>
      <c r="H38" t="str">
        <f>VLOOKUP(Table2[[#This Row],[PRODUCT ID]],Table1[],2,0)</f>
        <v>Product43</v>
      </c>
      <c r="I38" t="str">
        <f>VLOOKUP(Table2[[#This Row],[PRODUCT ID]],Table1[],3,0)</f>
        <v>Catagory04</v>
      </c>
      <c r="J38" t="str">
        <f>VLOOKUP(Table2[[#This Row],[PRODUCT ID]],Table1[],4,0)</f>
        <v>Kg</v>
      </c>
      <c r="K38" s="8">
        <f>VLOOKUP(Table2[[#This Row],[PRODUCT ID]],Table1[],5,0)</f>
        <v>67</v>
      </c>
      <c r="L38" s="8">
        <f>VLOOKUP(Table2[[#This Row],[PRODUCT ID]],Table1[],6,0)</f>
        <v>83.08</v>
      </c>
      <c r="M38" s="8">
        <f>(Table2[[#This Row],[BUYING PRIZE]]*Table2[[#This Row],[QUANTITY]])</f>
        <v>603</v>
      </c>
      <c r="N38" s="8">
        <f>Table2[[#This Row],[SELLING PRICE]]*Table2[[#This Row],[QUANTITY]]*(1-Table2[[#This Row],[DISCOUNT %]])</f>
        <v>747.72</v>
      </c>
      <c r="O38">
        <f>DAY(Table2[[#This Row],[DATE]])</f>
        <v>5</v>
      </c>
      <c r="P38" t="str">
        <f>TEXT(Table2[[#This Row],[DATE]],"mmm")</f>
        <v>Feb</v>
      </c>
      <c r="Q38">
        <f>YEAR(Table2[[#This Row],[DATE]])</f>
        <v>2021</v>
      </c>
    </row>
    <row r="39" spans="1:17" x14ac:dyDescent="0.3">
      <c r="A39" s="5">
        <v>44233</v>
      </c>
      <c r="B39" s="6" t="s">
        <v>79</v>
      </c>
      <c r="C39" s="3">
        <v>1</v>
      </c>
      <c r="D39" s="3" t="s">
        <v>113</v>
      </c>
      <c r="E39" s="3" t="s">
        <v>112</v>
      </c>
      <c r="F39" s="4">
        <v>0</v>
      </c>
      <c r="H39" t="str">
        <f>VLOOKUP(Table2[[#This Row],[PRODUCT ID]],Table1[],2,0)</f>
        <v>Product35</v>
      </c>
      <c r="I39" t="str">
        <f>VLOOKUP(Table2[[#This Row],[PRODUCT ID]],Table1[],3,0)</f>
        <v>Catagory04</v>
      </c>
      <c r="J39" t="str">
        <f>VLOOKUP(Table2[[#This Row],[PRODUCT ID]],Table1[],4,0)</f>
        <v>Kg</v>
      </c>
      <c r="K39" s="8">
        <f>VLOOKUP(Table2[[#This Row],[PRODUCT ID]],Table1[],5,0)</f>
        <v>5</v>
      </c>
      <c r="L39" s="8">
        <f>VLOOKUP(Table2[[#This Row],[PRODUCT ID]],Table1[],6,0)</f>
        <v>6.7</v>
      </c>
      <c r="M39" s="8">
        <f>(Table2[[#This Row],[BUYING PRIZE]]*Table2[[#This Row],[QUANTITY]])</f>
        <v>5</v>
      </c>
      <c r="N39" s="8">
        <f>Table2[[#This Row],[SELLING PRICE]]*Table2[[#This Row],[QUANTITY]]*(1-Table2[[#This Row],[DISCOUNT %]])</f>
        <v>6.7</v>
      </c>
      <c r="O39">
        <f>DAY(Table2[[#This Row],[DATE]])</f>
        <v>6</v>
      </c>
      <c r="P39" t="str">
        <f>TEXT(Table2[[#This Row],[DATE]],"mmm")</f>
        <v>Feb</v>
      </c>
      <c r="Q39">
        <f>YEAR(Table2[[#This Row],[DATE]])</f>
        <v>2021</v>
      </c>
    </row>
    <row r="40" spans="1:17" x14ac:dyDescent="0.3">
      <c r="A40" s="5">
        <v>44236</v>
      </c>
      <c r="B40" s="6" t="s">
        <v>77</v>
      </c>
      <c r="C40" s="3">
        <v>14</v>
      </c>
      <c r="D40" s="3" t="s">
        <v>113</v>
      </c>
      <c r="E40" s="3" t="s">
        <v>111</v>
      </c>
      <c r="F40" s="4">
        <v>0</v>
      </c>
      <c r="H40" t="str">
        <f>VLOOKUP(Table2[[#This Row],[PRODUCT ID]],Table1[],2,0)</f>
        <v>Product34</v>
      </c>
      <c r="I40" t="str">
        <f>VLOOKUP(Table2[[#This Row],[PRODUCT ID]],Table1[],3,0)</f>
        <v>Catagory04</v>
      </c>
      <c r="J40" t="str">
        <f>VLOOKUP(Table2[[#This Row],[PRODUCT ID]],Table1[],4,0)</f>
        <v>Kg</v>
      </c>
      <c r="K40" s="8">
        <f>VLOOKUP(Table2[[#This Row],[PRODUCT ID]],Table1[],5,0)</f>
        <v>55</v>
      </c>
      <c r="L40" s="8">
        <f>VLOOKUP(Table2[[#This Row],[PRODUCT ID]],Table1[],6,0)</f>
        <v>58.3</v>
      </c>
      <c r="M40" s="8">
        <f>(Table2[[#This Row],[BUYING PRIZE]]*Table2[[#This Row],[QUANTITY]])</f>
        <v>770</v>
      </c>
      <c r="N40" s="8">
        <f>Table2[[#This Row],[SELLING PRICE]]*Table2[[#This Row],[QUANTITY]]*(1-Table2[[#This Row],[DISCOUNT %]])</f>
        <v>816.19999999999993</v>
      </c>
      <c r="O40">
        <f>DAY(Table2[[#This Row],[DATE]])</f>
        <v>9</v>
      </c>
      <c r="P40" t="str">
        <f>TEXT(Table2[[#This Row],[DATE]],"mmm")</f>
        <v>Feb</v>
      </c>
      <c r="Q40">
        <f>YEAR(Table2[[#This Row],[DATE]])</f>
        <v>2021</v>
      </c>
    </row>
    <row r="41" spans="1:17" x14ac:dyDescent="0.3">
      <c r="A41" s="5">
        <v>44239</v>
      </c>
      <c r="B41" s="6" t="s">
        <v>22</v>
      </c>
      <c r="C41" s="3">
        <v>7</v>
      </c>
      <c r="D41" s="3" t="s">
        <v>113</v>
      </c>
      <c r="E41" s="3" t="s">
        <v>112</v>
      </c>
      <c r="F41" s="4">
        <v>0</v>
      </c>
      <c r="H41" t="str">
        <f>VLOOKUP(Table2[[#This Row],[PRODUCT ID]],Table1[],2,0)</f>
        <v>Product08</v>
      </c>
      <c r="I41" t="str">
        <f>VLOOKUP(Table2[[#This Row],[PRODUCT ID]],Table1[],3,0)</f>
        <v>Catagory01</v>
      </c>
      <c r="J41" t="str">
        <f>VLOOKUP(Table2[[#This Row],[PRODUCT ID]],Table1[],4,0)</f>
        <v>Kg</v>
      </c>
      <c r="K41" s="8">
        <f>VLOOKUP(Table2[[#This Row],[PRODUCT ID]],Table1[],5,0)</f>
        <v>83</v>
      </c>
      <c r="L41" s="8">
        <f>VLOOKUP(Table2[[#This Row],[PRODUCT ID]],Table1[],6,0)</f>
        <v>94.62</v>
      </c>
      <c r="M41" s="8">
        <f>(Table2[[#This Row],[BUYING PRIZE]]*Table2[[#This Row],[QUANTITY]])</f>
        <v>581</v>
      </c>
      <c r="N41" s="8">
        <f>Table2[[#This Row],[SELLING PRICE]]*Table2[[#This Row],[QUANTITY]]*(1-Table2[[#This Row],[DISCOUNT %]])</f>
        <v>662.34</v>
      </c>
      <c r="O41">
        <f>DAY(Table2[[#This Row],[DATE]])</f>
        <v>12</v>
      </c>
      <c r="P41" t="str">
        <f>TEXT(Table2[[#This Row],[DATE]],"mmm")</f>
        <v>Feb</v>
      </c>
      <c r="Q41">
        <f>YEAR(Table2[[#This Row],[DATE]])</f>
        <v>2021</v>
      </c>
    </row>
    <row r="42" spans="1:17" x14ac:dyDescent="0.3">
      <c r="A42" s="5">
        <v>44239</v>
      </c>
      <c r="B42" s="6" t="s">
        <v>54</v>
      </c>
      <c r="C42" s="3">
        <v>9</v>
      </c>
      <c r="D42" s="3" t="s">
        <v>111</v>
      </c>
      <c r="E42" s="3" t="s">
        <v>112</v>
      </c>
      <c r="F42" s="4">
        <v>0</v>
      </c>
      <c r="H42" t="str">
        <f>VLOOKUP(Table2[[#This Row],[PRODUCT ID]],Table1[],2,0)</f>
        <v>Product23</v>
      </c>
      <c r="I42" t="str">
        <f>VLOOKUP(Table2[[#This Row],[PRODUCT ID]],Table1[],3,0)</f>
        <v>Catagory03</v>
      </c>
      <c r="J42" t="str">
        <f>VLOOKUP(Table2[[#This Row],[PRODUCT ID]],Table1[],4,0)</f>
        <v>Kg</v>
      </c>
      <c r="K42" s="8">
        <f>VLOOKUP(Table2[[#This Row],[PRODUCT ID]],Table1[],5,0)</f>
        <v>141</v>
      </c>
      <c r="L42" s="8">
        <f>VLOOKUP(Table2[[#This Row],[PRODUCT ID]],Table1[],6,0)</f>
        <v>149.46</v>
      </c>
      <c r="M42" s="8">
        <f>(Table2[[#This Row],[BUYING PRIZE]]*Table2[[#This Row],[QUANTITY]])</f>
        <v>1269</v>
      </c>
      <c r="N42" s="8">
        <f>Table2[[#This Row],[SELLING PRICE]]*Table2[[#This Row],[QUANTITY]]*(1-Table2[[#This Row],[DISCOUNT %]])</f>
        <v>1345.14</v>
      </c>
      <c r="O42">
        <f>DAY(Table2[[#This Row],[DATE]])</f>
        <v>12</v>
      </c>
      <c r="P42" t="str">
        <f>TEXT(Table2[[#This Row],[DATE]],"mmm")</f>
        <v>Feb</v>
      </c>
      <c r="Q42">
        <f>YEAR(Table2[[#This Row],[DATE]])</f>
        <v>2021</v>
      </c>
    </row>
    <row r="43" spans="1:17" x14ac:dyDescent="0.3">
      <c r="A43" s="5">
        <v>44242</v>
      </c>
      <c r="B43" s="6" t="s">
        <v>63</v>
      </c>
      <c r="C43" s="3">
        <v>4</v>
      </c>
      <c r="D43" s="3" t="s">
        <v>113</v>
      </c>
      <c r="E43" s="3" t="s">
        <v>111</v>
      </c>
      <c r="F43" s="4">
        <v>0</v>
      </c>
      <c r="H43" t="str">
        <f>VLOOKUP(Table2[[#This Row],[PRODUCT ID]],Table1[],2,0)</f>
        <v>Product27</v>
      </c>
      <c r="I43" t="str">
        <f>VLOOKUP(Table2[[#This Row],[PRODUCT ID]],Table1[],3,0)</f>
        <v>Catagory04</v>
      </c>
      <c r="J43" t="str">
        <f>VLOOKUP(Table2[[#This Row],[PRODUCT ID]],Table1[],4,0)</f>
        <v>Kg</v>
      </c>
      <c r="K43" s="8">
        <f>VLOOKUP(Table2[[#This Row],[PRODUCT ID]],Table1[],5,0)</f>
        <v>48</v>
      </c>
      <c r="L43" s="8">
        <f>VLOOKUP(Table2[[#This Row],[PRODUCT ID]],Table1[],6,0)</f>
        <v>57.120000000000005</v>
      </c>
      <c r="M43" s="8">
        <f>(Table2[[#This Row],[BUYING PRIZE]]*Table2[[#This Row],[QUANTITY]])</f>
        <v>192</v>
      </c>
      <c r="N43" s="8">
        <f>Table2[[#This Row],[SELLING PRICE]]*Table2[[#This Row],[QUANTITY]]*(1-Table2[[#This Row],[DISCOUNT %]])</f>
        <v>228.48000000000002</v>
      </c>
      <c r="O43">
        <f>DAY(Table2[[#This Row],[DATE]])</f>
        <v>15</v>
      </c>
      <c r="P43" t="str">
        <f>TEXT(Table2[[#This Row],[DATE]],"mmm")</f>
        <v>Feb</v>
      </c>
      <c r="Q43">
        <f>YEAR(Table2[[#This Row],[DATE]])</f>
        <v>2021</v>
      </c>
    </row>
    <row r="44" spans="1:17" x14ac:dyDescent="0.3">
      <c r="A44" s="5">
        <v>44245</v>
      </c>
      <c r="B44" s="6" t="s">
        <v>37</v>
      </c>
      <c r="C44" s="3">
        <v>6</v>
      </c>
      <c r="D44" s="3" t="s">
        <v>111</v>
      </c>
      <c r="E44" s="3" t="s">
        <v>112</v>
      </c>
      <c r="F44" s="4">
        <v>0</v>
      </c>
      <c r="H44" t="str">
        <f>VLOOKUP(Table2[[#This Row],[PRODUCT ID]],Table1[],2,0)</f>
        <v>Product15</v>
      </c>
      <c r="I44" t="str">
        <f>VLOOKUP(Table2[[#This Row],[PRODUCT ID]],Table1[],3,0)</f>
        <v>Catagory02</v>
      </c>
      <c r="J44" t="str">
        <f>VLOOKUP(Table2[[#This Row],[PRODUCT ID]],Table1[],4,0)</f>
        <v>Kg</v>
      </c>
      <c r="K44" s="8">
        <f>VLOOKUP(Table2[[#This Row],[PRODUCT ID]],Table1[],5,0)</f>
        <v>12</v>
      </c>
      <c r="L44" s="8">
        <f>VLOOKUP(Table2[[#This Row],[PRODUCT ID]],Table1[],6,0)</f>
        <v>15.719999999999999</v>
      </c>
      <c r="M44" s="8">
        <f>(Table2[[#This Row],[BUYING PRIZE]]*Table2[[#This Row],[QUANTITY]])</f>
        <v>72</v>
      </c>
      <c r="N44" s="8">
        <f>Table2[[#This Row],[SELLING PRICE]]*Table2[[#This Row],[QUANTITY]]*(1-Table2[[#This Row],[DISCOUNT %]])</f>
        <v>94.32</v>
      </c>
      <c r="O44">
        <f>DAY(Table2[[#This Row],[DATE]])</f>
        <v>18</v>
      </c>
      <c r="P44" t="str">
        <f>TEXT(Table2[[#This Row],[DATE]],"mmm")</f>
        <v>Feb</v>
      </c>
      <c r="Q44">
        <f>YEAR(Table2[[#This Row],[DATE]])</f>
        <v>2021</v>
      </c>
    </row>
    <row r="45" spans="1:17" x14ac:dyDescent="0.3">
      <c r="A45" s="5">
        <v>44247</v>
      </c>
      <c r="B45" s="6" t="s">
        <v>69</v>
      </c>
      <c r="C45" s="3">
        <v>11</v>
      </c>
      <c r="D45" s="3" t="s">
        <v>111</v>
      </c>
      <c r="E45" s="3" t="s">
        <v>112</v>
      </c>
      <c r="F45" s="4">
        <v>0</v>
      </c>
      <c r="H45" t="str">
        <f>VLOOKUP(Table2[[#This Row],[PRODUCT ID]],Table1[],2,0)</f>
        <v>Product30</v>
      </c>
      <c r="I45" t="str">
        <f>VLOOKUP(Table2[[#This Row],[PRODUCT ID]],Table1[],3,0)</f>
        <v>Catagory04</v>
      </c>
      <c r="J45" t="str">
        <f>VLOOKUP(Table2[[#This Row],[PRODUCT ID]],Table1[],4,0)</f>
        <v>Kg</v>
      </c>
      <c r="K45" s="8">
        <f>VLOOKUP(Table2[[#This Row],[PRODUCT ID]],Table1[],5,0)</f>
        <v>148</v>
      </c>
      <c r="L45" s="8">
        <f>VLOOKUP(Table2[[#This Row],[PRODUCT ID]],Table1[],6,0)</f>
        <v>201.28</v>
      </c>
      <c r="M45" s="8">
        <f>(Table2[[#This Row],[BUYING PRIZE]]*Table2[[#This Row],[QUANTITY]])</f>
        <v>1628</v>
      </c>
      <c r="N45" s="8">
        <f>Table2[[#This Row],[SELLING PRICE]]*Table2[[#This Row],[QUANTITY]]*(1-Table2[[#This Row],[DISCOUNT %]])</f>
        <v>2214.08</v>
      </c>
      <c r="O45">
        <f>DAY(Table2[[#This Row],[DATE]])</f>
        <v>20</v>
      </c>
      <c r="P45" t="str">
        <f>TEXT(Table2[[#This Row],[DATE]],"mmm")</f>
        <v>Feb</v>
      </c>
      <c r="Q45">
        <f>YEAR(Table2[[#This Row],[DATE]])</f>
        <v>2021</v>
      </c>
    </row>
    <row r="46" spans="1:17" x14ac:dyDescent="0.3">
      <c r="A46" s="5">
        <v>44249</v>
      </c>
      <c r="B46" s="6" t="s">
        <v>33</v>
      </c>
      <c r="C46" s="3">
        <v>5</v>
      </c>
      <c r="D46" s="3" t="s">
        <v>111</v>
      </c>
      <c r="E46" s="3" t="s">
        <v>112</v>
      </c>
      <c r="F46" s="4">
        <v>0</v>
      </c>
      <c r="H46" t="str">
        <f>VLOOKUP(Table2[[#This Row],[PRODUCT ID]],Table1[],2,0)</f>
        <v>Product13</v>
      </c>
      <c r="I46" t="str">
        <f>VLOOKUP(Table2[[#This Row],[PRODUCT ID]],Table1[],3,0)</f>
        <v>Catagory02</v>
      </c>
      <c r="J46" t="str">
        <f>VLOOKUP(Table2[[#This Row],[PRODUCT ID]],Table1[],4,0)</f>
        <v>Kg</v>
      </c>
      <c r="K46" s="8">
        <f>VLOOKUP(Table2[[#This Row],[PRODUCT ID]],Table1[],5,0)</f>
        <v>112</v>
      </c>
      <c r="L46" s="8">
        <f>VLOOKUP(Table2[[#This Row],[PRODUCT ID]],Table1[],6,0)</f>
        <v>122.08</v>
      </c>
      <c r="M46" s="8">
        <f>(Table2[[#This Row],[BUYING PRIZE]]*Table2[[#This Row],[QUANTITY]])</f>
        <v>560</v>
      </c>
      <c r="N46" s="8">
        <f>Table2[[#This Row],[SELLING PRICE]]*Table2[[#This Row],[QUANTITY]]*(1-Table2[[#This Row],[DISCOUNT %]])</f>
        <v>610.4</v>
      </c>
      <c r="O46">
        <f>DAY(Table2[[#This Row],[DATE]])</f>
        <v>22</v>
      </c>
      <c r="P46" t="str">
        <f>TEXT(Table2[[#This Row],[DATE]],"mmm")</f>
        <v>Feb</v>
      </c>
      <c r="Q46">
        <f>YEAR(Table2[[#This Row],[DATE]])</f>
        <v>2021</v>
      </c>
    </row>
    <row r="47" spans="1:17" x14ac:dyDescent="0.3">
      <c r="A47" s="5">
        <v>44250</v>
      </c>
      <c r="B47" s="6" t="s">
        <v>58</v>
      </c>
      <c r="C47" s="3">
        <v>3</v>
      </c>
      <c r="D47" s="3" t="s">
        <v>113</v>
      </c>
      <c r="E47" s="3" t="s">
        <v>112</v>
      </c>
      <c r="F47" s="4">
        <v>0</v>
      </c>
      <c r="H47" t="str">
        <f>VLOOKUP(Table2[[#This Row],[PRODUCT ID]],Table1[],2,0)</f>
        <v>Product25</v>
      </c>
      <c r="I47" t="str">
        <f>VLOOKUP(Table2[[#This Row],[PRODUCT ID]],Table1[],3,0)</f>
        <v>Catagory04</v>
      </c>
      <c r="J47" t="str">
        <f>VLOOKUP(Table2[[#This Row],[PRODUCT ID]],Table1[],4,0)</f>
        <v>Kg</v>
      </c>
      <c r="K47" s="8">
        <f>VLOOKUP(Table2[[#This Row],[PRODUCT ID]],Table1[],5,0)</f>
        <v>7</v>
      </c>
      <c r="L47" s="8">
        <f>VLOOKUP(Table2[[#This Row],[PRODUCT ID]],Table1[],6,0)</f>
        <v>8.33</v>
      </c>
      <c r="M47" s="8">
        <f>(Table2[[#This Row],[BUYING PRIZE]]*Table2[[#This Row],[QUANTITY]])</f>
        <v>21</v>
      </c>
      <c r="N47" s="8">
        <f>Table2[[#This Row],[SELLING PRICE]]*Table2[[#This Row],[QUANTITY]]*(1-Table2[[#This Row],[DISCOUNT %]])</f>
        <v>24.990000000000002</v>
      </c>
      <c r="O47">
        <f>DAY(Table2[[#This Row],[DATE]])</f>
        <v>23</v>
      </c>
      <c r="P47" t="str">
        <f>TEXT(Table2[[#This Row],[DATE]],"mmm")</f>
        <v>Feb</v>
      </c>
      <c r="Q47">
        <f>YEAR(Table2[[#This Row],[DATE]])</f>
        <v>2021</v>
      </c>
    </row>
    <row r="48" spans="1:17" x14ac:dyDescent="0.3">
      <c r="A48" s="5">
        <v>44250</v>
      </c>
      <c r="B48" s="6" t="s">
        <v>16</v>
      </c>
      <c r="C48" s="3">
        <v>2</v>
      </c>
      <c r="D48" s="3" t="s">
        <v>113</v>
      </c>
      <c r="E48" s="3" t="s">
        <v>111</v>
      </c>
      <c r="F48" s="4">
        <v>0</v>
      </c>
      <c r="H48" t="str">
        <f>VLOOKUP(Table2[[#This Row],[PRODUCT ID]],Table1[],2,0)</f>
        <v>Product05</v>
      </c>
      <c r="I48" t="str">
        <f>VLOOKUP(Table2[[#This Row],[PRODUCT ID]],Table1[],3,0)</f>
        <v>Catagory01</v>
      </c>
      <c r="J48" t="str">
        <f>VLOOKUP(Table2[[#This Row],[PRODUCT ID]],Table1[],4,0)</f>
        <v>Kg</v>
      </c>
      <c r="K48" s="8">
        <f>VLOOKUP(Table2[[#This Row],[PRODUCT ID]],Table1[],5,0)</f>
        <v>133</v>
      </c>
      <c r="L48" s="8">
        <f>VLOOKUP(Table2[[#This Row],[PRODUCT ID]],Table1[],6,0)</f>
        <v>155.61000000000001</v>
      </c>
      <c r="M48" s="8">
        <f>(Table2[[#This Row],[BUYING PRIZE]]*Table2[[#This Row],[QUANTITY]])</f>
        <v>266</v>
      </c>
      <c r="N48" s="8">
        <f>Table2[[#This Row],[SELLING PRICE]]*Table2[[#This Row],[QUANTITY]]*(1-Table2[[#This Row],[DISCOUNT %]])</f>
        <v>311.22000000000003</v>
      </c>
      <c r="O48">
        <f>DAY(Table2[[#This Row],[DATE]])</f>
        <v>23</v>
      </c>
      <c r="P48" t="str">
        <f>TEXT(Table2[[#This Row],[DATE]],"mmm")</f>
        <v>Feb</v>
      </c>
      <c r="Q48">
        <f>YEAR(Table2[[#This Row],[DATE]])</f>
        <v>2021</v>
      </c>
    </row>
    <row r="49" spans="1:17" x14ac:dyDescent="0.3">
      <c r="A49" s="5">
        <v>44252</v>
      </c>
      <c r="B49" s="6" t="s">
        <v>10</v>
      </c>
      <c r="C49" s="3">
        <v>4</v>
      </c>
      <c r="D49" s="3" t="s">
        <v>110</v>
      </c>
      <c r="E49" s="3" t="s">
        <v>111</v>
      </c>
      <c r="F49" s="4">
        <v>0</v>
      </c>
      <c r="H49" t="str">
        <f>VLOOKUP(Table2[[#This Row],[PRODUCT ID]],Table1[],2,0)</f>
        <v>Product02</v>
      </c>
      <c r="I49" t="str">
        <f>VLOOKUP(Table2[[#This Row],[PRODUCT ID]],Table1[],3,0)</f>
        <v>Catagory01</v>
      </c>
      <c r="J49" t="str">
        <f>VLOOKUP(Table2[[#This Row],[PRODUCT ID]],Table1[],4,0)</f>
        <v>Kg</v>
      </c>
      <c r="K49" s="8">
        <f>VLOOKUP(Table2[[#This Row],[PRODUCT ID]],Table1[],5,0)</f>
        <v>105</v>
      </c>
      <c r="L49" s="8">
        <f>VLOOKUP(Table2[[#This Row],[PRODUCT ID]],Table1[],6,0)</f>
        <v>142.80000000000001</v>
      </c>
      <c r="M49" s="8">
        <f>(Table2[[#This Row],[BUYING PRIZE]]*Table2[[#This Row],[QUANTITY]])</f>
        <v>420</v>
      </c>
      <c r="N49" s="8">
        <f>Table2[[#This Row],[SELLING PRICE]]*Table2[[#This Row],[QUANTITY]]*(1-Table2[[#This Row],[DISCOUNT %]])</f>
        <v>571.20000000000005</v>
      </c>
      <c r="O49">
        <f>DAY(Table2[[#This Row],[DATE]])</f>
        <v>25</v>
      </c>
      <c r="P49" t="str">
        <f>TEXT(Table2[[#This Row],[DATE]],"mmm")</f>
        <v>Feb</v>
      </c>
      <c r="Q49">
        <f>YEAR(Table2[[#This Row],[DATE]])</f>
        <v>2021</v>
      </c>
    </row>
    <row r="50" spans="1:17" x14ac:dyDescent="0.3">
      <c r="A50" s="5">
        <v>44252</v>
      </c>
      <c r="B50" s="6" t="s">
        <v>73</v>
      </c>
      <c r="C50" s="3">
        <v>11</v>
      </c>
      <c r="D50" s="3" t="s">
        <v>111</v>
      </c>
      <c r="E50" s="3" t="s">
        <v>112</v>
      </c>
      <c r="F50" s="4">
        <v>0</v>
      </c>
      <c r="H50" t="str">
        <f>VLOOKUP(Table2[[#This Row],[PRODUCT ID]],Table1[],2,0)</f>
        <v>Product32</v>
      </c>
      <c r="I50" t="str">
        <f>VLOOKUP(Table2[[#This Row],[PRODUCT ID]],Table1[],3,0)</f>
        <v>Catagory04</v>
      </c>
      <c r="J50" t="str">
        <f>VLOOKUP(Table2[[#This Row],[PRODUCT ID]],Table1[],4,0)</f>
        <v>Kg</v>
      </c>
      <c r="K50" s="8">
        <f>VLOOKUP(Table2[[#This Row],[PRODUCT ID]],Table1[],5,0)</f>
        <v>89</v>
      </c>
      <c r="L50" s="8">
        <f>VLOOKUP(Table2[[#This Row],[PRODUCT ID]],Table1[],6,0)</f>
        <v>117.48</v>
      </c>
      <c r="M50" s="8">
        <f>(Table2[[#This Row],[BUYING PRIZE]]*Table2[[#This Row],[QUANTITY]])</f>
        <v>979</v>
      </c>
      <c r="N50" s="8">
        <f>Table2[[#This Row],[SELLING PRICE]]*Table2[[#This Row],[QUANTITY]]*(1-Table2[[#This Row],[DISCOUNT %]])</f>
        <v>1292.28</v>
      </c>
      <c r="O50">
        <f>DAY(Table2[[#This Row],[DATE]])</f>
        <v>25</v>
      </c>
      <c r="P50" t="str">
        <f>TEXT(Table2[[#This Row],[DATE]],"mmm")</f>
        <v>Feb</v>
      </c>
      <c r="Q50">
        <f>YEAR(Table2[[#This Row],[DATE]])</f>
        <v>2021</v>
      </c>
    </row>
    <row r="51" spans="1:17" x14ac:dyDescent="0.3">
      <c r="A51" s="5">
        <v>44252</v>
      </c>
      <c r="B51" s="6" t="s">
        <v>69</v>
      </c>
      <c r="C51" s="3">
        <v>2</v>
      </c>
      <c r="D51" s="3" t="s">
        <v>113</v>
      </c>
      <c r="E51" s="3" t="s">
        <v>111</v>
      </c>
      <c r="F51" s="4">
        <v>0</v>
      </c>
      <c r="H51" t="str">
        <f>VLOOKUP(Table2[[#This Row],[PRODUCT ID]],Table1[],2,0)</f>
        <v>Product30</v>
      </c>
      <c r="I51" t="str">
        <f>VLOOKUP(Table2[[#This Row],[PRODUCT ID]],Table1[],3,0)</f>
        <v>Catagory04</v>
      </c>
      <c r="J51" t="str">
        <f>VLOOKUP(Table2[[#This Row],[PRODUCT ID]],Table1[],4,0)</f>
        <v>Kg</v>
      </c>
      <c r="K51" s="8">
        <f>VLOOKUP(Table2[[#This Row],[PRODUCT ID]],Table1[],5,0)</f>
        <v>148</v>
      </c>
      <c r="L51" s="8">
        <f>VLOOKUP(Table2[[#This Row],[PRODUCT ID]],Table1[],6,0)</f>
        <v>201.28</v>
      </c>
      <c r="M51" s="8">
        <f>(Table2[[#This Row],[BUYING PRIZE]]*Table2[[#This Row],[QUANTITY]])</f>
        <v>296</v>
      </c>
      <c r="N51" s="8">
        <f>Table2[[#This Row],[SELLING PRICE]]*Table2[[#This Row],[QUANTITY]]*(1-Table2[[#This Row],[DISCOUNT %]])</f>
        <v>402.56</v>
      </c>
      <c r="O51">
        <f>DAY(Table2[[#This Row],[DATE]])</f>
        <v>25</v>
      </c>
      <c r="P51" t="str">
        <f>TEXT(Table2[[#This Row],[DATE]],"mmm")</f>
        <v>Feb</v>
      </c>
      <c r="Q51">
        <f>YEAR(Table2[[#This Row],[DATE]])</f>
        <v>2021</v>
      </c>
    </row>
    <row r="52" spans="1:17" x14ac:dyDescent="0.3">
      <c r="A52" s="5">
        <v>44254</v>
      </c>
      <c r="B52" s="6" t="s">
        <v>43</v>
      </c>
      <c r="C52" s="3">
        <v>11</v>
      </c>
      <c r="D52" s="3" t="s">
        <v>110</v>
      </c>
      <c r="E52" s="3" t="s">
        <v>111</v>
      </c>
      <c r="F52" s="4">
        <v>0</v>
      </c>
      <c r="H52" t="str">
        <f>VLOOKUP(Table2[[#This Row],[PRODUCT ID]],Table1[],2,0)</f>
        <v>Product18</v>
      </c>
      <c r="I52" t="str">
        <f>VLOOKUP(Table2[[#This Row],[PRODUCT ID]],Table1[],3,0)</f>
        <v>Catagory02</v>
      </c>
      <c r="J52" t="str">
        <f>VLOOKUP(Table2[[#This Row],[PRODUCT ID]],Table1[],4,0)</f>
        <v>Kg</v>
      </c>
      <c r="K52" s="8">
        <f>VLOOKUP(Table2[[#This Row],[PRODUCT ID]],Table1[],5,0)</f>
        <v>37</v>
      </c>
      <c r="L52" s="8">
        <f>VLOOKUP(Table2[[#This Row],[PRODUCT ID]],Table1[],6,0)</f>
        <v>49.21</v>
      </c>
      <c r="M52" s="8">
        <f>(Table2[[#This Row],[BUYING PRIZE]]*Table2[[#This Row],[QUANTITY]])</f>
        <v>407</v>
      </c>
      <c r="N52" s="8">
        <f>Table2[[#This Row],[SELLING PRICE]]*Table2[[#This Row],[QUANTITY]]*(1-Table2[[#This Row],[DISCOUNT %]])</f>
        <v>541.31000000000006</v>
      </c>
      <c r="O52">
        <f>DAY(Table2[[#This Row],[DATE]])</f>
        <v>27</v>
      </c>
      <c r="P52" t="str">
        <f>TEXT(Table2[[#This Row],[DATE]],"mmm")</f>
        <v>Feb</v>
      </c>
      <c r="Q52">
        <f>YEAR(Table2[[#This Row],[DATE]])</f>
        <v>2021</v>
      </c>
    </row>
    <row r="53" spans="1:17" x14ac:dyDescent="0.3">
      <c r="A53" s="5">
        <v>44258</v>
      </c>
      <c r="B53" s="6" t="s">
        <v>29</v>
      </c>
      <c r="C53" s="3">
        <v>1</v>
      </c>
      <c r="D53" s="3" t="s">
        <v>113</v>
      </c>
      <c r="E53" s="3" t="s">
        <v>111</v>
      </c>
      <c r="F53" s="4">
        <v>0</v>
      </c>
      <c r="H53" t="str">
        <f>VLOOKUP(Table2[[#This Row],[PRODUCT ID]],Table1[],2,0)</f>
        <v>Product11</v>
      </c>
      <c r="I53" t="str">
        <f>VLOOKUP(Table2[[#This Row],[PRODUCT ID]],Table1[],3,0)</f>
        <v>Catagory02</v>
      </c>
      <c r="J53" t="str">
        <f>VLOOKUP(Table2[[#This Row],[PRODUCT ID]],Table1[],4,0)</f>
        <v>Kg</v>
      </c>
      <c r="K53" s="8">
        <f>VLOOKUP(Table2[[#This Row],[PRODUCT ID]],Table1[],5,0)</f>
        <v>44</v>
      </c>
      <c r="L53" s="8">
        <f>VLOOKUP(Table2[[#This Row],[PRODUCT ID]],Table1[],6,0)</f>
        <v>48.4</v>
      </c>
      <c r="M53" s="8">
        <f>(Table2[[#This Row],[BUYING PRIZE]]*Table2[[#This Row],[QUANTITY]])</f>
        <v>44</v>
      </c>
      <c r="N53" s="8">
        <f>Table2[[#This Row],[SELLING PRICE]]*Table2[[#This Row],[QUANTITY]]*(1-Table2[[#This Row],[DISCOUNT %]])</f>
        <v>48.4</v>
      </c>
      <c r="O53">
        <f>DAY(Table2[[#This Row],[DATE]])</f>
        <v>3</v>
      </c>
      <c r="P53" t="str">
        <f>TEXT(Table2[[#This Row],[DATE]],"mmm")</f>
        <v>Mar</v>
      </c>
      <c r="Q53">
        <f>YEAR(Table2[[#This Row],[DATE]])</f>
        <v>2021</v>
      </c>
    </row>
    <row r="54" spans="1:17" x14ac:dyDescent="0.3">
      <c r="A54" s="5">
        <v>44262</v>
      </c>
      <c r="B54" s="6" t="s">
        <v>50</v>
      </c>
      <c r="C54" s="3">
        <v>9</v>
      </c>
      <c r="D54" s="3" t="s">
        <v>113</v>
      </c>
      <c r="E54" s="3" t="s">
        <v>112</v>
      </c>
      <c r="F54" s="4">
        <v>0</v>
      </c>
      <c r="H54" t="str">
        <f>VLOOKUP(Table2[[#This Row],[PRODUCT ID]],Table1[],2,0)</f>
        <v>Product21</v>
      </c>
      <c r="I54" t="str">
        <f>VLOOKUP(Table2[[#This Row],[PRODUCT ID]],Table1[],3,0)</f>
        <v>Catagory03</v>
      </c>
      <c r="J54" t="str">
        <f>VLOOKUP(Table2[[#This Row],[PRODUCT ID]],Table1[],4,0)</f>
        <v>Kg</v>
      </c>
      <c r="K54" s="8">
        <f>VLOOKUP(Table2[[#This Row],[PRODUCT ID]],Table1[],5,0)</f>
        <v>126</v>
      </c>
      <c r="L54" s="8">
        <f>VLOOKUP(Table2[[#This Row],[PRODUCT ID]],Table1[],6,0)</f>
        <v>162.54</v>
      </c>
      <c r="M54" s="8">
        <f>(Table2[[#This Row],[BUYING PRIZE]]*Table2[[#This Row],[QUANTITY]])</f>
        <v>1134</v>
      </c>
      <c r="N54" s="8">
        <f>Table2[[#This Row],[SELLING PRICE]]*Table2[[#This Row],[QUANTITY]]*(1-Table2[[#This Row],[DISCOUNT %]])</f>
        <v>1462.86</v>
      </c>
      <c r="O54">
        <f>DAY(Table2[[#This Row],[DATE]])</f>
        <v>7</v>
      </c>
      <c r="P54" t="str">
        <f>TEXT(Table2[[#This Row],[DATE]],"mmm")</f>
        <v>Mar</v>
      </c>
      <c r="Q54">
        <f>YEAR(Table2[[#This Row],[DATE]])</f>
        <v>2021</v>
      </c>
    </row>
    <row r="55" spans="1:17" x14ac:dyDescent="0.3">
      <c r="A55" s="5">
        <v>44263</v>
      </c>
      <c r="B55" s="6" t="s">
        <v>63</v>
      </c>
      <c r="C55" s="3">
        <v>6</v>
      </c>
      <c r="D55" s="3" t="s">
        <v>111</v>
      </c>
      <c r="E55" s="3" t="s">
        <v>112</v>
      </c>
      <c r="F55" s="4">
        <v>0</v>
      </c>
      <c r="H55" t="str">
        <f>VLOOKUP(Table2[[#This Row],[PRODUCT ID]],Table1[],2,0)</f>
        <v>Product27</v>
      </c>
      <c r="I55" t="str">
        <f>VLOOKUP(Table2[[#This Row],[PRODUCT ID]],Table1[],3,0)</f>
        <v>Catagory04</v>
      </c>
      <c r="J55" t="str">
        <f>VLOOKUP(Table2[[#This Row],[PRODUCT ID]],Table1[],4,0)</f>
        <v>Kg</v>
      </c>
      <c r="K55" s="8">
        <f>VLOOKUP(Table2[[#This Row],[PRODUCT ID]],Table1[],5,0)</f>
        <v>48</v>
      </c>
      <c r="L55" s="8">
        <f>VLOOKUP(Table2[[#This Row],[PRODUCT ID]],Table1[],6,0)</f>
        <v>57.120000000000005</v>
      </c>
      <c r="M55" s="8">
        <f>(Table2[[#This Row],[BUYING PRIZE]]*Table2[[#This Row],[QUANTITY]])</f>
        <v>288</v>
      </c>
      <c r="N55" s="8">
        <f>Table2[[#This Row],[SELLING PRICE]]*Table2[[#This Row],[QUANTITY]]*(1-Table2[[#This Row],[DISCOUNT %]])</f>
        <v>342.72</v>
      </c>
      <c r="O55">
        <f>DAY(Table2[[#This Row],[DATE]])</f>
        <v>8</v>
      </c>
      <c r="P55" t="str">
        <f>TEXT(Table2[[#This Row],[DATE]],"mmm")</f>
        <v>Mar</v>
      </c>
      <c r="Q55">
        <f>YEAR(Table2[[#This Row],[DATE]])</f>
        <v>2021</v>
      </c>
    </row>
    <row r="56" spans="1:17" x14ac:dyDescent="0.3">
      <c r="A56" s="5">
        <v>44263</v>
      </c>
      <c r="B56" s="6" t="s">
        <v>97</v>
      </c>
      <c r="C56" s="3">
        <v>9</v>
      </c>
      <c r="D56" s="3" t="s">
        <v>111</v>
      </c>
      <c r="E56" s="3" t="s">
        <v>111</v>
      </c>
      <c r="F56" s="4">
        <v>0</v>
      </c>
      <c r="H56" t="str">
        <f>VLOOKUP(Table2[[#This Row],[PRODUCT ID]],Table1[],2,0)</f>
        <v>Product44</v>
      </c>
      <c r="I56" t="str">
        <f>VLOOKUP(Table2[[#This Row],[PRODUCT ID]],Table1[],3,0)</f>
        <v>Catagory04</v>
      </c>
      <c r="J56" t="str">
        <f>VLOOKUP(Table2[[#This Row],[PRODUCT ID]],Table1[],4,0)</f>
        <v>Kg</v>
      </c>
      <c r="K56" s="8">
        <f>VLOOKUP(Table2[[#This Row],[PRODUCT ID]],Table1[],5,0)</f>
        <v>76</v>
      </c>
      <c r="L56" s="8">
        <f>VLOOKUP(Table2[[#This Row],[PRODUCT ID]],Table1[],6,0)</f>
        <v>82.08</v>
      </c>
      <c r="M56" s="8">
        <f>(Table2[[#This Row],[BUYING PRIZE]]*Table2[[#This Row],[QUANTITY]])</f>
        <v>684</v>
      </c>
      <c r="N56" s="8">
        <f>Table2[[#This Row],[SELLING PRICE]]*Table2[[#This Row],[QUANTITY]]*(1-Table2[[#This Row],[DISCOUNT %]])</f>
        <v>738.72</v>
      </c>
      <c r="O56">
        <f>DAY(Table2[[#This Row],[DATE]])</f>
        <v>8</v>
      </c>
      <c r="P56" t="str">
        <f>TEXT(Table2[[#This Row],[DATE]],"mmm")</f>
        <v>Mar</v>
      </c>
      <c r="Q56">
        <f>YEAR(Table2[[#This Row],[DATE]])</f>
        <v>2021</v>
      </c>
    </row>
    <row r="57" spans="1:17" x14ac:dyDescent="0.3">
      <c r="A57" s="5">
        <v>44264</v>
      </c>
      <c r="B57" s="6" t="s">
        <v>67</v>
      </c>
      <c r="C57" s="3">
        <v>6</v>
      </c>
      <c r="D57" s="3" t="s">
        <v>110</v>
      </c>
      <c r="E57" s="3" t="s">
        <v>111</v>
      </c>
      <c r="F57" s="4">
        <v>0</v>
      </c>
      <c r="H57" t="str">
        <f>VLOOKUP(Table2[[#This Row],[PRODUCT ID]],Table1[],2,0)</f>
        <v>Product29</v>
      </c>
      <c r="I57" t="str">
        <f>VLOOKUP(Table2[[#This Row],[PRODUCT ID]],Table1[],3,0)</f>
        <v>Catagory04</v>
      </c>
      <c r="J57" t="str">
        <f>VLOOKUP(Table2[[#This Row],[PRODUCT ID]],Table1[],4,0)</f>
        <v>Kg</v>
      </c>
      <c r="K57" s="8">
        <f>VLOOKUP(Table2[[#This Row],[PRODUCT ID]],Table1[],5,0)</f>
        <v>47</v>
      </c>
      <c r="L57" s="8">
        <f>VLOOKUP(Table2[[#This Row],[PRODUCT ID]],Table1[],6,0)</f>
        <v>53.11</v>
      </c>
      <c r="M57" s="8">
        <f>(Table2[[#This Row],[BUYING PRIZE]]*Table2[[#This Row],[QUANTITY]])</f>
        <v>282</v>
      </c>
      <c r="N57" s="8">
        <f>Table2[[#This Row],[SELLING PRICE]]*Table2[[#This Row],[QUANTITY]]*(1-Table2[[#This Row],[DISCOUNT %]])</f>
        <v>318.65999999999997</v>
      </c>
      <c r="O57">
        <f>DAY(Table2[[#This Row],[DATE]])</f>
        <v>9</v>
      </c>
      <c r="P57" t="str">
        <f>TEXT(Table2[[#This Row],[DATE]],"mmm")</f>
        <v>Mar</v>
      </c>
      <c r="Q57">
        <f>YEAR(Table2[[#This Row],[DATE]])</f>
        <v>2021</v>
      </c>
    </row>
    <row r="58" spans="1:17" x14ac:dyDescent="0.3">
      <c r="A58" s="5">
        <v>44266</v>
      </c>
      <c r="B58" s="6" t="s">
        <v>58</v>
      </c>
      <c r="C58" s="3">
        <v>11</v>
      </c>
      <c r="D58" s="3" t="s">
        <v>113</v>
      </c>
      <c r="E58" s="3" t="s">
        <v>112</v>
      </c>
      <c r="F58" s="4">
        <v>0</v>
      </c>
      <c r="H58" t="str">
        <f>VLOOKUP(Table2[[#This Row],[PRODUCT ID]],Table1[],2,0)</f>
        <v>Product25</v>
      </c>
      <c r="I58" t="str">
        <f>VLOOKUP(Table2[[#This Row],[PRODUCT ID]],Table1[],3,0)</f>
        <v>Catagory04</v>
      </c>
      <c r="J58" t="str">
        <f>VLOOKUP(Table2[[#This Row],[PRODUCT ID]],Table1[],4,0)</f>
        <v>Kg</v>
      </c>
      <c r="K58" s="8">
        <f>VLOOKUP(Table2[[#This Row],[PRODUCT ID]],Table1[],5,0)</f>
        <v>7</v>
      </c>
      <c r="L58" s="8">
        <f>VLOOKUP(Table2[[#This Row],[PRODUCT ID]],Table1[],6,0)</f>
        <v>8.33</v>
      </c>
      <c r="M58" s="8">
        <f>(Table2[[#This Row],[BUYING PRIZE]]*Table2[[#This Row],[QUANTITY]])</f>
        <v>77</v>
      </c>
      <c r="N58" s="8">
        <f>Table2[[#This Row],[SELLING PRICE]]*Table2[[#This Row],[QUANTITY]]*(1-Table2[[#This Row],[DISCOUNT %]])</f>
        <v>91.63</v>
      </c>
      <c r="O58">
        <f>DAY(Table2[[#This Row],[DATE]])</f>
        <v>11</v>
      </c>
      <c r="P58" t="str">
        <f>TEXT(Table2[[#This Row],[DATE]],"mmm")</f>
        <v>Mar</v>
      </c>
      <c r="Q58">
        <f>YEAR(Table2[[#This Row],[DATE]])</f>
        <v>2021</v>
      </c>
    </row>
    <row r="59" spans="1:17" x14ac:dyDescent="0.3">
      <c r="A59" s="5">
        <v>44268</v>
      </c>
      <c r="B59" s="6" t="s">
        <v>65</v>
      </c>
      <c r="C59" s="3">
        <v>10</v>
      </c>
      <c r="D59" s="3" t="s">
        <v>110</v>
      </c>
      <c r="E59" s="3" t="s">
        <v>112</v>
      </c>
      <c r="F59" s="4">
        <v>0</v>
      </c>
      <c r="H59" t="str">
        <f>VLOOKUP(Table2[[#This Row],[PRODUCT ID]],Table1[],2,0)</f>
        <v>Product28</v>
      </c>
      <c r="I59" t="str">
        <f>VLOOKUP(Table2[[#This Row],[PRODUCT ID]],Table1[],3,0)</f>
        <v>Catagory04</v>
      </c>
      <c r="J59" t="str">
        <f>VLOOKUP(Table2[[#This Row],[PRODUCT ID]],Table1[],4,0)</f>
        <v>Kg</v>
      </c>
      <c r="K59" s="8">
        <f>VLOOKUP(Table2[[#This Row],[PRODUCT ID]],Table1[],5,0)</f>
        <v>37</v>
      </c>
      <c r="L59" s="8">
        <f>VLOOKUP(Table2[[#This Row],[PRODUCT ID]],Table1[],6,0)</f>
        <v>41.81</v>
      </c>
      <c r="M59" s="8">
        <f>(Table2[[#This Row],[BUYING PRIZE]]*Table2[[#This Row],[QUANTITY]])</f>
        <v>370</v>
      </c>
      <c r="N59" s="8">
        <f>Table2[[#This Row],[SELLING PRICE]]*Table2[[#This Row],[QUANTITY]]*(1-Table2[[#This Row],[DISCOUNT %]])</f>
        <v>418.1</v>
      </c>
      <c r="O59">
        <f>DAY(Table2[[#This Row],[DATE]])</f>
        <v>13</v>
      </c>
      <c r="P59" t="str">
        <f>TEXT(Table2[[#This Row],[DATE]],"mmm")</f>
        <v>Mar</v>
      </c>
      <c r="Q59">
        <f>YEAR(Table2[[#This Row],[DATE]])</f>
        <v>2021</v>
      </c>
    </row>
    <row r="60" spans="1:17" x14ac:dyDescent="0.3">
      <c r="A60" s="5">
        <v>44270</v>
      </c>
      <c r="B60" s="6" t="s">
        <v>87</v>
      </c>
      <c r="C60" s="3">
        <v>11</v>
      </c>
      <c r="D60" s="3" t="s">
        <v>111</v>
      </c>
      <c r="E60" s="3" t="s">
        <v>112</v>
      </c>
      <c r="F60" s="4">
        <v>0</v>
      </c>
      <c r="H60" t="str">
        <f>VLOOKUP(Table2[[#This Row],[PRODUCT ID]],Table1[],2,0)</f>
        <v>Product39</v>
      </c>
      <c r="I60" t="str">
        <f>VLOOKUP(Table2[[#This Row],[PRODUCT ID]],Table1[],3,0)</f>
        <v>Catagory04</v>
      </c>
      <c r="J60" t="str">
        <f>VLOOKUP(Table2[[#This Row],[PRODUCT ID]],Table1[],4,0)</f>
        <v>Kg</v>
      </c>
      <c r="K60" s="8">
        <f>VLOOKUP(Table2[[#This Row],[PRODUCT ID]],Table1[],5,0)</f>
        <v>37</v>
      </c>
      <c r="L60" s="8">
        <f>VLOOKUP(Table2[[#This Row],[PRODUCT ID]],Table1[],6,0)</f>
        <v>42.55</v>
      </c>
      <c r="M60" s="8">
        <f>(Table2[[#This Row],[BUYING PRIZE]]*Table2[[#This Row],[QUANTITY]])</f>
        <v>407</v>
      </c>
      <c r="N60" s="8">
        <f>Table2[[#This Row],[SELLING PRICE]]*Table2[[#This Row],[QUANTITY]]*(1-Table2[[#This Row],[DISCOUNT %]])</f>
        <v>468.04999999999995</v>
      </c>
      <c r="O60">
        <f>DAY(Table2[[#This Row],[DATE]])</f>
        <v>15</v>
      </c>
      <c r="P60" t="str">
        <f>TEXT(Table2[[#This Row],[DATE]],"mmm")</f>
        <v>Mar</v>
      </c>
      <c r="Q60">
        <f>YEAR(Table2[[#This Row],[DATE]])</f>
        <v>2021</v>
      </c>
    </row>
    <row r="61" spans="1:17" x14ac:dyDescent="0.3">
      <c r="A61" s="5">
        <v>44271</v>
      </c>
      <c r="B61" s="6" t="s">
        <v>31</v>
      </c>
      <c r="C61" s="3">
        <v>14</v>
      </c>
      <c r="D61" s="3" t="s">
        <v>113</v>
      </c>
      <c r="E61" s="3" t="s">
        <v>112</v>
      </c>
      <c r="F61" s="4">
        <v>0</v>
      </c>
      <c r="H61" t="str">
        <f>VLOOKUP(Table2[[#This Row],[PRODUCT ID]],Table1[],2,0)</f>
        <v>Product12</v>
      </c>
      <c r="I61" t="str">
        <f>VLOOKUP(Table2[[#This Row],[PRODUCT ID]],Table1[],3,0)</f>
        <v>Catagory02</v>
      </c>
      <c r="J61" t="str">
        <f>VLOOKUP(Table2[[#This Row],[PRODUCT ID]],Table1[],4,0)</f>
        <v>Kg</v>
      </c>
      <c r="K61" s="8">
        <f>VLOOKUP(Table2[[#This Row],[PRODUCT ID]],Table1[],5,0)</f>
        <v>73</v>
      </c>
      <c r="L61" s="8">
        <f>VLOOKUP(Table2[[#This Row],[PRODUCT ID]],Table1[],6,0)</f>
        <v>94.17</v>
      </c>
      <c r="M61" s="8">
        <f>(Table2[[#This Row],[BUYING PRIZE]]*Table2[[#This Row],[QUANTITY]])</f>
        <v>1022</v>
      </c>
      <c r="N61" s="8">
        <f>Table2[[#This Row],[SELLING PRICE]]*Table2[[#This Row],[QUANTITY]]*(1-Table2[[#This Row],[DISCOUNT %]])</f>
        <v>1318.38</v>
      </c>
      <c r="O61">
        <f>DAY(Table2[[#This Row],[DATE]])</f>
        <v>16</v>
      </c>
      <c r="P61" t="str">
        <f>TEXT(Table2[[#This Row],[DATE]],"mmm")</f>
        <v>Mar</v>
      </c>
      <c r="Q61">
        <f>YEAR(Table2[[#This Row],[DATE]])</f>
        <v>2021</v>
      </c>
    </row>
    <row r="62" spans="1:17" x14ac:dyDescent="0.3">
      <c r="A62" s="5">
        <v>44273</v>
      </c>
      <c r="B62" s="6" t="s">
        <v>93</v>
      </c>
      <c r="C62" s="3">
        <v>8</v>
      </c>
      <c r="D62" s="3" t="s">
        <v>110</v>
      </c>
      <c r="E62" s="3" t="s">
        <v>112</v>
      </c>
      <c r="F62" s="4">
        <v>0</v>
      </c>
      <c r="H62" t="str">
        <f>VLOOKUP(Table2[[#This Row],[PRODUCT ID]],Table1[],2,0)</f>
        <v>Product42</v>
      </c>
      <c r="I62" t="str">
        <f>VLOOKUP(Table2[[#This Row],[PRODUCT ID]],Table1[],3,0)</f>
        <v>Catagory04</v>
      </c>
      <c r="J62" t="str">
        <f>VLOOKUP(Table2[[#This Row],[PRODUCT ID]],Table1[],4,0)</f>
        <v>Kg</v>
      </c>
      <c r="K62" s="8">
        <f>VLOOKUP(Table2[[#This Row],[PRODUCT ID]],Table1[],5,0)</f>
        <v>120</v>
      </c>
      <c r="L62" s="8">
        <f>VLOOKUP(Table2[[#This Row],[PRODUCT ID]],Table1[],6,0)</f>
        <v>162</v>
      </c>
      <c r="M62" s="8">
        <f>(Table2[[#This Row],[BUYING PRIZE]]*Table2[[#This Row],[QUANTITY]])</f>
        <v>960</v>
      </c>
      <c r="N62" s="8">
        <f>Table2[[#This Row],[SELLING PRICE]]*Table2[[#This Row],[QUANTITY]]*(1-Table2[[#This Row],[DISCOUNT %]])</f>
        <v>1296</v>
      </c>
      <c r="O62">
        <f>DAY(Table2[[#This Row],[DATE]])</f>
        <v>18</v>
      </c>
      <c r="P62" t="str">
        <f>TEXT(Table2[[#This Row],[DATE]],"mmm")</f>
        <v>Mar</v>
      </c>
      <c r="Q62">
        <f>YEAR(Table2[[#This Row],[DATE]])</f>
        <v>2021</v>
      </c>
    </row>
    <row r="63" spans="1:17" x14ac:dyDescent="0.3">
      <c r="A63" s="5">
        <v>44274</v>
      </c>
      <c r="B63" s="6" t="s">
        <v>65</v>
      </c>
      <c r="C63" s="3">
        <v>9</v>
      </c>
      <c r="D63" s="3" t="s">
        <v>111</v>
      </c>
      <c r="E63" s="3" t="s">
        <v>112</v>
      </c>
      <c r="F63" s="4">
        <v>0</v>
      </c>
      <c r="H63" t="str">
        <f>VLOOKUP(Table2[[#This Row],[PRODUCT ID]],Table1[],2,0)</f>
        <v>Product28</v>
      </c>
      <c r="I63" t="str">
        <f>VLOOKUP(Table2[[#This Row],[PRODUCT ID]],Table1[],3,0)</f>
        <v>Catagory04</v>
      </c>
      <c r="J63" t="str">
        <f>VLOOKUP(Table2[[#This Row],[PRODUCT ID]],Table1[],4,0)</f>
        <v>Kg</v>
      </c>
      <c r="K63" s="8">
        <f>VLOOKUP(Table2[[#This Row],[PRODUCT ID]],Table1[],5,0)</f>
        <v>37</v>
      </c>
      <c r="L63" s="8">
        <f>VLOOKUP(Table2[[#This Row],[PRODUCT ID]],Table1[],6,0)</f>
        <v>41.81</v>
      </c>
      <c r="M63" s="8">
        <f>(Table2[[#This Row],[BUYING PRIZE]]*Table2[[#This Row],[QUANTITY]])</f>
        <v>333</v>
      </c>
      <c r="N63" s="8">
        <f>Table2[[#This Row],[SELLING PRICE]]*Table2[[#This Row],[QUANTITY]]*(1-Table2[[#This Row],[DISCOUNT %]])</f>
        <v>376.29</v>
      </c>
      <c r="O63">
        <f>DAY(Table2[[#This Row],[DATE]])</f>
        <v>19</v>
      </c>
      <c r="P63" t="str">
        <f>TEXT(Table2[[#This Row],[DATE]],"mmm")</f>
        <v>Mar</v>
      </c>
      <c r="Q63">
        <f>YEAR(Table2[[#This Row],[DATE]])</f>
        <v>2021</v>
      </c>
    </row>
    <row r="64" spans="1:17" x14ac:dyDescent="0.3">
      <c r="A64" s="5">
        <v>44276</v>
      </c>
      <c r="B64" s="6" t="s">
        <v>47</v>
      </c>
      <c r="C64" s="3">
        <v>13</v>
      </c>
      <c r="D64" s="3" t="s">
        <v>111</v>
      </c>
      <c r="E64" s="3" t="s">
        <v>111</v>
      </c>
      <c r="F64" s="4">
        <v>0</v>
      </c>
      <c r="H64" t="str">
        <f>VLOOKUP(Table2[[#This Row],[PRODUCT ID]],Table1[],2,0)</f>
        <v>Product20</v>
      </c>
      <c r="I64" t="str">
        <f>VLOOKUP(Table2[[#This Row],[PRODUCT ID]],Table1[],3,0)</f>
        <v>Catagory03</v>
      </c>
      <c r="J64" t="str">
        <f>VLOOKUP(Table2[[#This Row],[PRODUCT ID]],Table1[],4,0)</f>
        <v>Kg</v>
      </c>
      <c r="K64" s="8">
        <f>VLOOKUP(Table2[[#This Row],[PRODUCT ID]],Table1[],5,0)</f>
        <v>61</v>
      </c>
      <c r="L64" s="8">
        <f>VLOOKUP(Table2[[#This Row],[PRODUCT ID]],Table1[],6,0)</f>
        <v>76.25</v>
      </c>
      <c r="M64" s="8">
        <f>(Table2[[#This Row],[BUYING PRIZE]]*Table2[[#This Row],[QUANTITY]])</f>
        <v>793</v>
      </c>
      <c r="N64" s="8">
        <f>Table2[[#This Row],[SELLING PRICE]]*Table2[[#This Row],[QUANTITY]]*(1-Table2[[#This Row],[DISCOUNT %]])</f>
        <v>991.25</v>
      </c>
      <c r="O64">
        <f>DAY(Table2[[#This Row],[DATE]])</f>
        <v>21</v>
      </c>
      <c r="P64" t="str">
        <f>TEXT(Table2[[#This Row],[DATE]],"mmm")</f>
        <v>Mar</v>
      </c>
      <c r="Q64">
        <f>YEAR(Table2[[#This Row],[DATE]])</f>
        <v>2021</v>
      </c>
    </row>
    <row r="65" spans="1:17" x14ac:dyDescent="0.3">
      <c r="A65" s="5">
        <v>44276</v>
      </c>
      <c r="B65" s="6" t="s">
        <v>87</v>
      </c>
      <c r="C65" s="3">
        <v>7</v>
      </c>
      <c r="D65" s="3" t="s">
        <v>113</v>
      </c>
      <c r="E65" s="3" t="s">
        <v>111</v>
      </c>
      <c r="F65" s="4">
        <v>0</v>
      </c>
      <c r="H65" t="str">
        <f>VLOOKUP(Table2[[#This Row],[PRODUCT ID]],Table1[],2,0)</f>
        <v>Product39</v>
      </c>
      <c r="I65" t="str">
        <f>VLOOKUP(Table2[[#This Row],[PRODUCT ID]],Table1[],3,0)</f>
        <v>Catagory04</v>
      </c>
      <c r="J65" t="str">
        <f>VLOOKUP(Table2[[#This Row],[PRODUCT ID]],Table1[],4,0)</f>
        <v>Kg</v>
      </c>
      <c r="K65" s="8">
        <f>VLOOKUP(Table2[[#This Row],[PRODUCT ID]],Table1[],5,0)</f>
        <v>37</v>
      </c>
      <c r="L65" s="8">
        <f>VLOOKUP(Table2[[#This Row],[PRODUCT ID]],Table1[],6,0)</f>
        <v>42.55</v>
      </c>
      <c r="M65" s="8">
        <f>(Table2[[#This Row],[BUYING PRIZE]]*Table2[[#This Row],[QUANTITY]])</f>
        <v>259</v>
      </c>
      <c r="N65" s="8">
        <f>Table2[[#This Row],[SELLING PRICE]]*Table2[[#This Row],[QUANTITY]]*(1-Table2[[#This Row],[DISCOUNT %]])</f>
        <v>297.84999999999997</v>
      </c>
      <c r="O65">
        <f>DAY(Table2[[#This Row],[DATE]])</f>
        <v>21</v>
      </c>
      <c r="P65" t="str">
        <f>TEXT(Table2[[#This Row],[DATE]],"mmm")</f>
        <v>Mar</v>
      </c>
      <c r="Q65">
        <f>YEAR(Table2[[#This Row],[DATE]])</f>
        <v>2021</v>
      </c>
    </row>
    <row r="66" spans="1:17" x14ac:dyDescent="0.3">
      <c r="A66" s="5">
        <v>44277</v>
      </c>
      <c r="B66" s="6" t="s">
        <v>10</v>
      </c>
      <c r="C66" s="3">
        <v>8</v>
      </c>
      <c r="D66" s="3" t="s">
        <v>111</v>
      </c>
      <c r="E66" s="3" t="s">
        <v>111</v>
      </c>
      <c r="F66" s="4">
        <v>0</v>
      </c>
      <c r="H66" t="str">
        <f>VLOOKUP(Table2[[#This Row],[PRODUCT ID]],Table1[],2,0)</f>
        <v>Product02</v>
      </c>
      <c r="I66" t="str">
        <f>VLOOKUP(Table2[[#This Row],[PRODUCT ID]],Table1[],3,0)</f>
        <v>Catagory01</v>
      </c>
      <c r="J66" t="str">
        <f>VLOOKUP(Table2[[#This Row],[PRODUCT ID]],Table1[],4,0)</f>
        <v>Kg</v>
      </c>
      <c r="K66" s="8">
        <f>VLOOKUP(Table2[[#This Row],[PRODUCT ID]],Table1[],5,0)</f>
        <v>105</v>
      </c>
      <c r="L66" s="8">
        <f>VLOOKUP(Table2[[#This Row],[PRODUCT ID]],Table1[],6,0)</f>
        <v>142.80000000000001</v>
      </c>
      <c r="M66" s="8">
        <f>(Table2[[#This Row],[BUYING PRIZE]]*Table2[[#This Row],[QUANTITY]])</f>
        <v>840</v>
      </c>
      <c r="N66" s="8">
        <f>Table2[[#This Row],[SELLING PRICE]]*Table2[[#This Row],[QUANTITY]]*(1-Table2[[#This Row],[DISCOUNT %]])</f>
        <v>1142.4000000000001</v>
      </c>
      <c r="O66">
        <f>DAY(Table2[[#This Row],[DATE]])</f>
        <v>22</v>
      </c>
      <c r="P66" t="str">
        <f>TEXT(Table2[[#This Row],[DATE]],"mmm")</f>
        <v>Mar</v>
      </c>
      <c r="Q66">
        <f>YEAR(Table2[[#This Row],[DATE]])</f>
        <v>2021</v>
      </c>
    </row>
    <row r="67" spans="1:17" x14ac:dyDescent="0.3">
      <c r="A67" s="5">
        <v>44277</v>
      </c>
      <c r="B67" s="6" t="s">
        <v>31</v>
      </c>
      <c r="C67" s="3">
        <v>4</v>
      </c>
      <c r="D67" s="3" t="s">
        <v>111</v>
      </c>
      <c r="E67" s="3" t="s">
        <v>111</v>
      </c>
      <c r="F67" s="4">
        <v>0</v>
      </c>
      <c r="H67" t="str">
        <f>VLOOKUP(Table2[[#This Row],[PRODUCT ID]],Table1[],2,0)</f>
        <v>Product12</v>
      </c>
      <c r="I67" t="str">
        <f>VLOOKUP(Table2[[#This Row],[PRODUCT ID]],Table1[],3,0)</f>
        <v>Catagory02</v>
      </c>
      <c r="J67" t="str">
        <f>VLOOKUP(Table2[[#This Row],[PRODUCT ID]],Table1[],4,0)</f>
        <v>Kg</v>
      </c>
      <c r="K67" s="8">
        <f>VLOOKUP(Table2[[#This Row],[PRODUCT ID]],Table1[],5,0)</f>
        <v>73</v>
      </c>
      <c r="L67" s="8">
        <f>VLOOKUP(Table2[[#This Row],[PRODUCT ID]],Table1[],6,0)</f>
        <v>94.17</v>
      </c>
      <c r="M67" s="8">
        <f>(Table2[[#This Row],[BUYING PRIZE]]*Table2[[#This Row],[QUANTITY]])</f>
        <v>292</v>
      </c>
      <c r="N67" s="8">
        <f>Table2[[#This Row],[SELLING PRICE]]*Table2[[#This Row],[QUANTITY]]*(1-Table2[[#This Row],[DISCOUNT %]])</f>
        <v>376.68</v>
      </c>
      <c r="O67">
        <f>DAY(Table2[[#This Row],[DATE]])</f>
        <v>22</v>
      </c>
      <c r="P67" t="str">
        <f>TEXT(Table2[[#This Row],[DATE]],"mmm")</f>
        <v>Mar</v>
      </c>
      <c r="Q67">
        <f>YEAR(Table2[[#This Row],[DATE]])</f>
        <v>2021</v>
      </c>
    </row>
    <row r="68" spans="1:17" x14ac:dyDescent="0.3">
      <c r="A68" s="5">
        <v>44280</v>
      </c>
      <c r="B68" s="6" t="s">
        <v>56</v>
      </c>
      <c r="C68" s="3">
        <v>14</v>
      </c>
      <c r="D68" s="3" t="s">
        <v>111</v>
      </c>
      <c r="E68" s="3" t="s">
        <v>112</v>
      </c>
      <c r="F68" s="4">
        <v>0</v>
      </c>
      <c r="H68" t="str">
        <f>VLOOKUP(Table2[[#This Row],[PRODUCT ID]],Table1[],2,0)</f>
        <v>Product24</v>
      </c>
      <c r="I68" t="str">
        <f>VLOOKUP(Table2[[#This Row],[PRODUCT ID]],Table1[],3,0)</f>
        <v>Catagory03</v>
      </c>
      <c r="J68" t="str">
        <f>VLOOKUP(Table2[[#This Row],[PRODUCT ID]],Table1[],4,0)</f>
        <v>Kg</v>
      </c>
      <c r="K68" s="8">
        <f>VLOOKUP(Table2[[#This Row],[PRODUCT ID]],Table1[],5,0)</f>
        <v>144</v>
      </c>
      <c r="L68" s="8">
        <f>VLOOKUP(Table2[[#This Row],[PRODUCT ID]],Table1[],6,0)</f>
        <v>156.96</v>
      </c>
      <c r="M68" s="8">
        <f>(Table2[[#This Row],[BUYING PRIZE]]*Table2[[#This Row],[QUANTITY]])</f>
        <v>2016</v>
      </c>
      <c r="N68" s="8">
        <f>Table2[[#This Row],[SELLING PRICE]]*Table2[[#This Row],[QUANTITY]]*(1-Table2[[#This Row],[DISCOUNT %]])</f>
        <v>2197.44</v>
      </c>
      <c r="O68">
        <f>DAY(Table2[[#This Row],[DATE]])</f>
        <v>25</v>
      </c>
      <c r="P68" t="str">
        <f>TEXT(Table2[[#This Row],[DATE]],"mmm")</f>
        <v>Mar</v>
      </c>
      <c r="Q68">
        <f>YEAR(Table2[[#This Row],[DATE]])</f>
        <v>2021</v>
      </c>
    </row>
    <row r="69" spans="1:17" x14ac:dyDescent="0.3">
      <c r="A69" s="5">
        <v>44280</v>
      </c>
      <c r="B69" s="6" t="s">
        <v>18</v>
      </c>
      <c r="C69" s="3">
        <v>4</v>
      </c>
      <c r="D69" s="3" t="s">
        <v>113</v>
      </c>
      <c r="E69" s="3" t="s">
        <v>112</v>
      </c>
      <c r="F69" s="4">
        <v>0</v>
      </c>
      <c r="H69" t="str">
        <f>VLOOKUP(Table2[[#This Row],[PRODUCT ID]],Table1[],2,0)</f>
        <v>Product06</v>
      </c>
      <c r="I69" t="str">
        <f>VLOOKUP(Table2[[#This Row],[PRODUCT ID]],Table1[],3,0)</f>
        <v>Catagory01</v>
      </c>
      <c r="J69" t="str">
        <f>VLOOKUP(Table2[[#This Row],[PRODUCT ID]],Table1[],4,0)</f>
        <v>Kg</v>
      </c>
      <c r="K69" s="8">
        <f>VLOOKUP(Table2[[#This Row],[PRODUCT ID]],Table1[],5,0)</f>
        <v>75</v>
      </c>
      <c r="L69" s="8">
        <f>VLOOKUP(Table2[[#This Row],[PRODUCT ID]],Table1[],6,0)</f>
        <v>85.5</v>
      </c>
      <c r="M69" s="8">
        <f>(Table2[[#This Row],[BUYING PRIZE]]*Table2[[#This Row],[QUANTITY]])</f>
        <v>300</v>
      </c>
      <c r="N69" s="8">
        <f>Table2[[#This Row],[SELLING PRICE]]*Table2[[#This Row],[QUANTITY]]*(1-Table2[[#This Row],[DISCOUNT %]])</f>
        <v>342</v>
      </c>
      <c r="O69">
        <f>DAY(Table2[[#This Row],[DATE]])</f>
        <v>25</v>
      </c>
      <c r="P69" t="str">
        <f>TEXT(Table2[[#This Row],[DATE]],"mmm")</f>
        <v>Mar</v>
      </c>
      <c r="Q69">
        <f>YEAR(Table2[[#This Row],[DATE]])</f>
        <v>2021</v>
      </c>
    </row>
    <row r="70" spans="1:17" x14ac:dyDescent="0.3">
      <c r="A70" s="5">
        <v>44280</v>
      </c>
      <c r="B70" s="6" t="s">
        <v>67</v>
      </c>
      <c r="C70" s="3">
        <v>8</v>
      </c>
      <c r="D70" s="3" t="s">
        <v>113</v>
      </c>
      <c r="E70" s="3" t="s">
        <v>112</v>
      </c>
      <c r="F70" s="4">
        <v>0</v>
      </c>
      <c r="H70" t="str">
        <f>VLOOKUP(Table2[[#This Row],[PRODUCT ID]],Table1[],2,0)</f>
        <v>Product29</v>
      </c>
      <c r="I70" t="str">
        <f>VLOOKUP(Table2[[#This Row],[PRODUCT ID]],Table1[],3,0)</f>
        <v>Catagory04</v>
      </c>
      <c r="J70" t="str">
        <f>VLOOKUP(Table2[[#This Row],[PRODUCT ID]],Table1[],4,0)</f>
        <v>Kg</v>
      </c>
      <c r="K70" s="8">
        <f>VLOOKUP(Table2[[#This Row],[PRODUCT ID]],Table1[],5,0)</f>
        <v>47</v>
      </c>
      <c r="L70" s="8">
        <f>VLOOKUP(Table2[[#This Row],[PRODUCT ID]],Table1[],6,0)</f>
        <v>53.11</v>
      </c>
      <c r="M70" s="8">
        <f>(Table2[[#This Row],[BUYING PRIZE]]*Table2[[#This Row],[QUANTITY]])</f>
        <v>376</v>
      </c>
      <c r="N70" s="8">
        <f>Table2[[#This Row],[SELLING PRICE]]*Table2[[#This Row],[QUANTITY]]*(1-Table2[[#This Row],[DISCOUNT %]])</f>
        <v>424.88</v>
      </c>
      <c r="O70">
        <f>DAY(Table2[[#This Row],[DATE]])</f>
        <v>25</v>
      </c>
      <c r="P70" t="str">
        <f>TEXT(Table2[[#This Row],[DATE]],"mmm")</f>
        <v>Mar</v>
      </c>
      <c r="Q70">
        <f>YEAR(Table2[[#This Row],[DATE]])</f>
        <v>2021</v>
      </c>
    </row>
    <row r="71" spans="1:17" x14ac:dyDescent="0.3">
      <c r="A71" s="5">
        <v>44280</v>
      </c>
      <c r="B71" s="6" t="s">
        <v>85</v>
      </c>
      <c r="C71" s="3">
        <v>2</v>
      </c>
      <c r="D71" s="3" t="s">
        <v>113</v>
      </c>
      <c r="E71" s="3" t="s">
        <v>111</v>
      </c>
      <c r="F71" s="4">
        <v>0</v>
      </c>
      <c r="H71" t="str">
        <f>VLOOKUP(Table2[[#This Row],[PRODUCT ID]],Table1[],2,0)</f>
        <v>Product38</v>
      </c>
      <c r="I71" t="str">
        <f>VLOOKUP(Table2[[#This Row],[PRODUCT ID]],Table1[],3,0)</f>
        <v>Catagory04</v>
      </c>
      <c r="J71" t="str">
        <f>VLOOKUP(Table2[[#This Row],[PRODUCT ID]],Table1[],4,0)</f>
        <v>Kg</v>
      </c>
      <c r="K71" s="8">
        <f>VLOOKUP(Table2[[#This Row],[PRODUCT ID]],Table1[],5,0)</f>
        <v>72</v>
      </c>
      <c r="L71" s="8">
        <f>VLOOKUP(Table2[[#This Row],[PRODUCT ID]],Table1[],6,0)</f>
        <v>79.92</v>
      </c>
      <c r="M71" s="8">
        <f>(Table2[[#This Row],[BUYING PRIZE]]*Table2[[#This Row],[QUANTITY]])</f>
        <v>144</v>
      </c>
      <c r="N71" s="8">
        <f>Table2[[#This Row],[SELLING PRICE]]*Table2[[#This Row],[QUANTITY]]*(1-Table2[[#This Row],[DISCOUNT %]])</f>
        <v>159.84</v>
      </c>
      <c r="O71">
        <f>DAY(Table2[[#This Row],[DATE]])</f>
        <v>25</v>
      </c>
      <c r="P71" t="str">
        <f>TEXT(Table2[[#This Row],[DATE]],"mmm")</f>
        <v>Mar</v>
      </c>
      <c r="Q71">
        <f>YEAR(Table2[[#This Row],[DATE]])</f>
        <v>2021</v>
      </c>
    </row>
    <row r="72" spans="1:17" x14ac:dyDescent="0.3">
      <c r="A72" s="5">
        <v>44281</v>
      </c>
      <c r="B72" s="6" t="s">
        <v>6</v>
      </c>
      <c r="C72" s="3">
        <v>4</v>
      </c>
      <c r="D72" s="3" t="s">
        <v>113</v>
      </c>
      <c r="E72" s="3" t="s">
        <v>112</v>
      </c>
      <c r="F72" s="4">
        <v>0</v>
      </c>
      <c r="H72" t="str">
        <f>VLOOKUP(Table2[[#This Row],[PRODUCT ID]],Table1[],2,0)</f>
        <v>Product01</v>
      </c>
      <c r="I72" t="str">
        <f>VLOOKUP(Table2[[#This Row],[PRODUCT ID]],Table1[],3,0)</f>
        <v>Catagory01</v>
      </c>
      <c r="J72" t="str">
        <f>VLOOKUP(Table2[[#This Row],[PRODUCT ID]],Table1[],4,0)</f>
        <v>Kg</v>
      </c>
      <c r="K72" s="8">
        <f>VLOOKUP(Table2[[#This Row],[PRODUCT ID]],Table1[],5,0)</f>
        <v>98</v>
      </c>
      <c r="L72" s="8">
        <f>VLOOKUP(Table2[[#This Row],[PRODUCT ID]],Table1[],6,0)</f>
        <v>103.88</v>
      </c>
      <c r="M72" s="8">
        <f>(Table2[[#This Row],[BUYING PRIZE]]*Table2[[#This Row],[QUANTITY]])</f>
        <v>392</v>
      </c>
      <c r="N72" s="8">
        <f>Table2[[#This Row],[SELLING PRICE]]*Table2[[#This Row],[QUANTITY]]*(1-Table2[[#This Row],[DISCOUNT %]])</f>
        <v>415.52</v>
      </c>
      <c r="O72">
        <f>DAY(Table2[[#This Row],[DATE]])</f>
        <v>26</v>
      </c>
      <c r="P72" t="str">
        <f>TEXT(Table2[[#This Row],[DATE]],"mmm")</f>
        <v>Mar</v>
      </c>
      <c r="Q72">
        <f>YEAR(Table2[[#This Row],[DATE]])</f>
        <v>2021</v>
      </c>
    </row>
    <row r="73" spans="1:17" x14ac:dyDescent="0.3">
      <c r="A73" s="5">
        <v>44281</v>
      </c>
      <c r="B73" s="6" t="s">
        <v>93</v>
      </c>
      <c r="C73" s="3">
        <v>1</v>
      </c>
      <c r="D73" s="3" t="s">
        <v>113</v>
      </c>
      <c r="E73" s="3" t="s">
        <v>112</v>
      </c>
      <c r="F73" s="4">
        <v>0</v>
      </c>
      <c r="H73" t="str">
        <f>VLOOKUP(Table2[[#This Row],[PRODUCT ID]],Table1[],2,0)</f>
        <v>Product42</v>
      </c>
      <c r="I73" t="str">
        <f>VLOOKUP(Table2[[#This Row],[PRODUCT ID]],Table1[],3,0)</f>
        <v>Catagory04</v>
      </c>
      <c r="J73" t="str">
        <f>VLOOKUP(Table2[[#This Row],[PRODUCT ID]],Table1[],4,0)</f>
        <v>Kg</v>
      </c>
      <c r="K73" s="8">
        <f>VLOOKUP(Table2[[#This Row],[PRODUCT ID]],Table1[],5,0)</f>
        <v>120</v>
      </c>
      <c r="L73" s="8">
        <f>VLOOKUP(Table2[[#This Row],[PRODUCT ID]],Table1[],6,0)</f>
        <v>162</v>
      </c>
      <c r="M73" s="8">
        <f>(Table2[[#This Row],[BUYING PRIZE]]*Table2[[#This Row],[QUANTITY]])</f>
        <v>120</v>
      </c>
      <c r="N73" s="8">
        <f>Table2[[#This Row],[SELLING PRICE]]*Table2[[#This Row],[QUANTITY]]*(1-Table2[[#This Row],[DISCOUNT %]])</f>
        <v>162</v>
      </c>
      <c r="O73">
        <f>DAY(Table2[[#This Row],[DATE]])</f>
        <v>26</v>
      </c>
      <c r="P73" t="str">
        <f>TEXT(Table2[[#This Row],[DATE]],"mmm")</f>
        <v>Mar</v>
      </c>
      <c r="Q73">
        <f>YEAR(Table2[[#This Row],[DATE]])</f>
        <v>2021</v>
      </c>
    </row>
    <row r="74" spans="1:17" x14ac:dyDescent="0.3">
      <c r="A74" s="5">
        <v>44281</v>
      </c>
      <c r="B74" s="6" t="s">
        <v>26</v>
      </c>
      <c r="C74" s="3">
        <v>9</v>
      </c>
      <c r="D74" s="3" t="s">
        <v>113</v>
      </c>
      <c r="E74" s="3" t="s">
        <v>111</v>
      </c>
      <c r="F74" s="4">
        <v>0</v>
      </c>
      <c r="H74" t="str">
        <f>VLOOKUP(Table2[[#This Row],[PRODUCT ID]],Table1[],2,0)</f>
        <v>Product10</v>
      </c>
      <c r="I74" t="str">
        <f>VLOOKUP(Table2[[#This Row],[PRODUCT ID]],Table1[],3,0)</f>
        <v>Catagory02</v>
      </c>
      <c r="J74" t="str">
        <f>VLOOKUP(Table2[[#This Row],[PRODUCT ID]],Table1[],4,0)</f>
        <v>Kg</v>
      </c>
      <c r="K74" s="8">
        <f>VLOOKUP(Table2[[#This Row],[PRODUCT ID]],Table1[],5,0)</f>
        <v>148</v>
      </c>
      <c r="L74" s="8">
        <f>VLOOKUP(Table2[[#This Row],[PRODUCT ID]],Table1[],6,0)</f>
        <v>164.28</v>
      </c>
      <c r="M74" s="8">
        <f>(Table2[[#This Row],[BUYING PRIZE]]*Table2[[#This Row],[QUANTITY]])</f>
        <v>1332</v>
      </c>
      <c r="N74" s="8">
        <f>Table2[[#This Row],[SELLING PRICE]]*Table2[[#This Row],[QUANTITY]]*(1-Table2[[#This Row],[DISCOUNT %]])</f>
        <v>1478.52</v>
      </c>
      <c r="O74">
        <f>DAY(Table2[[#This Row],[DATE]])</f>
        <v>26</v>
      </c>
      <c r="P74" t="str">
        <f>TEXT(Table2[[#This Row],[DATE]],"mmm")</f>
        <v>Mar</v>
      </c>
      <c r="Q74">
        <f>YEAR(Table2[[#This Row],[DATE]])</f>
        <v>2021</v>
      </c>
    </row>
    <row r="75" spans="1:17" x14ac:dyDescent="0.3">
      <c r="A75" s="5">
        <v>44282</v>
      </c>
      <c r="B75" s="6" t="s">
        <v>69</v>
      </c>
      <c r="C75" s="3">
        <v>3</v>
      </c>
      <c r="D75" s="3" t="s">
        <v>113</v>
      </c>
      <c r="E75" s="3" t="s">
        <v>111</v>
      </c>
      <c r="F75" s="4">
        <v>0</v>
      </c>
      <c r="H75" t="str">
        <f>VLOOKUP(Table2[[#This Row],[PRODUCT ID]],Table1[],2,0)</f>
        <v>Product30</v>
      </c>
      <c r="I75" t="str">
        <f>VLOOKUP(Table2[[#This Row],[PRODUCT ID]],Table1[],3,0)</f>
        <v>Catagory04</v>
      </c>
      <c r="J75" t="str">
        <f>VLOOKUP(Table2[[#This Row],[PRODUCT ID]],Table1[],4,0)</f>
        <v>Kg</v>
      </c>
      <c r="K75" s="8">
        <f>VLOOKUP(Table2[[#This Row],[PRODUCT ID]],Table1[],5,0)</f>
        <v>148</v>
      </c>
      <c r="L75" s="8">
        <f>VLOOKUP(Table2[[#This Row],[PRODUCT ID]],Table1[],6,0)</f>
        <v>201.28</v>
      </c>
      <c r="M75" s="8">
        <f>(Table2[[#This Row],[BUYING PRIZE]]*Table2[[#This Row],[QUANTITY]])</f>
        <v>444</v>
      </c>
      <c r="N75" s="8">
        <f>Table2[[#This Row],[SELLING PRICE]]*Table2[[#This Row],[QUANTITY]]*(1-Table2[[#This Row],[DISCOUNT %]])</f>
        <v>603.84</v>
      </c>
      <c r="O75">
        <f>DAY(Table2[[#This Row],[DATE]])</f>
        <v>27</v>
      </c>
      <c r="P75" t="str">
        <f>TEXT(Table2[[#This Row],[DATE]],"mmm")</f>
        <v>Mar</v>
      </c>
      <c r="Q75">
        <f>YEAR(Table2[[#This Row],[DATE]])</f>
        <v>2021</v>
      </c>
    </row>
    <row r="76" spans="1:17" x14ac:dyDescent="0.3">
      <c r="A76" s="5">
        <v>44283</v>
      </c>
      <c r="B76" s="6" t="s">
        <v>20</v>
      </c>
      <c r="C76" s="3">
        <v>8</v>
      </c>
      <c r="D76" s="3" t="s">
        <v>111</v>
      </c>
      <c r="E76" s="3" t="s">
        <v>112</v>
      </c>
      <c r="F76" s="4">
        <v>0</v>
      </c>
      <c r="H76" t="str">
        <f>VLOOKUP(Table2[[#This Row],[PRODUCT ID]],Table1[],2,0)</f>
        <v>Product07</v>
      </c>
      <c r="I76" t="str">
        <f>VLOOKUP(Table2[[#This Row],[PRODUCT ID]],Table1[],3,0)</f>
        <v>Catagory01</v>
      </c>
      <c r="J76" t="str">
        <f>VLOOKUP(Table2[[#This Row],[PRODUCT ID]],Table1[],4,0)</f>
        <v>Kg</v>
      </c>
      <c r="K76" s="8">
        <f>VLOOKUP(Table2[[#This Row],[PRODUCT ID]],Table1[],5,0)</f>
        <v>43</v>
      </c>
      <c r="L76" s="8">
        <f>VLOOKUP(Table2[[#This Row],[PRODUCT ID]],Table1[],6,0)</f>
        <v>47.730000000000004</v>
      </c>
      <c r="M76" s="8">
        <f>(Table2[[#This Row],[BUYING PRIZE]]*Table2[[#This Row],[QUANTITY]])</f>
        <v>344</v>
      </c>
      <c r="N76" s="8">
        <f>Table2[[#This Row],[SELLING PRICE]]*Table2[[#This Row],[QUANTITY]]*(1-Table2[[#This Row],[DISCOUNT %]])</f>
        <v>381.84000000000003</v>
      </c>
      <c r="O76">
        <f>DAY(Table2[[#This Row],[DATE]])</f>
        <v>28</v>
      </c>
      <c r="P76" t="str">
        <f>TEXT(Table2[[#This Row],[DATE]],"mmm")</f>
        <v>Mar</v>
      </c>
      <c r="Q76">
        <f>YEAR(Table2[[#This Row],[DATE]])</f>
        <v>2021</v>
      </c>
    </row>
    <row r="77" spans="1:17" x14ac:dyDescent="0.3">
      <c r="A77" s="5">
        <v>44285</v>
      </c>
      <c r="B77" s="6" t="s">
        <v>85</v>
      </c>
      <c r="C77" s="3">
        <v>1</v>
      </c>
      <c r="D77" s="3" t="s">
        <v>111</v>
      </c>
      <c r="E77" s="3" t="s">
        <v>112</v>
      </c>
      <c r="F77" s="4">
        <v>0</v>
      </c>
      <c r="H77" t="str">
        <f>VLOOKUP(Table2[[#This Row],[PRODUCT ID]],Table1[],2,0)</f>
        <v>Product38</v>
      </c>
      <c r="I77" t="str">
        <f>VLOOKUP(Table2[[#This Row],[PRODUCT ID]],Table1[],3,0)</f>
        <v>Catagory04</v>
      </c>
      <c r="J77" t="str">
        <f>VLOOKUP(Table2[[#This Row],[PRODUCT ID]],Table1[],4,0)</f>
        <v>Kg</v>
      </c>
      <c r="K77" s="8">
        <f>VLOOKUP(Table2[[#This Row],[PRODUCT ID]],Table1[],5,0)</f>
        <v>72</v>
      </c>
      <c r="L77" s="8">
        <f>VLOOKUP(Table2[[#This Row],[PRODUCT ID]],Table1[],6,0)</f>
        <v>79.92</v>
      </c>
      <c r="M77" s="8">
        <f>(Table2[[#This Row],[BUYING PRIZE]]*Table2[[#This Row],[QUANTITY]])</f>
        <v>72</v>
      </c>
      <c r="N77" s="8">
        <f>Table2[[#This Row],[SELLING PRICE]]*Table2[[#This Row],[QUANTITY]]*(1-Table2[[#This Row],[DISCOUNT %]])</f>
        <v>79.92</v>
      </c>
      <c r="O77">
        <f>DAY(Table2[[#This Row],[DATE]])</f>
        <v>30</v>
      </c>
      <c r="P77" t="str">
        <f>TEXT(Table2[[#This Row],[DATE]],"mmm")</f>
        <v>Mar</v>
      </c>
      <c r="Q77">
        <f>YEAR(Table2[[#This Row],[DATE]])</f>
        <v>2021</v>
      </c>
    </row>
    <row r="78" spans="1:17" x14ac:dyDescent="0.3">
      <c r="A78" s="5">
        <v>44286</v>
      </c>
      <c r="B78" s="6" t="s">
        <v>93</v>
      </c>
      <c r="C78" s="3">
        <v>3</v>
      </c>
      <c r="D78" s="3" t="s">
        <v>113</v>
      </c>
      <c r="E78" s="3" t="s">
        <v>112</v>
      </c>
      <c r="F78" s="4">
        <v>0</v>
      </c>
      <c r="H78" t="str">
        <f>VLOOKUP(Table2[[#This Row],[PRODUCT ID]],Table1[],2,0)</f>
        <v>Product42</v>
      </c>
      <c r="I78" t="str">
        <f>VLOOKUP(Table2[[#This Row],[PRODUCT ID]],Table1[],3,0)</f>
        <v>Catagory04</v>
      </c>
      <c r="J78" t="str">
        <f>VLOOKUP(Table2[[#This Row],[PRODUCT ID]],Table1[],4,0)</f>
        <v>Kg</v>
      </c>
      <c r="K78" s="8">
        <f>VLOOKUP(Table2[[#This Row],[PRODUCT ID]],Table1[],5,0)</f>
        <v>120</v>
      </c>
      <c r="L78" s="8">
        <f>VLOOKUP(Table2[[#This Row],[PRODUCT ID]],Table1[],6,0)</f>
        <v>162</v>
      </c>
      <c r="M78" s="8">
        <f>(Table2[[#This Row],[BUYING PRIZE]]*Table2[[#This Row],[QUANTITY]])</f>
        <v>360</v>
      </c>
      <c r="N78" s="8">
        <f>Table2[[#This Row],[SELLING PRICE]]*Table2[[#This Row],[QUANTITY]]*(1-Table2[[#This Row],[DISCOUNT %]])</f>
        <v>486</v>
      </c>
      <c r="O78">
        <f>DAY(Table2[[#This Row],[DATE]])</f>
        <v>31</v>
      </c>
      <c r="P78" t="str">
        <f>TEXT(Table2[[#This Row],[DATE]],"mmm")</f>
        <v>Mar</v>
      </c>
      <c r="Q78">
        <f>YEAR(Table2[[#This Row],[DATE]])</f>
        <v>2021</v>
      </c>
    </row>
    <row r="79" spans="1:17" x14ac:dyDescent="0.3">
      <c r="A79" s="5">
        <v>44290</v>
      </c>
      <c r="B79" s="6" t="s">
        <v>89</v>
      </c>
      <c r="C79" s="3">
        <v>4</v>
      </c>
      <c r="D79" s="3" t="s">
        <v>113</v>
      </c>
      <c r="E79" s="3" t="s">
        <v>112</v>
      </c>
      <c r="F79" s="4">
        <v>0</v>
      </c>
      <c r="H79" t="str">
        <f>VLOOKUP(Table2[[#This Row],[PRODUCT ID]],Table1[],2,0)</f>
        <v>Product40</v>
      </c>
      <c r="I79" t="str">
        <f>VLOOKUP(Table2[[#This Row],[PRODUCT ID]],Table1[],3,0)</f>
        <v>Catagory04</v>
      </c>
      <c r="J79" t="str">
        <f>VLOOKUP(Table2[[#This Row],[PRODUCT ID]],Table1[],4,0)</f>
        <v>Kg</v>
      </c>
      <c r="K79" s="8">
        <f>VLOOKUP(Table2[[#This Row],[PRODUCT ID]],Table1[],5,0)</f>
        <v>90</v>
      </c>
      <c r="L79" s="8">
        <f>VLOOKUP(Table2[[#This Row],[PRODUCT ID]],Table1[],6,0)</f>
        <v>115.2</v>
      </c>
      <c r="M79" s="8">
        <f>(Table2[[#This Row],[BUYING PRIZE]]*Table2[[#This Row],[QUANTITY]])</f>
        <v>360</v>
      </c>
      <c r="N79" s="8">
        <f>Table2[[#This Row],[SELLING PRICE]]*Table2[[#This Row],[QUANTITY]]*(1-Table2[[#This Row],[DISCOUNT %]])</f>
        <v>460.8</v>
      </c>
      <c r="O79">
        <f>DAY(Table2[[#This Row],[DATE]])</f>
        <v>4</v>
      </c>
      <c r="P79" t="str">
        <f>TEXT(Table2[[#This Row],[DATE]],"mmm")</f>
        <v>Apr</v>
      </c>
      <c r="Q79">
        <f>YEAR(Table2[[#This Row],[DATE]])</f>
        <v>2021</v>
      </c>
    </row>
    <row r="80" spans="1:17" x14ac:dyDescent="0.3">
      <c r="A80" s="5">
        <v>44290</v>
      </c>
      <c r="B80" s="6" t="s">
        <v>24</v>
      </c>
      <c r="C80" s="3">
        <v>9</v>
      </c>
      <c r="D80" s="3" t="s">
        <v>111</v>
      </c>
      <c r="E80" s="3" t="s">
        <v>112</v>
      </c>
      <c r="F80" s="4">
        <v>0</v>
      </c>
      <c r="H80" t="str">
        <f>VLOOKUP(Table2[[#This Row],[PRODUCT ID]],Table1[],2,0)</f>
        <v>Product09</v>
      </c>
      <c r="I80" t="str">
        <f>VLOOKUP(Table2[[#This Row],[PRODUCT ID]],Table1[],3,0)</f>
        <v>Catagory01</v>
      </c>
      <c r="J80" t="str">
        <f>VLOOKUP(Table2[[#This Row],[PRODUCT ID]],Table1[],4,0)</f>
        <v>Kg</v>
      </c>
      <c r="K80" s="8">
        <f>VLOOKUP(Table2[[#This Row],[PRODUCT ID]],Table1[],5,0)</f>
        <v>6</v>
      </c>
      <c r="L80" s="8">
        <f>VLOOKUP(Table2[[#This Row],[PRODUCT ID]],Table1[],6,0)</f>
        <v>7.8599999999999994</v>
      </c>
      <c r="M80" s="8">
        <f>(Table2[[#This Row],[BUYING PRIZE]]*Table2[[#This Row],[QUANTITY]])</f>
        <v>54</v>
      </c>
      <c r="N80" s="8">
        <f>Table2[[#This Row],[SELLING PRICE]]*Table2[[#This Row],[QUANTITY]]*(1-Table2[[#This Row],[DISCOUNT %]])</f>
        <v>70.739999999999995</v>
      </c>
      <c r="O80">
        <f>DAY(Table2[[#This Row],[DATE]])</f>
        <v>4</v>
      </c>
      <c r="P80" t="str">
        <f>TEXT(Table2[[#This Row],[DATE]],"mmm")</f>
        <v>Apr</v>
      </c>
      <c r="Q80">
        <f>YEAR(Table2[[#This Row],[DATE]])</f>
        <v>2021</v>
      </c>
    </row>
    <row r="81" spans="1:17" x14ac:dyDescent="0.3">
      <c r="A81" s="5">
        <v>44291</v>
      </c>
      <c r="B81" s="6" t="s">
        <v>71</v>
      </c>
      <c r="C81" s="3">
        <v>15</v>
      </c>
      <c r="D81" s="3" t="s">
        <v>111</v>
      </c>
      <c r="E81" s="3" t="s">
        <v>111</v>
      </c>
      <c r="F81" s="4">
        <v>0</v>
      </c>
      <c r="H81" t="str">
        <f>VLOOKUP(Table2[[#This Row],[PRODUCT ID]],Table1[],2,0)</f>
        <v>Product31</v>
      </c>
      <c r="I81" t="str">
        <f>VLOOKUP(Table2[[#This Row],[PRODUCT ID]],Table1[],3,0)</f>
        <v>Catagory04</v>
      </c>
      <c r="J81" t="str">
        <f>VLOOKUP(Table2[[#This Row],[PRODUCT ID]],Table1[],4,0)</f>
        <v>Kg</v>
      </c>
      <c r="K81" s="8">
        <f>VLOOKUP(Table2[[#This Row],[PRODUCT ID]],Table1[],5,0)</f>
        <v>93</v>
      </c>
      <c r="L81" s="8">
        <f>VLOOKUP(Table2[[#This Row],[PRODUCT ID]],Table1[],6,0)</f>
        <v>104.16</v>
      </c>
      <c r="M81" s="8">
        <f>(Table2[[#This Row],[BUYING PRIZE]]*Table2[[#This Row],[QUANTITY]])</f>
        <v>1395</v>
      </c>
      <c r="N81" s="8">
        <f>Table2[[#This Row],[SELLING PRICE]]*Table2[[#This Row],[QUANTITY]]*(1-Table2[[#This Row],[DISCOUNT %]])</f>
        <v>1562.3999999999999</v>
      </c>
      <c r="O81">
        <f>DAY(Table2[[#This Row],[DATE]])</f>
        <v>5</v>
      </c>
      <c r="P81" t="str">
        <f>TEXT(Table2[[#This Row],[DATE]],"mmm")</f>
        <v>Apr</v>
      </c>
      <c r="Q81">
        <f>YEAR(Table2[[#This Row],[DATE]])</f>
        <v>2021</v>
      </c>
    </row>
    <row r="82" spans="1:17" x14ac:dyDescent="0.3">
      <c r="A82" s="5">
        <v>44295</v>
      </c>
      <c r="B82" s="6" t="s">
        <v>16</v>
      </c>
      <c r="C82" s="3">
        <v>3</v>
      </c>
      <c r="D82" s="3" t="s">
        <v>111</v>
      </c>
      <c r="E82" s="3" t="s">
        <v>111</v>
      </c>
      <c r="F82" s="4">
        <v>0</v>
      </c>
      <c r="H82" t="str">
        <f>VLOOKUP(Table2[[#This Row],[PRODUCT ID]],Table1[],2,0)</f>
        <v>Product05</v>
      </c>
      <c r="I82" t="str">
        <f>VLOOKUP(Table2[[#This Row],[PRODUCT ID]],Table1[],3,0)</f>
        <v>Catagory01</v>
      </c>
      <c r="J82" t="str">
        <f>VLOOKUP(Table2[[#This Row],[PRODUCT ID]],Table1[],4,0)</f>
        <v>Kg</v>
      </c>
      <c r="K82" s="8">
        <f>VLOOKUP(Table2[[#This Row],[PRODUCT ID]],Table1[],5,0)</f>
        <v>133</v>
      </c>
      <c r="L82" s="8">
        <f>VLOOKUP(Table2[[#This Row],[PRODUCT ID]],Table1[],6,0)</f>
        <v>155.61000000000001</v>
      </c>
      <c r="M82" s="8">
        <f>(Table2[[#This Row],[BUYING PRIZE]]*Table2[[#This Row],[QUANTITY]])</f>
        <v>399</v>
      </c>
      <c r="N82" s="8">
        <f>Table2[[#This Row],[SELLING PRICE]]*Table2[[#This Row],[QUANTITY]]*(1-Table2[[#This Row],[DISCOUNT %]])</f>
        <v>466.83000000000004</v>
      </c>
      <c r="O82">
        <f>DAY(Table2[[#This Row],[DATE]])</f>
        <v>9</v>
      </c>
      <c r="P82" t="str">
        <f>TEXT(Table2[[#This Row],[DATE]],"mmm")</f>
        <v>Apr</v>
      </c>
      <c r="Q82">
        <f>YEAR(Table2[[#This Row],[DATE]])</f>
        <v>2021</v>
      </c>
    </row>
    <row r="83" spans="1:17" x14ac:dyDescent="0.3">
      <c r="A83" s="5">
        <v>44296</v>
      </c>
      <c r="B83" s="6" t="s">
        <v>52</v>
      </c>
      <c r="C83" s="3">
        <v>14</v>
      </c>
      <c r="D83" s="3" t="s">
        <v>113</v>
      </c>
      <c r="E83" s="3" t="s">
        <v>111</v>
      </c>
      <c r="F83" s="4">
        <v>0</v>
      </c>
      <c r="H83" t="str">
        <f>VLOOKUP(Table2[[#This Row],[PRODUCT ID]],Table1[],2,0)</f>
        <v>Product22</v>
      </c>
      <c r="I83" t="str">
        <f>VLOOKUP(Table2[[#This Row],[PRODUCT ID]],Table1[],3,0)</f>
        <v>Catagory03</v>
      </c>
      <c r="J83" t="str">
        <f>VLOOKUP(Table2[[#This Row],[PRODUCT ID]],Table1[],4,0)</f>
        <v>Kg</v>
      </c>
      <c r="K83" s="8">
        <f>VLOOKUP(Table2[[#This Row],[PRODUCT ID]],Table1[],5,0)</f>
        <v>121</v>
      </c>
      <c r="L83" s="8">
        <f>VLOOKUP(Table2[[#This Row],[PRODUCT ID]],Table1[],6,0)</f>
        <v>141.57</v>
      </c>
      <c r="M83" s="8">
        <f>(Table2[[#This Row],[BUYING PRIZE]]*Table2[[#This Row],[QUANTITY]])</f>
        <v>1694</v>
      </c>
      <c r="N83" s="8">
        <f>Table2[[#This Row],[SELLING PRICE]]*Table2[[#This Row],[QUANTITY]]*(1-Table2[[#This Row],[DISCOUNT %]])</f>
        <v>1981.98</v>
      </c>
      <c r="O83">
        <f>DAY(Table2[[#This Row],[DATE]])</f>
        <v>10</v>
      </c>
      <c r="P83" t="str">
        <f>TEXT(Table2[[#This Row],[DATE]],"mmm")</f>
        <v>Apr</v>
      </c>
      <c r="Q83">
        <f>YEAR(Table2[[#This Row],[DATE]])</f>
        <v>2021</v>
      </c>
    </row>
    <row r="84" spans="1:17" x14ac:dyDescent="0.3">
      <c r="A84" s="5">
        <v>44298</v>
      </c>
      <c r="B84" s="6" t="s">
        <v>83</v>
      </c>
      <c r="C84" s="3">
        <v>3</v>
      </c>
      <c r="D84" s="3" t="s">
        <v>113</v>
      </c>
      <c r="E84" s="3" t="s">
        <v>112</v>
      </c>
      <c r="F84" s="4">
        <v>0</v>
      </c>
      <c r="H84" t="str">
        <f>VLOOKUP(Table2[[#This Row],[PRODUCT ID]],Table1[],2,0)</f>
        <v>Product37</v>
      </c>
      <c r="I84" t="str">
        <f>VLOOKUP(Table2[[#This Row],[PRODUCT ID]],Table1[],3,0)</f>
        <v>Catagory04</v>
      </c>
      <c r="J84" t="str">
        <f>VLOOKUP(Table2[[#This Row],[PRODUCT ID]],Table1[],4,0)</f>
        <v>Kg</v>
      </c>
      <c r="K84" s="8">
        <f>VLOOKUP(Table2[[#This Row],[PRODUCT ID]],Table1[],5,0)</f>
        <v>67</v>
      </c>
      <c r="L84" s="8">
        <f>VLOOKUP(Table2[[#This Row],[PRODUCT ID]],Table1[],6,0)</f>
        <v>85.76</v>
      </c>
      <c r="M84" s="8">
        <f>(Table2[[#This Row],[BUYING PRIZE]]*Table2[[#This Row],[QUANTITY]])</f>
        <v>201</v>
      </c>
      <c r="N84" s="8">
        <f>Table2[[#This Row],[SELLING PRICE]]*Table2[[#This Row],[QUANTITY]]*(1-Table2[[#This Row],[DISCOUNT %]])</f>
        <v>257.28000000000003</v>
      </c>
      <c r="O84">
        <f>DAY(Table2[[#This Row],[DATE]])</f>
        <v>12</v>
      </c>
      <c r="P84" t="str">
        <f>TEXT(Table2[[#This Row],[DATE]],"mmm")</f>
        <v>Apr</v>
      </c>
      <c r="Q84">
        <f>YEAR(Table2[[#This Row],[DATE]])</f>
        <v>2021</v>
      </c>
    </row>
    <row r="85" spans="1:17" x14ac:dyDescent="0.3">
      <c r="A85" s="5">
        <v>44298</v>
      </c>
      <c r="B85" s="6" t="s">
        <v>67</v>
      </c>
      <c r="C85" s="3">
        <v>4</v>
      </c>
      <c r="D85" s="3" t="s">
        <v>113</v>
      </c>
      <c r="E85" s="3" t="s">
        <v>111</v>
      </c>
      <c r="F85" s="4">
        <v>0</v>
      </c>
      <c r="H85" t="str">
        <f>VLOOKUP(Table2[[#This Row],[PRODUCT ID]],Table1[],2,0)</f>
        <v>Product29</v>
      </c>
      <c r="I85" t="str">
        <f>VLOOKUP(Table2[[#This Row],[PRODUCT ID]],Table1[],3,0)</f>
        <v>Catagory04</v>
      </c>
      <c r="J85" t="str">
        <f>VLOOKUP(Table2[[#This Row],[PRODUCT ID]],Table1[],4,0)</f>
        <v>Kg</v>
      </c>
      <c r="K85" s="8">
        <f>VLOOKUP(Table2[[#This Row],[PRODUCT ID]],Table1[],5,0)</f>
        <v>47</v>
      </c>
      <c r="L85" s="8">
        <f>VLOOKUP(Table2[[#This Row],[PRODUCT ID]],Table1[],6,0)</f>
        <v>53.11</v>
      </c>
      <c r="M85" s="8">
        <f>(Table2[[#This Row],[BUYING PRIZE]]*Table2[[#This Row],[QUANTITY]])</f>
        <v>188</v>
      </c>
      <c r="N85" s="8">
        <f>Table2[[#This Row],[SELLING PRICE]]*Table2[[#This Row],[QUANTITY]]*(1-Table2[[#This Row],[DISCOUNT %]])</f>
        <v>212.44</v>
      </c>
      <c r="O85">
        <f>DAY(Table2[[#This Row],[DATE]])</f>
        <v>12</v>
      </c>
      <c r="P85" t="str">
        <f>TEXT(Table2[[#This Row],[DATE]],"mmm")</f>
        <v>Apr</v>
      </c>
      <c r="Q85">
        <f>YEAR(Table2[[#This Row],[DATE]])</f>
        <v>2021</v>
      </c>
    </row>
    <row r="86" spans="1:17" x14ac:dyDescent="0.3">
      <c r="A86" s="5">
        <v>44298</v>
      </c>
      <c r="B86" s="6" t="s">
        <v>63</v>
      </c>
      <c r="C86" s="3">
        <v>9</v>
      </c>
      <c r="D86" s="3" t="s">
        <v>113</v>
      </c>
      <c r="E86" s="3" t="s">
        <v>111</v>
      </c>
      <c r="F86" s="4">
        <v>0</v>
      </c>
      <c r="H86" t="str">
        <f>VLOOKUP(Table2[[#This Row],[PRODUCT ID]],Table1[],2,0)</f>
        <v>Product27</v>
      </c>
      <c r="I86" t="str">
        <f>VLOOKUP(Table2[[#This Row],[PRODUCT ID]],Table1[],3,0)</f>
        <v>Catagory04</v>
      </c>
      <c r="J86" t="str">
        <f>VLOOKUP(Table2[[#This Row],[PRODUCT ID]],Table1[],4,0)</f>
        <v>Kg</v>
      </c>
      <c r="K86" s="8">
        <f>VLOOKUP(Table2[[#This Row],[PRODUCT ID]],Table1[],5,0)</f>
        <v>48</v>
      </c>
      <c r="L86" s="8">
        <f>VLOOKUP(Table2[[#This Row],[PRODUCT ID]],Table1[],6,0)</f>
        <v>57.120000000000005</v>
      </c>
      <c r="M86" s="8">
        <f>(Table2[[#This Row],[BUYING PRIZE]]*Table2[[#This Row],[QUANTITY]])</f>
        <v>432</v>
      </c>
      <c r="N86" s="8">
        <f>Table2[[#This Row],[SELLING PRICE]]*Table2[[#This Row],[QUANTITY]]*(1-Table2[[#This Row],[DISCOUNT %]])</f>
        <v>514.08000000000004</v>
      </c>
      <c r="O86">
        <f>DAY(Table2[[#This Row],[DATE]])</f>
        <v>12</v>
      </c>
      <c r="P86" t="str">
        <f>TEXT(Table2[[#This Row],[DATE]],"mmm")</f>
        <v>Apr</v>
      </c>
      <c r="Q86">
        <f>YEAR(Table2[[#This Row],[DATE]])</f>
        <v>2021</v>
      </c>
    </row>
    <row r="87" spans="1:17" x14ac:dyDescent="0.3">
      <c r="A87" s="5">
        <v>44298</v>
      </c>
      <c r="B87" s="6" t="s">
        <v>75</v>
      </c>
      <c r="C87" s="3">
        <v>13</v>
      </c>
      <c r="D87" s="3" t="s">
        <v>113</v>
      </c>
      <c r="E87" s="3" t="s">
        <v>112</v>
      </c>
      <c r="F87" s="4">
        <v>0</v>
      </c>
      <c r="H87" t="str">
        <f>VLOOKUP(Table2[[#This Row],[PRODUCT ID]],Table1[],2,0)</f>
        <v>Product33</v>
      </c>
      <c r="I87" t="str">
        <f>VLOOKUP(Table2[[#This Row],[PRODUCT ID]],Table1[],3,0)</f>
        <v>Catagory04</v>
      </c>
      <c r="J87" t="str">
        <f>VLOOKUP(Table2[[#This Row],[PRODUCT ID]],Table1[],4,0)</f>
        <v>Kg</v>
      </c>
      <c r="K87" s="8">
        <f>VLOOKUP(Table2[[#This Row],[PRODUCT ID]],Table1[],5,0)</f>
        <v>95</v>
      </c>
      <c r="L87" s="8">
        <f>VLOOKUP(Table2[[#This Row],[PRODUCT ID]],Table1[],6,0)</f>
        <v>119.7</v>
      </c>
      <c r="M87" s="8">
        <f>(Table2[[#This Row],[BUYING PRIZE]]*Table2[[#This Row],[QUANTITY]])</f>
        <v>1235</v>
      </c>
      <c r="N87" s="8">
        <f>Table2[[#This Row],[SELLING PRICE]]*Table2[[#This Row],[QUANTITY]]*(1-Table2[[#This Row],[DISCOUNT %]])</f>
        <v>1556.1000000000001</v>
      </c>
      <c r="O87">
        <f>DAY(Table2[[#This Row],[DATE]])</f>
        <v>12</v>
      </c>
      <c r="P87" t="str">
        <f>TEXT(Table2[[#This Row],[DATE]],"mmm")</f>
        <v>Apr</v>
      </c>
      <c r="Q87">
        <f>YEAR(Table2[[#This Row],[DATE]])</f>
        <v>2021</v>
      </c>
    </row>
    <row r="88" spans="1:17" x14ac:dyDescent="0.3">
      <c r="A88" s="5">
        <v>44301</v>
      </c>
      <c r="B88" s="6" t="s">
        <v>41</v>
      </c>
      <c r="C88" s="3">
        <v>3</v>
      </c>
      <c r="D88" s="3" t="s">
        <v>113</v>
      </c>
      <c r="E88" s="3" t="s">
        <v>111</v>
      </c>
      <c r="F88" s="4">
        <v>0</v>
      </c>
      <c r="H88" t="str">
        <f>VLOOKUP(Table2[[#This Row],[PRODUCT ID]],Table1[],2,0)</f>
        <v>Product17</v>
      </c>
      <c r="I88" t="str">
        <f>VLOOKUP(Table2[[#This Row],[PRODUCT ID]],Table1[],3,0)</f>
        <v>Catagory02</v>
      </c>
      <c r="J88" t="str">
        <f>VLOOKUP(Table2[[#This Row],[PRODUCT ID]],Table1[],4,0)</f>
        <v>Kg</v>
      </c>
      <c r="K88" s="8">
        <f>VLOOKUP(Table2[[#This Row],[PRODUCT ID]],Table1[],5,0)</f>
        <v>134</v>
      </c>
      <c r="L88" s="8">
        <f>VLOOKUP(Table2[[#This Row],[PRODUCT ID]],Table1[],6,0)</f>
        <v>156.78</v>
      </c>
      <c r="M88" s="8">
        <f>(Table2[[#This Row],[BUYING PRIZE]]*Table2[[#This Row],[QUANTITY]])</f>
        <v>402</v>
      </c>
      <c r="N88" s="8">
        <f>Table2[[#This Row],[SELLING PRICE]]*Table2[[#This Row],[QUANTITY]]*(1-Table2[[#This Row],[DISCOUNT %]])</f>
        <v>470.34000000000003</v>
      </c>
      <c r="O88">
        <f>DAY(Table2[[#This Row],[DATE]])</f>
        <v>15</v>
      </c>
      <c r="P88" t="str">
        <f>TEXT(Table2[[#This Row],[DATE]],"mmm")</f>
        <v>Apr</v>
      </c>
      <c r="Q88">
        <f>YEAR(Table2[[#This Row],[DATE]])</f>
        <v>2021</v>
      </c>
    </row>
    <row r="89" spans="1:17" x14ac:dyDescent="0.3">
      <c r="A89" s="5">
        <v>44302</v>
      </c>
      <c r="B89" s="6" t="s">
        <v>43</v>
      </c>
      <c r="C89" s="3">
        <v>15</v>
      </c>
      <c r="D89" s="3" t="s">
        <v>113</v>
      </c>
      <c r="E89" s="3" t="s">
        <v>112</v>
      </c>
      <c r="F89" s="4">
        <v>0</v>
      </c>
      <c r="H89" t="str">
        <f>VLOOKUP(Table2[[#This Row],[PRODUCT ID]],Table1[],2,0)</f>
        <v>Product18</v>
      </c>
      <c r="I89" t="str">
        <f>VLOOKUP(Table2[[#This Row],[PRODUCT ID]],Table1[],3,0)</f>
        <v>Catagory02</v>
      </c>
      <c r="J89" t="str">
        <f>VLOOKUP(Table2[[#This Row],[PRODUCT ID]],Table1[],4,0)</f>
        <v>Kg</v>
      </c>
      <c r="K89" s="8">
        <f>VLOOKUP(Table2[[#This Row],[PRODUCT ID]],Table1[],5,0)</f>
        <v>37</v>
      </c>
      <c r="L89" s="8">
        <f>VLOOKUP(Table2[[#This Row],[PRODUCT ID]],Table1[],6,0)</f>
        <v>49.21</v>
      </c>
      <c r="M89" s="8">
        <f>(Table2[[#This Row],[BUYING PRIZE]]*Table2[[#This Row],[QUANTITY]])</f>
        <v>555</v>
      </c>
      <c r="N89" s="8">
        <f>Table2[[#This Row],[SELLING PRICE]]*Table2[[#This Row],[QUANTITY]]*(1-Table2[[#This Row],[DISCOUNT %]])</f>
        <v>738.15</v>
      </c>
      <c r="O89">
        <f>DAY(Table2[[#This Row],[DATE]])</f>
        <v>16</v>
      </c>
      <c r="P89" t="str">
        <f>TEXT(Table2[[#This Row],[DATE]],"mmm")</f>
        <v>Apr</v>
      </c>
      <c r="Q89">
        <f>YEAR(Table2[[#This Row],[DATE]])</f>
        <v>2021</v>
      </c>
    </row>
    <row r="90" spans="1:17" x14ac:dyDescent="0.3">
      <c r="A90" s="5">
        <v>44304</v>
      </c>
      <c r="B90" s="6" t="s">
        <v>85</v>
      </c>
      <c r="C90" s="3">
        <v>9</v>
      </c>
      <c r="D90" s="3" t="s">
        <v>110</v>
      </c>
      <c r="E90" s="3" t="s">
        <v>111</v>
      </c>
      <c r="F90" s="4">
        <v>0</v>
      </c>
      <c r="H90" t="str">
        <f>VLOOKUP(Table2[[#This Row],[PRODUCT ID]],Table1[],2,0)</f>
        <v>Product38</v>
      </c>
      <c r="I90" t="str">
        <f>VLOOKUP(Table2[[#This Row],[PRODUCT ID]],Table1[],3,0)</f>
        <v>Catagory04</v>
      </c>
      <c r="J90" t="str">
        <f>VLOOKUP(Table2[[#This Row],[PRODUCT ID]],Table1[],4,0)</f>
        <v>Kg</v>
      </c>
      <c r="K90" s="8">
        <f>VLOOKUP(Table2[[#This Row],[PRODUCT ID]],Table1[],5,0)</f>
        <v>72</v>
      </c>
      <c r="L90" s="8">
        <f>VLOOKUP(Table2[[#This Row],[PRODUCT ID]],Table1[],6,0)</f>
        <v>79.92</v>
      </c>
      <c r="M90" s="8">
        <f>(Table2[[#This Row],[BUYING PRIZE]]*Table2[[#This Row],[QUANTITY]])</f>
        <v>648</v>
      </c>
      <c r="N90" s="8">
        <f>Table2[[#This Row],[SELLING PRICE]]*Table2[[#This Row],[QUANTITY]]*(1-Table2[[#This Row],[DISCOUNT %]])</f>
        <v>719.28</v>
      </c>
      <c r="O90">
        <f>DAY(Table2[[#This Row],[DATE]])</f>
        <v>18</v>
      </c>
      <c r="P90" t="str">
        <f>TEXT(Table2[[#This Row],[DATE]],"mmm")</f>
        <v>Apr</v>
      </c>
      <c r="Q90">
        <f>YEAR(Table2[[#This Row],[DATE]])</f>
        <v>2021</v>
      </c>
    </row>
    <row r="91" spans="1:17" x14ac:dyDescent="0.3">
      <c r="A91" s="5">
        <v>44304</v>
      </c>
      <c r="B91" s="6" t="s">
        <v>45</v>
      </c>
      <c r="C91" s="3">
        <v>13</v>
      </c>
      <c r="D91" s="3" t="s">
        <v>113</v>
      </c>
      <c r="E91" s="3" t="s">
        <v>112</v>
      </c>
      <c r="F91" s="4">
        <v>0</v>
      </c>
      <c r="H91" t="str">
        <f>VLOOKUP(Table2[[#This Row],[PRODUCT ID]],Table1[],2,0)</f>
        <v>Product19</v>
      </c>
      <c r="I91" t="str">
        <f>VLOOKUP(Table2[[#This Row],[PRODUCT ID]],Table1[],3,0)</f>
        <v>Catagory02</v>
      </c>
      <c r="J91" t="str">
        <f>VLOOKUP(Table2[[#This Row],[PRODUCT ID]],Table1[],4,0)</f>
        <v>Kg</v>
      </c>
      <c r="K91" s="8">
        <f>VLOOKUP(Table2[[#This Row],[PRODUCT ID]],Table1[],5,0)</f>
        <v>150</v>
      </c>
      <c r="L91" s="8">
        <f>VLOOKUP(Table2[[#This Row],[PRODUCT ID]],Table1[],6,0)</f>
        <v>210</v>
      </c>
      <c r="M91" s="8">
        <f>(Table2[[#This Row],[BUYING PRIZE]]*Table2[[#This Row],[QUANTITY]])</f>
        <v>1950</v>
      </c>
      <c r="N91" s="8">
        <f>Table2[[#This Row],[SELLING PRICE]]*Table2[[#This Row],[QUANTITY]]*(1-Table2[[#This Row],[DISCOUNT %]])</f>
        <v>2730</v>
      </c>
      <c r="O91">
        <f>DAY(Table2[[#This Row],[DATE]])</f>
        <v>18</v>
      </c>
      <c r="P91" t="str">
        <f>TEXT(Table2[[#This Row],[DATE]],"mmm")</f>
        <v>Apr</v>
      </c>
      <c r="Q91">
        <f>YEAR(Table2[[#This Row],[DATE]])</f>
        <v>2021</v>
      </c>
    </row>
    <row r="92" spans="1:17" x14ac:dyDescent="0.3">
      <c r="A92" s="5">
        <v>44309</v>
      </c>
      <c r="B92" s="6" t="s">
        <v>93</v>
      </c>
      <c r="C92" s="3">
        <v>6</v>
      </c>
      <c r="D92" s="3" t="s">
        <v>113</v>
      </c>
      <c r="E92" s="3" t="s">
        <v>111</v>
      </c>
      <c r="F92" s="4">
        <v>0</v>
      </c>
      <c r="H92" t="str">
        <f>VLOOKUP(Table2[[#This Row],[PRODUCT ID]],Table1[],2,0)</f>
        <v>Product42</v>
      </c>
      <c r="I92" t="str">
        <f>VLOOKUP(Table2[[#This Row],[PRODUCT ID]],Table1[],3,0)</f>
        <v>Catagory04</v>
      </c>
      <c r="J92" t="str">
        <f>VLOOKUP(Table2[[#This Row],[PRODUCT ID]],Table1[],4,0)</f>
        <v>Kg</v>
      </c>
      <c r="K92" s="8">
        <f>VLOOKUP(Table2[[#This Row],[PRODUCT ID]],Table1[],5,0)</f>
        <v>120</v>
      </c>
      <c r="L92" s="8">
        <f>VLOOKUP(Table2[[#This Row],[PRODUCT ID]],Table1[],6,0)</f>
        <v>162</v>
      </c>
      <c r="M92" s="8">
        <f>(Table2[[#This Row],[BUYING PRIZE]]*Table2[[#This Row],[QUANTITY]])</f>
        <v>720</v>
      </c>
      <c r="N92" s="8">
        <f>Table2[[#This Row],[SELLING PRICE]]*Table2[[#This Row],[QUANTITY]]*(1-Table2[[#This Row],[DISCOUNT %]])</f>
        <v>972</v>
      </c>
      <c r="O92">
        <f>DAY(Table2[[#This Row],[DATE]])</f>
        <v>23</v>
      </c>
      <c r="P92" t="str">
        <f>TEXT(Table2[[#This Row],[DATE]],"mmm")</f>
        <v>Apr</v>
      </c>
      <c r="Q92">
        <f>YEAR(Table2[[#This Row],[DATE]])</f>
        <v>2021</v>
      </c>
    </row>
    <row r="93" spans="1:17" x14ac:dyDescent="0.3">
      <c r="A93" s="5">
        <v>44309</v>
      </c>
      <c r="B93" s="6" t="s">
        <v>65</v>
      </c>
      <c r="C93" s="3">
        <v>10</v>
      </c>
      <c r="D93" s="3" t="s">
        <v>113</v>
      </c>
      <c r="E93" s="3" t="s">
        <v>111</v>
      </c>
      <c r="F93" s="4">
        <v>0</v>
      </c>
      <c r="H93" t="str">
        <f>VLOOKUP(Table2[[#This Row],[PRODUCT ID]],Table1[],2,0)</f>
        <v>Product28</v>
      </c>
      <c r="I93" t="str">
        <f>VLOOKUP(Table2[[#This Row],[PRODUCT ID]],Table1[],3,0)</f>
        <v>Catagory04</v>
      </c>
      <c r="J93" t="str">
        <f>VLOOKUP(Table2[[#This Row],[PRODUCT ID]],Table1[],4,0)</f>
        <v>Kg</v>
      </c>
      <c r="K93" s="8">
        <f>VLOOKUP(Table2[[#This Row],[PRODUCT ID]],Table1[],5,0)</f>
        <v>37</v>
      </c>
      <c r="L93" s="8">
        <f>VLOOKUP(Table2[[#This Row],[PRODUCT ID]],Table1[],6,0)</f>
        <v>41.81</v>
      </c>
      <c r="M93" s="8">
        <f>(Table2[[#This Row],[BUYING PRIZE]]*Table2[[#This Row],[QUANTITY]])</f>
        <v>370</v>
      </c>
      <c r="N93" s="8">
        <f>Table2[[#This Row],[SELLING PRICE]]*Table2[[#This Row],[QUANTITY]]*(1-Table2[[#This Row],[DISCOUNT %]])</f>
        <v>418.1</v>
      </c>
      <c r="O93">
        <f>DAY(Table2[[#This Row],[DATE]])</f>
        <v>23</v>
      </c>
      <c r="P93" t="str">
        <f>TEXT(Table2[[#This Row],[DATE]],"mmm")</f>
        <v>Apr</v>
      </c>
      <c r="Q93">
        <f>YEAR(Table2[[#This Row],[DATE]])</f>
        <v>2021</v>
      </c>
    </row>
    <row r="94" spans="1:17" x14ac:dyDescent="0.3">
      <c r="A94" s="5">
        <v>44310</v>
      </c>
      <c r="B94" s="6" t="s">
        <v>69</v>
      </c>
      <c r="C94" s="3">
        <v>2</v>
      </c>
      <c r="D94" s="3" t="s">
        <v>111</v>
      </c>
      <c r="E94" s="3" t="s">
        <v>111</v>
      </c>
      <c r="F94" s="4">
        <v>0</v>
      </c>
      <c r="H94" t="str">
        <f>VLOOKUP(Table2[[#This Row],[PRODUCT ID]],Table1[],2,0)</f>
        <v>Product30</v>
      </c>
      <c r="I94" t="str">
        <f>VLOOKUP(Table2[[#This Row],[PRODUCT ID]],Table1[],3,0)</f>
        <v>Catagory04</v>
      </c>
      <c r="J94" t="str">
        <f>VLOOKUP(Table2[[#This Row],[PRODUCT ID]],Table1[],4,0)</f>
        <v>Kg</v>
      </c>
      <c r="K94" s="8">
        <f>VLOOKUP(Table2[[#This Row],[PRODUCT ID]],Table1[],5,0)</f>
        <v>148</v>
      </c>
      <c r="L94" s="8">
        <f>VLOOKUP(Table2[[#This Row],[PRODUCT ID]],Table1[],6,0)</f>
        <v>201.28</v>
      </c>
      <c r="M94" s="8">
        <f>(Table2[[#This Row],[BUYING PRIZE]]*Table2[[#This Row],[QUANTITY]])</f>
        <v>296</v>
      </c>
      <c r="N94" s="8">
        <f>Table2[[#This Row],[SELLING PRICE]]*Table2[[#This Row],[QUANTITY]]*(1-Table2[[#This Row],[DISCOUNT %]])</f>
        <v>402.56</v>
      </c>
      <c r="O94">
        <f>DAY(Table2[[#This Row],[DATE]])</f>
        <v>24</v>
      </c>
      <c r="P94" t="str">
        <f>TEXT(Table2[[#This Row],[DATE]],"mmm")</f>
        <v>Apr</v>
      </c>
      <c r="Q94">
        <f>YEAR(Table2[[#This Row],[DATE]])</f>
        <v>2021</v>
      </c>
    </row>
    <row r="95" spans="1:17" x14ac:dyDescent="0.3">
      <c r="A95" s="5">
        <v>44312</v>
      </c>
      <c r="B95" s="6" t="s">
        <v>83</v>
      </c>
      <c r="C95" s="3">
        <v>3</v>
      </c>
      <c r="D95" s="3" t="s">
        <v>113</v>
      </c>
      <c r="E95" s="3" t="s">
        <v>111</v>
      </c>
      <c r="F95" s="4">
        <v>0</v>
      </c>
      <c r="H95" t="str">
        <f>VLOOKUP(Table2[[#This Row],[PRODUCT ID]],Table1[],2,0)</f>
        <v>Product37</v>
      </c>
      <c r="I95" t="str">
        <f>VLOOKUP(Table2[[#This Row],[PRODUCT ID]],Table1[],3,0)</f>
        <v>Catagory04</v>
      </c>
      <c r="J95" t="str">
        <f>VLOOKUP(Table2[[#This Row],[PRODUCT ID]],Table1[],4,0)</f>
        <v>Kg</v>
      </c>
      <c r="K95" s="8">
        <f>VLOOKUP(Table2[[#This Row],[PRODUCT ID]],Table1[],5,0)</f>
        <v>67</v>
      </c>
      <c r="L95" s="8">
        <f>VLOOKUP(Table2[[#This Row],[PRODUCT ID]],Table1[],6,0)</f>
        <v>85.76</v>
      </c>
      <c r="M95" s="8">
        <f>(Table2[[#This Row],[BUYING PRIZE]]*Table2[[#This Row],[QUANTITY]])</f>
        <v>201</v>
      </c>
      <c r="N95" s="8">
        <f>Table2[[#This Row],[SELLING PRICE]]*Table2[[#This Row],[QUANTITY]]*(1-Table2[[#This Row],[DISCOUNT %]])</f>
        <v>257.28000000000003</v>
      </c>
      <c r="O95">
        <f>DAY(Table2[[#This Row],[DATE]])</f>
        <v>26</v>
      </c>
      <c r="P95" t="str">
        <f>TEXT(Table2[[#This Row],[DATE]],"mmm")</f>
        <v>Apr</v>
      </c>
      <c r="Q95">
        <f>YEAR(Table2[[#This Row],[DATE]])</f>
        <v>2021</v>
      </c>
    </row>
    <row r="96" spans="1:17" x14ac:dyDescent="0.3">
      <c r="A96" s="5">
        <v>44315</v>
      </c>
      <c r="B96" s="6" t="s">
        <v>69</v>
      </c>
      <c r="C96" s="3">
        <v>7</v>
      </c>
      <c r="D96" s="3" t="s">
        <v>113</v>
      </c>
      <c r="E96" s="3" t="s">
        <v>111</v>
      </c>
      <c r="F96" s="4">
        <v>0</v>
      </c>
      <c r="H96" t="str">
        <f>VLOOKUP(Table2[[#This Row],[PRODUCT ID]],Table1[],2,0)</f>
        <v>Product30</v>
      </c>
      <c r="I96" t="str">
        <f>VLOOKUP(Table2[[#This Row],[PRODUCT ID]],Table1[],3,0)</f>
        <v>Catagory04</v>
      </c>
      <c r="J96" t="str">
        <f>VLOOKUP(Table2[[#This Row],[PRODUCT ID]],Table1[],4,0)</f>
        <v>Kg</v>
      </c>
      <c r="K96" s="8">
        <f>VLOOKUP(Table2[[#This Row],[PRODUCT ID]],Table1[],5,0)</f>
        <v>148</v>
      </c>
      <c r="L96" s="8">
        <f>VLOOKUP(Table2[[#This Row],[PRODUCT ID]],Table1[],6,0)</f>
        <v>201.28</v>
      </c>
      <c r="M96" s="8">
        <f>(Table2[[#This Row],[BUYING PRIZE]]*Table2[[#This Row],[QUANTITY]])</f>
        <v>1036</v>
      </c>
      <c r="N96" s="8">
        <f>Table2[[#This Row],[SELLING PRICE]]*Table2[[#This Row],[QUANTITY]]*(1-Table2[[#This Row],[DISCOUNT %]])</f>
        <v>1408.96</v>
      </c>
      <c r="O96">
        <f>DAY(Table2[[#This Row],[DATE]])</f>
        <v>29</v>
      </c>
      <c r="P96" t="str">
        <f>TEXT(Table2[[#This Row],[DATE]],"mmm")</f>
        <v>Apr</v>
      </c>
      <c r="Q96">
        <f>YEAR(Table2[[#This Row],[DATE]])</f>
        <v>2021</v>
      </c>
    </row>
    <row r="97" spans="1:17" x14ac:dyDescent="0.3">
      <c r="A97" s="5">
        <v>44316</v>
      </c>
      <c r="B97" s="6" t="s">
        <v>67</v>
      </c>
      <c r="C97" s="3">
        <v>1</v>
      </c>
      <c r="D97" s="3" t="s">
        <v>113</v>
      </c>
      <c r="E97" s="3" t="s">
        <v>111</v>
      </c>
      <c r="F97" s="4">
        <v>0</v>
      </c>
      <c r="H97" t="str">
        <f>VLOOKUP(Table2[[#This Row],[PRODUCT ID]],Table1[],2,0)</f>
        <v>Product29</v>
      </c>
      <c r="I97" t="str">
        <f>VLOOKUP(Table2[[#This Row],[PRODUCT ID]],Table1[],3,0)</f>
        <v>Catagory04</v>
      </c>
      <c r="J97" t="str">
        <f>VLOOKUP(Table2[[#This Row],[PRODUCT ID]],Table1[],4,0)</f>
        <v>Kg</v>
      </c>
      <c r="K97" s="8">
        <f>VLOOKUP(Table2[[#This Row],[PRODUCT ID]],Table1[],5,0)</f>
        <v>47</v>
      </c>
      <c r="L97" s="8">
        <f>VLOOKUP(Table2[[#This Row],[PRODUCT ID]],Table1[],6,0)</f>
        <v>53.11</v>
      </c>
      <c r="M97" s="8">
        <f>(Table2[[#This Row],[BUYING PRIZE]]*Table2[[#This Row],[QUANTITY]])</f>
        <v>47</v>
      </c>
      <c r="N97" s="8">
        <f>Table2[[#This Row],[SELLING PRICE]]*Table2[[#This Row],[QUANTITY]]*(1-Table2[[#This Row],[DISCOUNT %]])</f>
        <v>53.11</v>
      </c>
      <c r="O97">
        <f>DAY(Table2[[#This Row],[DATE]])</f>
        <v>30</v>
      </c>
      <c r="P97" t="str">
        <f>TEXT(Table2[[#This Row],[DATE]],"mmm")</f>
        <v>Apr</v>
      </c>
      <c r="Q97">
        <f>YEAR(Table2[[#This Row],[DATE]])</f>
        <v>2021</v>
      </c>
    </row>
    <row r="98" spans="1:17" x14ac:dyDescent="0.3">
      <c r="A98" s="5">
        <v>44317</v>
      </c>
      <c r="B98" s="6" t="s">
        <v>43</v>
      </c>
      <c r="C98" s="3">
        <v>3</v>
      </c>
      <c r="D98" s="3" t="s">
        <v>111</v>
      </c>
      <c r="E98" s="3" t="s">
        <v>112</v>
      </c>
      <c r="F98" s="4">
        <v>0</v>
      </c>
      <c r="H98" t="str">
        <f>VLOOKUP(Table2[[#This Row],[PRODUCT ID]],Table1[],2,0)</f>
        <v>Product18</v>
      </c>
      <c r="I98" t="str">
        <f>VLOOKUP(Table2[[#This Row],[PRODUCT ID]],Table1[],3,0)</f>
        <v>Catagory02</v>
      </c>
      <c r="J98" t="str">
        <f>VLOOKUP(Table2[[#This Row],[PRODUCT ID]],Table1[],4,0)</f>
        <v>Kg</v>
      </c>
      <c r="K98" s="8">
        <f>VLOOKUP(Table2[[#This Row],[PRODUCT ID]],Table1[],5,0)</f>
        <v>37</v>
      </c>
      <c r="L98" s="8">
        <f>VLOOKUP(Table2[[#This Row],[PRODUCT ID]],Table1[],6,0)</f>
        <v>49.21</v>
      </c>
      <c r="M98" s="8">
        <f>(Table2[[#This Row],[BUYING PRIZE]]*Table2[[#This Row],[QUANTITY]])</f>
        <v>111</v>
      </c>
      <c r="N98" s="8">
        <f>Table2[[#This Row],[SELLING PRICE]]*Table2[[#This Row],[QUANTITY]]*(1-Table2[[#This Row],[DISCOUNT %]])</f>
        <v>147.63</v>
      </c>
      <c r="O98">
        <f>DAY(Table2[[#This Row],[DATE]])</f>
        <v>1</v>
      </c>
      <c r="P98" t="str">
        <f>TEXT(Table2[[#This Row],[DATE]],"mmm")</f>
        <v>May</v>
      </c>
      <c r="Q98">
        <f>YEAR(Table2[[#This Row],[DATE]])</f>
        <v>2021</v>
      </c>
    </row>
    <row r="99" spans="1:17" x14ac:dyDescent="0.3">
      <c r="A99" s="5">
        <v>44317</v>
      </c>
      <c r="B99" s="6" t="s">
        <v>93</v>
      </c>
      <c r="C99" s="3">
        <v>1</v>
      </c>
      <c r="D99" s="3" t="s">
        <v>111</v>
      </c>
      <c r="E99" s="3" t="s">
        <v>112</v>
      </c>
      <c r="F99" s="4">
        <v>0</v>
      </c>
      <c r="H99" t="str">
        <f>VLOOKUP(Table2[[#This Row],[PRODUCT ID]],Table1[],2,0)</f>
        <v>Product42</v>
      </c>
      <c r="I99" t="str">
        <f>VLOOKUP(Table2[[#This Row],[PRODUCT ID]],Table1[],3,0)</f>
        <v>Catagory04</v>
      </c>
      <c r="J99" t="str">
        <f>VLOOKUP(Table2[[#This Row],[PRODUCT ID]],Table1[],4,0)</f>
        <v>Kg</v>
      </c>
      <c r="K99" s="8">
        <f>VLOOKUP(Table2[[#This Row],[PRODUCT ID]],Table1[],5,0)</f>
        <v>120</v>
      </c>
      <c r="L99" s="8">
        <f>VLOOKUP(Table2[[#This Row],[PRODUCT ID]],Table1[],6,0)</f>
        <v>162</v>
      </c>
      <c r="M99" s="8">
        <f>(Table2[[#This Row],[BUYING PRIZE]]*Table2[[#This Row],[QUANTITY]])</f>
        <v>120</v>
      </c>
      <c r="N99" s="8">
        <f>Table2[[#This Row],[SELLING PRICE]]*Table2[[#This Row],[QUANTITY]]*(1-Table2[[#This Row],[DISCOUNT %]])</f>
        <v>162</v>
      </c>
      <c r="O99">
        <f>DAY(Table2[[#This Row],[DATE]])</f>
        <v>1</v>
      </c>
      <c r="P99" t="str">
        <f>TEXT(Table2[[#This Row],[DATE]],"mmm")</f>
        <v>May</v>
      </c>
      <c r="Q99">
        <f>YEAR(Table2[[#This Row],[DATE]])</f>
        <v>2021</v>
      </c>
    </row>
    <row r="100" spans="1:17" x14ac:dyDescent="0.3">
      <c r="A100" s="5">
        <v>44319</v>
      </c>
      <c r="B100" s="6" t="s">
        <v>77</v>
      </c>
      <c r="C100" s="3">
        <v>3</v>
      </c>
      <c r="D100" s="3" t="s">
        <v>111</v>
      </c>
      <c r="E100" s="3" t="s">
        <v>111</v>
      </c>
      <c r="F100" s="4">
        <v>0</v>
      </c>
      <c r="H100" t="str">
        <f>VLOOKUP(Table2[[#This Row],[PRODUCT ID]],Table1[],2,0)</f>
        <v>Product34</v>
      </c>
      <c r="I100" t="str">
        <f>VLOOKUP(Table2[[#This Row],[PRODUCT ID]],Table1[],3,0)</f>
        <v>Catagory04</v>
      </c>
      <c r="J100" t="str">
        <f>VLOOKUP(Table2[[#This Row],[PRODUCT ID]],Table1[],4,0)</f>
        <v>Kg</v>
      </c>
      <c r="K100" s="8">
        <f>VLOOKUP(Table2[[#This Row],[PRODUCT ID]],Table1[],5,0)</f>
        <v>55</v>
      </c>
      <c r="L100" s="8">
        <f>VLOOKUP(Table2[[#This Row],[PRODUCT ID]],Table1[],6,0)</f>
        <v>58.3</v>
      </c>
      <c r="M100" s="8">
        <f>(Table2[[#This Row],[BUYING PRIZE]]*Table2[[#This Row],[QUANTITY]])</f>
        <v>165</v>
      </c>
      <c r="N100" s="8">
        <f>Table2[[#This Row],[SELLING PRICE]]*Table2[[#This Row],[QUANTITY]]*(1-Table2[[#This Row],[DISCOUNT %]])</f>
        <v>174.89999999999998</v>
      </c>
      <c r="O100">
        <f>DAY(Table2[[#This Row],[DATE]])</f>
        <v>3</v>
      </c>
      <c r="P100" t="str">
        <f>TEXT(Table2[[#This Row],[DATE]],"mmm")</f>
        <v>May</v>
      </c>
      <c r="Q100">
        <f>YEAR(Table2[[#This Row],[DATE]])</f>
        <v>2021</v>
      </c>
    </row>
    <row r="101" spans="1:17" x14ac:dyDescent="0.3">
      <c r="A101" s="5">
        <v>44320</v>
      </c>
      <c r="B101" s="6" t="s">
        <v>37</v>
      </c>
      <c r="C101" s="3">
        <v>13</v>
      </c>
      <c r="D101" s="3" t="s">
        <v>111</v>
      </c>
      <c r="E101" s="3" t="s">
        <v>111</v>
      </c>
      <c r="F101" s="4">
        <v>0</v>
      </c>
      <c r="H101" t="str">
        <f>VLOOKUP(Table2[[#This Row],[PRODUCT ID]],Table1[],2,0)</f>
        <v>Product15</v>
      </c>
      <c r="I101" t="str">
        <f>VLOOKUP(Table2[[#This Row],[PRODUCT ID]],Table1[],3,0)</f>
        <v>Catagory02</v>
      </c>
      <c r="J101" t="str">
        <f>VLOOKUP(Table2[[#This Row],[PRODUCT ID]],Table1[],4,0)</f>
        <v>Kg</v>
      </c>
      <c r="K101" s="8">
        <f>VLOOKUP(Table2[[#This Row],[PRODUCT ID]],Table1[],5,0)</f>
        <v>12</v>
      </c>
      <c r="L101" s="8">
        <f>VLOOKUP(Table2[[#This Row],[PRODUCT ID]],Table1[],6,0)</f>
        <v>15.719999999999999</v>
      </c>
      <c r="M101" s="8">
        <f>(Table2[[#This Row],[BUYING PRIZE]]*Table2[[#This Row],[QUANTITY]])</f>
        <v>156</v>
      </c>
      <c r="N101" s="8">
        <f>Table2[[#This Row],[SELLING PRICE]]*Table2[[#This Row],[QUANTITY]]*(1-Table2[[#This Row],[DISCOUNT %]])</f>
        <v>204.35999999999999</v>
      </c>
      <c r="O101">
        <f>DAY(Table2[[#This Row],[DATE]])</f>
        <v>4</v>
      </c>
      <c r="P101" t="str">
        <f>TEXT(Table2[[#This Row],[DATE]],"mmm")</f>
        <v>May</v>
      </c>
      <c r="Q101">
        <f>YEAR(Table2[[#This Row],[DATE]])</f>
        <v>2021</v>
      </c>
    </row>
    <row r="102" spans="1:17" x14ac:dyDescent="0.3">
      <c r="A102" s="5">
        <v>44320</v>
      </c>
      <c r="B102" s="6" t="s">
        <v>35</v>
      </c>
      <c r="C102" s="3">
        <v>4</v>
      </c>
      <c r="D102" s="3" t="s">
        <v>113</v>
      </c>
      <c r="E102" s="3" t="s">
        <v>112</v>
      </c>
      <c r="F102" s="4">
        <v>0</v>
      </c>
      <c r="H102" t="str">
        <f>VLOOKUP(Table2[[#This Row],[PRODUCT ID]],Table1[],2,0)</f>
        <v>Product14</v>
      </c>
      <c r="I102" t="str">
        <f>VLOOKUP(Table2[[#This Row],[PRODUCT ID]],Table1[],3,0)</f>
        <v>Catagory02</v>
      </c>
      <c r="J102" t="str">
        <f>VLOOKUP(Table2[[#This Row],[PRODUCT ID]],Table1[],4,0)</f>
        <v>Kg</v>
      </c>
      <c r="K102" s="8">
        <f>VLOOKUP(Table2[[#This Row],[PRODUCT ID]],Table1[],5,0)</f>
        <v>112</v>
      </c>
      <c r="L102" s="8">
        <f>VLOOKUP(Table2[[#This Row],[PRODUCT ID]],Table1[],6,0)</f>
        <v>146.72</v>
      </c>
      <c r="M102" s="8">
        <f>(Table2[[#This Row],[BUYING PRIZE]]*Table2[[#This Row],[QUANTITY]])</f>
        <v>448</v>
      </c>
      <c r="N102" s="8">
        <f>Table2[[#This Row],[SELLING PRICE]]*Table2[[#This Row],[QUANTITY]]*(1-Table2[[#This Row],[DISCOUNT %]])</f>
        <v>586.88</v>
      </c>
      <c r="O102">
        <f>DAY(Table2[[#This Row],[DATE]])</f>
        <v>4</v>
      </c>
      <c r="P102" t="str">
        <f>TEXT(Table2[[#This Row],[DATE]],"mmm")</f>
        <v>May</v>
      </c>
      <c r="Q102">
        <f>YEAR(Table2[[#This Row],[DATE]])</f>
        <v>2021</v>
      </c>
    </row>
    <row r="103" spans="1:17" x14ac:dyDescent="0.3">
      <c r="A103" s="5">
        <v>44321</v>
      </c>
      <c r="B103" s="6" t="s">
        <v>24</v>
      </c>
      <c r="C103" s="3">
        <v>13</v>
      </c>
      <c r="D103" s="3" t="s">
        <v>113</v>
      </c>
      <c r="E103" s="3" t="s">
        <v>112</v>
      </c>
      <c r="F103" s="4">
        <v>0</v>
      </c>
      <c r="H103" t="str">
        <f>VLOOKUP(Table2[[#This Row],[PRODUCT ID]],Table1[],2,0)</f>
        <v>Product09</v>
      </c>
      <c r="I103" t="str">
        <f>VLOOKUP(Table2[[#This Row],[PRODUCT ID]],Table1[],3,0)</f>
        <v>Catagory01</v>
      </c>
      <c r="J103" t="str">
        <f>VLOOKUP(Table2[[#This Row],[PRODUCT ID]],Table1[],4,0)</f>
        <v>Kg</v>
      </c>
      <c r="K103" s="8">
        <f>VLOOKUP(Table2[[#This Row],[PRODUCT ID]],Table1[],5,0)</f>
        <v>6</v>
      </c>
      <c r="L103" s="8">
        <f>VLOOKUP(Table2[[#This Row],[PRODUCT ID]],Table1[],6,0)</f>
        <v>7.8599999999999994</v>
      </c>
      <c r="M103" s="8">
        <f>(Table2[[#This Row],[BUYING PRIZE]]*Table2[[#This Row],[QUANTITY]])</f>
        <v>78</v>
      </c>
      <c r="N103" s="8">
        <f>Table2[[#This Row],[SELLING PRICE]]*Table2[[#This Row],[QUANTITY]]*(1-Table2[[#This Row],[DISCOUNT %]])</f>
        <v>102.17999999999999</v>
      </c>
      <c r="O103">
        <f>DAY(Table2[[#This Row],[DATE]])</f>
        <v>5</v>
      </c>
      <c r="P103" t="str">
        <f>TEXT(Table2[[#This Row],[DATE]],"mmm")</f>
        <v>May</v>
      </c>
      <c r="Q103">
        <f>YEAR(Table2[[#This Row],[DATE]])</f>
        <v>2021</v>
      </c>
    </row>
    <row r="104" spans="1:17" x14ac:dyDescent="0.3">
      <c r="A104" s="5">
        <v>44322</v>
      </c>
      <c r="B104" s="6" t="s">
        <v>22</v>
      </c>
      <c r="C104" s="3">
        <v>15</v>
      </c>
      <c r="D104" s="3" t="s">
        <v>113</v>
      </c>
      <c r="E104" s="3" t="s">
        <v>111</v>
      </c>
      <c r="F104" s="4">
        <v>0</v>
      </c>
      <c r="H104" t="str">
        <f>VLOOKUP(Table2[[#This Row],[PRODUCT ID]],Table1[],2,0)</f>
        <v>Product08</v>
      </c>
      <c r="I104" t="str">
        <f>VLOOKUP(Table2[[#This Row],[PRODUCT ID]],Table1[],3,0)</f>
        <v>Catagory01</v>
      </c>
      <c r="J104" t="str">
        <f>VLOOKUP(Table2[[#This Row],[PRODUCT ID]],Table1[],4,0)</f>
        <v>Kg</v>
      </c>
      <c r="K104" s="8">
        <f>VLOOKUP(Table2[[#This Row],[PRODUCT ID]],Table1[],5,0)</f>
        <v>83</v>
      </c>
      <c r="L104" s="8">
        <f>VLOOKUP(Table2[[#This Row],[PRODUCT ID]],Table1[],6,0)</f>
        <v>94.62</v>
      </c>
      <c r="M104" s="8">
        <f>(Table2[[#This Row],[BUYING PRIZE]]*Table2[[#This Row],[QUANTITY]])</f>
        <v>1245</v>
      </c>
      <c r="N104" s="8">
        <f>Table2[[#This Row],[SELLING PRICE]]*Table2[[#This Row],[QUANTITY]]*(1-Table2[[#This Row],[DISCOUNT %]])</f>
        <v>1419.3000000000002</v>
      </c>
      <c r="O104">
        <f>DAY(Table2[[#This Row],[DATE]])</f>
        <v>6</v>
      </c>
      <c r="P104" t="str">
        <f>TEXT(Table2[[#This Row],[DATE]],"mmm")</f>
        <v>May</v>
      </c>
      <c r="Q104">
        <f>YEAR(Table2[[#This Row],[DATE]])</f>
        <v>2021</v>
      </c>
    </row>
    <row r="105" spans="1:17" x14ac:dyDescent="0.3">
      <c r="A105" s="5">
        <v>44322</v>
      </c>
      <c r="B105" s="6" t="s">
        <v>24</v>
      </c>
      <c r="C105" s="3">
        <v>6</v>
      </c>
      <c r="D105" s="3" t="s">
        <v>111</v>
      </c>
      <c r="E105" s="3" t="s">
        <v>111</v>
      </c>
      <c r="F105" s="4">
        <v>0</v>
      </c>
      <c r="H105" t="str">
        <f>VLOOKUP(Table2[[#This Row],[PRODUCT ID]],Table1[],2,0)</f>
        <v>Product09</v>
      </c>
      <c r="I105" t="str">
        <f>VLOOKUP(Table2[[#This Row],[PRODUCT ID]],Table1[],3,0)</f>
        <v>Catagory01</v>
      </c>
      <c r="J105" t="str">
        <f>VLOOKUP(Table2[[#This Row],[PRODUCT ID]],Table1[],4,0)</f>
        <v>Kg</v>
      </c>
      <c r="K105" s="8">
        <f>VLOOKUP(Table2[[#This Row],[PRODUCT ID]],Table1[],5,0)</f>
        <v>6</v>
      </c>
      <c r="L105" s="8">
        <f>VLOOKUP(Table2[[#This Row],[PRODUCT ID]],Table1[],6,0)</f>
        <v>7.8599999999999994</v>
      </c>
      <c r="M105" s="8">
        <f>(Table2[[#This Row],[BUYING PRIZE]]*Table2[[#This Row],[QUANTITY]])</f>
        <v>36</v>
      </c>
      <c r="N105" s="8">
        <f>Table2[[#This Row],[SELLING PRICE]]*Table2[[#This Row],[QUANTITY]]*(1-Table2[[#This Row],[DISCOUNT %]])</f>
        <v>47.16</v>
      </c>
      <c r="O105">
        <f>DAY(Table2[[#This Row],[DATE]])</f>
        <v>6</v>
      </c>
      <c r="P105" t="str">
        <f>TEXT(Table2[[#This Row],[DATE]],"mmm")</f>
        <v>May</v>
      </c>
      <c r="Q105">
        <f>YEAR(Table2[[#This Row],[DATE]])</f>
        <v>2021</v>
      </c>
    </row>
    <row r="106" spans="1:17" x14ac:dyDescent="0.3">
      <c r="A106" s="5">
        <v>44323</v>
      </c>
      <c r="B106" s="6" t="s">
        <v>43</v>
      </c>
      <c r="C106" s="3">
        <v>1</v>
      </c>
      <c r="D106" s="3" t="s">
        <v>113</v>
      </c>
      <c r="E106" s="3" t="s">
        <v>112</v>
      </c>
      <c r="F106" s="4">
        <v>0</v>
      </c>
      <c r="H106" t="str">
        <f>VLOOKUP(Table2[[#This Row],[PRODUCT ID]],Table1[],2,0)</f>
        <v>Product18</v>
      </c>
      <c r="I106" t="str">
        <f>VLOOKUP(Table2[[#This Row],[PRODUCT ID]],Table1[],3,0)</f>
        <v>Catagory02</v>
      </c>
      <c r="J106" t="str">
        <f>VLOOKUP(Table2[[#This Row],[PRODUCT ID]],Table1[],4,0)</f>
        <v>Kg</v>
      </c>
      <c r="K106" s="8">
        <f>VLOOKUP(Table2[[#This Row],[PRODUCT ID]],Table1[],5,0)</f>
        <v>37</v>
      </c>
      <c r="L106" s="8">
        <f>VLOOKUP(Table2[[#This Row],[PRODUCT ID]],Table1[],6,0)</f>
        <v>49.21</v>
      </c>
      <c r="M106" s="8">
        <f>(Table2[[#This Row],[BUYING PRIZE]]*Table2[[#This Row],[QUANTITY]])</f>
        <v>37</v>
      </c>
      <c r="N106" s="8">
        <f>Table2[[#This Row],[SELLING PRICE]]*Table2[[#This Row],[QUANTITY]]*(1-Table2[[#This Row],[DISCOUNT %]])</f>
        <v>49.21</v>
      </c>
      <c r="O106">
        <f>DAY(Table2[[#This Row],[DATE]])</f>
        <v>7</v>
      </c>
      <c r="P106" t="str">
        <f>TEXT(Table2[[#This Row],[DATE]],"mmm")</f>
        <v>May</v>
      </c>
      <c r="Q106">
        <f>YEAR(Table2[[#This Row],[DATE]])</f>
        <v>2021</v>
      </c>
    </row>
    <row r="107" spans="1:17" x14ac:dyDescent="0.3">
      <c r="A107" s="5">
        <v>44325</v>
      </c>
      <c r="B107" s="6" t="s">
        <v>39</v>
      </c>
      <c r="C107" s="3">
        <v>6</v>
      </c>
      <c r="D107" s="3" t="s">
        <v>111</v>
      </c>
      <c r="E107" s="3" t="s">
        <v>111</v>
      </c>
      <c r="F107" s="4">
        <v>0</v>
      </c>
      <c r="H107" t="str">
        <f>VLOOKUP(Table2[[#This Row],[PRODUCT ID]],Table1[],2,0)</f>
        <v>Product16</v>
      </c>
      <c r="I107" t="str">
        <f>VLOOKUP(Table2[[#This Row],[PRODUCT ID]],Table1[],3,0)</f>
        <v>Catagory02</v>
      </c>
      <c r="J107" t="str">
        <f>VLOOKUP(Table2[[#This Row],[PRODUCT ID]],Table1[],4,0)</f>
        <v>Kg</v>
      </c>
      <c r="K107" s="8">
        <f>VLOOKUP(Table2[[#This Row],[PRODUCT ID]],Table1[],5,0)</f>
        <v>13</v>
      </c>
      <c r="L107" s="8">
        <f>VLOOKUP(Table2[[#This Row],[PRODUCT ID]],Table1[],6,0)</f>
        <v>16.64</v>
      </c>
      <c r="M107" s="8">
        <f>(Table2[[#This Row],[BUYING PRIZE]]*Table2[[#This Row],[QUANTITY]])</f>
        <v>78</v>
      </c>
      <c r="N107" s="8">
        <f>Table2[[#This Row],[SELLING PRICE]]*Table2[[#This Row],[QUANTITY]]*(1-Table2[[#This Row],[DISCOUNT %]])</f>
        <v>99.84</v>
      </c>
      <c r="O107">
        <f>DAY(Table2[[#This Row],[DATE]])</f>
        <v>9</v>
      </c>
      <c r="P107" t="str">
        <f>TEXT(Table2[[#This Row],[DATE]],"mmm")</f>
        <v>May</v>
      </c>
      <c r="Q107">
        <f>YEAR(Table2[[#This Row],[DATE]])</f>
        <v>2021</v>
      </c>
    </row>
    <row r="108" spans="1:17" x14ac:dyDescent="0.3">
      <c r="A108" s="5">
        <v>44325</v>
      </c>
      <c r="B108" s="6" t="s">
        <v>65</v>
      </c>
      <c r="C108" s="3">
        <v>8</v>
      </c>
      <c r="D108" s="3" t="s">
        <v>113</v>
      </c>
      <c r="E108" s="3" t="s">
        <v>112</v>
      </c>
      <c r="F108" s="4">
        <v>0</v>
      </c>
      <c r="H108" t="str">
        <f>VLOOKUP(Table2[[#This Row],[PRODUCT ID]],Table1[],2,0)</f>
        <v>Product28</v>
      </c>
      <c r="I108" t="str">
        <f>VLOOKUP(Table2[[#This Row],[PRODUCT ID]],Table1[],3,0)</f>
        <v>Catagory04</v>
      </c>
      <c r="J108" t="str">
        <f>VLOOKUP(Table2[[#This Row],[PRODUCT ID]],Table1[],4,0)</f>
        <v>Kg</v>
      </c>
      <c r="K108" s="8">
        <f>VLOOKUP(Table2[[#This Row],[PRODUCT ID]],Table1[],5,0)</f>
        <v>37</v>
      </c>
      <c r="L108" s="8">
        <f>VLOOKUP(Table2[[#This Row],[PRODUCT ID]],Table1[],6,0)</f>
        <v>41.81</v>
      </c>
      <c r="M108" s="8">
        <f>(Table2[[#This Row],[BUYING PRIZE]]*Table2[[#This Row],[QUANTITY]])</f>
        <v>296</v>
      </c>
      <c r="N108" s="8">
        <f>Table2[[#This Row],[SELLING PRICE]]*Table2[[#This Row],[QUANTITY]]*(1-Table2[[#This Row],[DISCOUNT %]])</f>
        <v>334.48</v>
      </c>
      <c r="O108">
        <f>DAY(Table2[[#This Row],[DATE]])</f>
        <v>9</v>
      </c>
      <c r="P108" t="str">
        <f>TEXT(Table2[[#This Row],[DATE]],"mmm")</f>
        <v>May</v>
      </c>
      <c r="Q108">
        <f>YEAR(Table2[[#This Row],[DATE]])</f>
        <v>2021</v>
      </c>
    </row>
    <row r="109" spans="1:17" x14ac:dyDescent="0.3">
      <c r="A109" s="5">
        <v>44328</v>
      </c>
      <c r="B109" s="6" t="s">
        <v>39</v>
      </c>
      <c r="C109" s="3">
        <v>3</v>
      </c>
      <c r="D109" s="3" t="s">
        <v>113</v>
      </c>
      <c r="E109" s="3" t="s">
        <v>111</v>
      </c>
      <c r="F109" s="4">
        <v>0</v>
      </c>
      <c r="H109" t="str">
        <f>VLOOKUP(Table2[[#This Row],[PRODUCT ID]],Table1[],2,0)</f>
        <v>Product16</v>
      </c>
      <c r="I109" t="str">
        <f>VLOOKUP(Table2[[#This Row],[PRODUCT ID]],Table1[],3,0)</f>
        <v>Catagory02</v>
      </c>
      <c r="J109" t="str">
        <f>VLOOKUP(Table2[[#This Row],[PRODUCT ID]],Table1[],4,0)</f>
        <v>Kg</v>
      </c>
      <c r="K109" s="8">
        <f>VLOOKUP(Table2[[#This Row],[PRODUCT ID]],Table1[],5,0)</f>
        <v>13</v>
      </c>
      <c r="L109" s="8">
        <f>VLOOKUP(Table2[[#This Row],[PRODUCT ID]],Table1[],6,0)</f>
        <v>16.64</v>
      </c>
      <c r="M109" s="8">
        <f>(Table2[[#This Row],[BUYING PRIZE]]*Table2[[#This Row],[QUANTITY]])</f>
        <v>39</v>
      </c>
      <c r="N109" s="8">
        <f>Table2[[#This Row],[SELLING PRICE]]*Table2[[#This Row],[QUANTITY]]*(1-Table2[[#This Row],[DISCOUNT %]])</f>
        <v>49.92</v>
      </c>
      <c r="O109">
        <f>DAY(Table2[[#This Row],[DATE]])</f>
        <v>12</v>
      </c>
      <c r="P109" t="str">
        <f>TEXT(Table2[[#This Row],[DATE]],"mmm")</f>
        <v>May</v>
      </c>
      <c r="Q109">
        <f>YEAR(Table2[[#This Row],[DATE]])</f>
        <v>2021</v>
      </c>
    </row>
    <row r="110" spans="1:17" x14ac:dyDescent="0.3">
      <c r="A110" s="5">
        <v>44328</v>
      </c>
      <c r="B110" s="6" t="s">
        <v>79</v>
      </c>
      <c r="C110" s="3">
        <v>15</v>
      </c>
      <c r="D110" s="3" t="s">
        <v>113</v>
      </c>
      <c r="E110" s="3" t="s">
        <v>111</v>
      </c>
      <c r="F110" s="4">
        <v>0</v>
      </c>
      <c r="H110" t="str">
        <f>VLOOKUP(Table2[[#This Row],[PRODUCT ID]],Table1[],2,0)</f>
        <v>Product35</v>
      </c>
      <c r="I110" t="str">
        <f>VLOOKUP(Table2[[#This Row],[PRODUCT ID]],Table1[],3,0)</f>
        <v>Catagory04</v>
      </c>
      <c r="J110" t="str">
        <f>VLOOKUP(Table2[[#This Row],[PRODUCT ID]],Table1[],4,0)</f>
        <v>Kg</v>
      </c>
      <c r="K110" s="8">
        <f>VLOOKUP(Table2[[#This Row],[PRODUCT ID]],Table1[],5,0)</f>
        <v>5</v>
      </c>
      <c r="L110" s="8">
        <f>VLOOKUP(Table2[[#This Row],[PRODUCT ID]],Table1[],6,0)</f>
        <v>6.7</v>
      </c>
      <c r="M110" s="8">
        <f>(Table2[[#This Row],[BUYING PRIZE]]*Table2[[#This Row],[QUANTITY]])</f>
        <v>75</v>
      </c>
      <c r="N110" s="8">
        <f>Table2[[#This Row],[SELLING PRICE]]*Table2[[#This Row],[QUANTITY]]*(1-Table2[[#This Row],[DISCOUNT %]])</f>
        <v>100.5</v>
      </c>
      <c r="O110">
        <f>DAY(Table2[[#This Row],[DATE]])</f>
        <v>12</v>
      </c>
      <c r="P110" t="str">
        <f>TEXT(Table2[[#This Row],[DATE]],"mmm")</f>
        <v>May</v>
      </c>
      <c r="Q110">
        <f>YEAR(Table2[[#This Row],[DATE]])</f>
        <v>2021</v>
      </c>
    </row>
    <row r="111" spans="1:17" x14ac:dyDescent="0.3">
      <c r="A111" s="5">
        <v>44329</v>
      </c>
      <c r="B111" s="6" t="s">
        <v>67</v>
      </c>
      <c r="C111" s="3">
        <v>4</v>
      </c>
      <c r="D111" s="3" t="s">
        <v>113</v>
      </c>
      <c r="E111" s="3" t="s">
        <v>111</v>
      </c>
      <c r="F111" s="4">
        <v>0</v>
      </c>
      <c r="H111" t="str">
        <f>VLOOKUP(Table2[[#This Row],[PRODUCT ID]],Table1[],2,0)</f>
        <v>Product29</v>
      </c>
      <c r="I111" t="str">
        <f>VLOOKUP(Table2[[#This Row],[PRODUCT ID]],Table1[],3,0)</f>
        <v>Catagory04</v>
      </c>
      <c r="J111" t="str">
        <f>VLOOKUP(Table2[[#This Row],[PRODUCT ID]],Table1[],4,0)</f>
        <v>Kg</v>
      </c>
      <c r="K111" s="8">
        <f>VLOOKUP(Table2[[#This Row],[PRODUCT ID]],Table1[],5,0)</f>
        <v>47</v>
      </c>
      <c r="L111" s="8">
        <f>VLOOKUP(Table2[[#This Row],[PRODUCT ID]],Table1[],6,0)</f>
        <v>53.11</v>
      </c>
      <c r="M111" s="8">
        <f>(Table2[[#This Row],[BUYING PRIZE]]*Table2[[#This Row],[QUANTITY]])</f>
        <v>188</v>
      </c>
      <c r="N111" s="8">
        <f>Table2[[#This Row],[SELLING PRICE]]*Table2[[#This Row],[QUANTITY]]*(1-Table2[[#This Row],[DISCOUNT %]])</f>
        <v>212.44</v>
      </c>
      <c r="O111">
        <f>DAY(Table2[[#This Row],[DATE]])</f>
        <v>13</v>
      </c>
      <c r="P111" t="str">
        <f>TEXT(Table2[[#This Row],[DATE]],"mmm")</f>
        <v>May</v>
      </c>
      <c r="Q111">
        <f>YEAR(Table2[[#This Row],[DATE]])</f>
        <v>2021</v>
      </c>
    </row>
    <row r="112" spans="1:17" x14ac:dyDescent="0.3">
      <c r="A112" s="5">
        <v>44336</v>
      </c>
      <c r="B112" s="6" t="s">
        <v>93</v>
      </c>
      <c r="C112" s="3">
        <v>2</v>
      </c>
      <c r="D112" s="3" t="s">
        <v>111</v>
      </c>
      <c r="E112" s="3" t="s">
        <v>112</v>
      </c>
      <c r="F112" s="4">
        <v>0</v>
      </c>
      <c r="H112" t="str">
        <f>VLOOKUP(Table2[[#This Row],[PRODUCT ID]],Table1[],2,0)</f>
        <v>Product42</v>
      </c>
      <c r="I112" t="str">
        <f>VLOOKUP(Table2[[#This Row],[PRODUCT ID]],Table1[],3,0)</f>
        <v>Catagory04</v>
      </c>
      <c r="J112" t="str">
        <f>VLOOKUP(Table2[[#This Row],[PRODUCT ID]],Table1[],4,0)</f>
        <v>Kg</v>
      </c>
      <c r="K112" s="8">
        <f>VLOOKUP(Table2[[#This Row],[PRODUCT ID]],Table1[],5,0)</f>
        <v>120</v>
      </c>
      <c r="L112" s="8">
        <f>VLOOKUP(Table2[[#This Row],[PRODUCT ID]],Table1[],6,0)</f>
        <v>162</v>
      </c>
      <c r="M112" s="8">
        <f>(Table2[[#This Row],[BUYING PRIZE]]*Table2[[#This Row],[QUANTITY]])</f>
        <v>240</v>
      </c>
      <c r="N112" s="8">
        <f>Table2[[#This Row],[SELLING PRICE]]*Table2[[#This Row],[QUANTITY]]*(1-Table2[[#This Row],[DISCOUNT %]])</f>
        <v>324</v>
      </c>
      <c r="O112">
        <f>DAY(Table2[[#This Row],[DATE]])</f>
        <v>20</v>
      </c>
      <c r="P112" t="str">
        <f>TEXT(Table2[[#This Row],[DATE]],"mmm")</f>
        <v>May</v>
      </c>
      <c r="Q112">
        <f>YEAR(Table2[[#This Row],[DATE]])</f>
        <v>2021</v>
      </c>
    </row>
    <row r="113" spans="1:17" x14ac:dyDescent="0.3">
      <c r="A113" s="5">
        <v>44339</v>
      </c>
      <c r="B113" s="6" t="s">
        <v>89</v>
      </c>
      <c r="C113" s="3">
        <v>11</v>
      </c>
      <c r="D113" s="3" t="s">
        <v>113</v>
      </c>
      <c r="E113" s="3" t="s">
        <v>111</v>
      </c>
      <c r="F113" s="4">
        <v>0</v>
      </c>
      <c r="H113" t="str">
        <f>VLOOKUP(Table2[[#This Row],[PRODUCT ID]],Table1[],2,0)</f>
        <v>Product40</v>
      </c>
      <c r="I113" t="str">
        <f>VLOOKUP(Table2[[#This Row],[PRODUCT ID]],Table1[],3,0)</f>
        <v>Catagory04</v>
      </c>
      <c r="J113" t="str">
        <f>VLOOKUP(Table2[[#This Row],[PRODUCT ID]],Table1[],4,0)</f>
        <v>Kg</v>
      </c>
      <c r="K113" s="8">
        <f>VLOOKUP(Table2[[#This Row],[PRODUCT ID]],Table1[],5,0)</f>
        <v>90</v>
      </c>
      <c r="L113" s="8">
        <f>VLOOKUP(Table2[[#This Row],[PRODUCT ID]],Table1[],6,0)</f>
        <v>115.2</v>
      </c>
      <c r="M113" s="8">
        <f>(Table2[[#This Row],[BUYING PRIZE]]*Table2[[#This Row],[QUANTITY]])</f>
        <v>990</v>
      </c>
      <c r="N113" s="8">
        <f>Table2[[#This Row],[SELLING PRICE]]*Table2[[#This Row],[QUANTITY]]*(1-Table2[[#This Row],[DISCOUNT %]])</f>
        <v>1267.2</v>
      </c>
      <c r="O113">
        <f>DAY(Table2[[#This Row],[DATE]])</f>
        <v>23</v>
      </c>
      <c r="P113" t="str">
        <f>TEXT(Table2[[#This Row],[DATE]],"mmm")</f>
        <v>May</v>
      </c>
      <c r="Q113">
        <f>YEAR(Table2[[#This Row],[DATE]])</f>
        <v>2021</v>
      </c>
    </row>
    <row r="114" spans="1:17" x14ac:dyDescent="0.3">
      <c r="A114" s="5">
        <v>44346</v>
      </c>
      <c r="B114" s="6" t="s">
        <v>54</v>
      </c>
      <c r="C114" s="3">
        <v>13</v>
      </c>
      <c r="D114" s="3" t="s">
        <v>111</v>
      </c>
      <c r="E114" s="3" t="s">
        <v>111</v>
      </c>
      <c r="F114" s="4">
        <v>0</v>
      </c>
      <c r="H114" t="str">
        <f>VLOOKUP(Table2[[#This Row],[PRODUCT ID]],Table1[],2,0)</f>
        <v>Product23</v>
      </c>
      <c r="I114" t="str">
        <f>VLOOKUP(Table2[[#This Row],[PRODUCT ID]],Table1[],3,0)</f>
        <v>Catagory03</v>
      </c>
      <c r="J114" t="str">
        <f>VLOOKUP(Table2[[#This Row],[PRODUCT ID]],Table1[],4,0)</f>
        <v>Kg</v>
      </c>
      <c r="K114" s="8">
        <f>VLOOKUP(Table2[[#This Row],[PRODUCT ID]],Table1[],5,0)</f>
        <v>141</v>
      </c>
      <c r="L114" s="8">
        <f>VLOOKUP(Table2[[#This Row],[PRODUCT ID]],Table1[],6,0)</f>
        <v>149.46</v>
      </c>
      <c r="M114" s="8">
        <f>(Table2[[#This Row],[BUYING PRIZE]]*Table2[[#This Row],[QUANTITY]])</f>
        <v>1833</v>
      </c>
      <c r="N114" s="8">
        <f>Table2[[#This Row],[SELLING PRICE]]*Table2[[#This Row],[QUANTITY]]*(1-Table2[[#This Row],[DISCOUNT %]])</f>
        <v>1942.98</v>
      </c>
      <c r="O114">
        <f>DAY(Table2[[#This Row],[DATE]])</f>
        <v>30</v>
      </c>
      <c r="P114" t="str">
        <f>TEXT(Table2[[#This Row],[DATE]],"mmm")</f>
        <v>May</v>
      </c>
      <c r="Q114">
        <f>YEAR(Table2[[#This Row],[DATE]])</f>
        <v>2021</v>
      </c>
    </row>
    <row r="115" spans="1:17" x14ac:dyDescent="0.3">
      <c r="A115" s="5">
        <v>44346</v>
      </c>
      <c r="B115" s="6" t="s">
        <v>33</v>
      </c>
      <c r="C115" s="3">
        <v>6</v>
      </c>
      <c r="D115" s="3" t="s">
        <v>111</v>
      </c>
      <c r="E115" s="3" t="s">
        <v>112</v>
      </c>
      <c r="F115" s="4">
        <v>0</v>
      </c>
      <c r="H115" t="str">
        <f>VLOOKUP(Table2[[#This Row],[PRODUCT ID]],Table1[],2,0)</f>
        <v>Product13</v>
      </c>
      <c r="I115" t="str">
        <f>VLOOKUP(Table2[[#This Row],[PRODUCT ID]],Table1[],3,0)</f>
        <v>Catagory02</v>
      </c>
      <c r="J115" t="str">
        <f>VLOOKUP(Table2[[#This Row],[PRODUCT ID]],Table1[],4,0)</f>
        <v>Kg</v>
      </c>
      <c r="K115" s="8">
        <f>VLOOKUP(Table2[[#This Row],[PRODUCT ID]],Table1[],5,0)</f>
        <v>112</v>
      </c>
      <c r="L115" s="8">
        <f>VLOOKUP(Table2[[#This Row],[PRODUCT ID]],Table1[],6,0)</f>
        <v>122.08</v>
      </c>
      <c r="M115" s="8">
        <f>(Table2[[#This Row],[BUYING PRIZE]]*Table2[[#This Row],[QUANTITY]])</f>
        <v>672</v>
      </c>
      <c r="N115" s="8">
        <f>Table2[[#This Row],[SELLING PRICE]]*Table2[[#This Row],[QUANTITY]]*(1-Table2[[#This Row],[DISCOUNT %]])</f>
        <v>732.48</v>
      </c>
      <c r="O115">
        <f>DAY(Table2[[#This Row],[DATE]])</f>
        <v>30</v>
      </c>
      <c r="P115" t="str">
        <f>TEXT(Table2[[#This Row],[DATE]],"mmm")</f>
        <v>May</v>
      </c>
      <c r="Q115">
        <f>YEAR(Table2[[#This Row],[DATE]])</f>
        <v>2021</v>
      </c>
    </row>
    <row r="116" spans="1:17" x14ac:dyDescent="0.3">
      <c r="A116" s="5">
        <v>44350</v>
      </c>
      <c r="B116" s="6" t="s">
        <v>50</v>
      </c>
      <c r="C116" s="3">
        <v>10</v>
      </c>
      <c r="D116" s="3" t="s">
        <v>113</v>
      </c>
      <c r="E116" s="3" t="s">
        <v>112</v>
      </c>
      <c r="F116" s="4">
        <v>0</v>
      </c>
      <c r="H116" t="str">
        <f>VLOOKUP(Table2[[#This Row],[PRODUCT ID]],Table1[],2,0)</f>
        <v>Product21</v>
      </c>
      <c r="I116" t="str">
        <f>VLOOKUP(Table2[[#This Row],[PRODUCT ID]],Table1[],3,0)</f>
        <v>Catagory03</v>
      </c>
      <c r="J116" t="str">
        <f>VLOOKUP(Table2[[#This Row],[PRODUCT ID]],Table1[],4,0)</f>
        <v>Kg</v>
      </c>
      <c r="K116" s="8">
        <f>VLOOKUP(Table2[[#This Row],[PRODUCT ID]],Table1[],5,0)</f>
        <v>126</v>
      </c>
      <c r="L116" s="8">
        <f>VLOOKUP(Table2[[#This Row],[PRODUCT ID]],Table1[],6,0)</f>
        <v>162.54</v>
      </c>
      <c r="M116" s="8">
        <f>(Table2[[#This Row],[BUYING PRIZE]]*Table2[[#This Row],[QUANTITY]])</f>
        <v>1260</v>
      </c>
      <c r="N116" s="8">
        <f>Table2[[#This Row],[SELLING PRICE]]*Table2[[#This Row],[QUANTITY]]*(1-Table2[[#This Row],[DISCOUNT %]])</f>
        <v>1625.3999999999999</v>
      </c>
      <c r="O116">
        <f>DAY(Table2[[#This Row],[DATE]])</f>
        <v>3</v>
      </c>
      <c r="P116" t="str">
        <f>TEXT(Table2[[#This Row],[DATE]],"mmm")</f>
        <v>Jun</v>
      </c>
      <c r="Q116">
        <f>YEAR(Table2[[#This Row],[DATE]])</f>
        <v>2021</v>
      </c>
    </row>
    <row r="117" spans="1:17" x14ac:dyDescent="0.3">
      <c r="A117" s="5">
        <v>44351</v>
      </c>
      <c r="B117" s="6" t="s">
        <v>47</v>
      </c>
      <c r="C117" s="3">
        <v>8</v>
      </c>
      <c r="D117" s="3" t="s">
        <v>110</v>
      </c>
      <c r="E117" s="3" t="s">
        <v>111</v>
      </c>
      <c r="F117" s="4">
        <v>0</v>
      </c>
      <c r="H117" t="str">
        <f>VLOOKUP(Table2[[#This Row],[PRODUCT ID]],Table1[],2,0)</f>
        <v>Product20</v>
      </c>
      <c r="I117" t="str">
        <f>VLOOKUP(Table2[[#This Row],[PRODUCT ID]],Table1[],3,0)</f>
        <v>Catagory03</v>
      </c>
      <c r="J117" t="str">
        <f>VLOOKUP(Table2[[#This Row],[PRODUCT ID]],Table1[],4,0)</f>
        <v>Kg</v>
      </c>
      <c r="K117" s="8">
        <f>VLOOKUP(Table2[[#This Row],[PRODUCT ID]],Table1[],5,0)</f>
        <v>61</v>
      </c>
      <c r="L117" s="8">
        <f>VLOOKUP(Table2[[#This Row],[PRODUCT ID]],Table1[],6,0)</f>
        <v>76.25</v>
      </c>
      <c r="M117" s="8">
        <f>(Table2[[#This Row],[BUYING PRIZE]]*Table2[[#This Row],[QUANTITY]])</f>
        <v>488</v>
      </c>
      <c r="N117" s="8">
        <f>Table2[[#This Row],[SELLING PRICE]]*Table2[[#This Row],[QUANTITY]]*(1-Table2[[#This Row],[DISCOUNT %]])</f>
        <v>610</v>
      </c>
      <c r="O117">
        <f>DAY(Table2[[#This Row],[DATE]])</f>
        <v>4</v>
      </c>
      <c r="P117" t="str">
        <f>TEXT(Table2[[#This Row],[DATE]],"mmm")</f>
        <v>Jun</v>
      </c>
      <c r="Q117">
        <f>YEAR(Table2[[#This Row],[DATE]])</f>
        <v>2021</v>
      </c>
    </row>
    <row r="118" spans="1:17" x14ac:dyDescent="0.3">
      <c r="A118" s="5">
        <v>44351</v>
      </c>
      <c r="B118" s="6" t="s">
        <v>47</v>
      </c>
      <c r="C118" s="3">
        <v>12</v>
      </c>
      <c r="D118" s="3" t="s">
        <v>111</v>
      </c>
      <c r="E118" s="3" t="s">
        <v>112</v>
      </c>
      <c r="F118" s="4">
        <v>0</v>
      </c>
      <c r="H118" t="str">
        <f>VLOOKUP(Table2[[#This Row],[PRODUCT ID]],Table1[],2,0)</f>
        <v>Product20</v>
      </c>
      <c r="I118" t="str">
        <f>VLOOKUP(Table2[[#This Row],[PRODUCT ID]],Table1[],3,0)</f>
        <v>Catagory03</v>
      </c>
      <c r="J118" t="str">
        <f>VLOOKUP(Table2[[#This Row],[PRODUCT ID]],Table1[],4,0)</f>
        <v>Kg</v>
      </c>
      <c r="K118" s="8">
        <f>VLOOKUP(Table2[[#This Row],[PRODUCT ID]],Table1[],5,0)</f>
        <v>61</v>
      </c>
      <c r="L118" s="8">
        <f>VLOOKUP(Table2[[#This Row],[PRODUCT ID]],Table1[],6,0)</f>
        <v>76.25</v>
      </c>
      <c r="M118" s="8">
        <f>(Table2[[#This Row],[BUYING PRIZE]]*Table2[[#This Row],[QUANTITY]])</f>
        <v>732</v>
      </c>
      <c r="N118" s="8">
        <f>Table2[[#This Row],[SELLING PRICE]]*Table2[[#This Row],[QUANTITY]]*(1-Table2[[#This Row],[DISCOUNT %]])</f>
        <v>915</v>
      </c>
      <c r="O118">
        <f>DAY(Table2[[#This Row],[DATE]])</f>
        <v>4</v>
      </c>
      <c r="P118" t="str">
        <f>TEXT(Table2[[#This Row],[DATE]],"mmm")</f>
        <v>Jun</v>
      </c>
      <c r="Q118">
        <f>YEAR(Table2[[#This Row],[DATE]])</f>
        <v>2021</v>
      </c>
    </row>
    <row r="119" spans="1:17" x14ac:dyDescent="0.3">
      <c r="A119" s="5">
        <v>44352</v>
      </c>
      <c r="B119" s="6" t="s">
        <v>52</v>
      </c>
      <c r="C119" s="3">
        <v>15</v>
      </c>
      <c r="D119" s="3" t="s">
        <v>110</v>
      </c>
      <c r="E119" s="3" t="s">
        <v>111</v>
      </c>
      <c r="F119" s="4">
        <v>0</v>
      </c>
      <c r="H119" t="str">
        <f>VLOOKUP(Table2[[#This Row],[PRODUCT ID]],Table1[],2,0)</f>
        <v>Product22</v>
      </c>
      <c r="I119" t="str">
        <f>VLOOKUP(Table2[[#This Row],[PRODUCT ID]],Table1[],3,0)</f>
        <v>Catagory03</v>
      </c>
      <c r="J119" t="str">
        <f>VLOOKUP(Table2[[#This Row],[PRODUCT ID]],Table1[],4,0)</f>
        <v>Kg</v>
      </c>
      <c r="K119" s="8">
        <f>VLOOKUP(Table2[[#This Row],[PRODUCT ID]],Table1[],5,0)</f>
        <v>121</v>
      </c>
      <c r="L119" s="8">
        <f>VLOOKUP(Table2[[#This Row],[PRODUCT ID]],Table1[],6,0)</f>
        <v>141.57</v>
      </c>
      <c r="M119" s="8">
        <f>(Table2[[#This Row],[BUYING PRIZE]]*Table2[[#This Row],[QUANTITY]])</f>
        <v>1815</v>
      </c>
      <c r="N119" s="8">
        <f>Table2[[#This Row],[SELLING PRICE]]*Table2[[#This Row],[QUANTITY]]*(1-Table2[[#This Row],[DISCOUNT %]])</f>
        <v>2123.5499999999997</v>
      </c>
      <c r="O119">
        <f>DAY(Table2[[#This Row],[DATE]])</f>
        <v>5</v>
      </c>
      <c r="P119" t="str">
        <f>TEXT(Table2[[#This Row],[DATE]],"mmm")</f>
        <v>Jun</v>
      </c>
      <c r="Q119">
        <f>YEAR(Table2[[#This Row],[DATE]])</f>
        <v>2021</v>
      </c>
    </row>
    <row r="120" spans="1:17" x14ac:dyDescent="0.3">
      <c r="A120" s="5">
        <v>44352</v>
      </c>
      <c r="B120" s="6" t="s">
        <v>79</v>
      </c>
      <c r="C120" s="3">
        <v>10</v>
      </c>
      <c r="D120" s="3" t="s">
        <v>113</v>
      </c>
      <c r="E120" s="3" t="s">
        <v>111</v>
      </c>
      <c r="F120" s="4">
        <v>0</v>
      </c>
      <c r="H120" t="str">
        <f>VLOOKUP(Table2[[#This Row],[PRODUCT ID]],Table1[],2,0)</f>
        <v>Product35</v>
      </c>
      <c r="I120" t="str">
        <f>VLOOKUP(Table2[[#This Row],[PRODUCT ID]],Table1[],3,0)</f>
        <v>Catagory04</v>
      </c>
      <c r="J120" t="str">
        <f>VLOOKUP(Table2[[#This Row],[PRODUCT ID]],Table1[],4,0)</f>
        <v>Kg</v>
      </c>
      <c r="K120" s="8">
        <f>VLOOKUP(Table2[[#This Row],[PRODUCT ID]],Table1[],5,0)</f>
        <v>5</v>
      </c>
      <c r="L120" s="8">
        <f>VLOOKUP(Table2[[#This Row],[PRODUCT ID]],Table1[],6,0)</f>
        <v>6.7</v>
      </c>
      <c r="M120" s="8">
        <f>(Table2[[#This Row],[BUYING PRIZE]]*Table2[[#This Row],[QUANTITY]])</f>
        <v>50</v>
      </c>
      <c r="N120" s="8">
        <f>Table2[[#This Row],[SELLING PRICE]]*Table2[[#This Row],[QUANTITY]]*(1-Table2[[#This Row],[DISCOUNT %]])</f>
        <v>67</v>
      </c>
      <c r="O120">
        <f>DAY(Table2[[#This Row],[DATE]])</f>
        <v>5</v>
      </c>
      <c r="P120" t="str">
        <f>TEXT(Table2[[#This Row],[DATE]],"mmm")</f>
        <v>Jun</v>
      </c>
      <c r="Q120">
        <f>YEAR(Table2[[#This Row],[DATE]])</f>
        <v>2021</v>
      </c>
    </row>
    <row r="121" spans="1:17" x14ac:dyDescent="0.3">
      <c r="A121" s="5">
        <v>44353</v>
      </c>
      <c r="B121" s="6" t="s">
        <v>75</v>
      </c>
      <c r="C121" s="3">
        <v>6</v>
      </c>
      <c r="D121" s="3" t="s">
        <v>113</v>
      </c>
      <c r="E121" s="3" t="s">
        <v>111</v>
      </c>
      <c r="F121" s="4">
        <v>0</v>
      </c>
      <c r="H121" t="str">
        <f>VLOOKUP(Table2[[#This Row],[PRODUCT ID]],Table1[],2,0)</f>
        <v>Product33</v>
      </c>
      <c r="I121" t="str">
        <f>VLOOKUP(Table2[[#This Row],[PRODUCT ID]],Table1[],3,0)</f>
        <v>Catagory04</v>
      </c>
      <c r="J121" t="str">
        <f>VLOOKUP(Table2[[#This Row],[PRODUCT ID]],Table1[],4,0)</f>
        <v>Kg</v>
      </c>
      <c r="K121" s="8">
        <f>VLOOKUP(Table2[[#This Row],[PRODUCT ID]],Table1[],5,0)</f>
        <v>95</v>
      </c>
      <c r="L121" s="8">
        <f>VLOOKUP(Table2[[#This Row],[PRODUCT ID]],Table1[],6,0)</f>
        <v>119.7</v>
      </c>
      <c r="M121" s="8">
        <f>(Table2[[#This Row],[BUYING PRIZE]]*Table2[[#This Row],[QUANTITY]])</f>
        <v>570</v>
      </c>
      <c r="N121" s="8">
        <f>Table2[[#This Row],[SELLING PRICE]]*Table2[[#This Row],[QUANTITY]]*(1-Table2[[#This Row],[DISCOUNT %]])</f>
        <v>718.2</v>
      </c>
      <c r="O121">
        <f>DAY(Table2[[#This Row],[DATE]])</f>
        <v>6</v>
      </c>
      <c r="P121" t="str">
        <f>TEXT(Table2[[#This Row],[DATE]],"mmm")</f>
        <v>Jun</v>
      </c>
      <c r="Q121">
        <f>YEAR(Table2[[#This Row],[DATE]])</f>
        <v>2021</v>
      </c>
    </row>
    <row r="122" spans="1:17" x14ac:dyDescent="0.3">
      <c r="A122" s="5">
        <v>44355</v>
      </c>
      <c r="B122" s="6" t="s">
        <v>65</v>
      </c>
      <c r="C122" s="3">
        <v>11</v>
      </c>
      <c r="D122" s="3" t="s">
        <v>113</v>
      </c>
      <c r="E122" s="3" t="s">
        <v>111</v>
      </c>
      <c r="F122" s="4">
        <v>0</v>
      </c>
      <c r="H122" t="str">
        <f>VLOOKUP(Table2[[#This Row],[PRODUCT ID]],Table1[],2,0)</f>
        <v>Product28</v>
      </c>
      <c r="I122" t="str">
        <f>VLOOKUP(Table2[[#This Row],[PRODUCT ID]],Table1[],3,0)</f>
        <v>Catagory04</v>
      </c>
      <c r="J122" t="str">
        <f>VLOOKUP(Table2[[#This Row],[PRODUCT ID]],Table1[],4,0)</f>
        <v>Kg</v>
      </c>
      <c r="K122" s="8">
        <f>VLOOKUP(Table2[[#This Row],[PRODUCT ID]],Table1[],5,0)</f>
        <v>37</v>
      </c>
      <c r="L122" s="8">
        <f>VLOOKUP(Table2[[#This Row],[PRODUCT ID]],Table1[],6,0)</f>
        <v>41.81</v>
      </c>
      <c r="M122" s="8">
        <f>(Table2[[#This Row],[BUYING PRIZE]]*Table2[[#This Row],[QUANTITY]])</f>
        <v>407</v>
      </c>
      <c r="N122" s="8">
        <f>Table2[[#This Row],[SELLING PRICE]]*Table2[[#This Row],[QUANTITY]]*(1-Table2[[#This Row],[DISCOUNT %]])</f>
        <v>459.91</v>
      </c>
      <c r="O122">
        <f>DAY(Table2[[#This Row],[DATE]])</f>
        <v>8</v>
      </c>
      <c r="P122" t="str">
        <f>TEXT(Table2[[#This Row],[DATE]],"mmm")</f>
        <v>Jun</v>
      </c>
      <c r="Q122">
        <f>YEAR(Table2[[#This Row],[DATE]])</f>
        <v>2021</v>
      </c>
    </row>
    <row r="123" spans="1:17" x14ac:dyDescent="0.3">
      <c r="A123" s="5">
        <v>44355</v>
      </c>
      <c r="B123" s="6" t="s">
        <v>14</v>
      </c>
      <c r="C123" s="3">
        <v>11</v>
      </c>
      <c r="D123" s="3" t="s">
        <v>110</v>
      </c>
      <c r="E123" s="3" t="s">
        <v>112</v>
      </c>
      <c r="F123" s="4">
        <v>0</v>
      </c>
      <c r="H123" t="str">
        <f>VLOOKUP(Table2[[#This Row],[PRODUCT ID]],Table1[],2,0)</f>
        <v>Product04</v>
      </c>
      <c r="I123" t="str">
        <f>VLOOKUP(Table2[[#This Row],[PRODUCT ID]],Table1[],3,0)</f>
        <v>Catagory01</v>
      </c>
      <c r="J123" t="str">
        <f>VLOOKUP(Table2[[#This Row],[PRODUCT ID]],Table1[],4,0)</f>
        <v>Kg</v>
      </c>
      <c r="K123" s="8">
        <f>VLOOKUP(Table2[[#This Row],[PRODUCT ID]],Table1[],5,0)</f>
        <v>44</v>
      </c>
      <c r="L123" s="8">
        <f>VLOOKUP(Table2[[#This Row],[PRODUCT ID]],Table1[],6,0)</f>
        <v>48.84</v>
      </c>
      <c r="M123" s="8">
        <f>(Table2[[#This Row],[BUYING PRIZE]]*Table2[[#This Row],[QUANTITY]])</f>
        <v>484</v>
      </c>
      <c r="N123" s="8">
        <f>Table2[[#This Row],[SELLING PRICE]]*Table2[[#This Row],[QUANTITY]]*(1-Table2[[#This Row],[DISCOUNT %]])</f>
        <v>537.24</v>
      </c>
      <c r="O123">
        <f>DAY(Table2[[#This Row],[DATE]])</f>
        <v>8</v>
      </c>
      <c r="P123" t="str">
        <f>TEXT(Table2[[#This Row],[DATE]],"mmm")</f>
        <v>Jun</v>
      </c>
      <c r="Q123">
        <f>YEAR(Table2[[#This Row],[DATE]])</f>
        <v>2021</v>
      </c>
    </row>
    <row r="124" spans="1:17" x14ac:dyDescent="0.3">
      <c r="A124" s="5">
        <v>44356</v>
      </c>
      <c r="B124" s="6" t="s">
        <v>6</v>
      </c>
      <c r="C124" s="3">
        <v>7</v>
      </c>
      <c r="D124" s="3" t="s">
        <v>113</v>
      </c>
      <c r="E124" s="3" t="s">
        <v>111</v>
      </c>
      <c r="F124" s="4">
        <v>0</v>
      </c>
      <c r="H124" t="str">
        <f>VLOOKUP(Table2[[#This Row],[PRODUCT ID]],Table1[],2,0)</f>
        <v>Product01</v>
      </c>
      <c r="I124" t="str">
        <f>VLOOKUP(Table2[[#This Row],[PRODUCT ID]],Table1[],3,0)</f>
        <v>Catagory01</v>
      </c>
      <c r="J124" t="str">
        <f>VLOOKUP(Table2[[#This Row],[PRODUCT ID]],Table1[],4,0)</f>
        <v>Kg</v>
      </c>
      <c r="K124" s="8">
        <f>VLOOKUP(Table2[[#This Row],[PRODUCT ID]],Table1[],5,0)</f>
        <v>98</v>
      </c>
      <c r="L124" s="8">
        <f>VLOOKUP(Table2[[#This Row],[PRODUCT ID]],Table1[],6,0)</f>
        <v>103.88</v>
      </c>
      <c r="M124" s="8">
        <f>(Table2[[#This Row],[BUYING PRIZE]]*Table2[[#This Row],[QUANTITY]])</f>
        <v>686</v>
      </c>
      <c r="N124" s="8">
        <f>Table2[[#This Row],[SELLING PRICE]]*Table2[[#This Row],[QUANTITY]]*(1-Table2[[#This Row],[DISCOUNT %]])</f>
        <v>727.16</v>
      </c>
      <c r="O124">
        <f>DAY(Table2[[#This Row],[DATE]])</f>
        <v>9</v>
      </c>
      <c r="P124" t="str">
        <f>TEXT(Table2[[#This Row],[DATE]],"mmm")</f>
        <v>Jun</v>
      </c>
      <c r="Q124">
        <f>YEAR(Table2[[#This Row],[DATE]])</f>
        <v>2021</v>
      </c>
    </row>
    <row r="125" spans="1:17" x14ac:dyDescent="0.3">
      <c r="A125" s="5">
        <v>44358</v>
      </c>
      <c r="B125" s="6" t="s">
        <v>73</v>
      </c>
      <c r="C125" s="3">
        <v>12</v>
      </c>
      <c r="D125" s="3" t="s">
        <v>110</v>
      </c>
      <c r="E125" s="3" t="s">
        <v>112</v>
      </c>
      <c r="F125" s="4">
        <v>0</v>
      </c>
      <c r="H125" t="str">
        <f>VLOOKUP(Table2[[#This Row],[PRODUCT ID]],Table1[],2,0)</f>
        <v>Product32</v>
      </c>
      <c r="I125" t="str">
        <f>VLOOKUP(Table2[[#This Row],[PRODUCT ID]],Table1[],3,0)</f>
        <v>Catagory04</v>
      </c>
      <c r="J125" t="str">
        <f>VLOOKUP(Table2[[#This Row],[PRODUCT ID]],Table1[],4,0)</f>
        <v>Kg</v>
      </c>
      <c r="K125" s="8">
        <f>VLOOKUP(Table2[[#This Row],[PRODUCT ID]],Table1[],5,0)</f>
        <v>89</v>
      </c>
      <c r="L125" s="8">
        <f>VLOOKUP(Table2[[#This Row],[PRODUCT ID]],Table1[],6,0)</f>
        <v>117.48</v>
      </c>
      <c r="M125" s="8">
        <f>(Table2[[#This Row],[BUYING PRIZE]]*Table2[[#This Row],[QUANTITY]])</f>
        <v>1068</v>
      </c>
      <c r="N125" s="8">
        <f>Table2[[#This Row],[SELLING PRICE]]*Table2[[#This Row],[QUANTITY]]*(1-Table2[[#This Row],[DISCOUNT %]])</f>
        <v>1409.76</v>
      </c>
      <c r="O125">
        <f>DAY(Table2[[#This Row],[DATE]])</f>
        <v>11</v>
      </c>
      <c r="P125" t="str">
        <f>TEXT(Table2[[#This Row],[DATE]],"mmm")</f>
        <v>Jun</v>
      </c>
      <c r="Q125">
        <f>YEAR(Table2[[#This Row],[DATE]])</f>
        <v>2021</v>
      </c>
    </row>
    <row r="126" spans="1:17" x14ac:dyDescent="0.3">
      <c r="A126" s="5">
        <v>44359</v>
      </c>
      <c r="B126" s="6" t="s">
        <v>91</v>
      </c>
      <c r="C126" s="3">
        <v>6</v>
      </c>
      <c r="D126" s="3" t="s">
        <v>113</v>
      </c>
      <c r="E126" s="3" t="s">
        <v>111</v>
      </c>
      <c r="F126" s="4">
        <v>0</v>
      </c>
      <c r="H126" t="str">
        <f>VLOOKUP(Table2[[#This Row],[PRODUCT ID]],Table1[],2,0)</f>
        <v>Product41</v>
      </c>
      <c r="I126" t="str">
        <f>VLOOKUP(Table2[[#This Row],[PRODUCT ID]],Table1[],3,0)</f>
        <v>Catagory04</v>
      </c>
      <c r="J126" t="str">
        <f>VLOOKUP(Table2[[#This Row],[PRODUCT ID]],Table1[],4,0)</f>
        <v>Kg</v>
      </c>
      <c r="K126" s="8">
        <f>VLOOKUP(Table2[[#This Row],[PRODUCT ID]],Table1[],5,0)</f>
        <v>138</v>
      </c>
      <c r="L126" s="8">
        <f>VLOOKUP(Table2[[#This Row],[PRODUCT ID]],Table1[],6,0)</f>
        <v>173.88</v>
      </c>
      <c r="M126" s="8">
        <f>(Table2[[#This Row],[BUYING PRIZE]]*Table2[[#This Row],[QUANTITY]])</f>
        <v>828</v>
      </c>
      <c r="N126" s="8">
        <f>Table2[[#This Row],[SELLING PRICE]]*Table2[[#This Row],[QUANTITY]]*(1-Table2[[#This Row],[DISCOUNT %]])</f>
        <v>1043.28</v>
      </c>
      <c r="O126">
        <f>DAY(Table2[[#This Row],[DATE]])</f>
        <v>12</v>
      </c>
      <c r="P126" t="str">
        <f>TEXT(Table2[[#This Row],[DATE]],"mmm")</f>
        <v>Jun</v>
      </c>
      <c r="Q126">
        <f>YEAR(Table2[[#This Row],[DATE]])</f>
        <v>2021</v>
      </c>
    </row>
    <row r="127" spans="1:17" x14ac:dyDescent="0.3">
      <c r="A127" s="5">
        <v>44361</v>
      </c>
      <c r="B127" s="6" t="s">
        <v>58</v>
      </c>
      <c r="C127" s="3">
        <v>10</v>
      </c>
      <c r="D127" s="3" t="s">
        <v>111</v>
      </c>
      <c r="E127" s="3" t="s">
        <v>112</v>
      </c>
      <c r="F127" s="4">
        <v>0</v>
      </c>
      <c r="H127" t="str">
        <f>VLOOKUP(Table2[[#This Row],[PRODUCT ID]],Table1[],2,0)</f>
        <v>Product25</v>
      </c>
      <c r="I127" t="str">
        <f>VLOOKUP(Table2[[#This Row],[PRODUCT ID]],Table1[],3,0)</f>
        <v>Catagory04</v>
      </c>
      <c r="J127" t="str">
        <f>VLOOKUP(Table2[[#This Row],[PRODUCT ID]],Table1[],4,0)</f>
        <v>Kg</v>
      </c>
      <c r="K127" s="8">
        <f>VLOOKUP(Table2[[#This Row],[PRODUCT ID]],Table1[],5,0)</f>
        <v>7</v>
      </c>
      <c r="L127" s="8">
        <f>VLOOKUP(Table2[[#This Row],[PRODUCT ID]],Table1[],6,0)</f>
        <v>8.33</v>
      </c>
      <c r="M127" s="8">
        <f>(Table2[[#This Row],[BUYING PRIZE]]*Table2[[#This Row],[QUANTITY]])</f>
        <v>70</v>
      </c>
      <c r="N127" s="8">
        <f>Table2[[#This Row],[SELLING PRICE]]*Table2[[#This Row],[QUANTITY]]*(1-Table2[[#This Row],[DISCOUNT %]])</f>
        <v>83.3</v>
      </c>
      <c r="O127">
        <f>DAY(Table2[[#This Row],[DATE]])</f>
        <v>14</v>
      </c>
      <c r="P127" t="str">
        <f>TEXT(Table2[[#This Row],[DATE]],"mmm")</f>
        <v>Jun</v>
      </c>
      <c r="Q127">
        <f>YEAR(Table2[[#This Row],[DATE]])</f>
        <v>2021</v>
      </c>
    </row>
    <row r="128" spans="1:17" x14ac:dyDescent="0.3">
      <c r="A128" s="5">
        <v>44363</v>
      </c>
      <c r="B128" s="6" t="s">
        <v>45</v>
      </c>
      <c r="C128" s="3">
        <v>5</v>
      </c>
      <c r="D128" s="3" t="s">
        <v>110</v>
      </c>
      <c r="E128" s="3" t="s">
        <v>112</v>
      </c>
      <c r="F128" s="4">
        <v>0</v>
      </c>
      <c r="H128" t="str">
        <f>VLOOKUP(Table2[[#This Row],[PRODUCT ID]],Table1[],2,0)</f>
        <v>Product19</v>
      </c>
      <c r="I128" t="str">
        <f>VLOOKUP(Table2[[#This Row],[PRODUCT ID]],Table1[],3,0)</f>
        <v>Catagory02</v>
      </c>
      <c r="J128" t="str">
        <f>VLOOKUP(Table2[[#This Row],[PRODUCT ID]],Table1[],4,0)</f>
        <v>Kg</v>
      </c>
      <c r="K128" s="8">
        <f>VLOOKUP(Table2[[#This Row],[PRODUCT ID]],Table1[],5,0)</f>
        <v>150</v>
      </c>
      <c r="L128" s="8">
        <f>VLOOKUP(Table2[[#This Row],[PRODUCT ID]],Table1[],6,0)</f>
        <v>210</v>
      </c>
      <c r="M128" s="8">
        <f>(Table2[[#This Row],[BUYING PRIZE]]*Table2[[#This Row],[QUANTITY]])</f>
        <v>750</v>
      </c>
      <c r="N128" s="8">
        <f>Table2[[#This Row],[SELLING PRICE]]*Table2[[#This Row],[QUANTITY]]*(1-Table2[[#This Row],[DISCOUNT %]])</f>
        <v>1050</v>
      </c>
      <c r="O128">
        <f>DAY(Table2[[#This Row],[DATE]])</f>
        <v>16</v>
      </c>
      <c r="P128" t="str">
        <f>TEXT(Table2[[#This Row],[DATE]],"mmm")</f>
        <v>Jun</v>
      </c>
      <c r="Q128">
        <f>YEAR(Table2[[#This Row],[DATE]])</f>
        <v>2021</v>
      </c>
    </row>
    <row r="129" spans="1:17" x14ac:dyDescent="0.3">
      <c r="A129" s="5">
        <v>44363</v>
      </c>
      <c r="B129" s="6" t="s">
        <v>37</v>
      </c>
      <c r="C129" s="3">
        <v>12</v>
      </c>
      <c r="D129" s="3" t="s">
        <v>111</v>
      </c>
      <c r="E129" s="3" t="s">
        <v>112</v>
      </c>
      <c r="F129" s="4">
        <v>0</v>
      </c>
      <c r="H129" t="str">
        <f>VLOOKUP(Table2[[#This Row],[PRODUCT ID]],Table1[],2,0)</f>
        <v>Product15</v>
      </c>
      <c r="I129" t="str">
        <f>VLOOKUP(Table2[[#This Row],[PRODUCT ID]],Table1[],3,0)</f>
        <v>Catagory02</v>
      </c>
      <c r="J129" t="str">
        <f>VLOOKUP(Table2[[#This Row],[PRODUCT ID]],Table1[],4,0)</f>
        <v>Kg</v>
      </c>
      <c r="K129" s="8">
        <f>VLOOKUP(Table2[[#This Row],[PRODUCT ID]],Table1[],5,0)</f>
        <v>12</v>
      </c>
      <c r="L129" s="8">
        <f>VLOOKUP(Table2[[#This Row],[PRODUCT ID]],Table1[],6,0)</f>
        <v>15.719999999999999</v>
      </c>
      <c r="M129" s="8">
        <f>(Table2[[#This Row],[BUYING PRIZE]]*Table2[[#This Row],[QUANTITY]])</f>
        <v>144</v>
      </c>
      <c r="N129" s="8">
        <f>Table2[[#This Row],[SELLING PRICE]]*Table2[[#This Row],[QUANTITY]]*(1-Table2[[#This Row],[DISCOUNT %]])</f>
        <v>188.64</v>
      </c>
      <c r="O129">
        <f>DAY(Table2[[#This Row],[DATE]])</f>
        <v>16</v>
      </c>
      <c r="P129" t="str">
        <f>TEXT(Table2[[#This Row],[DATE]],"mmm")</f>
        <v>Jun</v>
      </c>
      <c r="Q129">
        <f>YEAR(Table2[[#This Row],[DATE]])</f>
        <v>2021</v>
      </c>
    </row>
    <row r="130" spans="1:17" x14ac:dyDescent="0.3">
      <c r="A130" s="5">
        <v>44363</v>
      </c>
      <c r="B130" s="6" t="s">
        <v>87</v>
      </c>
      <c r="C130" s="3">
        <v>11</v>
      </c>
      <c r="D130" s="3" t="s">
        <v>113</v>
      </c>
      <c r="E130" s="3" t="s">
        <v>112</v>
      </c>
      <c r="F130" s="4">
        <v>0</v>
      </c>
      <c r="H130" t="str">
        <f>VLOOKUP(Table2[[#This Row],[PRODUCT ID]],Table1[],2,0)</f>
        <v>Product39</v>
      </c>
      <c r="I130" t="str">
        <f>VLOOKUP(Table2[[#This Row],[PRODUCT ID]],Table1[],3,0)</f>
        <v>Catagory04</v>
      </c>
      <c r="J130" t="str">
        <f>VLOOKUP(Table2[[#This Row],[PRODUCT ID]],Table1[],4,0)</f>
        <v>Kg</v>
      </c>
      <c r="K130" s="8">
        <f>VLOOKUP(Table2[[#This Row],[PRODUCT ID]],Table1[],5,0)</f>
        <v>37</v>
      </c>
      <c r="L130" s="8">
        <f>VLOOKUP(Table2[[#This Row],[PRODUCT ID]],Table1[],6,0)</f>
        <v>42.55</v>
      </c>
      <c r="M130" s="8">
        <f>(Table2[[#This Row],[BUYING PRIZE]]*Table2[[#This Row],[QUANTITY]])</f>
        <v>407</v>
      </c>
      <c r="N130" s="8">
        <f>Table2[[#This Row],[SELLING PRICE]]*Table2[[#This Row],[QUANTITY]]*(1-Table2[[#This Row],[DISCOUNT %]])</f>
        <v>468.04999999999995</v>
      </c>
      <c r="O130">
        <f>DAY(Table2[[#This Row],[DATE]])</f>
        <v>16</v>
      </c>
      <c r="P130" t="str">
        <f>TEXT(Table2[[#This Row],[DATE]],"mmm")</f>
        <v>Jun</v>
      </c>
      <c r="Q130">
        <f>YEAR(Table2[[#This Row],[DATE]])</f>
        <v>2021</v>
      </c>
    </row>
    <row r="131" spans="1:17" x14ac:dyDescent="0.3">
      <c r="A131" s="5">
        <v>44365</v>
      </c>
      <c r="B131" s="6" t="s">
        <v>58</v>
      </c>
      <c r="C131" s="3">
        <v>13</v>
      </c>
      <c r="D131" s="3" t="s">
        <v>113</v>
      </c>
      <c r="E131" s="3" t="s">
        <v>112</v>
      </c>
      <c r="F131" s="4">
        <v>0</v>
      </c>
      <c r="H131" t="str">
        <f>VLOOKUP(Table2[[#This Row],[PRODUCT ID]],Table1[],2,0)</f>
        <v>Product25</v>
      </c>
      <c r="I131" t="str">
        <f>VLOOKUP(Table2[[#This Row],[PRODUCT ID]],Table1[],3,0)</f>
        <v>Catagory04</v>
      </c>
      <c r="J131" t="str">
        <f>VLOOKUP(Table2[[#This Row],[PRODUCT ID]],Table1[],4,0)</f>
        <v>Kg</v>
      </c>
      <c r="K131" s="8">
        <f>VLOOKUP(Table2[[#This Row],[PRODUCT ID]],Table1[],5,0)</f>
        <v>7</v>
      </c>
      <c r="L131" s="8">
        <f>VLOOKUP(Table2[[#This Row],[PRODUCT ID]],Table1[],6,0)</f>
        <v>8.33</v>
      </c>
      <c r="M131" s="8">
        <f>(Table2[[#This Row],[BUYING PRIZE]]*Table2[[#This Row],[QUANTITY]])</f>
        <v>91</v>
      </c>
      <c r="N131" s="8">
        <f>Table2[[#This Row],[SELLING PRICE]]*Table2[[#This Row],[QUANTITY]]*(1-Table2[[#This Row],[DISCOUNT %]])</f>
        <v>108.29</v>
      </c>
      <c r="O131">
        <f>DAY(Table2[[#This Row],[DATE]])</f>
        <v>18</v>
      </c>
      <c r="P131" t="str">
        <f>TEXT(Table2[[#This Row],[DATE]],"mmm")</f>
        <v>Jun</v>
      </c>
      <c r="Q131">
        <f>YEAR(Table2[[#This Row],[DATE]])</f>
        <v>2021</v>
      </c>
    </row>
    <row r="132" spans="1:17" x14ac:dyDescent="0.3">
      <c r="A132" s="5">
        <v>44366</v>
      </c>
      <c r="B132" s="6" t="s">
        <v>91</v>
      </c>
      <c r="C132" s="3">
        <v>5</v>
      </c>
      <c r="D132" s="3" t="s">
        <v>113</v>
      </c>
      <c r="E132" s="3" t="s">
        <v>111</v>
      </c>
      <c r="F132" s="4">
        <v>0</v>
      </c>
      <c r="H132" t="str">
        <f>VLOOKUP(Table2[[#This Row],[PRODUCT ID]],Table1[],2,0)</f>
        <v>Product41</v>
      </c>
      <c r="I132" t="str">
        <f>VLOOKUP(Table2[[#This Row],[PRODUCT ID]],Table1[],3,0)</f>
        <v>Catagory04</v>
      </c>
      <c r="J132" t="str">
        <f>VLOOKUP(Table2[[#This Row],[PRODUCT ID]],Table1[],4,0)</f>
        <v>Kg</v>
      </c>
      <c r="K132" s="8">
        <f>VLOOKUP(Table2[[#This Row],[PRODUCT ID]],Table1[],5,0)</f>
        <v>138</v>
      </c>
      <c r="L132" s="8">
        <f>VLOOKUP(Table2[[#This Row],[PRODUCT ID]],Table1[],6,0)</f>
        <v>173.88</v>
      </c>
      <c r="M132" s="8">
        <f>(Table2[[#This Row],[BUYING PRIZE]]*Table2[[#This Row],[QUANTITY]])</f>
        <v>690</v>
      </c>
      <c r="N132" s="8">
        <f>Table2[[#This Row],[SELLING PRICE]]*Table2[[#This Row],[QUANTITY]]*(1-Table2[[#This Row],[DISCOUNT %]])</f>
        <v>869.4</v>
      </c>
      <c r="O132">
        <f>DAY(Table2[[#This Row],[DATE]])</f>
        <v>19</v>
      </c>
      <c r="P132" t="str">
        <f>TEXT(Table2[[#This Row],[DATE]],"mmm")</f>
        <v>Jun</v>
      </c>
      <c r="Q132">
        <f>YEAR(Table2[[#This Row],[DATE]])</f>
        <v>2021</v>
      </c>
    </row>
    <row r="133" spans="1:17" x14ac:dyDescent="0.3">
      <c r="A133" s="5">
        <v>44367</v>
      </c>
      <c r="B133" s="6" t="s">
        <v>39</v>
      </c>
      <c r="C133" s="3">
        <v>1</v>
      </c>
      <c r="D133" s="3" t="s">
        <v>110</v>
      </c>
      <c r="E133" s="3" t="s">
        <v>112</v>
      </c>
      <c r="F133" s="4">
        <v>0</v>
      </c>
      <c r="H133" t="str">
        <f>VLOOKUP(Table2[[#This Row],[PRODUCT ID]],Table1[],2,0)</f>
        <v>Product16</v>
      </c>
      <c r="I133" t="str">
        <f>VLOOKUP(Table2[[#This Row],[PRODUCT ID]],Table1[],3,0)</f>
        <v>Catagory02</v>
      </c>
      <c r="J133" t="str">
        <f>VLOOKUP(Table2[[#This Row],[PRODUCT ID]],Table1[],4,0)</f>
        <v>Kg</v>
      </c>
      <c r="K133" s="8">
        <f>VLOOKUP(Table2[[#This Row],[PRODUCT ID]],Table1[],5,0)</f>
        <v>13</v>
      </c>
      <c r="L133" s="8">
        <f>VLOOKUP(Table2[[#This Row],[PRODUCT ID]],Table1[],6,0)</f>
        <v>16.64</v>
      </c>
      <c r="M133" s="8">
        <f>(Table2[[#This Row],[BUYING PRIZE]]*Table2[[#This Row],[QUANTITY]])</f>
        <v>13</v>
      </c>
      <c r="N133" s="8">
        <f>Table2[[#This Row],[SELLING PRICE]]*Table2[[#This Row],[QUANTITY]]*(1-Table2[[#This Row],[DISCOUNT %]])</f>
        <v>16.64</v>
      </c>
      <c r="O133">
        <f>DAY(Table2[[#This Row],[DATE]])</f>
        <v>20</v>
      </c>
      <c r="P133" t="str">
        <f>TEXT(Table2[[#This Row],[DATE]],"mmm")</f>
        <v>Jun</v>
      </c>
      <c r="Q133">
        <f>YEAR(Table2[[#This Row],[DATE]])</f>
        <v>2021</v>
      </c>
    </row>
    <row r="134" spans="1:17" x14ac:dyDescent="0.3">
      <c r="A134" s="5">
        <v>44370</v>
      </c>
      <c r="B134" s="6" t="s">
        <v>39</v>
      </c>
      <c r="C134" s="3">
        <v>4</v>
      </c>
      <c r="D134" s="3" t="s">
        <v>113</v>
      </c>
      <c r="E134" s="3" t="s">
        <v>111</v>
      </c>
      <c r="F134" s="4">
        <v>0</v>
      </c>
      <c r="H134" t="str">
        <f>VLOOKUP(Table2[[#This Row],[PRODUCT ID]],Table1[],2,0)</f>
        <v>Product16</v>
      </c>
      <c r="I134" t="str">
        <f>VLOOKUP(Table2[[#This Row],[PRODUCT ID]],Table1[],3,0)</f>
        <v>Catagory02</v>
      </c>
      <c r="J134" t="str">
        <f>VLOOKUP(Table2[[#This Row],[PRODUCT ID]],Table1[],4,0)</f>
        <v>Kg</v>
      </c>
      <c r="K134" s="8">
        <f>VLOOKUP(Table2[[#This Row],[PRODUCT ID]],Table1[],5,0)</f>
        <v>13</v>
      </c>
      <c r="L134" s="8">
        <f>VLOOKUP(Table2[[#This Row],[PRODUCT ID]],Table1[],6,0)</f>
        <v>16.64</v>
      </c>
      <c r="M134" s="8">
        <f>(Table2[[#This Row],[BUYING PRIZE]]*Table2[[#This Row],[QUANTITY]])</f>
        <v>52</v>
      </c>
      <c r="N134" s="8">
        <f>Table2[[#This Row],[SELLING PRICE]]*Table2[[#This Row],[QUANTITY]]*(1-Table2[[#This Row],[DISCOUNT %]])</f>
        <v>66.56</v>
      </c>
      <c r="O134">
        <f>DAY(Table2[[#This Row],[DATE]])</f>
        <v>23</v>
      </c>
      <c r="P134" t="str">
        <f>TEXT(Table2[[#This Row],[DATE]],"mmm")</f>
        <v>Jun</v>
      </c>
      <c r="Q134">
        <f>YEAR(Table2[[#This Row],[DATE]])</f>
        <v>2021</v>
      </c>
    </row>
    <row r="135" spans="1:17" x14ac:dyDescent="0.3">
      <c r="A135" s="5">
        <v>44371</v>
      </c>
      <c r="B135" s="6" t="s">
        <v>29</v>
      </c>
      <c r="C135" s="3">
        <v>13</v>
      </c>
      <c r="D135" s="3" t="s">
        <v>113</v>
      </c>
      <c r="E135" s="3" t="s">
        <v>111</v>
      </c>
      <c r="F135" s="4">
        <v>0</v>
      </c>
      <c r="H135" t="str">
        <f>VLOOKUP(Table2[[#This Row],[PRODUCT ID]],Table1[],2,0)</f>
        <v>Product11</v>
      </c>
      <c r="I135" t="str">
        <f>VLOOKUP(Table2[[#This Row],[PRODUCT ID]],Table1[],3,0)</f>
        <v>Catagory02</v>
      </c>
      <c r="J135" t="str">
        <f>VLOOKUP(Table2[[#This Row],[PRODUCT ID]],Table1[],4,0)</f>
        <v>Kg</v>
      </c>
      <c r="K135" s="8">
        <f>VLOOKUP(Table2[[#This Row],[PRODUCT ID]],Table1[],5,0)</f>
        <v>44</v>
      </c>
      <c r="L135" s="8">
        <f>VLOOKUP(Table2[[#This Row],[PRODUCT ID]],Table1[],6,0)</f>
        <v>48.4</v>
      </c>
      <c r="M135" s="8">
        <f>(Table2[[#This Row],[BUYING PRIZE]]*Table2[[#This Row],[QUANTITY]])</f>
        <v>572</v>
      </c>
      <c r="N135" s="8">
        <f>Table2[[#This Row],[SELLING PRICE]]*Table2[[#This Row],[QUANTITY]]*(1-Table2[[#This Row],[DISCOUNT %]])</f>
        <v>629.19999999999993</v>
      </c>
      <c r="O135">
        <f>DAY(Table2[[#This Row],[DATE]])</f>
        <v>24</v>
      </c>
      <c r="P135" t="str">
        <f>TEXT(Table2[[#This Row],[DATE]],"mmm")</f>
        <v>Jun</v>
      </c>
      <c r="Q135">
        <f>YEAR(Table2[[#This Row],[DATE]])</f>
        <v>2021</v>
      </c>
    </row>
    <row r="136" spans="1:17" x14ac:dyDescent="0.3">
      <c r="A136" s="5">
        <v>44373</v>
      </c>
      <c r="B136" s="6" t="s">
        <v>24</v>
      </c>
      <c r="C136" s="3">
        <v>7</v>
      </c>
      <c r="D136" s="3" t="s">
        <v>111</v>
      </c>
      <c r="E136" s="3" t="s">
        <v>111</v>
      </c>
      <c r="F136" s="4">
        <v>0</v>
      </c>
      <c r="H136" t="str">
        <f>VLOOKUP(Table2[[#This Row],[PRODUCT ID]],Table1[],2,0)</f>
        <v>Product09</v>
      </c>
      <c r="I136" t="str">
        <f>VLOOKUP(Table2[[#This Row],[PRODUCT ID]],Table1[],3,0)</f>
        <v>Catagory01</v>
      </c>
      <c r="J136" t="str">
        <f>VLOOKUP(Table2[[#This Row],[PRODUCT ID]],Table1[],4,0)</f>
        <v>Kg</v>
      </c>
      <c r="K136" s="8">
        <f>VLOOKUP(Table2[[#This Row],[PRODUCT ID]],Table1[],5,0)</f>
        <v>6</v>
      </c>
      <c r="L136" s="8">
        <f>VLOOKUP(Table2[[#This Row],[PRODUCT ID]],Table1[],6,0)</f>
        <v>7.8599999999999994</v>
      </c>
      <c r="M136" s="8">
        <f>(Table2[[#This Row],[BUYING PRIZE]]*Table2[[#This Row],[QUANTITY]])</f>
        <v>42</v>
      </c>
      <c r="N136" s="8">
        <f>Table2[[#This Row],[SELLING PRICE]]*Table2[[#This Row],[QUANTITY]]*(1-Table2[[#This Row],[DISCOUNT %]])</f>
        <v>55.019999999999996</v>
      </c>
      <c r="O136">
        <f>DAY(Table2[[#This Row],[DATE]])</f>
        <v>26</v>
      </c>
      <c r="P136" t="str">
        <f>TEXT(Table2[[#This Row],[DATE]],"mmm")</f>
        <v>Jun</v>
      </c>
      <c r="Q136">
        <f>YEAR(Table2[[#This Row],[DATE]])</f>
        <v>2021</v>
      </c>
    </row>
    <row r="137" spans="1:17" x14ac:dyDescent="0.3">
      <c r="A137" s="5">
        <v>44374</v>
      </c>
      <c r="B137" s="6" t="s">
        <v>16</v>
      </c>
      <c r="C137" s="3">
        <v>11</v>
      </c>
      <c r="D137" s="3" t="s">
        <v>113</v>
      </c>
      <c r="E137" s="3" t="s">
        <v>112</v>
      </c>
      <c r="F137" s="4">
        <v>0</v>
      </c>
      <c r="H137" t="str">
        <f>VLOOKUP(Table2[[#This Row],[PRODUCT ID]],Table1[],2,0)</f>
        <v>Product05</v>
      </c>
      <c r="I137" t="str">
        <f>VLOOKUP(Table2[[#This Row],[PRODUCT ID]],Table1[],3,0)</f>
        <v>Catagory01</v>
      </c>
      <c r="J137" t="str">
        <f>VLOOKUP(Table2[[#This Row],[PRODUCT ID]],Table1[],4,0)</f>
        <v>Kg</v>
      </c>
      <c r="K137" s="8">
        <f>VLOOKUP(Table2[[#This Row],[PRODUCT ID]],Table1[],5,0)</f>
        <v>133</v>
      </c>
      <c r="L137" s="8">
        <f>VLOOKUP(Table2[[#This Row],[PRODUCT ID]],Table1[],6,0)</f>
        <v>155.61000000000001</v>
      </c>
      <c r="M137" s="8">
        <f>(Table2[[#This Row],[BUYING PRIZE]]*Table2[[#This Row],[QUANTITY]])</f>
        <v>1463</v>
      </c>
      <c r="N137" s="8">
        <f>Table2[[#This Row],[SELLING PRICE]]*Table2[[#This Row],[QUANTITY]]*(1-Table2[[#This Row],[DISCOUNT %]])</f>
        <v>1711.71</v>
      </c>
      <c r="O137">
        <f>DAY(Table2[[#This Row],[DATE]])</f>
        <v>27</v>
      </c>
      <c r="P137" t="str">
        <f>TEXT(Table2[[#This Row],[DATE]],"mmm")</f>
        <v>Jun</v>
      </c>
      <c r="Q137">
        <f>YEAR(Table2[[#This Row],[DATE]])</f>
        <v>2021</v>
      </c>
    </row>
    <row r="138" spans="1:17" x14ac:dyDescent="0.3">
      <c r="A138" s="5">
        <v>44375</v>
      </c>
      <c r="B138" s="6" t="s">
        <v>50</v>
      </c>
      <c r="C138" s="3">
        <v>2</v>
      </c>
      <c r="D138" s="3" t="s">
        <v>111</v>
      </c>
      <c r="E138" s="3" t="s">
        <v>112</v>
      </c>
      <c r="F138" s="4">
        <v>0</v>
      </c>
      <c r="H138" t="str">
        <f>VLOOKUP(Table2[[#This Row],[PRODUCT ID]],Table1[],2,0)</f>
        <v>Product21</v>
      </c>
      <c r="I138" t="str">
        <f>VLOOKUP(Table2[[#This Row],[PRODUCT ID]],Table1[],3,0)</f>
        <v>Catagory03</v>
      </c>
      <c r="J138" t="str">
        <f>VLOOKUP(Table2[[#This Row],[PRODUCT ID]],Table1[],4,0)</f>
        <v>Kg</v>
      </c>
      <c r="K138" s="8">
        <f>VLOOKUP(Table2[[#This Row],[PRODUCT ID]],Table1[],5,0)</f>
        <v>126</v>
      </c>
      <c r="L138" s="8">
        <f>VLOOKUP(Table2[[#This Row],[PRODUCT ID]],Table1[],6,0)</f>
        <v>162.54</v>
      </c>
      <c r="M138" s="8">
        <f>(Table2[[#This Row],[BUYING PRIZE]]*Table2[[#This Row],[QUANTITY]])</f>
        <v>252</v>
      </c>
      <c r="N138" s="8">
        <f>Table2[[#This Row],[SELLING PRICE]]*Table2[[#This Row],[QUANTITY]]*(1-Table2[[#This Row],[DISCOUNT %]])</f>
        <v>325.08</v>
      </c>
      <c r="O138">
        <f>DAY(Table2[[#This Row],[DATE]])</f>
        <v>28</v>
      </c>
      <c r="P138" t="str">
        <f>TEXT(Table2[[#This Row],[DATE]],"mmm")</f>
        <v>Jun</v>
      </c>
      <c r="Q138">
        <f>YEAR(Table2[[#This Row],[DATE]])</f>
        <v>2021</v>
      </c>
    </row>
    <row r="139" spans="1:17" x14ac:dyDescent="0.3">
      <c r="A139" s="5">
        <v>44375</v>
      </c>
      <c r="B139" s="6" t="s">
        <v>79</v>
      </c>
      <c r="C139" s="3">
        <v>7</v>
      </c>
      <c r="D139" s="3" t="s">
        <v>111</v>
      </c>
      <c r="E139" s="3" t="s">
        <v>111</v>
      </c>
      <c r="F139" s="4">
        <v>0</v>
      </c>
      <c r="H139" t="str">
        <f>VLOOKUP(Table2[[#This Row],[PRODUCT ID]],Table1[],2,0)</f>
        <v>Product35</v>
      </c>
      <c r="I139" t="str">
        <f>VLOOKUP(Table2[[#This Row],[PRODUCT ID]],Table1[],3,0)</f>
        <v>Catagory04</v>
      </c>
      <c r="J139" t="str">
        <f>VLOOKUP(Table2[[#This Row],[PRODUCT ID]],Table1[],4,0)</f>
        <v>Kg</v>
      </c>
      <c r="K139" s="8">
        <f>VLOOKUP(Table2[[#This Row],[PRODUCT ID]],Table1[],5,0)</f>
        <v>5</v>
      </c>
      <c r="L139" s="8">
        <f>VLOOKUP(Table2[[#This Row],[PRODUCT ID]],Table1[],6,0)</f>
        <v>6.7</v>
      </c>
      <c r="M139" s="8">
        <f>(Table2[[#This Row],[BUYING PRIZE]]*Table2[[#This Row],[QUANTITY]])</f>
        <v>35</v>
      </c>
      <c r="N139" s="8">
        <f>Table2[[#This Row],[SELLING PRICE]]*Table2[[#This Row],[QUANTITY]]*(1-Table2[[#This Row],[DISCOUNT %]])</f>
        <v>46.9</v>
      </c>
      <c r="O139">
        <f>DAY(Table2[[#This Row],[DATE]])</f>
        <v>28</v>
      </c>
      <c r="P139" t="str">
        <f>TEXT(Table2[[#This Row],[DATE]],"mmm")</f>
        <v>Jun</v>
      </c>
      <c r="Q139">
        <f>YEAR(Table2[[#This Row],[DATE]])</f>
        <v>2021</v>
      </c>
    </row>
    <row r="140" spans="1:17" x14ac:dyDescent="0.3">
      <c r="A140" s="5">
        <v>44376</v>
      </c>
      <c r="B140" s="6" t="s">
        <v>35</v>
      </c>
      <c r="C140" s="3">
        <v>4</v>
      </c>
      <c r="D140" s="3" t="s">
        <v>113</v>
      </c>
      <c r="E140" s="3" t="s">
        <v>111</v>
      </c>
      <c r="F140" s="4">
        <v>0</v>
      </c>
      <c r="H140" t="str">
        <f>VLOOKUP(Table2[[#This Row],[PRODUCT ID]],Table1[],2,0)</f>
        <v>Product14</v>
      </c>
      <c r="I140" t="str">
        <f>VLOOKUP(Table2[[#This Row],[PRODUCT ID]],Table1[],3,0)</f>
        <v>Catagory02</v>
      </c>
      <c r="J140" t="str">
        <f>VLOOKUP(Table2[[#This Row],[PRODUCT ID]],Table1[],4,0)</f>
        <v>Kg</v>
      </c>
      <c r="K140" s="8">
        <f>VLOOKUP(Table2[[#This Row],[PRODUCT ID]],Table1[],5,0)</f>
        <v>112</v>
      </c>
      <c r="L140" s="8">
        <f>VLOOKUP(Table2[[#This Row],[PRODUCT ID]],Table1[],6,0)</f>
        <v>146.72</v>
      </c>
      <c r="M140" s="8">
        <f>(Table2[[#This Row],[BUYING PRIZE]]*Table2[[#This Row],[QUANTITY]])</f>
        <v>448</v>
      </c>
      <c r="N140" s="8">
        <f>Table2[[#This Row],[SELLING PRICE]]*Table2[[#This Row],[QUANTITY]]*(1-Table2[[#This Row],[DISCOUNT %]])</f>
        <v>586.88</v>
      </c>
      <c r="O140">
        <f>DAY(Table2[[#This Row],[DATE]])</f>
        <v>29</v>
      </c>
      <c r="P140" t="str">
        <f>TEXT(Table2[[#This Row],[DATE]],"mmm")</f>
        <v>Jun</v>
      </c>
      <c r="Q140">
        <f>YEAR(Table2[[#This Row],[DATE]])</f>
        <v>2021</v>
      </c>
    </row>
    <row r="141" spans="1:17" x14ac:dyDescent="0.3">
      <c r="A141" s="5">
        <v>44378</v>
      </c>
      <c r="B141" s="6" t="s">
        <v>16</v>
      </c>
      <c r="C141" s="3">
        <v>11</v>
      </c>
      <c r="D141" s="3" t="s">
        <v>113</v>
      </c>
      <c r="E141" s="3" t="s">
        <v>112</v>
      </c>
      <c r="F141" s="4">
        <v>0</v>
      </c>
      <c r="H141" t="str">
        <f>VLOOKUP(Table2[[#This Row],[PRODUCT ID]],Table1[],2,0)</f>
        <v>Product05</v>
      </c>
      <c r="I141" t="str">
        <f>VLOOKUP(Table2[[#This Row],[PRODUCT ID]],Table1[],3,0)</f>
        <v>Catagory01</v>
      </c>
      <c r="J141" t="str">
        <f>VLOOKUP(Table2[[#This Row],[PRODUCT ID]],Table1[],4,0)</f>
        <v>Kg</v>
      </c>
      <c r="K141" s="8">
        <f>VLOOKUP(Table2[[#This Row],[PRODUCT ID]],Table1[],5,0)</f>
        <v>133</v>
      </c>
      <c r="L141" s="8">
        <f>VLOOKUP(Table2[[#This Row],[PRODUCT ID]],Table1[],6,0)</f>
        <v>155.61000000000001</v>
      </c>
      <c r="M141" s="8">
        <f>(Table2[[#This Row],[BUYING PRIZE]]*Table2[[#This Row],[QUANTITY]])</f>
        <v>1463</v>
      </c>
      <c r="N141" s="8">
        <f>Table2[[#This Row],[SELLING PRICE]]*Table2[[#This Row],[QUANTITY]]*(1-Table2[[#This Row],[DISCOUNT %]])</f>
        <v>1711.71</v>
      </c>
      <c r="O141">
        <f>DAY(Table2[[#This Row],[DATE]])</f>
        <v>1</v>
      </c>
      <c r="P141" t="str">
        <f>TEXT(Table2[[#This Row],[DATE]],"mmm")</f>
        <v>Jul</v>
      </c>
      <c r="Q141">
        <f>YEAR(Table2[[#This Row],[DATE]])</f>
        <v>2021</v>
      </c>
    </row>
    <row r="142" spans="1:17" x14ac:dyDescent="0.3">
      <c r="A142" s="5">
        <v>44379</v>
      </c>
      <c r="B142" s="6" t="s">
        <v>26</v>
      </c>
      <c r="C142" s="3">
        <v>11</v>
      </c>
      <c r="D142" s="3" t="s">
        <v>113</v>
      </c>
      <c r="E142" s="3" t="s">
        <v>112</v>
      </c>
      <c r="F142" s="4">
        <v>0</v>
      </c>
      <c r="H142" t="str">
        <f>VLOOKUP(Table2[[#This Row],[PRODUCT ID]],Table1[],2,0)</f>
        <v>Product10</v>
      </c>
      <c r="I142" t="str">
        <f>VLOOKUP(Table2[[#This Row],[PRODUCT ID]],Table1[],3,0)</f>
        <v>Catagory02</v>
      </c>
      <c r="J142" t="str">
        <f>VLOOKUP(Table2[[#This Row],[PRODUCT ID]],Table1[],4,0)</f>
        <v>Kg</v>
      </c>
      <c r="K142" s="8">
        <f>VLOOKUP(Table2[[#This Row],[PRODUCT ID]],Table1[],5,0)</f>
        <v>148</v>
      </c>
      <c r="L142" s="8">
        <f>VLOOKUP(Table2[[#This Row],[PRODUCT ID]],Table1[],6,0)</f>
        <v>164.28</v>
      </c>
      <c r="M142" s="8">
        <f>(Table2[[#This Row],[BUYING PRIZE]]*Table2[[#This Row],[QUANTITY]])</f>
        <v>1628</v>
      </c>
      <c r="N142" s="8">
        <f>Table2[[#This Row],[SELLING PRICE]]*Table2[[#This Row],[QUANTITY]]*(1-Table2[[#This Row],[DISCOUNT %]])</f>
        <v>1807.08</v>
      </c>
      <c r="O142">
        <f>DAY(Table2[[#This Row],[DATE]])</f>
        <v>2</v>
      </c>
      <c r="P142" t="str">
        <f>TEXT(Table2[[#This Row],[DATE]],"mmm")</f>
        <v>Jul</v>
      </c>
      <c r="Q142">
        <f>YEAR(Table2[[#This Row],[DATE]])</f>
        <v>2021</v>
      </c>
    </row>
    <row r="143" spans="1:17" x14ac:dyDescent="0.3">
      <c r="A143" s="5">
        <v>44380</v>
      </c>
      <c r="B143" s="6" t="s">
        <v>75</v>
      </c>
      <c r="C143" s="3">
        <v>9</v>
      </c>
      <c r="D143" s="3" t="s">
        <v>111</v>
      </c>
      <c r="E143" s="3" t="s">
        <v>112</v>
      </c>
      <c r="F143" s="4">
        <v>0</v>
      </c>
      <c r="H143" t="str">
        <f>VLOOKUP(Table2[[#This Row],[PRODUCT ID]],Table1[],2,0)</f>
        <v>Product33</v>
      </c>
      <c r="I143" t="str">
        <f>VLOOKUP(Table2[[#This Row],[PRODUCT ID]],Table1[],3,0)</f>
        <v>Catagory04</v>
      </c>
      <c r="J143" t="str">
        <f>VLOOKUP(Table2[[#This Row],[PRODUCT ID]],Table1[],4,0)</f>
        <v>Kg</v>
      </c>
      <c r="K143" s="8">
        <f>VLOOKUP(Table2[[#This Row],[PRODUCT ID]],Table1[],5,0)</f>
        <v>95</v>
      </c>
      <c r="L143" s="8">
        <f>VLOOKUP(Table2[[#This Row],[PRODUCT ID]],Table1[],6,0)</f>
        <v>119.7</v>
      </c>
      <c r="M143" s="8">
        <f>(Table2[[#This Row],[BUYING PRIZE]]*Table2[[#This Row],[QUANTITY]])</f>
        <v>855</v>
      </c>
      <c r="N143" s="8">
        <f>Table2[[#This Row],[SELLING PRICE]]*Table2[[#This Row],[QUANTITY]]*(1-Table2[[#This Row],[DISCOUNT %]])</f>
        <v>1077.3</v>
      </c>
      <c r="O143">
        <f>DAY(Table2[[#This Row],[DATE]])</f>
        <v>3</v>
      </c>
      <c r="P143" t="str">
        <f>TEXT(Table2[[#This Row],[DATE]],"mmm")</f>
        <v>Jul</v>
      </c>
      <c r="Q143">
        <f>YEAR(Table2[[#This Row],[DATE]])</f>
        <v>2021</v>
      </c>
    </row>
    <row r="144" spans="1:17" x14ac:dyDescent="0.3">
      <c r="A144" s="5">
        <v>44380</v>
      </c>
      <c r="B144" s="6" t="s">
        <v>12</v>
      </c>
      <c r="C144" s="3">
        <v>8</v>
      </c>
      <c r="D144" s="3" t="s">
        <v>111</v>
      </c>
      <c r="E144" s="3" t="s">
        <v>112</v>
      </c>
      <c r="F144" s="4">
        <v>0</v>
      </c>
      <c r="H144" t="str">
        <f>VLOOKUP(Table2[[#This Row],[PRODUCT ID]],Table1[],2,0)</f>
        <v>Product03</v>
      </c>
      <c r="I144" t="str">
        <f>VLOOKUP(Table2[[#This Row],[PRODUCT ID]],Table1[],3,0)</f>
        <v>Catagory01</v>
      </c>
      <c r="J144" t="str">
        <f>VLOOKUP(Table2[[#This Row],[PRODUCT ID]],Table1[],4,0)</f>
        <v>Kg</v>
      </c>
      <c r="K144" s="8">
        <f>VLOOKUP(Table2[[#This Row],[PRODUCT ID]],Table1[],5,0)</f>
        <v>71</v>
      </c>
      <c r="L144" s="8">
        <f>VLOOKUP(Table2[[#This Row],[PRODUCT ID]],Table1[],6,0)</f>
        <v>80.94</v>
      </c>
      <c r="M144" s="8">
        <f>(Table2[[#This Row],[BUYING PRIZE]]*Table2[[#This Row],[QUANTITY]])</f>
        <v>568</v>
      </c>
      <c r="N144" s="8">
        <f>Table2[[#This Row],[SELLING PRICE]]*Table2[[#This Row],[QUANTITY]]*(1-Table2[[#This Row],[DISCOUNT %]])</f>
        <v>647.52</v>
      </c>
      <c r="O144">
        <f>DAY(Table2[[#This Row],[DATE]])</f>
        <v>3</v>
      </c>
      <c r="P144" t="str">
        <f>TEXT(Table2[[#This Row],[DATE]],"mmm")</f>
        <v>Jul</v>
      </c>
      <c r="Q144">
        <f>YEAR(Table2[[#This Row],[DATE]])</f>
        <v>2021</v>
      </c>
    </row>
    <row r="145" spans="1:17" x14ac:dyDescent="0.3">
      <c r="A145" s="5">
        <v>44382</v>
      </c>
      <c r="B145" s="6" t="s">
        <v>10</v>
      </c>
      <c r="C145" s="3">
        <v>8</v>
      </c>
      <c r="D145" s="3" t="s">
        <v>113</v>
      </c>
      <c r="E145" s="3" t="s">
        <v>111</v>
      </c>
      <c r="F145" s="4">
        <v>0</v>
      </c>
      <c r="H145" t="str">
        <f>VLOOKUP(Table2[[#This Row],[PRODUCT ID]],Table1[],2,0)</f>
        <v>Product02</v>
      </c>
      <c r="I145" t="str">
        <f>VLOOKUP(Table2[[#This Row],[PRODUCT ID]],Table1[],3,0)</f>
        <v>Catagory01</v>
      </c>
      <c r="J145" t="str">
        <f>VLOOKUP(Table2[[#This Row],[PRODUCT ID]],Table1[],4,0)</f>
        <v>Kg</v>
      </c>
      <c r="K145" s="8">
        <f>VLOOKUP(Table2[[#This Row],[PRODUCT ID]],Table1[],5,0)</f>
        <v>105</v>
      </c>
      <c r="L145" s="8">
        <f>VLOOKUP(Table2[[#This Row],[PRODUCT ID]],Table1[],6,0)</f>
        <v>142.80000000000001</v>
      </c>
      <c r="M145" s="8">
        <f>(Table2[[#This Row],[BUYING PRIZE]]*Table2[[#This Row],[QUANTITY]])</f>
        <v>840</v>
      </c>
      <c r="N145" s="8">
        <f>Table2[[#This Row],[SELLING PRICE]]*Table2[[#This Row],[QUANTITY]]*(1-Table2[[#This Row],[DISCOUNT %]])</f>
        <v>1142.4000000000001</v>
      </c>
      <c r="O145">
        <f>DAY(Table2[[#This Row],[DATE]])</f>
        <v>5</v>
      </c>
      <c r="P145" t="str">
        <f>TEXT(Table2[[#This Row],[DATE]],"mmm")</f>
        <v>Jul</v>
      </c>
      <c r="Q145">
        <f>YEAR(Table2[[#This Row],[DATE]])</f>
        <v>2021</v>
      </c>
    </row>
    <row r="146" spans="1:17" x14ac:dyDescent="0.3">
      <c r="A146" s="5">
        <v>44383</v>
      </c>
      <c r="B146" s="6" t="s">
        <v>91</v>
      </c>
      <c r="C146" s="3">
        <v>15</v>
      </c>
      <c r="D146" s="3" t="s">
        <v>113</v>
      </c>
      <c r="E146" s="3" t="s">
        <v>112</v>
      </c>
      <c r="F146" s="4">
        <v>0</v>
      </c>
      <c r="H146" t="str">
        <f>VLOOKUP(Table2[[#This Row],[PRODUCT ID]],Table1[],2,0)</f>
        <v>Product41</v>
      </c>
      <c r="I146" t="str">
        <f>VLOOKUP(Table2[[#This Row],[PRODUCT ID]],Table1[],3,0)</f>
        <v>Catagory04</v>
      </c>
      <c r="J146" t="str">
        <f>VLOOKUP(Table2[[#This Row],[PRODUCT ID]],Table1[],4,0)</f>
        <v>Kg</v>
      </c>
      <c r="K146" s="8">
        <f>VLOOKUP(Table2[[#This Row],[PRODUCT ID]],Table1[],5,0)</f>
        <v>138</v>
      </c>
      <c r="L146" s="8">
        <f>VLOOKUP(Table2[[#This Row],[PRODUCT ID]],Table1[],6,0)</f>
        <v>173.88</v>
      </c>
      <c r="M146" s="8">
        <f>(Table2[[#This Row],[BUYING PRIZE]]*Table2[[#This Row],[QUANTITY]])</f>
        <v>2070</v>
      </c>
      <c r="N146" s="8">
        <f>Table2[[#This Row],[SELLING PRICE]]*Table2[[#This Row],[QUANTITY]]*(1-Table2[[#This Row],[DISCOUNT %]])</f>
        <v>2608.1999999999998</v>
      </c>
      <c r="O146">
        <f>DAY(Table2[[#This Row],[DATE]])</f>
        <v>6</v>
      </c>
      <c r="P146" t="str">
        <f>TEXT(Table2[[#This Row],[DATE]],"mmm")</f>
        <v>Jul</v>
      </c>
      <c r="Q146">
        <f>YEAR(Table2[[#This Row],[DATE]])</f>
        <v>2021</v>
      </c>
    </row>
    <row r="147" spans="1:17" x14ac:dyDescent="0.3">
      <c r="A147" s="5">
        <v>44385</v>
      </c>
      <c r="B147" s="6" t="s">
        <v>14</v>
      </c>
      <c r="C147" s="3">
        <v>10</v>
      </c>
      <c r="D147" s="3" t="s">
        <v>113</v>
      </c>
      <c r="E147" s="3" t="s">
        <v>111</v>
      </c>
      <c r="F147" s="4">
        <v>0</v>
      </c>
      <c r="H147" t="str">
        <f>VLOOKUP(Table2[[#This Row],[PRODUCT ID]],Table1[],2,0)</f>
        <v>Product04</v>
      </c>
      <c r="I147" t="str">
        <f>VLOOKUP(Table2[[#This Row],[PRODUCT ID]],Table1[],3,0)</f>
        <v>Catagory01</v>
      </c>
      <c r="J147" t="str">
        <f>VLOOKUP(Table2[[#This Row],[PRODUCT ID]],Table1[],4,0)</f>
        <v>Kg</v>
      </c>
      <c r="K147" s="8">
        <f>VLOOKUP(Table2[[#This Row],[PRODUCT ID]],Table1[],5,0)</f>
        <v>44</v>
      </c>
      <c r="L147" s="8">
        <f>VLOOKUP(Table2[[#This Row],[PRODUCT ID]],Table1[],6,0)</f>
        <v>48.84</v>
      </c>
      <c r="M147" s="8">
        <f>(Table2[[#This Row],[BUYING PRIZE]]*Table2[[#This Row],[QUANTITY]])</f>
        <v>440</v>
      </c>
      <c r="N147" s="8">
        <f>Table2[[#This Row],[SELLING PRICE]]*Table2[[#This Row],[QUANTITY]]*(1-Table2[[#This Row],[DISCOUNT %]])</f>
        <v>488.40000000000003</v>
      </c>
      <c r="O147">
        <f>DAY(Table2[[#This Row],[DATE]])</f>
        <v>8</v>
      </c>
      <c r="P147" t="str">
        <f>TEXT(Table2[[#This Row],[DATE]],"mmm")</f>
        <v>Jul</v>
      </c>
      <c r="Q147">
        <f>YEAR(Table2[[#This Row],[DATE]])</f>
        <v>2021</v>
      </c>
    </row>
    <row r="148" spans="1:17" x14ac:dyDescent="0.3">
      <c r="A148" s="5">
        <v>44387</v>
      </c>
      <c r="B148" s="6" t="s">
        <v>77</v>
      </c>
      <c r="C148" s="3">
        <v>6</v>
      </c>
      <c r="D148" s="3" t="s">
        <v>110</v>
      </c>
      <c r="E148" s="3" t="s">
        <v>112</v>
      </c>
      <c r="F148" s="4">
        <v>0</v>
      </c>
      <c r="H148" t="str">
        <f>VLOOKUP(Table2[[#This Row],[PRODUCT ID]],Table1[],2,0)</f>
        <v>Product34</v>
      </c>
      <c r="I148" t="str">
        <f>VLOOKUP(Table2[[#This Row],[PRODUCT ID]],Table1[],3,0)</f>
        <v>Catagory04</v>
      </c>
      <c r="J148" t="str">
        <f>VLOOKUP(Table2[[#This Row],[PRODUCT ID]],Table1[],4,0)</f>
        <v>Kg</v>
      </c>
      <c r="K148" s="8">
        <f>VLOOKUP(Table2[[#This Row],[PRODUCT ID]],Table1[],5,0)</f>
        <v>55</v>
      </c>
      <c r="L148" s="8">
        <f>VLOOKUP(Table2[[#This Row],[PRODUCT ID]],Table1[],6,0)</f>
        <v>58.3</v>
      </c>
      <c r="M148" s="8">
        <f>(Table2[[#This Row],[BUYING PRIZE]]*Table2[[#This Row],[QUANTITY]])</f>
        <v>330</v>
      </c>
      <c r="N148" s="8">
        <f>Table2[[#This Row],[SELLING PRICE]]*Table2[[#This Row],[QUANTITY]]*(1-Table2[[#This Row],[DISCOUNT %]])</f>
        <v>349.79999999999995</v>
      </c>
      <c r="O148">
        <f>DAY(Table2[[#This Row],[DATE]])</f>
        <v>10</v>
      </c>
      <c r="P148" t="str">
        <f>TEXT(Table2[[#This Row],[DATE]],"mmm")</f>
        <v>Jul</v>
      </c>
      <c r="Q148">
        <f>YEAR(Table2[[#This Row],[DATE]])</f>
        <v>2021</v>
      </c>
    </row>
    <row r="149" spans="1:17" x14ac:dyDescent="0.3">
      <c r="A149" s="5">
        <v>44388</v>
      </c>
      <c r="B149" s="6" t="s">
        <v>24</v>
      </c>
      <c r="C149" s="3">
        <v>4</v>
      </c>
      <c r="D149" s="3" t="s">
        <v>110</v>
      </c>
      <c r="E149" s="3" t="s">
        <v>111</v>
      </c>
      <c r="F149" s="4">
        <v>0</v>
      </c>
      <c r="H149" t="str">
        <f>VLOOKUP(Table2[[#This Row],[PRODUCT ID]],Table1[],2,0)</f>
        <v>Product09</v>
      </c>
      <c r="I149" t="str">
        <f>VLOOKUP(Table2[[#This Row],[PRODUCT ID]],Table1[],3,0)</f>
        <v>Catagory01</v>
      </c>
      <c r="J149" t="str">
        <f>VLOOKUP(Table2[[#This Row],[PRODUCT ID]],Table1[],4,0)</f>
        <v>Kg</v>
      </c>
      <c r="K149" s="8">
        <f>VLOOKUP(Table2[[#This Row],[PRODUCT ID]],Table1[],5,0)</f>
        <v>6</v>
      </c>
      <c r="L149" s="8">
        <f>VLOOKUP(Table2[[#This Row],[PRODUCT ID]],Table1[],6,0)</f>
        <v>7.8599999999999994</v>
      </c>
      <c r="M149" s="8">
        <f>(Table2[[#This Row],[BUYING PRIZE]]*Table2[[#This Row],[QUANTITY]])</f>
        <v>24</v>
      </c>
      <c r="N149" s="8">
        <f>Table2[[#This Row],[SELLING PRICE]]*Table2[[#This Row],[QUANTITY]]*(1-Table2[[#This Row],[DISCOUNT %]])</f>
        <v>31.439999999999998</v>
      </c>
      <c r="O149">
        <f>DAY(Table2[[#This Row],[DATE]])</f>
        <v>11</v>
      </c>
      <c r="P149" t="str">
        <f>TEXT(Table2[[#This Row],[DATE]],"mmm")</f>
        <v>Jul</v>
      </c>
      <c r="Q149">
        <f>YEAR(Table2[[#This Row],[DATE]])</f>
        <v>2021</v>
      </c>
    </row>
    <row r="150" spans="1:17" x14ac:dyDescent="0.3">
      <c r="A150" s="5">
        <v>44390</v>
      </c>
      <c r="B150" s="6" t="s">
        <v>45</v>
      </c>
      <c r="C150" s="3">
        <v>1</v>
      </c>
      <c r="D150" s="3" t="s">
        <v>113</v>
      </c>
      <c r="E150" s="3" t="s">
        <v>112</v>
      </c>
      <c r="F150" s="4">
        <v>0</v>
      </c>
      <c r="H150" t="str">
        <f>VLOOKUP(Table2[[#This Row],[PRODUCT ID]],Table1[],2,0)</f>
        <v>Product19</v>
      </c>
      <c r="I150" t="str">
        <f>VLOOKUP(Table2[[#This Row],[PRODUCT ID]],Table1[],3,0)</f>
        <v>Catagory02</v>
      </c>
      <c r="J150" t="str">
        <f>VLOOKUP(Table2[[#This Row],[PRODUCT ID]],Table1[],4,0)</f>
        <v>Kg</v>
      </c>
      <c r="K150" s="8">
        <f>VLOOKUP(Table2[[#This Row],[PRODUCT ID]],Table1[],5,0)</f>
        <v>150</v>
      </c>
      <c r="L150" s="8">
        <f>VLOOKUP(Table2[[#This Row],[PRODUCT ID]],Table1[],6,0)</f>
        <v>210</v>
      </c>
      <c r="M150" s="8">
        <f>(Table2[[#This Row],[BUYING PRIZE]]*Table2[[#This Row],[QUANTITY]])</f>
        <v>150</v>
      </c>
      <c r="N150" s="8">
        <f>Table2[[#This Row],[SELLING PRICE]]*Table2[[#This Row],[QUANTITY]]*(1-Table2[[#This Row],[DISCOUNT %]])</f>
        <v>210</v>
      </c>
      <c r="O150">
        <f>DAY(Table2[[#This Row],[DATE]])</f>
        <v>13</v>
      </c>
      <c r="P150" t="str">
        <f>TEXT(Table2[[#This Row],[DATE]],"mmm")</f>
        <v>Jul</v>
      </c>
      <c r="Q150">
        <f>YEAR(Table2[[#This Row],[DATE]])</f>
        <v>2021</v>
      </c>
    </row>
    <row r="151" spans="1:17" x14ac:dyDescent="0.3">
      <c r="A151" s="5">
        <v>44393</v>
      </c>
      <c r="B151" s="6" t="s">
        <v>54</v>
      </c>
      <c r="C151" s="3">
        <v>8</v>
      </c>
      <c r="D151" s="3" t="s">
        <v>110</v>
      </c>
      <c r="E151" s="3" t="s">
        <v>112</v>
      </c>
      <c r="F151" s="4">
        <v>0</v>
      </c>
      <c r="H151" t="str">
        <f>VLOOKUP(Table2[[#This Row],[PRODUCT ID]],Table1[],2,0)</f>
        <v>Product23</v>
      </c>
      <c r="I151" t="str">
        <f>VLOOKUP(Table2[[#This Row],[PRODUCT ID]],Table1[],3,0)</f>
        <v>Catagory03</v>
      </c>
      <c r="J151" t="str">
        <f>VLOOKUP(Table2[[#This Row],[PRODUCT ID]],Table1[],4,0)</f>
        <v>Kg</v>
      </c>
      <c r="K151" s="8">
        <f>VLOOKUP(Table2[[#This Row],[PRODUCT ID]],Table1[],5,0)</f>
        <v>141</v>
      </c>
      <c r="L151" s="8">
        <f>VLOOKUP(Table2[[#This Row],[PRODUCT ID]],Table1[],6,0)</f>
        <v>149.46</v>
      </c>
      <c r="M151" s="8">
        <f>(Table2[[#This Row],[BUYING PRIZE]]*Table2[[#This Row],[QUANTITY]])</f>
        <v>1128</v>
      </c>
      <c r="N151" s="8">
        <f>Table2[[#This Row],[SELLING PRICE]]*Table2[[#This Row],[QUANTITY]]*(1-Table2[[#This Row],[DISCOUNT %]])</f>
        <v>1195.68</v>
      </c>
      <c r="O151">
        <f>DAY(Table2[[#This Row],[DATE]])</f>
        <v>16</v>
      </c>
      <c r="P151" t="str">
        <f>TEXT(Table2[[#This Row],[DATE]],"mmm")</f>
        <v>Jul</v>
      </c>
      <c r="Q151">
        <f>YEAR(Table2[[#This Row],[DATE]])</f>
        <v>2021</v>
      </c>
    </row>
    <row r="152" spans="1:17" x14ac:dyDescent="0.3">
      <c r="A152" s="5">
        <v>44395</v>
      </c>
      <c r="B152" s="6" t="s">
        <v>63</v>
      </c>
      <c r="C152" s="3">
        <v>14</v>
      </c>
      <c r="D152" s="3" t="s">
        <v>111</v>
      </c>
      <c r="E152" s="3" t="s">
        <v>111</v>
      </c>
      <c r="F152" s="4">
        <v>0</v>
      </c>
      <c r="H152" t="str">
        <f>VLOOKUP(Table2[[#This Row],[PRODUCT ID]],Table1[],2,0)</f>
        <v>Product27</v>
      </c>
      <c r="I152" t="str">
        <f>VLOOKUP(Table2[[#This Row],[PRODUCT ID]],Table1[],3,0)</f>
        <v>Catagory04</v>
      </c>
      <c r="J152" t="str">
        <f>VLOOKUP(Table2[[#This Row],[PRODUCT ID]],Table1[],4,0)</f>
        <v>Kg</v>
      </c>
      <c r="K152" s="8">
        <f>VLOOKUP(Table2[[#This Row],[PRODUCT ID]],Table1[],5,0)</f>
        <v>48</v>
      </c>
      <c r="L152" s="8">
        <f>VLOOKUP(Table2[[#This Row],[PRODUCT ID]],Table1[],6,0)</f>
        <v>57.120000000000005</v>
      </c>
      <c r="M152" s="8">
        <f>(Table2[[#This Row],[BUYING PRIZE]]*Table2[[#This Row],[QUANTITY]])</f>
        <v>672</v>
      </c>
      <c r="N152" s="8">
        <f>Table2[[#This Row],[SELLING PRICE]]*Table2[[#This Row],[QUANTITY]]*(1-Table2[[#This Row],[DISCOUNT %]])</f>
        <v>799.68000000000006</v>
      </c>
      <c r="O152">
        <f>DAY(Table2[[#This Row],[DATE]])</f>
        <v>18</v>
      </c>
      <c r="P152" t="str">
        <f>TEXT(Table2[[#This Row],[DATE]],"mmm")</f>
        <v>Jul</v>
      </c>
      <c r="Q152">
        <f>YEAR(Table2[[#This Row],[DATE]])</f>
        <v>2021</v>
      </c>
    </row>
    <row r="153" spans="1:17" x14ac:dyDescent="0.3">
      <c r="A153" s="5">
        <v>44397</v>
      </c>
      <c r="B153" s="6" t="s">
        <v>85</v>
      </c>
      <c r="C153" s="3">
        <v>11</v>
      </c>
      <c r="D153" s="3" t="s">
        <v>111</v>
      </c>
      <c r="E153" s="3" t="s">
        <v>111</v>
      </c>
      <c r="F153" s="4">
        <v>0</v>
      </c>
      <c r="H153" t="str">
        <f>VLOOKUP(Table2[[#This Row],[PRODUCT ID]],Table1[],2,0)</f>
        <v>Product38</v>
      </c>
      <c r="I153" t="str">
        <f>VLOOKUP(Table2[[#This Row],[PRODUCT ID]],Table1[],3,0)</f>
        <v>Catagory04</v>
      </c>
      <c r="J153" t="str">
        <f>VLOOKUP(Table2[[#This Row],[PRODUCT ID]],Table1[],4,0)</f>
        <v>Kg</v>
      </c>
      <c r="K153" s="8">
        <f>VLOOKUP(Table2[[#This Row],[PRODUCT ID]],Table1[],5,0)</f>
        <v>72</v>
      </c>
      <c r="L153" s="8">
        <f>VLOOKUP(Table2[[#This Row],[PRODUCT ID]],Table1[],6,0)</f>
        <v>79.92</v>
      </c>
      <c r="M153" s="8">
        <f>(Table2[[#This Row],[BUYING PRIZE]]*Table2[[#This Row],[QUANTITY]])</f>
        <v>792</v>
      </c>
      <c r="N153" s="8">
        <f>Table2[[#This Row],[SELLING PRICE]]*Table2[[#This Row],[QUANTITY]]*(1-Table2[[#This Row],[DISCOUNT %]])</f>
        <v>879.12</v>
      </c>
      <c r="O153">
        <f>DAY(Table2[[#This Row],[DATE]])</f>
        <v>20</v>
      </c>
      <c r="P153" t="str">
        <f>TEXT(Table2[[#This Row],[DATE]],"mmm")</f>
        <v>Jul</v>
      </c>
      <c r="Q153">
        <f>YEAR(Table2[[#This Row],[DATE]])</f>
        <v>2021</v>
      </c>
    </row>
    <row r="154" spans="1:17" x14ac:dyDescent="0.3">
      <c r="A154" s="5">
        <v>44397</v>
      </c>
      <c r="B154" s="6" t="s">
        <v>95</v>
      </c>
      <c r="C154" s="3">
        <v>5</v>
      </c>
      <c r="D154" s="3" t="s">
        <v>113</v>
      </c>
      <c r="E154" s="3" t="s">
        <v>111</v>
      </c>
      <c r="F154" s="4">
        <v>0</v>
      </c>
      <c r="H154" t="str">
        <f>VLOOKUP(Table2[[#This Row],[PRODUCT ID]],Table1[],2,0)</f>
        <v>Product43</v>
      </c>
      <c r="I154" t="str">
        <f>VLOOKUP(Table2[[#This Row],[PRODUCT ID]],Table1[],3,0)</f>
        <v>Catagory04</v>
      </c>
      <c r="J154" t="str">
        <f>VLOOKUP(Table2[[#This Row],[PRODUCT ID]],Table1[],4,0)</f>
        <v>Kg</v>
      </c>
      <c r="K154" s="8">
        <f>VLOOKUP(Table2[[#This Row],[PRODUCT ID]],Table1[],5,0)</f>
        <v>67</v>
      </c>
      <c r="L154" s="8">
        <f>VLOOKUP(Table2[[#This Row],[PRODUCT ID]],Table1[],6,0)</f>
        <v>83.08</v>
      </c>
      <c r="M154" s="8">
        <f>(Table2[[#This Row],[BUYING PRIZE]]*Table2[[#This Row],[QUANTITY]])</f>
        <v>335</v>
      </c>
      <c r="N154" s="8">
        <f>Table2[[#This Row],[SELLING PRICE]]*Table2[[#This Row],[QUANTITY]]*(1-Table2[[#This Row],[DISCOUNT %]])</f>
        <v>415.4</v>
      </c>
      <c r="O154">
        <f>DAY(Table2[[#This Row],[DATE]])</f>
        <v>20</v>
      </c>
      <c r="P154" t="str">
        <f>TEXT(Table2[[#This Row],[DATE]],"mmm")</f>
        <v>Jul</v>
      </c>
      <c r="Q154">
        <f>YEAR(Table2[[#This Row],[DATE]])</f>
        <v>2021</v>
      </c>
    </row>
    <row r="155" spans="1:17" x14ac:dyDescent="0.3">
      <c r="A155" s="5">
        <v>44398</v>
      </c>
      <c r="B155" s="6" t="s">
        <v>67</v>
      </c>
      <c r="C155" s="3">
        <v>15</v>
      </c>
      <c r="D155" s="3" t="s">
        <v>113</v>
      </c>
      <c r="E155" s="3" t="s">
        <v>111</v>
      </c>
      <c r="F155" s="4">
        <v>0</v>
      </c>
      <c r="H155" t="str">
        <f>VLOOKUP(Table2[[#This Row],[PRODUCT ID]],Table1[],2,0)</f>
        <v>Product29</v>
      </c>
      <c r="I155" t="str">
        <f>VLOOKUP(Table2[[#This Row],[PRODUCT ID]],Table1[],3,0)</f>
        <v>Catagory04</v>
      </c>
      <c r="J155" t="str">
        <f>VLOOKUP(Table2[[#This Row],[PRODUCT ID]],Table1[],4,0)</f>
        <v>Kg</v>
      </c>
      <c r="K155" s="8">
        <f>VLOOKUP(Table2[[#This Row],[PRODUCT ID]],Table1[],5,0)</f>
        <v>47</v>
      </c>
      <c r="L155" s="8">
        <f>VLOOKUP(Table2[[#This Row],[PRODUCT ID]],Table1[],6,0)</f>
        <v>53.11</v>
      </c>
      <c r="M155" s="8">
        <f>(Table2[[#This Row],[BUYING PRIZE]]*Table2[[#This Row],[QUANTITY]])</f>
        <v>705</v>
      </c>
      <c r="N155" s="8">
        <f>Table2[[#This Row],[SELLING PRICE]]*Table2[[#This Row],[QUANTITY]]*(1-Table2[[#This Row],[DISCOUNT %]])</f>
        <v>796.65</v>
      </c>
      <c r="O155">
        <f>DAY(Table2[[#This Row],[DATE]])</f>
        <v>21</v>
      </c>
      <c r="P155" t="str">
        <f>TEXT(Table2[[#This Row],[DATE]],"mmm")</f>
        <v>Jul</v>
      </c>
      <c r="Q155">
        <f>YEAR(Table2[[#This Row],[DATE]])</f>
        <v>2021</v>
      </c>
    </row>
    <row r="156" spans="1:17" x14ac:dyDescent="0.3">
      <c r="A156" s="5">
        <v>44399</v>
      </c>
      <c r="B156" s="6" t="s">
        <v>61</v>
      </c>
      <c r="C156" s="3">
        <v>3</v>
      </c>
      <c r="D156" s="3" t="s">
        <v>110</v>
      </c>
      <c r="E156" s="3" t="s">
        <v>112</v>
      </c>
      <c r="F156" s="4">
        <v>0</v>
      </c>
      <c r="H156" t="str">
        <f>VLOOKUP(Table2[[#This Row],[PRODUCT ID]],Table1[],2,0)</f>
        <v>Product26</v>
      </c>
      <c r="I156" t="str">
        <f>VLOOKUP(Table2[[#This Row],[PRODUCT ID]],Table1[],3,0)</f>
        <v>Catagory04</v>
      </c>
      <c r="J156" t="str">
        <f>VLOOKUP(Table2[[#This Row],[PRODUCT ID]],Table1[],4,0)</f>
        <v>Kg</v>
      </c>
      <c r="K156" s="8">
        <f>VLOOKUP(Table2[[#This Row],[PRODUCT ID]],Table1[],5,0)</f>
        <v>18</v>
      </c>
      <c r="L156" s="8">
        <f>VLOOKUP(Table2[[#This Row],[PRODUCT ID]],Table1[],6,0)</f>
        <v>24.66</v>
      </c>
      <c r="M156" s="8">
        <f>(Table2[[#This Row],[BUYING PRIZE]]*Table2[[#This Row],[QUANTITY]])</f>
        <v>54</v>
      </c>
      <c r="N156" s="8">
        <f>Table2[[#This Row],[SELLING PRICE]]*Table2[[#This Row],[QUANTITY]]*(1-Table2[[#This Row],[DISCOUNT %]])</f>
        <v>73.98</v>
      </c>
      <c r="O156">
        <f>DAY(Table2[[#This Row],[DATE]])</f>
        <v>22</v>
      </c>
      <c r="P156" t="str">
        <f>TEXT(Table2[[#This Row],[DATE]],"mmm")</f>
        <v>Jul</v>
      </c>
      <c r="Q156">
        <f>YEAR(Table2[[#This Row],[DATE]])</f>
        <v>2021</v>
      </c>
    </row>
    <row r="157" spans="1:17" x14ac:dyDescent="0.3">
      <c r="A157" s="5">
        <v>44399</v>
      </c>
      <c r="B157" s="6" t="s">
        <v>56</v>
      </c>
      <c r="C157" s="3">
        <v>14</v>
      </c>
      <c r="D157" s="3" t="s">
        <v>111</v>
      </c>
      <c r="E157" s="3" t="s">
        <v>112</v>
      </c>
      <c r="F157" s="4">
        <v>0</v>
      </c>
      <c r="H157" t="str">
        <f>VLOOKUP(Table2[[#This Row],[PRODUCT ID]],Table1[],2,0)</f>
        <v>Product24</v>
      </c>
      <c r="I157" t="str">
        <f>VLOOKUP(Table2[[#This Row],[PRODUCT ID]],Table1[],3,0)</f>
        <v>Catagory03</v>
      </c>
      <c r="J157" t="str">
        <f>VLOOKUP(Table2[[#This Row],[PRODUCT ID]],Table1[],4,0)</f>
        <v>Kg</v>
      </c>
      <c r="K157" s="8">
        <f>VLOOKUP(Table2[[#This Row],[PRODUCT ID]],Table1[],5,0)</f>
        <v>144</v>
      </c>
      <c r="L157" s="8">
        <f>VLOOKUP(Table2[[#This Row],[PRODUCT ID]],Table1[],6,0)</f>
        <v>156.96</v>
      </c>
      <c r="M157" s="8">
        <f>(Table2[[#This Row],[BUYING PRIZE]]*Table2[[#This Row],[QUANTITY]])</f>
        <v>2016</v>
      </c>
      <c r="N157" s="8">
        <f>Table2[[#This Row],[SELLING PRICE]]*Table2[[#This Row],[QUANTITY]]*(1-Table2[[#This Row],[DISCOUNT %]])</f>
        <v>2197.44</v>
      </c>
      <c r="O157">
        <f>DAY(Table2[[#This Row],[DATE]])</f>
        <v>22</v>
      </c>
      <c r="P157" t="str">
        <f>TEXT(Table2[[#This Row],[DATE]],"mmm")</f>
        <v>Jul</v>
      </c>
      <c r="Q157">
        <f>YEAR(Table2[[#This Row],[DATE]])</f>
        <v>2021</v>
      </c>
    </row>
    <row r="158" spans="1:17" x14ac:dyDescent="0.3">
      <c r="A158" s="5">
        <v>44400</v>
      </c>
      <c r="B158" s="6" t="s">
        <v>81</v>
      </c>
      <c r="C158" s="3">
        <v>7</v>
      </c>
      <c r="D158" s="3" t="s">
        <v>110</v>
      </c>
      <c r="E158" s="3" t="s">
        <v>111</v>
      </c>
      <c r="F158" s="4">
        <v>0</v>
      </c>
      <c r="H158" t="str">
        <f>VLOOKUP(Table2[[#This Row],[PRODUCT ID]],Table1[],2,0)</f>
        <v>Product36</v>
      </c>
      <c r="I158" t="str">
        <f>VLOOKUP(Table2[[#This Row],[PRODUCT ID]],Table1[],3,0)</f>
        <v>Catagory04</v>
      </c>
      <c r="J158" t="str">
        <f>VLOOKUP(Table2[[#This Row],[PRODUCT ID]],Table1[],4,0)</f>
        <v>Kg</v>
      </c>
      <c r="K158" s="8">
        <f>VLOOKUP(Table2[[#This Row],[PRODUCT ID]],Table1[],5,0)</f>
        <v>90</v>
      </c>
      <c r="L158" s="8">
        <f>VLOOKUP(Table2[[#This Row],[PRODUCT ID]],Table1[],6,0)</f>
        <v>96.3</v>
      </c>
      <c r="M158" s="8">
        <f>(Table2[[#This Row],[BUYING PRIZE]]*Table2[[#This Row],[QUANTITY]])</f>
        <v>630</v>
      </c>
      <c r="N158" s="8">
        <f>Table2[[#This Row],[SELLING PRICE]]*Table2[[#This Row],[QUANTITY]]*(1-Table2[[#This Row],[DISCOUNT %]])</f>
        <v>674.1</v>
      </c>
      <c r="O158">
        <f>DAY(Table2[[#This Row],[DATE]])</f>
        <v>23</v>
      </c>
      <c r="P158" t="str">
        <f>TEXT(Table2[[#This Row],[DATE]],"mmm")</f>
        <v>Jul</v>
      </c>
      <c r="Q158">
        <f>YEAR(Table2[[#This Row],[DATE]])</f>
        <v>2021</v>
      </c>
    </row>
    <row r="159" spans="1:17" x14ac:dyDescent="0.3">
      <c r="A159" s="5">
        <v>44400</v>
      </c>
      <c r="B159" s="6" t="s">
        <v>83</v>
      </c>
      <c r="C159" s="3">
        <v>8</v>
      </c>
      <c r="D159" s="3" t="s">
        <v>113</v>
      </c>
      <c r="E159" s="3" t="s">
        <v>111</v>
      </c>
      <c r="F159" s="4">
        <v>0</v>
      </c>
      <c r="H159" t="str">
        <f>VLOOKUP(Table2[[#This Row],[PRODUCT ID]],Table1[],2,0)</f>
        <v>Product37</v>
      </c>
      <c r="I159" t="str">
        <f>VLOOKUP(Table2[[#This Row],[PRODUCT ID]],Table1[],3,0)</f>
        <v>Catagory04</v>
      </c>
      <c r="J159" t="str">
        <f>VLOOKUP(Table2[[#This Row],[PRODUCT ID]],Table1[],4,0)</f>
        <v>Kg</v>
      </c>
      <c r="K159" s="8">
        <f>VLOOKUP(Table2[[#This Row],[PRODUCT ID]],Table1[],5,0)</f>
        <v>67</v>
      </c>
      <c r="L159" s="8">
        <f>VLOOKUP(Table2[[#This Row],[PRODUCT ID]],Table1[],6,0)</f>
        <v>85.76</v>
      </c>
      <c r="M159" s="8">
        <f>(Table2[[#This Row],[BUYING PRIZE]]*Table2[[#This Row],[QUANTITY]])</f>
        <v>536</v>
      </c>
      <c r="N159" s="8">
        <f>Table2[[#This Row],[SELLING PRICE]]*Table2[[#This Row],[QUANTITY]]*(1-Table2[[#This Row],[DISCOUNT %]])</f>
        <v>686.08</v>
      </c>
      <c r="O159">
        <f>DAY(Table2[[#This Row],[DATE]])</f>
        <v>23</v>
      </c>
      <c r="P159" t="str">
        <f>TEXT(Table2[[#This Row],[DATE]],"mmm")</f>
        <v>Jul</v>
      </c>
      <c r="Q159">
        <f>YEAR(Table2[[#This Row],[DATE]])</f>
        <v>2021</v>
      </c>
    </row>
    <row r="160" spans="1:17" x14ac:dyDescent="0.3">
      <c r="A160" s="5">
        <v>44401</v>
      </c>
      <c r="B160" s="6" t="s">
        <v>24</v>
      </c>
      <c r="C160" s="3">
        <v>4</v>
      </c>
      <c r="D160" s="3" t="s">
        <v>111</v>
      </c>
      <c r="E160" s="3" t="s">
        <v>112</v>
      </c>
      <c r="F160" s="4">
        <v>0</v>
      </c>
      <c r="H160" t="str">
        <f>VLOOKUP(Table2[[#This Row],[PRODUCT ID]],Table1[],2,0)</f>
        <v>Product09</v>
      </c>
      <c r="I160" t="str">
        <f>VLOOKUP(Table2[[#This Row],[PRODUCT ID]],Table1[],3,0)</f>
        <v>Catagory01</v>
      </c>
      <c r="J160" t="str">
        <f>VLOOKUP(Table2[[#This Row],[PRODUCT ID]],Table1[],4,0)</f>
        <v>Kg</v>
      </c>
      <c r="K160" s="8">
        <f>VLOOKUP(Table2[[#This Row],[PRODUCT ID]],Table1[],5,0)</f>
        <v>6</v>
      </c>
      <c r="L160" s="8">
        <f>VLOOKUP(Table2[[#This Row],[PRODUCT ID]],Table1[],6,0)</f>
        <v>7.8599999999999994</v>
      </c>
      <c r="M160" s="8">
        <f>(Table2[[#This Row],[BUYING PRIZE]]*Table2[[#This Row],[QUANTITY]])</f>
        <v>24</v>
      </c>
      <c r="N160" s="8">
        <f>Table2[[#This Row],[SELLING PRICE]]*Table2[[#This Row],[QUANTITY]]*(1-Table2[[#This Row],[DISCOUNT %]])</f>
        <v>31.439999999999998</v>
      </c>
      <c r="O160">
        <f>DAY(Table2[[#This Row],[DATE]])</f>
        <v>24</v>
      </c>
      <c r="P160" t="str">
        <f>TEXT(Table2[[#This Row],[DATE]],"mmm")</f>
        <v>Jul</v>
      </c>
      <c r="Q160">
        <f>YEAR(Table2[[#This Row],[DATE]])</f>
        <v>2021</v>
      </c>
    </row>
    <row r="161" spans="1:17" x14ac:dyDescent="0.3">
      <c r="A161" s="5">
        <v>44406</v>
      </c>
      <c r="B161" s="6" t="s">
        <v>97</v>
      </c>
      <c r="C161" s="3">
        <v>15</v>
      </c>
      <c r="D161" s="3" t="s">
        <v>111</v>
      </c>
      <c r="E161" s="3" t="s">
        <v>112</v>
      </c>
      <c r="F161" s="4">
        <v>0</v>
      </c>
      <c r="H161" t="str">
        <f>VLOOKUP(Table2[[#This Row],[PRODUCT ID]],Table1[],2,0)</f>
        <v>Product44</v>
      </c>
      <c r="I161" t="str">
        <f>VLOOKUP(Table2[[#This Row],[PRODUCT ID]],Table1[],3,0)</f>
        <v>Catagory04</v>
      </c>
      <c r="J161" t="str">
        <f>VLOOKUP(Table2[[#This Row],[PRODUCT ID]],Table1[],4,0)</f>
        <v>Kg</v>
      </c>
      <c r="K161" s="8">
        <f>VLOOKUP(Table2[[#This Row],[PRODUCT ID]],Table1[],5,0)</f>
        <v>76</v>
      </c>
      <c r="L161" s="8">
        <f>VLOOKUP(Table2[[#This Row],[PRODUCT ID]],Table1[],6,0)</f>
        <v>82.08</v>
      </c>
      <c r="M161" s="8">
        <f>(Table2[[#This Row],[BUYING PRIZE]]*Table2[[#This Row],[QUANTITY]])</f>
        <v>1140</v>
      </c>
      <c r="N161" s="8">
        <f>Table2[[#This Row],[SELLING PRICE]]*Table2[[#This Row],[QUANTITY]]*(1-Table2[[#This Row],[DISCOUNT %]])</f>
        <v>1231.2</v>
      </c>
      <c r="O161">
        <f>DAY(Table2[[#This Row],[DATE]])</f>
        <v>29</v>
      </c>
      <c r="P161" t="str">
        <f>TEXT(Table2[[#This Row],[DATE]],"mmm")</f>
        <v>Jul</v>
      </c>
      <c r="Q161">
        <f>YEAR(Table2[[#This Row],[DATE]])</f>
        <v>2021</v>
      </c>
    </row>
    <row r="162" spans="1:17" x14ac:dyDescent="0.3">
      <c r="A162" s="5">
        <v>44409</v>
      </c>
      <c r="B162" s="6" t="s">
        <v>6</v>
      </c>
      <c r="C162" s="3">
        <v>11</v>
      </c>
      <c r="D162" s="3" t="s">
        <v>113</v>
      </c>
      <c r="E162" s="3" t="s">
        <v>112</v>
      </c>
      <c r="F162" s="4">
        <v>0</v>
      </c>
      <c r="H162" t="str">
        <f>VLOOKUP(Table2[[#This Row],[PRODUCT ID]],Table1[],2,0)</f>
        <v>Product01</v>
      </c>
      <c r="I162" t="str">
        <f>VLOOKUP(Table2[[#This Row],[PRODUCT ID]],Table1[],3,0)</f>
        <v>Catagory01</v>
      </c>
      <c r="J162" t="str">
        <f>VLOOKUP(Table2[[#This Row],[PRODUCT ID]],Table1[],4,0)</f>
        <v>Kg</v>
      </c>
      <c r="K162" s="8">
        <f>VLOOKUP(Table2[[#This Row],[PRODUCT ID]],Table1[],5,0)</f>
        <v>98</v>
      </c>
      <c r="L162" s="8">
        <f>VLOOKUP(Table2[[#This Row],[PRODUCT ID]],Table1[],6,0)</f>
        <v>103.88</v>
      </c>
      <c r="M162" s="8">
        <f>(Table2[[#This Row],[BUYING PRIZE]]*Table2[[#This Row],[QUANTITY]])</f>
        <v>1078</v>
      </c>
      <c r="N162" s="8">
        <f>Table2[[#This Row],[SELLING PRICE]]*Table2[[#This Row],[QUANTITY]]*(1-Table2[[#This Row],[DISCOUNT %]])</f>
        <v>1142.6799999999998</v>
      </c>
      <c r="O162">
        <f>DAY(Table2[[#This Row],[DATE]])</f>
        <v>1</v>
      </c>
      <c r="P162" t="str">
        <f>TEXT(Table2[[#This Row],[DATE]],"mmm")</f>
        <v>Aug</v>
      </c>
      <c r="Q162">
        <f>YEAR(Table2[[#This Row],[DATE]])</f>
        <v>2021</v>
      </c>
    </row>
    <row r="163" spans="1:17" x14ac:dyDescent="0.3">
      <c r="A163" s="5">
        <v>44410</v>
      </c>
      <c r="B163" s="6" t="s">
        <v>54</v>
      </c>
      <c r="C163" s="3">
        <v>3</v>
      </c>
      <c r="D163" s="3" t="s">
        <v>113</v>
      </c>
      <c r="E163" s="3" t="s">
        <v>111</v>
      </c>
      <c r="F163" s="4">
        <v>0</v>
      </c>
      <c r="H163" t="str">
        <f>VLOOKUP(Table2[[#This Row],[PRODUCT ID]],Table1[],2,0)</f>
        <v>Product23</v>
      </c>
      <c r="I163" t="str">
        <f>VLOOKUP(Table2[[#This Row],[PRODUCT ID]],Table1[],3,0)</f>
        <v>Catagory03</v>
      </c>
      <c r="J163" t="str">
        <f>VLOOKUP(Table2[[#This Row],[PRODUCT ID]],Table1[],4,0)</f>
        <v>Kg</v>
      </c>
      <c r="K163" s="8">
        <f>VLOOKUP(Table2[[#This Row],[PRODUCT ID]],Table1[],5,0)</f>
        <v>141</v>
      </c>
      <c r="L163" s="8">
        <f>VLOOKUP(Table2[[#This Row],[PRODUCT ID]],Table1[],6,0)</f>
        <v>149.46</v>
      </c>
      <c r="M163" s="8">
        <f>(Table2[[#This Row],[BUYING PRIZE]]*Table2[[#This Row],[QUANTITY]])</f>
        <v>423</v>
      </c>
      <c r="N163" s="8">
        <f>Table2[[#This Row],[SELLING PRICE]]*Table2[[#This Row],[QUANTITY]]*(1-Table2[[#This Row],[DISCOUNT %]])</f>
        <v>448.38</v>
      </c>
      <c r="O163">
        <f>DAY(Table2[[#This Row],[DATE]])</f>
        <v>2</v>
      </c>
      <c r="P163" t="str">
        <f>TEXT(Table2[[#This Row],[DATE]],"mmm")</f>
        <v>Aug</v>
      </c>
      <c r="Q163">
        <f>YEAR(Table2[[#This Row],[DATE]])</f>
        <v>2021</v>
      </c>
    </row>
    <row r="164" spans="1:17" x14ac:dyDescent="0.3">
      <c r="A164" s="5">
        <v>44411</v>
      </c>
      <c r="B164" s="6" t="s">
        <v>52</v>
      </c>
      <c r="C164" s="3">
        <v>13</v>
      </c>
      <c r="D164" s="3" t="s">
        <v>111</v>
      </c>
      <c r="E164" s="3" t="s">
        <v>111</v>
      </c>
      <c r="F164" s="4">
        <v>0</v>
      </c>
      <c r="H164" t="str">
        <f>VLOOKUP(Table2[[#This Row],[PRODUCT ID]],Table1[],2,0)</f>
        <v>Product22</v>
      </c>
      <c r="I164" t="str">
        <f>VLOOKUP(Table2[[#This Row],[PRODUCT ID]],Table1[],3,0)</f>
        <v>Catagory03</v>
      </c>
      <c r="J164" t="str">
        <f>VLOOKUP(Table2[[#This Row],[PRODUCT ID]],Table1[],4,0)</f>
        <v>Kg</v>
      </c>
      <c r="K164" s="8">
        <f>VLOOKUP(Table2[[#This Row],[PRODUCT ID]],Table1[],5,0)</f>
        <v>121</v>
      </c>
      <c r="L164" s="8">
        <f>VLOOKUP(Table2[[#This Row],[PRODUCT ID]],Table1[],6,0)</f>
        <v>141.57</v>
      </c>
      <c r="M164" s="8">
        <f>(Table2[[#This Row],[BUYING PRIZE]]*Table2[[#This Row],[QUANTITY]])</f>
        <v>1573</v>
      </c>
      <c r="N164" s="8">
        <f>Table2[[#This Row],[SELLING PRICE]]*Table2[[#This Row],[QUANTITY]]*(1-Table2[[#This Row],[DISCOUNT %]])</f>
        <v>1840.4099999999999</v>
      </c>
      <c r="O164">
        <f>DAY(Table2[[#This Row],[DATE]])</f>
        <v>3</v>
      </c>
      <c r="P164" t="str">
        <f>TEXT(Table2[[#This Row],[DATE]],"mmm")</f>
        <v>Aug</v>
      </c>
      <c r="Q164">
        <f>YEAR(Table2[[#This Row],[DATE]])</f>
        <v>2021</v>
      </c>
    </row>
    <row r="165" spans="1:17" x14ac:dyDescent="0.3">
      <c r="A165" s="5">
        <v>44411</v>
      </c>
      <c r="B165" s="6" t="s">
        <v>77</v>
      </c>
      <c r="C165" s="3">
        <v>12</v>
      </c>
      <c r="D165" s="3" t="s">
        <v>111</v>
      </c>
      <c r="E165" s="3" t="s">
        <v>111</v>
      </c>
      <c r="F165" s="4">
        <v>0</v>
      </c>
      <c r="H165" t="str">
        <f>VLOOKUP(Table2[[#This Row],[PRODUCT ID]],Table1[],2,0)</f>
        <v>Product34</v>
      </c>
      <c r="I165" t="str">
        <f>VLOOKUP(Table2[[#This Row],[PRODUCT ID]],Table1[],3,0)</f>
        <v>Catagory04</v>
      </c>
      <c r="J165" t="str">
        <f>VLOOKUP(Table2[[#This Row],[PRODUCT ID]],Table1[],4,0)</f>
        <v>Kg</v>
      </c>
      <c r="K165" s="8">
        <f>VLOOKUP(Table2[[#This Row],[PRODUCT ID]],Table1[],5,0)</f>
        <v>55</v>
      </c>
      <c r="L165" s="8">
        <f>VLOOKUP(Table2[[#This Row],[PRODUCT ID]],Table1[],6,0)</f>
        <v>58.3</v>
      </c>
      <c r="M165" s="8">
        <f>(Table2[[#This Row],[BUYING PRIZE]]*Table2[[#This Row],[QUANTITY]])</f>
        <v>660</v>
      </c>
      <c r="N165" s="8">
        <f>Table2[[#This Row],[SELLING PRICE]]*Table2[[#This Row],[QUANTITY]]*(1-Table2[[#This Row],[DISCOUNT %]])</f>
        <v>699.59999999999991</v>
      </c>
      <c r="O165">
        <f>DAY(Table2[[#This Row],[DATE]])</f>
        <v>3</v>
      </c>
      <c r="P165" t="str">
        <f>TEXT(Table2[[#This Row],[DATE]],"mmm")</f>
        <v>Aug</v>
      </c>
      <c r="Q165">
        <f>YEAR(Table2[[#This Row],[DATE]])</f>
        <v>2021</v>
      </c>
    </row>
    <row r="166" spans="1:17" x14ac:dyDescent="0.3">
      <c r="A166" s="5">
        <v>44413</v>
      </c>
      <c r="B166" s="6" t="s">
        <v>65</v>
      </c>
      <c r="C166" s="3">
        <v>14</v>
      </c>
      <c r="D166" s="3" t="s">
        <v>113</v>
      </c>
      <c r="E166" s="3" t="s">
        <v>112</v>
      </c>
      <c r="F166" s="4">
        <v>0</v>
      </c>
      <c r="H166" t="str">
        <f>VLOOKUP(Table2[[#This Row],[PRODUCT ID]],Table1[],2,0)</f>
        <v>Product28</v>
      </c>
      <c r="I166" t="str">
        <f>VLOOKUP(Table2[[#This Row],[PRODUCT ID]],Table1[],3,0)</f>
        <v>Catagory04</v>
      </c>
      <c r="J166" t="str">
        <f>VLOOKUP(Table2[[#This Row],[PRODUCT ID]],Table1[],4,0)</f>
        <v>Kg</v>
      </c>
      <c r="K166" s="8">
        <f>VLOOKUP(Table2[[#This Row],[PRODUCT ID]],Table1[],5,0)</f>
        <v>37</v>
      </c>
      <c r="L166" s="8">
        <f>VLOOKUP(Table2[[#This Row],[PRODUCT ID]],Table1[],6,0)</f>
        <v>41.81</v>
      </c>
      <c r="M166" s="8">
        <f>(Table2[[#This Row],[BUYING PRIZE]]*Table2[[#This Row],[QUANTITY]])</f>
        <v>518</v>
      </c>
      <c r="N166" s="8">
        <f>Table2[[#This Row],[SELLING PRICE]]*Table2[[#This Row],[QUANTITY]]*(1-Table2[[#This Row],[DISCOUNT %]])</f>
        <v>585.34</v>
      </c>
      <c r="O166">
        <f>DAY(Table2[[#This Row],[DATE]])</f>
        <v>5</v>
      </c>
      <c r="P166" t="str">
        <f>TEXT(Table2[[#This Row],[DATE]],"mmm")</f>
        <v>Aug</v>
      </c>
      <c r="Q166">
        <f>YEAR(Table2[[#This Row],[DATE]])</f>
        <v>2021</v>
      </c>
    </row>
    <row r="167" spans="1:17" x14ac:dyDescent="0.3">
      <c r="A167" s="5">
        <v>44414</v>
      </c>
      <c r="B167" s="6" t="s">
        <v>83</v>
      </c>
      <c r="C167" s="3">
        <v>1</v>
      </c>
      <c r="D167" s="3" t="s">
        <v>110</v>
      </c>
      <c r="E167" s="3" t="s">
        <v>112</v>
      </c>
      <c r="F167" s="4">
        <v>0</v>
      </c>
      <c r="H167" t="str">
        <f>VLOOKUP(Table2[[#This Row],[PRODUCT ID]],Table1[],2,0)</f>
        <v>Product37</v>
      </c>
      <c r="I167" t="str">
        <f>VLOOKUP(Table2[[#This Row],[PRODUCT ID]],Table1[],3,0)</f>
        <v>Catagory04</v>
      </c>
      <c r="J167" t="str">
        <f>VLOOKUP(Table2[[#This Row],[PRODUCT ID]],Table1[],4,0)</f>
        <v>Kg</v>
      </c>
      <c r="K167" s="8">
        <f>VLOOKUP(Table2[[#This Row],[PRODUCT ID]],Table1[],5,0)</f>
        <v>67</v>
      </c>
      <c r="L167" s="8">
        <f>VLOOKUP(Table2[[#This Row],[PRODUCT ID]],Table1[],6,0)</f>
        <v>85.76</v>
      </c>
      <c r="M167" s="8">
        <f>(Table2[[#This Row],[BUYING PRIZE]]*Table2[[#This Row],[QUANTITY]])</f>
        <v>67</v>
      </c>
      <c r="N167" s="8">
        <f>Table2[[#This Row],[SELLING PRICE]]*Table2[[#This Row],[QUANTITY]]*(1-Table2[[#This Row],[DISCOUNT %]])</f>
        <v>85.76</v>
      </c>
      <c r="O167">
        <f>DAY(Table2[[#This Row],[DATE]])</f>
        <v>6</v>
      </c>
      <c r="P167" t="str">
        <f>TEXT(Table2[[#This Row],[DATE]],"mmm")</f>
        <v>Aug</v>
      </c>
      <c r="Q167">
        <f>YEAR(Table2[[#This Row],[DATE]])</f>
        <v>2021</v>
      </c>
    </row>
    <row r="168" spans="1:17" x14ac:dyDescent="0.3">
      <c r="A168" s="5">
        <v>44418</v>
      </c>
      <c r="B168" s="6" t="s">
        <v>16</v>
      </c>
      <c r="C168" s="3">
        <v>4</v>
      </c>
      <c r="D168" s="3" t="s">
        <v>110</v>
      </c>
      <c r="E168" s="3" t="s">
        <v>112</v>
      </c>
      <c r="F168" s="4">
        <v>0</v>
      </c>
      <c r="H168" t="str">
        <f>VLOOKUP(Table2[[#This Row],[PRODUCT ID]],Table1[],2,0)</f>
        <v>Product05</v>
      </c>
      <c r="I168" t="str">
        <f>VLOOKUP(Table2[[#This Row],[PRODUCT ID]],Table1[],3,0)</f>
        <v>Catagory01</v>
      </c>
      <c r="J168" t="str">
        <f>VLOOKUP(Table2[[#This Row],[PRODUCT ID]],Table1[],4,0)</f>
        <v>Kg</v>
      </c>
      <c r="K168" s="8">
        <f>VLOOKUP(Table2[[#This Row],[PRODUCT ID]],Table1[],5,0)</f>
        <v>133</v>
      </c>
      <c r="L168" s="8">
        <f>VLOOKUP(Table2[[#This Row],[PRODUCT ID]],Table1[],6,0)</f>
        <v>155.61000000000001</v>
      </c>
      <c r="M168" s="8">
        <f>(Table2[[#This Row],[BUYING PRIZE]]*Table2[[#This Row],[QUANTITY]])</f>
        <v>532</v>
      </c>
      <c r="N168" s="8">
        <f>Table2[[#This Row],[SELLING PRICE]]*Table2[[#This Row],[QUANTITY]]*(1-Table2[[#This Row],[DISCOUNT %]])</f>
        <v>622.44000000000005</v>
      </c>
      <c r="O168">
        <f>DAY(Table2[[#This Row],[DATE]])</f>
        <v>10</v>
      </c>
      <c r="P168" t="str">
        <f>TEXT(Table2[[#This Row],[DATE]],"mmm")</f>
        <v>Aug</v>
      </c>
      <c r="Q168">
        <f>YEAR(Table2[[#This Row],[DATE]])</f>
        <v>2021</v>
      </c>
    </row>
    <row r="169" spans="1:17" x14ac:dyDescent="0.3">
      <c r="A169" s="5">
        <v>44418</v>
      </c>
      <c r="B169" s="6" t="s">
        <v>97</v>
      </c>
      <c r="C169" s="3">
        <v>10</v>
      </c>
      <c r="D169" s="3" t="s">
        <v>111</v>
      </c>
      <c r="E169" s="3" t="s">
        <v>112</v>
      </c>
      <c r="F169" s="4">
        <v>0</v>
      </c>
      <c r="H169" t="str">
        <f>VLOOKUP(Table2[[#This Row],[PRODUCT ID]],Table1[],2,0)</f>
        <v>Product44</v>
      </c>
      <c r="I169" t="str">
        <f>VLOOKUP(Table2[[#This Row],[PRODUCT ID]],Table1[],3,0)</f>
        <v>Catagory04</v>
      </c>
      <c r="J169" t="str">
        <f>VLOOKUP(Table2[[#This Row],[PRODUCT ID]],Table1[],4,0)</f>
        <v>Kg</v>
      </c>
      <c r="K169" s="8">
        <f>VLOOKUP(Table2[[#This Row],[PRODUCT ID]],Table1[],5,0)</f>
        <v>76</v>
      </c>
      <c r="L169" s="8">
        <f>VLOOKUP(Table2[[#This Row],[PRODUCT ID]],Table1[],6,0)</f>
        <v>82.08</v>
      </c>
      <c r="M169" s="8">
        <f>(Table2[[#This Row],[BUYING PRIZE]]*Table2[[#This Row],[QUANTITY]])</f>
        <v>760</v>
      </c>
      <c r="N169" s="8">
        <f>Table2[[#This Row],[SELLING PRICE]]*Table2[[#This Row],[QUANTITY]]*(1-Table2[[#This Row],[DISCOUNT %]])</f>
        <v>820.8</v>
      </c>
      <c r="O169">
        <f>DAY(Table2[[#This Row],[DATE]])</f>
        <v>10</v>
      </c>
      <c r="P169" t="str">
        <f>TEXT(Table2[[#This Row],[DATE]],"mmm")</f>
        <v>Aug</v>
      </c>
      <c r="Q169">
        <f>YEAR(Table2[[#This Row],[DATE]])</f>
        <v>2021</v>
      </c>
    </row>
    <row r="170" spans="1:17" x14ac:dyDescent="0.3">
      <c r="A170" s="5">
        <v>44418</v>
      </c>
      <c r="B170" s="6" t="s">
        <v>18</v>
      </c>
      <c r="C170" s="3">
        <v>6</v>
      </c>
      <c r="D170" s="3" t="s">
        <v>113</v>
      </c>
      <c r="E170" s="3" t="s">
        <v>112</v>
      </c>
      <c r="F170" s="4">
        <v>0</v>
      </c>
      <c r="H170" t="str">
        <f>VLOOKUP(Table2[[#This Row],[PRODUCT ID]],Table1[],2,0)</f>
        <v>Product06</v>
      </c>
      <c r="I170" t="str">
        <f>VLOOKUP(Table2[[#This Row],[PRODUCT ID]],Table1[],3,0)</f>
        <v>Catagory01</v>
      </c>
      <c r="J170" t="str">
        <f>VLOOKUP(Table2[[#This Row],[PRODUCT ID]],Table1[],4,0)</f>
        <v>Kg</v>
      </c>
      <c r="K170" s="8">
        <f>VLOOKUP(Table2[[#This Row],[PRODUCT ID]],Table1[],5,0)</f>
        <v>75</v>
      </c>
      <c r="L170" s="8">
        <f>VLOOKUP(Table2[[#This Row],[PRODUCT ID]],Table1[],6,0)</f>
        <v>85.5</v>
      </c>
      <c r="M170" s="8">
        <f>(Table2[[#This Row],[BUYING PRIZE]]*Table2[[#This Row],[QUANTITY]])</f>
        <v>450</v>
      </c>
      <c r="N170" s="8">
        <f>Table2[[#This Row],[SELLING PRICE]]*Table2[[#This Row],[QUANTITY]]*(1-Table2[[#This Row],[DISCOUNT %]])</f>
        <v>513</v>
      </c>
      <c r="O170">
        <f>DAY(Table2[[#This Row],[DATE]])</f>
        <v>10</v>
      </c>
      <c r="P170" t="str">
        <f>TEXT(Table2[[#This Row],[DATE]],"mmm")</f>
        <v>Aug</v>
      </c>
      <c r="Q170">
        <f>YEAR(Table2[[#This Row],[DATE]])</f>
        <v>2021</v>
      </c>
    </row>
    <row r="171" spans="1:17" x14ac:dyDescent="0.3">
      <c r="A171" s="5">
        <v>44419</v>
      </c>
      <c r="B171" s="6" t="s">
        <v>54</v>
      </c>
      <c r="C171" s="3">
        <v>4</v>
      </c>
      <c r="D171" s="3" t="s">
        <v>113</v>
      </c>
      <c r="E171" s="3" t="s">
        <v>111</v>
      </c>
      <c r="F171" s="4">
        <v>0</v>
      </c>
      <c r="H171" t="str">
        <f>VLOOKUP(Table2[[#This Row],[PRODUCT ID]],Table1[],2,0)</f>
        <v>Product23</v>
      </c>
      <c r="I171" t="str">
        <f>VLOOKUP(Table2[[#This Row],[PRODUCT ID]],Table1[],3,0)</f>
        <v>Catagory03</v>
      </c>
      <c r="J171" t="str">
        <f>VLOOKUP(Table2[[#This Row],[PRODUCT ID]],Table1[],4,0)</f>
        <v>Kg</v>
      </c>
      <c r="K171" s="8">
        <f>VLOOKUP(Table2[[#This Row],[PRODUCT ID]],Table1[],5,0)</f>
        <v>141</v>
      </c>
      <c r="L171" s="8">
        <f>VLOOKUP(Table2[[#This Row],[PRODUCT ID]],Table1[],6,0)</f>
        <v>149.46</v>
      </c>
      <c r="M171" s="8">
        <f>(Table2[[#This Row],[BUYING PRIZE]]*Table2[[#This Row],[QUANTITY]])</f>
        <v>564</v>
      </c>
      <c r="N171" s="8">
        <f>Table2[[#This Row],[SELLING PRICE]]*Table2[[#This Row],[QUANTITY]]*(1-Table2[[#This Row],[DISCOUNT %]])</f>
        <v>597.84</v>
      </c>
      <c r="O171">
        <f>DAY(Table2[[#This Row],[DATE]])</f>
        <v>11</v>
      </c>
      <c r="P171" t="str">
        <f>TEXT(Table2[[#This Row],[DATE]],"mmm")</f>
        <v>Aug</v>
      </c>
      <c r="Q171">
        <f>YEAR(Table2[[#This Row],[DATE]])</f>
        <v>2021</v>
      </c>
    </row>
    <row r="172" spans="1:17" x14ac:dyDescent="0.3">
      <c r="A172" s="5">
        <v>44421</v>
      </c>
      <c r="B172" s="6" t="s">
        <v>29</v>
      </c>
      <c r="C172" s="3">
        <v>13</v>
      </c>
      <c r="D172" s="3" t="s">
        <v>113</v>
      </c>
      <c r="E172" s="3" t="s">
        <v>111</v>
      </c>
      <c r="F172" s="4">
        <v>0</v>
      </c>
      <c r="H172" t="str">
        <f>VLOOKUP(Table2[[#This Row],[PRODUCT ID]],Table1[],2,0)</f>
        <v>Product11</v>
      </c>
      <c r="I172" t="str">
        <f>VLOOKUP(Table2[[#This Row],[PRODUCT ID]],Table1[],3,0)</f>
        <v>Catagory02</v>
      </c>
      <c r="J172" t="str">
        <f>VLOOKUP(Table2[[#This Row],[PRODUCT ID]],Table1[],4,0)</f>
        <v>Kg</v>
      </c>
      <c r="K172" s="8">
        <f>VLOOKUP(Table2[[#This Row],[PRODUCT ID]],Table1[],5,0)</f>
        <v>44</v>
      </c>
      <c r="L172" s="8">
        <f>VLOOKUP(Table2[[#This Row],[PRODUCT ID]],Table1[],6,0)</f>
        <v>48.4</v>
      </c>
      <c r="M172" s="8">
        <f>(Table2[[#This Row],[BUYING PRIZE]]*Table2[[#This Row],[QUANTITY]])</f>
        <v>572</v>
      </c>
      <c r="N172" s="8">
        <f>Table2[[#This Row],[SELLING PRICE]]*Table2[[#This Row],[QUANTITY]]*(1-Table2[[#This Row],[DISCOUNT %]])</f>
        <v>629.19999999999993</v>
      </c>
      <c r="O172">
        <f>DAY(Table2[[#This Row],[DATE]])</f>
        <v>13</v>
      </c>
      <c r="P172" t="str">
        <f>TEXT(Table2[[#This Row],[DATE]],"mmm")</f>
        <v>Aug</v>
      </c>
      <c r="Q172">
        <f>YEAR(Table2[[#This Row],[DATE]])</f>
        <v>2021</v>
      </c>
    </row>
    <row r="173" spans="1:17" x14ac:dyDescent="0.3">
      <c r="A173" s="5">
        <v>44421</v>
      </c>
      <c r="B173" s="6" t="s">
        <v>63</v>
      </c>
      <c r="C173" s="3">
        <v>9</v>
      </c>
      <c r="D173" s="3" t="s">
        <v>113</v>
      </c>
      <c r="E173" s="3" t="s">
        <v>111</v>
      </c>
      <c r="F173" s="4">
        <v>0</v>
      </c>
      <c r="H173" t="str">
        <f>VLOOKUP(Table2[[#This Row],[PRODUCT ID]],Table1[],2,0)</f>
        <v>Product27</v>
      </c>
      <c r="I173" t="str">
        <f>VLOOKUP(Table2[[#This Row],[PRODUCT ID]],Table1[],3,0)</f>
        <v>Catagory04</v>
      </c>
      <c r="J173" t="str">
        <f>VLOOKUP(Table2[[#This Row],[PRODUCT ID]],Table1[],4,0)</f>
        <v>Kg</v>
      </c>
      <c r="K173" s="8">
        <f>VLOOKUP(Table2[[#This Row],[PRODUCT ID]],Table1[],5,0)</f>
        <v>48</v>
      </c>
      <c r="L173" s="8">
        <f>VLOOKUP(Table2[[#This Row],[PRODUCT ID]],Table1[],6,0)</f>
        <v>57.120000000000005</v>
      </c>
      <c r="M173" s="8">
        <f>(Table2[[#This Row],[BUYING PRIZE]]*Table2[[#This Row],[QUANTITY]])</f>
        <v>432</v>
      </c>
      <c r="N173" s="8">
        <f>Table2[[#This Row],[SELLING PRICE]]*Table2[[#This Row],[QUANTITY]]*(1-Table2[[#This Row],[DISCOUNT %]])</f>
        <v>514.08000000000004</v>
      </c>
      <c r="O173">
        <f>DAY(Table2[[#This Row],[DATE]])</f>
        <v>13</v>
      </c>
      <c r="P173" t="str">
        <f>TEXT(Table2[[#This Row],[DATE]],"mmm")</f>
        <v>Aug</v>
      </c>
      <c r="Q173">
        <f>YEAR(Table2[[#This Row],[DATE]])</f>
        <v>2021</v>
      </c>
    </row>
    <row r="174" spans="1:17" x14ac:dyDescent="0.3">
      <c r="A174" s="5">
        <v>44424</v>
      </c>
      <c r="B174" s="6" t="s">
        <v>12</v>
      </c>
      <c r="C174" s="3">
        <v>3</v>
      </c>
      <c r="D174" s="3" t="s">
        <v>111</v>
      </c>
      <c r="E174" s="3" t="s">
        <v>111</v>
      </c>
      <c r="F174" s="4">
        <v>0</v>
      </c>
      <c r="H174" t="str">
        <f>VLOOKUP(Table2[[#This Row],[PRODUCT ID]],Table1[],2,0)</f>
        <v>Product03</v>
      </c>
      <c r="I174" t="str">
        <f>VLOOKUP(Table2[[#This Row],[PRODUCT ID]],Table1[],3,0)</f>
        <v>Catagory01</v>
      </c>
      <c r="J174" t="str">
        <f>VLOOKUP(Table2[[#This Row],[PRODUCT ID]],Table1[],4,0)</f>
        <v>Kg</v>
      </c>
      <c r="K174" s="8">
        <f>VLOOKUP(Table2[[#This Row],[PRODUCT ID]],Table1[],5,0)</f>
        <v>71</v>
      </c>
      <c r="L174" s="8">
        <f>VLOOKUP(Table2[[#This Row],[PRODUCT ID]],Table1[],6,0)</f>
        <v>80.94</v>
      </c>
      <c r="M174" s="8">
        <f>(Table2[[#This Row],[BUYING PRIZE]]*Table2[[#This Row],[QUANTITY]])</f>
        <v>213</v>
      </c>
      <c r="N174" s="8">
        <f>Table2[[#This Row],[SELLING PRICE]]*Table2[[#This Row],[QUANTITY]]*(1-Table2[[#This Row],[DISCOUNT %]])</f>
        <v>242.82</v>
      </c>
      <c r="O174">
        <f>DAY(Table2[[#This Row],[DATE]])</f>
        <v>16</v>
      </c>
      <c r="P174" t="str">
        <f>TEXT(Table2[[#This Row],[DATE]],"mmm")</f>
        <v>Aug</v>
      </c>
      <c r="Q174">
        <f>YEAR(Table2[[#This Row],[DATE]])</f>
        <v>2021</v>
      </c>
    </row>
    <row r="175" spans="1:17" x14ac:dyDescent="0.3">
      <c r="A175" s="5">
        <v>44426</v>
      </c>
      <c r="B175" s="6" t="s">
        <v>58</v>
      </c>
      <c r="C175" s="3">
        <v>6</v>
      </c>
      <c r="D175" s="3" t="s">
        <v>113</v>
      </c>
      <c r="E175" s="3" t="s">
        <v>111</v>
      </c>
      <c r="F175" s="4">
        <v>0</v>
      </c>
      <c r="H175" t="str">
        <f>VLOOKUP(Table2[[#This Row],[PRODUCT ID]],Table1[],2,0)</f>
        <v>Product25</v>
      </c>
      <c r="I175" t="str">
        <f>VLOOKUP(Table2[[#This Row],[PRODUCT ID]],Table1[],3,0)</f>
        <v>Catagory04</v>
      </c>
      <c r="J175" t="str">
        <f>VLOOKUP(Table2[[#This Row],[PRODUCT ID]],Table1[],4,0)</f>
        <v>Kg</v>
      </c>
      <c r="K175" s="8">
        <f>VLOOKUP(Table2[[#This Row],[PRODUCT ID]],Table1[],5,0)</f>
        <v>7</v>
      </c>
      <c r="L175" s="8">
        <f>VLOOKUP(Table2[[#This Row],[PRODUCT ID]],Table1[],6,0)</f>
        <v>8.33</v>
      </c>
      <c r="M175" s="8">
        <f>(Table2[[#This Row],[BUYING PRIZE]]*Table2[[#This Row],[QUANTITY]])</f>
        <v>42</v>
      </c>
      <c r="N175" s="8">
        <f>Table2[[#This Row],[SELLING PRICE]]*Table2[[#This Row],[QUANTITY]]*(1-Table2[[#This Row],[DISCOUNT %]])</f>
        <v>49.980000000000004</v>
      </c>
      <c r="O175">
        <f>DAY(Table2[[#This Row],[DATE]])</f>
        <v>18</v>
      </c>
      <c r="P175" t="str">
        <f>TEXT(Table2[[#This Row],[DATE]],"mmm")</f>
        <v>Aug</v>
      </c>
      <c r="Q175">
        <f>YEAR(Table2[[#This Row],[DATE]])</f>
        <v>2021</v>
      </c>
    </row>
    <row r="176" spans="1:17" x14ac:dyDescent="0.3">
      <c r="A176" s="5">
        <v>44428</v>
      </c>
      <c r="B176" s="6" t="s">
        <v>47</v>
      </c>
      <c r="C176" s="3">
        <v>15</v>
      </c>
      <c r="D176" s="3" t="s">
        <v>113</v>
      </c>
      <c r="E176" s="3" t="s">
        <v>112</v>
      </c>
      <c r="F176" s="4">
        <v>0</v>
      </c>
      <c r="H176" t="str">
        <f>VLOOKUP(Table2[[#This Row],[PRODUCT ID]],Table1[],2,0)</f>
        <v>Product20</v>
      </c>
      <c r="I176" t="str">
        <f>VLOOKUP(Table2[[#This Row],[PRODUCT ID]],Table1[],3,0)</f>
        <v>Catagory03</v>
      </c>
      <c r="J176" t="str">
        <f>VLOOKUP(Table2[[#This Row],[PRODUCT ID]],Table1[],4,0)</f>
        <v>Kg</v>
      </c>
      <c r="K176" s="8">
        <f>VLOOKUP(Table2[[#This Row],[PRODUCT ID]],Table1[],5,0)</f>
        <v>61</v>
      </c>
      <c r="L176" s="8">
        <f>VLOOKUP(Table2[[#This Row],[PRODUCT ID]],Table1[],6,0)</f>
        <v>76.25</v>
      </c>
      <c r="M176" s="8">
        <f>(Table2[[#This Row],[BUYING PRIZE]]*Table2[[#This Row],[QUANTITY]])</f>
        <v>915</v>
      </c>
      <c r="N176" s="8">
        <f>Table2[[#This Row],[SELLING PRICE]]*Table2[[#This Row],[QUANTITY]]*(1-Table2[[#This Row],[DISCOUNT %]])</f>
        <v>1143.75</v>
      </c>
      <c r="O176">
        <f>DAY(Table2[[#This Row],[DATE]])</f>
        <v>20</v>
      </c>
      <c r="P176" t="str">
        <f>TEXT(Table2[[#This Row],[DATE]],"mmm")</f>
        <v>Aug</v>
      </c>
      <c r="Q176">
        <f>YEAR(Table2[[#This Row],[DATE]])</f>
        <v>2021</v>
      </c>
    </row>
    <row r="177" spans="1:17" x14ac:dyDescent="0.3">
      <c r="A177" s="5">
        <v>44428</v>
      </c>
      <c r="B177" s="6" t="s">
        <v>71</v>
      </c>
      <c r="C177" s="3">
        <v>9</v>
      </c>
      <c r="D177" s="3" t="s">
        <v>113</v>
      </c>
      <c r="E177" s="3" t="s">
        <v>111</v>
      </c>
      <c r="F177" s="4">
        <v>0</v>
      </c>
      <c r="H177" t="str">
        <f>VLOOKUP(Table2[[#This Row],[PRODUCT ID]],Table1[],2,0)</f>
        <v>Product31</v>
      </c>
      <c r="I177" t="str">
        <f>VLOOKUP(Table2[[#This Row],[PRODUCT ID]],Table1[],3,0)</f>
        <v>Catagory04</v>
      </c>
      <c r="J177" t="str">
        <f>VLOOKUP(Table2[[#This Row],[PRODUCT ID]],Table1[],4,0)</f>
        <v>Kg</v>
      </c>
      <c r="K177" s="8">
        <f>VLOOKUP(Table2[[#This Row],[PRODUCT ID]],Table1[],5,0)</f>
        <v>93</v>
      </c>
      <c r="L177" s="8">
        <f>VLOOKUP(Table2[[#This Row],[PRODUCT ID]],Table1[],6,0)</f>
        <v>104.16</v>
      </c>
      <c r="M177" s="8">
        <f>(Table2[[#This Row],[BUYING PRIZE]]*Table2[[#This Row],[QUANTITY]])</f>
        <v>837</v>
      </c>
      <c r="N177" s="8">
        <f>Table2[[#This Row],[SELLING PRICE]]*Table2[[#This Row],[QUANTITY]]*(1-Table2[[#This Row],[DISCOUNT %]])</f>
        <v>937.43999999999994</v>
      </c>
      <c r="O177">
        <f>DAY(Table2[[#This Row],[DATE]])</f>
        <v>20</v>
      </c>
      <c r="P177" t="str">
        <f>TEXT(Table2[[#This Row],[DATE]],"mmm")</f>
        <v>Aug</v>
      </c>
      <c r="Q177">
        <f>YEAR(Table2[[#This Row],[DATE]])</f>
        <v>2021</v>
      </c>
    </row>
    <row r="178" spans="1:17" x14ac:dyDescent="0.3">
      <c r="A178" s="5">
        <v>44428</v>
      </c>
      <c r="B178" s="6" t="s">
        <v>65</v>
      </c>
      <c r="C178" s="3">
        <v>13</v>
      </c>
      <c r="D178" s="3" t="s">
        <v>113</v>
      </c>
      <c r="E178" s="3" t="s">
        <v>111</v>
      </c>
      <c r="F178" s="4">
        <v>0</v>
      </c>
      <c r="H178" t="str">
        <f>VLOOKUP(Table2[[#This Row],[PRODUCT ID]],Table1[],2,0)</f>
        <v>Product28</v>
      </c>
      <c r="I178" t="str">
        <f>VLOOKUP(Table2[[#This Row],[PRODUCT ID]],Table1[],3,0)</f>
        <v>Catagory04</v>
      </c>
      <c r="J178" t="str">
        <f>VLOOKUP(Table2[[#This Row],[PRODUCT ID]],Table1[],4,0)</f>
        <v>Kg</v>
      </c>
      <c r="K178" s="8">
        <f>VLOOKUP(Table2[[#This Row],[PRODUCT ID]],Table1[],5,0)</f>
        <v>37</v>
      </c>
      <c r="L178" s="8">
        <f>VLOOKUP(Table2[[#This Row],[PRODUCT ID]],Table1[],6,0)</f>
        <v>41.81</v>
      </c>
      <c r="M178" s="8">
        <f>(Table2[[#This Row],[BUYING PRIZE]]*Table2[[#This Row],[QUANTITY]])</f>
        <v>481</v>
      </c>
      <c r="N178" s="8">
        <f>Table2[[#This Row],[SELLING PRICE]]*Table2[[#This Row],[QUANTITY]]*(1-Table2[[#This Row],[DISCOUNT %]])</f>
        <v>543.53</v>
      </c>
      <c r="O178">
        <f>DAY(Table2[[#This Row],[DATE]])</f>
        <v>20</v>
      </c>
      <c r="P178" t="str">
        <f>TEXT(Table2[[#This Row],[DATE]],"mmm")</f>
        <v>Aug</v>
      </c>
      <c r="Q178">
        <f>YEAR(Table2[[#This Row],[DATE]])</f>
        <v>2021</v>
      </c>
    </row>
    <row r="179" spans="1:17" x14ac:dyDescent="0.3">
      <c r="A179" s="5">
        <v>44434</v>
      </c>
      <c r="B179" s="6" t="s">
        <v>87</v>
      </c>
      <c r="C179" s="3">
        <v>4</v>
      </c>
      <c r="D179" s="3" t="s">
        <v>113</v>
      </c>
      <c r="E179" s="3" t="s">
        <v>111</v>
      </c>
      <c r="F179" s="4">
        <v>0</v>
      </c>
      <c r="H179" t="str">
        <f>VLOOKUP(Table2[[#This Row],[PRODUCT ID]],Table1[],2,0)</f>
        <v>Product39</v>
      </c>
      <c r="I179" t="str">
        <f>VLOOKUP(Table2[[#This Row],[PRODUCT ID]],Table1[],3,0)</f>
        <v>Catagory04</v>
      </c>
      <c r="J179" t="str">
        <f>VLOOKUP(Table2[[#This Row],[PRODUCT ID]],Table1[],4,0)</f>
        <v>Kg</v>
      </c>
      <c r="K179" s="8">
        <f>VLOOKUP(Table2[[#This Row],[PRODUCT ID]],Table1[],5,0)</f>
        <v>37</v>
      </c>
      <c r="L179" s="8">
        <f>VLOOKUP(Table2[[#This Row],[PRODUCT ID]],Table1[],6,0)</f>
        <v>42.55</v>
      </c>
      <c r="M179" s="8">
        <f>(Table2[[#This Row],[BUYING PRIZE]]*Table2[[#This Row],[QUANTITY]])</f>
        <v>148</v>
      </c>
      <c r="N179" s="8">
        <f>Table2[[#This Row],[SELLING PRICE]]*Table2[[#This Row],[QUANTITY]]*(1-Table2[[#This Row],[DISCOUNT %]])</f>
        <v>170.2</v>
      </c>
      <c r="O179">
        <f>DAY(Table2[[#This Row],[DATE]])</f>
        <v>26</v>
      </c>
      <c r="P179" t="str">
        <f>TEXT(Table2[[#This Row],[DATE]],"mmm")</f>
        <v>Aug</v>
      </c>
      <c r="Q179">
        <f>YEAR(Table2[[#This Row],[DATE]])</f>
        <v>2021</v>
      </c>
    </row>
    <row r="180" spans="1:17" x14ac:dyDescent="0.3">
      <c r="A180" s="5">
        <v>44437</v>
      </c>
      <c r="B180" s="6" t="s">
        <v>77</v>
      </c>
      <c r="C180" s="3">
        <v>12</v>
      </c>
      <c r="D180" s="3" t="s">
        <v>110</v>
      </c>
      <c r="E180" s="3" t="s">
        <v>111</v>
      </c>
      <c r="F180" s="4">
        <v>0</v>
      </c>
      <c r="H180" t="str">
        <f>VLOOKUP(Table2[[#This Row],[PRODUCT ID]],Table1[],2,0)</f>
        <v>Product34</v>
      </c>
      <c r="I180" t="str">
        <f>VLOOKUP(Table2[[#This Row],[PRODUCT ID]],Table1[],3,0)</f>
        <v>Catagory04</v>
      </c>
      <c r="J180" t="str">
        <f>VLOOKUP(Table2[[#This Row],[PRODUCT ID]],Table1[],4,0)</f>
        <v>Kg</v>
      </c>
      <c r="K180" s="8">
        <f>VLOOKUP(Table2[[#This Row],[PRODUCT ID]],Table1[],5,0)</f>
        <v>55</v>
      </c>
      <c r="L180" s="8">
        <f>VLOOKUP(Table2[[#This Row],[PRODUCT ID]],Table1[],6,0)</f>
        <v>58.3</v>
      </c>
      <c r="M180" s="8">
        <f>(Table2[[#This Row],[BUYING PRIZE]]*Table2[[#This Row],[QUANTITY]])</f>
        <v>660</v>
      </c>
      <c r="N180" s="8">
        <f>Table2[[#This Row],[SELLING PRICE]]*Table2[[#This Row],[QUANTITY]]*(1-Table2[[#This Row],[DISCOUNT %]])</f>
        <v>699.59999999999991</v>
      </c>
      <c r="O180">
        <f>DAY(Table2[[#This Row],[DATE]])</f>
        <v>29</v>
      </c>
      <c r="P180" t="str">
        <f>TEXT(Table2[[#This Row],[DATE]],"mmm")</f>
        <v>Aug</v>
      </c>
      <c r="Q180">
        <f>YEAR(Table2[[#This Row],[DATE]])</f>
        <v>2021</v>
      </c>
    </row>
    <row r="181" spans="1:17" x14ac:dyDescent="0.3">
      <c r="A181" s="5">
        <v>44438</v>
      </c>
      <c r="B181" s="6" t="s">
        <v>33</v>
      </c>
      <c r="C181" s="3">
        <v>13</v>
      </c>
      <c r="D181" s="3" t="s">
        <v>113</v>
      </c>
      <c r="E181" s="3" t="s">
        <v>111</v>
      </c>
      <c r="F181" s="4">
        <v>0</v>
      </c>
      <c r="H181" t="str">
        <f>VLOOKUP(Table2[[#This Row],[PRODUCT ID]],Table1[],2,0)</f>
        <v>Product13</v>
      </c>
      <c r="I181" t="str">
        <f>VLOOKUP(Table2[[#This Row],[PRODUCT ID]],Table1[],3,0)</f>
        <v>Catagory02</v>
      </c>
      <c r="J181" t="str">
        <f>VLOOKUP(Table2[[#This Row],[PRODUCT ID]],Table1[],4,0)</f>
        <v>Kg</v>
      </c>
      <c r="K181" s="8">
        <f>VLOOKUP(Table2[[#This Row],[PRODUCT ID]],Table1[],5,0)</f>
        <v>112</v>
      </c>
      <c r="L181" s="8">
        <f>VLOOKUP(Table2[[#This Row],[PRODUCT ID]],Table1[],6,0)</f>
        <v>122.08</v>
      </c>
      <c r="M181" s="8">
        <f>(Table2[[#This Row],[BUYING PRIZE]]*Table2[[#This Row],[QUANTITY]])</f>
        <v>1456</v>
      </c>
      <c r="N181" s="8">
        <f>Table2[[#This Row],[SELLING PRICE]]*Table2[[#This Row],[QUANTITY]]*(1-Table2[[#This Row],[DISCOUNT %]])</f>
        <v>1587.04</v>
      </c>
      <c r="O181">
        <f>DAY(Table2[[#This Row],[DATE]])</f>
        <v>30</v>
      </c>
      <c r="P181" t="str">
        <f>TEXT(Table2[[#This Row],[DATE]],"mmm")</f>
        <v>Aug</v>
      </c>
      <c r="Q181">
        <f>YEAR(Table2[[#This Row],[DATE]])</f>
        <v>2021</v>
      </c>
    </row>
    <row r="182" spans="1:17" x14ac:dyDescent="0.3">
      <c r="A182" s="5">
        <v>44439</v>
      </c>
      <c r="B182" s="6" t="s">
        <v>6</v>
      </c>
      <c r="C182" s="3">
        <v>2</v>
      </c>
      <c r="D182" s="3" t="s">
        <v>113</v>
      </c>
      <c r="E182" s="3" t="s">
        <v>111</v>
      </c>
      <c r="F182" s="4">
        <v>0</v>
      </c>
      <c r="H182" t="str">
        <f>VLOOKUP(Table2[[#This Row],[PRODUCT ID]],Table1[],2,0)</f>
        <v>Product01</v>
      </c>
      <c r="I182" t="str">
        <f>VLOOKUP(Table2[[#This Row],[PRODUCT ID]],Table1[],3,0)</f>
        <v>Catagory01</v>
      </c>
      <c r="J182" t="str">
        <f>VLOOKUP(Table2[[#This Row],[PRODUCT ID]],Table1[],4,0)</f>
        <v>Kg</v>
      </c>
      <c r="K182" s="8">
        <f>VLOOKUP(Table2[[#This Row],[PRODUCT ID]],Table1[],5,0)</f>
        <v>98</v>
      </c>
      <c r="L182" s="8">
        <f>VLOOKUP(Table2[[#This Row],[PRODUCT ID]],Table1[],6,0)</f>
        <v>103.88</v>
      </c>
      <c r="M182" s="8">
        <f>(Table2[[#This Row],[BUYING PRIZE]]*Table2[[#This Row],[QUANTITY]])</f>
        <v>196</v>
      </c>
      <c r="N182" s="8">
        <f>Table2[[#This Row],[SELLING PRICE]]*Table2[[#This Row],[QUANTITY]]*(1-Table2[[#This Row],[DISCOUNT %]])</f>
        <v>207.76</v>
      </c>
      <c r="O182">
        <f>DAY(Table2[[#This Row],[DATE]])</f>
        <v>31</v>
      </c>
      <c r="P182" t="str">
        <f>TEXT(Table2[[#This Row],[DATE]],"mmm")</f>
        <v>Aug</v>
      </c>
      <c r="Q182">
        <f>YEAR(Table2[[#This Row],[DATE]])</f>
        <v>2021</v>
      </c>
    </row>
    <row r="183" spans="1:17" x14ac:dyDescent="0.3">
      <c r="A183" s="5">
        <v>44439</v>
      </c>
      <c r="B183" s="6" t="s">
        <v>79</v>
      </c>
      <c r="C183" s="3">
        <v>11</v>
      </c>
      <c r="D183" s="3" t="s">
        <v>113</v>
      </c>
      <c r="E183" s="3" t="s">
        <v>111</v>
      </c>
      <c r="F183" s="4">
        <v>0</v>
      </c>
      <c r="H183" t="str">
        <f>VLOOKUP(Table2[[#This Row],[PRODUCT ID]],Table1[],2,0)</f>
        <v>Product35</v>
      </c>
      <c r="I183" t="str">
        <f>VLOOKUP(Table2[[#This Row],[PRODUCT ID]],Table1[],3,0)</f>
        <v>Catagory04</v>
      </c>
      <c r="J183" t="str">
        <f>VLOOKUP(Table2[[#This Row],[PRODUCT ID]],Table1[],4,0)</f>
        <v>Kg</v>
      </c>
      <c r="K183" s="8">
        <f>VLOOKUP(Table2[[#This Row],[PRODUCT ID]],Table1[],5,0)</f>
        <v>5</v>
      </c>
      <c r="L183" s="8">
        <f>VLOOKUP(Table2[[#This Row],[PRODUCT ID]],Table1[],6,0)</f>
        <v>6.7</v>
      </c>
      <c r="M183" s="8">
        <f>(Table2[[#This Row],[BUYING PRIZE]]*Table2[[#This Row],[QUANTITY]])</f>
        <v>55</v>
      </c>
      <c r="N183" s="8">
        <f>Table2[[#This Row],[SELLING PRICE]]*Table2[[#This Row],[QUANTITY]]*(1-Table2[[#This Row],[DISCOUNT %]])</f>
        <v>73.7</v>
      </c>
      <c r="O183">
        <f>DAY(Table2[[#This Row],[DATE]])</f>
        <v>31</v>
      </c>
      <c r="P183" t="str">
        <f>TEXT(Table2[[#This Row],[DATE]],"mmm")</f>
        <v>Aug</v>
      </c>
      <c r="Q183">
        <f>YEAR(Table2[[#This Row],[DATE]])</f>
        <v>2021</v>
      </c>
    </row>
    <row r="184" spans="1:17" x14ac:dyDescent="0.3">
      <c r="A184" s="5">
        <v>44440</v>
      </c>
      <c r="B184" s="6" t="s">
        <v>56</v>
      </c>
      <c r="C184" s="3">
        <v>1</v>
      </c>
      <c r="D184" s="3" t="s">
        <v>110</v>
      </c>
      <c r="E184" s="3" t="s">
        <v>112</v>
      </c>
      <c r="F184" s="4">
        <v>0</v>
      </c>
      <c r="H184" t="str">
        <f>VLOOKUP(Table2[[#This Row],[PRODUCT ID]],Table1[],2,0)</f>
        <v>Product24</v>
      </c>
      <c r="I184" t="str">
        <f>VLOOKUP(Table2[[#This Row],[PRODUCT ID]],Table1[],3,0)</f>
        <v>Catagory03</v>
      </c>
      <c r="J184" t="str">
        <f>VLOOKUP(Table2[[#This Row],[PRODUCT ID]],Table1[],4,0)</f>
        <v>Kg</v>
      </c>
      <c r="K184" s="8">
        <f>VLOOKUP(Table2[[#This Row],[PRODUCT ID]],Table1[],5,0)</f>
        <v>144</v>
      </c>
      <c r="L184" s="8">
        <f>VLOOKUP(Table2[[#This Row],[PRODUCT ID]],Table1[],6,0)</f>
        <v>156.96</v>
      </c>
      <c r="M184" s="8">
        <f>(Table2[[#This Row],[BUYING PRIZE]]*Table2[[#This Row],[QUANTITY]])</f>
        <v>144</v>
      </c>
      <c r="N184" s="8">
        <f>Table2[[#This Row],[SELLING PRICE]]*Table2[[#This Row],[QUANTITY]]*(1-Table2[[#This Row],[DISCOUNT %]])</f>
        <v>156.96</v>
      </c>
      <c r="O184">
        <f>DAY(Table2[[#This Row],[DATE]])</f>
        <v>1</v>
      </c>
      <c r="P184" t="str">
        <f>TEXT(Table2[[#This Row],[DATE]],"mmm")</f>
        <v>Sep</v>
      </c>
      <c r="Q184">
        <f>YEAR(Table2[[#This Row],[DATE]])</f>
        <v>2021</v>
      </c>
    </row>
    <row r="185" spans="1:17" x14ac:dyDescent="0.3">
      <c r="A185" s="5">
        <v>44440</v>
      </c>
      <c r="B185" s="6" t="s">
        <v>12</v>
      </c>
      <c r="C185" s="3">
        <v>14</v>
      </c>
      <c r="D185" s="3" t="s">
        <v>111</v>
      </c>
      <c r="E185" s="3" t="s">
        <v>111</v>
      </c>
      <c r="F185" s="4">
        <v>0</v>
      </c>
      <c r="H185" t="str">
        <f>VLOOKUP(Table2[[#This Row],[PRODUCT ID]],Table1[],2,0)</f>
        <v>Product03</v>
      </c>
      <c r="I185" t="str">
        <f>VLOOKUP(Table2[[#This Row],[PRODUCT ID]],Table1[],3,0)</f>
        <v>Catagory01</v>
      </c>
      <c r="J185" t="str">
        <f>VLOOKUP(Table2[[#This Row],[PRODUCT ID]],Table1[],4,0)</f>
        <v>Kg</v>
      </c>
      <c r="K185" s="8">
        <f>VLOOKUP(Table2[[#This Row],[PRODUCT ID]],Table1[],5,0)</f>
        <v>71</v>
      </c>
      <c r="L185" s="8">
        <f>VLOOKUP(Table2[[#This Row],[PRODUCT ID]],Table1[],6,0)</f>
        <v>80.94</v>
      </c>
      <c r="M185" s="8">
        <f>(Table2[[#This Row],[BUYING PRIZE]]*Table2[[#This Row],[QUANTITY]])</f>
        <v>994</v>
      </c>
      <c r="N185" s="8">
        <f>Table2[[#This Row],[SELLING PRICE]]*Table2[[#This Row],[QUANTITY]]*(1-Table2[[#This Row],[DISCOUNT %]])</f>
        <v>1133.1599999999999</v>
      </c>
      <c r="O185">
        <f>DAY(Table2[[#This Row],[DATE]])</f>
        <v>1</v>
      </c>
      <c r="P185" t="str">
        <f>TEXT(Table2[[#This Row],[DATE]],"mmm")</f>
        <v>Sep</v>
      </c>
      <c r="Q185">
        <f>YEAR(Table2[[#This Row],[DATE]])</f>
        <v>2021</v>
      </c>
    </row>
    <row r="186" spans="1:17" x14ac:dyDescent="0.3">
      <c r="A186" s="5">
        <v>44442</v>
      </c>
      <c r="B186" s="6" t="s">
        <v>91</v>
      </c>
      <c r="C186" s="3">
        <v>8</v>
      </c>
      <c r="D186" s="3" t="s">
        <v>113</v>
      </c>
      <c r="E186" s="3" t="s">
        <v>111</v>
      </c>
      <c r="F186" s="4">
        <v>0</v>
      </c>
      <c r="H186" t="str">
        <f>VLOOKUP(Table2[[#This Row],[PRODUCT ID]],Table1[],2,0)</f>
        <v>Product41</v>
      </c>
      <c r="I186" t="str">
        <f>VLOOKUP(Table2[[#This Row],[PRODUCT ID]],Table1[],3,0)</f>
        <v>Catagory04</v>
      </c>
      <c r="J186" t="str">
        <f>VLOOKUP(Table2[[#This Row],[PRODUCT ID]],Table1[],4,0)</f>
        <v>Kg</v>
      </c>
      <c r="K186" s="8">
        <f>VLOOKUP(Table2[[#This Row],[PRODUCT ID]],Table1[],5,0)</f>
        <v>138</v>
      </c>
      <c r="L186" s="8">
        <f>VLOOKUP(Table2[[#This Row],[PRODUCT ID]],Table1[],6,0)</f>
        <v>173.88</v>
      </c>
      <c r="M186" s="8">
        <f>(Table2[[#This Row],[BUYING PRIZE]]*Table2[[#This Row],[QUANTITY]])</f>
        <v>1104</v>
      </c>
      <c r="N186" s="8">
        <f>Table2[[#This Row],[SELLING PRICE]]*Table2[[#This Row],[QUANTITY]]*(1-Table2[[#This Row],[DISCOUNT %]])</f>
        <v>1391.04</v>
      </c>
      <c r="O186">
        <f>DAY(Table2[[#This Row],[DATE]])</f>
        <v>3</v>
      </c>
      <c r="P186" t="str">
        <f>TEXT(Table2[[#This Row],[DATE]],"mmm")</f>
        <v>Sep</v>
      </c>
      <c r="Q186">
        <f>YEAR(Table2[[#This Row],[DATE]])</f>
        <v>2021</v>
      </c>
    </row>
    <row r="187" spans="1:17" x14ac:dyDescent="0.3">
      <c r="A187" s="5">
        <v>44443</v>
      </c>
      <c r="B187" s="6" t="s">
        <v>65</v>
      </c>
      <c r="C187" s="3">
        <v>7</v>
      </c>
      <c r="D187" s="3" t="s">
        <v>113</v>
      </c>
      <c r="E187" s="3" t="s">
        <v>111</v>
      </c>
      <c r="F187" s="4">
        <v>0</v>
      </c>
      <c r="H187" t="str">
        <f>VLOOKUP(Table2[[#This Row],[PRODUCT ID]],Table1[],2,0)</f>
        <v>Product28</v>
      </c>
      <c r="I187" t="str">
        <f>VLOOKUP(Table2[[#This Row],[PRODUCT ID]],Table1[],3,0)</f>
        <v>Catagory04</v>
      </c>
      <c r="J187" t="str">
        <f>VLOOKUP(Table2[[#This Row],[PRODUCT ID]],Table1[],4,0)</f>
        <v>Kg</v>
      </c>
      <c r="K187" s="8">
        <f>VLOOKUP(Table2[[#This Row],[PRODUCT ID]],Table1[],5,0)</f>
        <v>37</v>
      </c>
      <c r="L187" s="8">
        <f>VLOOKUP(Table2[[#This Row],[PRODUCT ID]],Table1[],6,0)</f>
        <v>41.81</v>
      </c>
      <c r="M187" s="8">
        <f>(Table2[[#This Row],[BUYING PRIZE]]*Table2[[#This Row],[QUANTITY]])</f>
        <v>259</v>
      </c>
      <c r="N187" s="8">
        <f>Table2[[#This Row],[SELLING PRICE]]*Table2[[#This Row],[QUANTITY]]*(1-Table2[[#This Row],[DISCOUNT %]])</f>
        <v>292.67</v>
      </c>
      <c r="O187">
        <f>DAY(Table2[[#This Row],[DATE]])</f>
        <v>4</v>
      </c>
      <c r="P187" t="str">
        <f>TEXT(Table2[[#This Row],[DATE]],"mmm")</f>
        <v>Sep</v>
      </c>
      <c r="Q187">
        <f>YEAR(Table2[[#This Row],[DATE]])</f>
        <v>2021</v>
      </c>
    </row>
    <row r="188" spans="1:17" x14ac:dyDescent="0.3">
      <c r="A188" s="5">
        <v>44443</v>
      </c>
      <c r="B188" s="6" t="s">
        <v>54</v>
      </c>
      <c r="C188" s="3">
        <v>15</v>
      </c>
      <c r="D188" s="3" t="s">
        <v>113</v>
      </c>
      <c r="E188" s="3" t="s">
        <v>111</v>
      </c>
      <c r="F188" s="4">
        <v>0</v>
      </c>
      <c r="H188" t="str">
        <f>VLOOKUP(Table2[[#This Row],[PRODUCT ID]],Table1[],2,0)</f>
        <v>Product23</v>
      </c>
      <c r="I188" t="str">
        <f>VLOOKUP(Table2[[#This Row],[PRODUCT ID]],Table1[],3,0)</f>
        <v>Catagory03</v>
      </c>
      <c r="J188" t="str">
        <f>VLOOKUP(Table2[[#This Row],[PRODUCT ID]],Table1[],4,0)</f>
        <v>Kg</v>
      </c>
      <c r="K188" s="8">
        <f>VLOOKUP(Table2[[#This Row],[PRODUCT ID]],Table1[],5,0)</f>
        <v>141</v>
      </c>
      <c r="L188" s="8">
        <f>VLOOKUP(Table2[[#This Row],[PRODUCT ID]],Table1[],6,0)</f>
        <v>149.46</v>
      </c>
      <c r="M188" s="8">
        <f>(Table2[[#This Row],[BUYING PRIZE]]*Table2[[#This Row],[QUANTITY]])</f>
        <v>2115</v>
      </c>
      <c r="N188" s="8">
        <f>Table2[[#This Row],[SELLING PRICE]]*Table2[[#This Row],[QUANTITY]]*(1-Table2[[#This Row],[DISCOUNT %]])</f>
        <v>2241.9</v>
      </c>
      <c r="O188">
        <f>DAY(Table2[[#This Row],[DATE]])</f>
        <v>4</v>
      </c>
      <c r="P188" t="str">
        <f>TEXT(Table2[[#This Row],[DATE]],"mmm")</f>
        <v>Sep</v>
      </c>
      <c r="Q188">
        <f>YEAR(Table2[[#This Row],[DATE]])</f>
        <v>2021</v>
      </c>
    </row>
    <row r="189" spans="1:17" x14ac:dyDescent="0.3">
      <c r="A189" s="5">
        <v>44444</v>
      </c>
      <c r="B189" s="6" t="s">
        <v>73</v>
      </c>
      <c r="C189" s="3">
        <v>1</v>
      </c>
      <c r="D189" s="3" t="s">
        <v>113</v>
      </c>
      <c r="E189" s="3" t="s">
        <v>112</v>
      </c>
      <c r="F189" s="4">
        <v>0</v>
      </c>
      <c r="H189" t="str">
        <f>VLOOKUP(Table2[[#This Row],[PRODUCT ID]],Table1[],2,0)</f>
        <v>Product32</v>
      </c>
      <c r="I189" t="str">
        <f>VLOOKUP(Table2[[#This Row],[PRODUCT ID]],Table1[],3,0)</f>
        <v>Catagory04</v>
      </c>
      <c r="J189" t="str">
        <f>VLOOKUP(Table2[[#This Row],[PRODUCT ID]],Table1[],4,0)</f>
        <v>Kg</v>
      </c>
      <c r="K189" s="8">
        <f>VLOOKUP(Table2[[#This Row],[PRODUCT ID]],Table1[],5,0)</f>
        <v>89</v>
      </c>
      <c r="L189" s="8">
        <f>VLOOKUP(Table2[[#This Row],[PRODUCT ID]],Table1[],6,0)</f>
        <v>117.48</v>
      </c>
      <c r="M189" s="8">
        <f>(Table2[[#This Row],[BUYING PRIZE]]*Table2[[#This Row],[QUANTITY]])</f>
        <v>89</v>
      </c>
      <c r="N189" s="8">
        <f>Table2[[#This Row],[SELLING PRICE]]*Table2[[#This Row],[QUANTITY]]*(1-Table2[[#This Row],[DISCOUNT %]])</f>
        <v>117.48</v>
      </c>
      <c r="O189">
        <f>DAY(Table2[[#This Row],[DATE]])</f>
        <v>5</v>
      </c>
      <c r="P189" t="str">
        <f>TEXT(Table2[[#This Row],[DATE]],"mmm")</f>
        <v>Sep</v>
      </c>
      <c r="Q189">
        <f>YEAR(Table2[[#This Row],[DATE]])</f>
        <v>2021</v>
      </c>
    </row>
    <row r="190" spans="1:17" x14ac:dyDescent="0.3">
      <c r="A190" s="5">
        <v>44446</v>
      </c>
      <c r="B190" s="6" t="s">
        <v>45</v>
      </c>
      <c r="C190" s="3">
        <v>5</v>
      </c>
      <c r="D190" s="3" t="s">
        <v>113</v>
      </c>
      <c r="E190" s="3" t="s">
        <v>111</v>
      </c>
      <c r="F190" s="4">
        <v>0</v>
      </c>
      <c r="H190" t="str">
        <f>VLOOKUP(Table2[[#This Row],[PRODUCT ID]],Table1[],2,0)</f>
        <v>Product19</v>
      </c>
      <c r="I190" t="str">
        <f>VLOOKUP(Table2[[#This Row],[PRODUCT ID]],Table1[],3,0)</f>
        <v>Catagory02</v>
      </c>
      <c r="J190" t="str">
        <f>VLOOKUP(Table2[[#This Row],[PRODUCT ID]],Table1[],4,0)</f>
        <v>Kg</v>
      </c>
      <c r="K190" s="8">
        <f>VLOOKUP(Table2[[#This Row],[PRODUCT ID]],Table1[],5,0)</f>
        <v>150</v>
      </c>
      <c r="L190" s="8">
        <f>VLOOKUP(Table2[[#This Row],[PRODUCT ID]],Table1[],6,0)</f>
        <v>210</v>
      </c>
      <c r="M190" s="8">
        <f>(Table2[[#This Row],[BUYING PRIZE]]*Table2[[#This Row],[QUANTITY]])</f>
        <v>750</v>
      </c>
      <c r="N190" s="8">
        <f>Table2[[#This Row],[SELLING PRICE]]*Table2[[#This Row],[QUANTITY]]*(1-Table2[[#This Row],[DISCOUNT %]])</f>
        <v>1050</v>
      </c>
      <c r="O190">
        <f>DAY(Table2[[#This Row],[DATE]])</f>
        <v>7</v>
      </c>
      <c r="P190" t="str">
        <f>TEXT(Table2[[#This Row],[DATE]],"mmm")</f>
        <v>Sep</v>
      </c>
      <c r="Q190">
        <f>YEAR(Table2[[#This Row],[DATE]])</f>
        <v>2021</v>
      </c>
    </row>
    <row r="191" spans="1:17" x14ac:dyDescent="0.3">
      <c r="A191" s="5">
        <v>44448</v>
      </c>
      <c r="B191" s="6" t="s">
        <v>97</v>
      </c>
      <c r="C191" s="3">
        <v>4</v>
      </c>
      <c r="D191" s="3" t="s">
        <v>113</v>
      </c>
      <c r="E191" s="3" t="s">
        <v>111</v>
      </c>
      <c r="F191" s="4">
        <v>0</v>
      </c>
      <c r="H191" t="str">
        <f>VLOOKUP(Table2[[#This Row],[PRODUCT ID]],Table1[],2,0)</f>
        <v>Product44</v>
      </c>
      <c r="I191" t="str">
        <f>VLOOKUP(Table2[[#This Row],[PRODUCT ID]],Table1[],3,0)</f>
        <v>Catagory04</v>
      </c>
      <c r="J191" t="str">
        <f>VLOOKUP(Table2[[#This Row],[PRODUCT ID]],Table1[],4,0)</f>
        <v>Kg</v>
      </c>
      <c r="K191" s="8">
        <f>VLOOKUP(Table2[[#This Row],[PRODUCT ID]],Table1[],5,0)</f>
        <v>76</v>
      </c>
      <c r="L191" s="8">
        <f>VLOOKUP(Table2[[#This Row],[PRODUCT ID]],Table1[],6,0)</f>
        <v>82.08</v>
      </c>
      <c r="M191" s="8">
        <f>(Table2[[#This Row],[BUYING PRIZE]]*Table2[[#This Row],[QUANTITY]])</f>
        <v>304</v>
      </c>
      <c r="N191" s="8">
        <f>Table2[[#This Row],[SELLING PRICE]]*Table2[[#This Row],[QUANTITY]]*(1-Table2[[#This Row],[DISCOUNT %]])</f>
        <v>328.32</v>
      </c>
      <c r="O191">
        <f>DAY(Table2[[#This Row],[DATE]])</f>
        <v>9</v>
      </c>
      <c r="P191" t="str">
        <f>TEXT(Table2[[#This Row],[DATE]],"mmm")</f>
        <v>Sep</v>
      </c>
      <c r="Q191">
        <f>YEAR(Table2[[#This Row],[DATE]])</f>
        <v>2021</v>
      </c>
    </row>
    <row r="192" spans="1:17" x14ac:dyDescent="0.3">
      <c r="A192" s="5">
        <v>44449</v>
      </c>
      <c r="B192" s="6" t="s">
        <v>69</v>
      </c>
      <c r="C192" s="3">
        <v>6</v>
      </c>
      <c r="D192" s="3" t="s">
        <v>113</v>
      </c>
      <c r="E192" s="3" t="s">
        <v>111</v>
      </c>
      <c r="F192" s="4">
        <v>0</v>
      </c>
      <c r="H192" t="str">
        <f>VLOOKUP(Table2[[#This Row],[PRODUCT ID]],Table1[],2,0)</f>
        <v>Product30</v>
      </c>
      <c r="I192" t="str">
        <f>VLOOKUP(Table2[[#This Row],[PRODUCT ID]],Table1[],3,0)</f>
        <v>Catagory04</v>
      </c>
      <c r="J192" t="str">
        <f>VLOOKUP(Table2[[#This Row],[PRODUCT ID]],Table1[],4,0)</f>
        <v>Kg</v>
      </c>
      <c r="K192" s="8">
        <f>VLOOKUP(Table2[[#This Row],[PRODUCT ID]],Table1[],5,0)</f>
        <v>148</v>
      </c>
      <c r="L192" s="8">
        <f>VLOOKUP(Table2[[#This Row],[PRODUCT ID]],Table1[],6,0)</f>
        <v>201.28</v>
      </c>
      <c r="M192" s="8">
        <f>(Table2[[#This Row],[BUYING PRIZE]]*Table2[[#This Row],[QUANTITY]])</f>
        <v>888</v>
      </c>
      <c r="N192" s="8">
        <f>Table2[[#This Row],[SELLING PRICE]]*Table2[[#This Row],[QUANTITY]]*(1-Table2[[#This Row],[DISCOUNT %]])</f>
        <v>1207.68</v>
      </c>
      <c r="O192">
        <f>DAY(Table2[[#This Row],[DATE]])</f>
        <v>10</v>
      </c>
      <c r="P192" t="str">
        <f>TEXT(Table2[[#This Row],[DATE]],"mmm")</f>
        <v>Sep</v>
      </c>
      <c r="Q192">
        <f>YEAR(Table2[[#This Row],[DATE]])</f>
        <v>2021</v>
      </c>
    </row>
    <row r="193" spans="1:17" x14ac:dyDescent="0.3">
      <c r="A193" s="5">
        <v>44449</v>
      </c>
      <c r="B193" s="6" t="s">
        <v>6</v>
      </c>
      <c r="C193" s="3">
        <v>9</v>
      </c>
      <c r="D193" s="3" t="s">
        <v>110</v>
      </c>
      <c r="E193" s="3" t="s">
        <v>111</v>
      </c>
      <c r="F193" s="4">
        <v>0</v>
      </c>
      <c r="H193" t="str">
        <f>VLOOKUP(Table2[[#This Row],[PRODUCT ID]],Table1[],2,0)</f>
        <v>Product01</v>
      </c>
      <c r="I193" t="str">
        <f>VLOOKUP(Table2[[#This Row],[PRODUCT ID]],Table1[],3,0)</f>
        <v>Catagory01</v>
      </c>
      <c r="J193" t="str">
        <f>VLOOKUP(Table2[[#This Row],[PRODUCT ID]],Table1[],4,0)</f>
        <v>Kg</v>
      </c>
      <c r="K193" s="8">
        <f>VLOOKUP(Table2[[#This Row],[PRODUCT ID]],Table1[],5,0)</f>
        <v>98</v>
      </c>
      <c r="L193" s="8">
        <f>VLOOKUP(Table2[[#This Row],[PRODUCT ID]],Table1[],6,0)</f>
        <v>103.88</v>
      </c>
      <c r="M193" s="8">
        <f>(Table2[[#This Row],[BUYING PRIZE]]*Table2[[#This Row],[QUANTITY]])</f>
        <v>882</v>
      </c>
      <c r="N193" s="8">
        <f>Table2[[#This Row],[SELLING PRICE]]*Table2[[#This Row],[QUANTITY]]*(1-Table2[[#This Row],[DISCOUNT %]])</f>
        <v>934.92</v>
      </c>
      <c r="O193">
        <f>DAY(Table2[[#This Row],[DATE]])</f>
        <v>10</v>
      </c>
      <c r="P193" t="str">
        <f>TEXT(Table2[[#This Row],[DATE]],"mmm")</f>
        <v>Sep</v>
      </c>
      <c r="Q193">
        <f>YEAR(Table2[[#This Row],[DATE]])</f>
        <v>2021</v>
      </c>
    </row>
    <row r="194" spans="1:17" x14ac:dyDescent="0.3">
      <c r="A194" s="5">
        <v>44449</v>
      </c>
      <c r="B194" s="6" t="s">
        <v>61</v>
      </c>
      <c r="C194" s="3">
        <v>2</v>
      </c>
      <c r="D194" s="3" t="s">
        <v>113</v>
      </c>
      <c r="E194" s="3" t="s">
        <v>111</v>
      </c>
      <c r="F194" s="4">
        <v>0</v>
      </c>
      <c r="H194" t="str">
        <f>VLOOKUP(Table2[[#This Row],[PRODUCT ID]],Table1[],2,0)</f>
        <v>Product26</v>
      </c>
      <c r="I194" t="str">
        <f>VLOOKUP(Table2[[#This Row],[PRODUCT ID]],Table1[],3,0)</f>
        <v>Catagory04</v>
      </c>
      <c r="J194" t="str">
        <f>VLOOKUP(Table2[[#This Row],[PRODUCT ID]],Table1[],4,0)</f>
        <v>Kg</v>
      </c>
      <c r="K194" s="8">
        <f>VLOOKUP(Table2[[#This Row],[PRODUCT ID]],Table1[],5,0)</f>
        <v>18</v>
      </c>
      <c r="L194" s="8">
        <f>VLOOKUP(Table2[[#This Row],[PRODUCT ID]],Table1[],6,0)</f>
        <v>24.66</v>
      </c>
      <c r="M194" s="8">
        <f>(Table2[[#This Row],[BUYING PRIZE]]*Table2[[#This Row],[QUANTITY]])</f>
        <v>36</v>
      </c>
      <c r="N194" s="8">
        <f>Table2[[#This Row],[SELLING PRICE]]*Table2[[#This Row],[QUANTITY]]*(1-Table2[[#This Row],[DISCOUNT %]])</f>
        <v>49.32</v>
      </c>
      <c r="O194">
        <f>DAY(Table2[[#This Row],[DATE]])</f>
        <v>10</v>
      </c>
      <c r="P194" t="str">
        <f>TEXT(Table2[[#This Row],[DATE]],"mmm")</f>
        <v>Sep</v>
      </c>
      <c r="Q194">
        <f>YEAR(Table2[[#This Row],[DATE]])</f>
        <v>2021</v>
      </c>
    </row>
    <row r="195" spans="1:17" x14ac:dyDescent="0.3">
      <c r="A195" s="5">
        <v>44450</v>
      </c>
      <c r="B195" s="6" t="s">
        <v>6</v>
      </c>
      <c r="C195" s="3">
        <v>6</v>
      </c>
      <c r="D195" s="3" t="s">
        <v>110</v>
      </c>
      <c r="E195" s="3" t="s">
        <v>111</v>
      </c>
      <c r="F195" s="4">
        <v>0</v>
      </c>
      <c r="H195" t="str">
        <f>VLOOKUP(Table2[[#This Row],[PRODUCT ID]],Table1[],2,0)</f>
        <v>Product01</v>
      </c>
      <c r="I195" t="str">
        <f>VLOOKUP(Table2[[#This Row],[PRODUCT ID]],Table1[],3,0)</f>
        <v>Catagory01</v>
      </c>
      <c r="J195" t="str">
        <f>VLOOKUP(Table2[[#This Row],[PRODUCT ID]],Table1[],4,0)</f>
        <v>Kg</v>
      </c>
      <c r="K195" s="8">
        <f>VLOOKUP(Table2[[#This Row],[PRODUCT ID]],Table1[],5,0)</f>
        <v>98</v>
      </c>
      <c r="L195" s="8">
        <f>VLOOKUP(Table2[[#This Row],[PRODUCT ID]],Table1[],6,0)</f>
        <v>103.88</v>
      </c>
      <c r="M195" s="8">
        <f>(Table2[[#This Row],[BUYING PRIZE]]*Table2[[#This Row],[QUANTITY]])</f>
        <v>588</v>
      </c>
      <c r="N195" s="8">
        <f>Table2[[#This Row],[SELLING PRICE]]*Table2[[#This Row],[QUANTITY]]*(1-Table2[[#This Row],[DISCOUNT %]])</f>
        <v>623.28</v>
      </c>
      <c r="O195">
        <f>DAY(Table2[[#This Row],[DATE]])</f>
        <v>11</v>
      </c>
      <c r="P195" t="str">
        <f>TEXT(Table2[[#This Row],[DATE]],"mmm")</f>
        <v>Sep</v>
      </c>
      <c r="Q195">
        <f>YEAR(Table2[[#This Row],[DATE]])</f>
        <v>2021</v>
      </c>
    </row>
    <row r="196" spans="1:17" x14ac:dyDescent="0.3">
      <c r="A196" s="5">
        <v>44452</v>
      </c>
      <c r="B196" s="6" t="s">
        <v>91</v>
      </c>
      <c r="C196" s="3">
        <v>7</v>
      </c>
      <c r="D196" s="3" t="s">
        <v>113</v>
      </c>
      <c r="E196" s="3" t="s">
        <v>112</v>
      </c>
      <c r="F196" s="4">
        <v>0</v>
      </c>
      <c r="H196" t="str">
        <f>VLOOKUP(Table2[[#This Row],[PRODUCT ID]],Table1[],2,0)</f>
        <v>Product41</v>
      </c>
      <c r="I196" t="str">
        <f>VLOOKUP(Table2[[#This Row],[PRODUCT ID]],Table1[],3,0)</f>
        <v>Catagory04</v>
      </c>
      <c r="J196" t="str">
        <f>VLOOKUP(Table2[[#This Row],[PRODUCT ID]],Table1[],4,0)</f>
        <v>Kg</v>
      </c>
      <c r="K196" s="8">
        <f>VLOOKUP(Table2[[#This Row],[PRODUCT ID]],Table1[],5,0)</f>
        <v>138</v>
      </c>
      <c r="L196" s="8">
        <f>VLOOKUP(Table2[[#This Row],[PRODUCT ID]],Table1[],6,0)</f>
        <v>173.88</v>
      </c>
      <c r="M196" s="8">
        <f>(Table2[[#This Row],[BUYING PRIZE]]*Table2[[#This Row],[QUANTITY]])</f>
        <v>966</v>
      </c>
      <c r="N196" s="8">
        <f>Table2[[#This Row],[SELLING PRICE]]*Table2[[#This Row],[QUANTITY]]*(1-Table2[[#This Row],[DISCOUNT %]])</f>
        <v>1217.1599999999999</v>
      </c>
      <c r="O196">
        <f>DAY(Table2[[#This Row],[DATE]])</f>
        <v>13</v>
      </c>
      <c r="P196" t="str">
        <f>TEXT(Table2[[#This Row],[DATE]],"mmm")</f>
        <v>Sep</v>
      </c>
      <c r="Q196">
        <f>YEAR(Table2[[#This Row],[DATE]])</f>
        <v>2021</v>
      </c>
    </row>
    <row r="197" spans="1:17" x14ac:dyDescent="0.3">
      <c r="A197" s="5">
        <v>44454</v>
      </c>
      <c r="B197" s="6" t="s">
        <v>93</v>
      </c>
      <c r="C197" s="3">
        <v>6</v>
      </c>
      <c r="D197" s="3" t="s">
        <v>113</v>
      </c>
      <c r="E197" s="3" t="s">
        <v>111</v>
      </c>
      <c r="F197" s="4">
        <v>0</v>
      </c>
      <c r="H197" t="str">
        <f>VLOOKUP(Table2[[#This Row],[PRODUCT ID]],Table1[],2,0)</f>
        <v>Product42</v>
      </c>
      <c r="I197" t="str">
        <f>VLOOKUP(Table2[[#This Row],[PRODUCT ID]],Table1[],3,0)</f>
        <v>Catagory04</v>
      </c>
      <c r="J197" t="str">
        <f>VLOOKUP(Table2[[#This Row],[PRODUCT ID]],Table1[],4,0)</f>
        <v>Kg</v>
      </c>
      <c r="K197" s="8">
        <f>VLOOKUP(Table2[[#This Row],[PRODUCT ID]],Table1[],5,0)</f>
        <v>120</v>
      </c>
      <c r="L197" s="8">
        <f>VLOOKUP(Table2[[#This Row],[PRODUCT ID]],Table1[],6,0)</f>
        <v>162</v>
      </c>
      <c r="M197" s="8">
        <f>(Table2[[#This Row],[BUYING PRIZE]]*Table2[[#This Row],[QUANTITY]])</f>
        <v>720</v>
      </c>
      <c r="N197" s="8">
        <f>Table2[[#This Row],[SELLING PRICE]]*Table2[[#This Row],[QUANTITY]]*(1-Table2[[#This Row],[DISCOUNT %]])</f>
        <v>972</v>
      </c>
      <c r="O197">
        <f>DAY(Table2[[#This Row],[DATE]])</f>
        <v>15</v>
      </c>
      <c r="P197" t="str">
        <f>TEXT(Table2[[#This Row],[DATE]],"mmm")</f>
        <v>Sep</v>
      </c>
      <c r="Q197">
        <f>YEAR(Table2[[#This Row],[DATE]])</f>
        <v>2021</v>
      </c>
    </row>
    <row r="198" spans="1:17" x14ac:dyDescent="0.3">
      <c r="A198" s="5">
        <v>44454</v>
      </c>
      <c r="B198" s="6" t="s">
        <v>93</v>
      </c>
      <c r="C198" s="3">
        <v>14</v>
      </c>
      <c r="D198" s="3" t="s">
        <v>113</v>
      </c>
      <c r="E198" s="3" t="s">
        <v>111</v>
      </c>
      <c r="F198" s="4">
        <v>0</v>
      </c>
      <c r="H198" t="str">
        <f>VLOOKUP(Table2[[#This Row],[PRODUCT ID]],Table1[],2,0)</f>
        <v>Product42</v>
      </c>
      <c r="I198" t="str">
        <f>VLOOKUP(Table2[[#This Row],[PRODUCT ID]],Table1[],3,0)</f>
        <v>Catagory04</v>
      </c>
      <c r="J198" t="str">
        <f>VLOOKUP(Table2[[#This Row],[PRODUCT ID]],Table1[],4,0)</f>
        <v>Kg</v>
      </c>
      <c r="K198" s="8">
        <f>VLOOKUP(Table2[[#This Row],[PRODUCT ID]],Table1[],5,0)</f>
        <v>120</v>
      </c>
      <c r="L198" s="8">
        <f>VLOOKUP(Table2[[#This Row],[PRODUCT ID]],Table1[],6,0)</f>
        <v>162</v>
      </c>
      <c r="M198" s="8">
        <f>(Table2[[#This Row],[BUYING PRIZE]]*Table2[[#This Row],[QUANTITY]])</f>
        <v>1680</v>
      </c>
      <c r="N198" s="8">
        <f>Table2[[#This Row],[SELLING PRICE]]*Table2[[#This Row],[QUANTITY]]*(1-Table2[[#This Row],[DISCOUNT %]])</f>
        <v>2268</v>
      </c>
      <c r="O198">
        <f>DAY(Table2[[#This Row],[DATE]])</f>
        <v>15</v>
      </c>
      <c r="P198" t="str">
        <f>TEXT(Table2[[#This Row],[DATE]],"mmm")</f>
        <v>Sep</v>
      </c>
      <c r="Q198">
        <f>YEAR(Table2[[#This Row],[DATE]])</f>
        <v>2021</v>
      </c>
    </row>
    <row r="199" spans="1:17" x14ac:dyDescent="0.3">
      <c r="A199" s="5">
        <v>44460</v>
      </c>
      <c r="B199" s="6" t="s">
        <v>47</v>
      </c>
      <c r="C199" s="3">
        <v>7</v>
      </c>
      <c r="D199" s="3" t="s">
        <v>110</v>
      </c>
      <c r="E199" s="3" t="s">
        <v>112</v>
      </c>
      <c r="F199" s="4">
        <v>0</v>
      </c>
      <c r="H199" t="str">
        <f>VLOOKUP(Table2[[#This Row],[PRODUCT ID]],Table1[],2,0)</f>
        <v>Product20</v>
      </c>
      <c r="I199" t="str">
        <f>VLOOKUP(Table2[[#This Row],[PRODUCT ID]],Table1[],3,0)</f>
        <v>Catagory03</v>
      </c>
      <c r="J199" t="str">
        <f>VLOOKUP(Table2[[#This Row],[PRODUCT ID]],Table1[],4,0)</f>
        <v>Kg</v>
      </c>
      <c r="K199" s="8">
        <f>VLOOKUP(Table2[[#This Row],[PRODUCT ID]],Table1[],5,0)</f>
        <v>61</v>
      </c>
      <c r="L199" s="8">
        <f>VLOOKUP(Table2[[#This Row],[PRODUCT ID]],Table1[],6,0)</f>
        <v>76.25</v>
      </c>
      <c r="M199" s="8">
        <f>(Table2[[#This Row],[BUYING PRIZE]]*Table2[[#This Row],[QUANTITY]])</f>
        <v>427</v>
      </c>
      <c r="N199" s="8">
        <f>Table2[[#This Row],[SELLING PRICE]]*Table2[[#This Row],[QUANTITY]]*(1-Table2[[#This Row],[DISCOUNT %]])</f>
        <v>533.75</v>
      </c>
      <c r="O199">
        <f>DAY(Table2[[#This Row],[DATE]])</f>
        <v>21</v>
      </c>
      <c r="P199" t="str">
        <f>TEXT(Table2[[#This Row],[DATE]],"mmm")</f>
        <v>Sep</v>
      </c>
      <c r="Q199">
        <f>YEAR(Table2[[#This Row],[DATE]])</f>
        <v>2021</v>
      </c>
    </row>
    <row r="200" spans="1:17" x14ac:dyDescent="0.3">
      <c r="A200" s="5">
        <v>44461</v>
      </c>
      <c r="B200" s="6" t="s">
        <v>89</v>
      </c>
      <c r="C200" s="3">
        <v>2</v>
      </c>
      <c r="D200" s="3" t="s">
        <v>111</v>
      </c>
      <c r="E200" s="3" t="s">
        <v>112</v>
      </c>
      <c r="F200" s="4">
        <v>0</v>
      </c>
      <c r="H200" t="str">
        <f>VLOOKUP(Table2[[#This Row],[PRODUCT ID]],Table1[],2,0)</f>
        <v>Product40</v>
      </c>
      <c r="I200" t="str">
        <f>VLOOKUP(Table2[[#This Row],[PRODUCT ID]],Table1[],3,0)</f>
        <v>Catagory04</v>
      </c>
      <c r="J200" t="str">
        <f>VLOOKUP(Table2[[#This Row],[PRODUCT ID]],Table1[],4,0)</f>
        <v>Kg</v>
      </c>
      <c r="K200" s="8">
        <f>VLOOKUP(Table2[[#This Row],[PRODUCT ID]],Table1[],5,0)</f>
        <v>90</v>
      </c>
      <c r="L200" s="8">
        <f>VLOOKUP(Table2[[#This Row],[PRODUCT ID]],Table1[],6,0)</f>
        <v>115.2</v>
      </c>
      <c r="M200" s="8">
        <f>(Table2[[#This Row],[BUYING PRIZE]]*Table2[[#This Row],[QUANTITY]])</f>
        <v>180</v>
      </c>
      <c r="N200" s="8">
        <f>Table2[[#This Row],[SELLING PRICE]]*Table2[[#This Row],[QUANTITY]]*(1-Table2[[#This Row],[DISCOUNT %]])</f>
        <v>230.4</v>
      </c>
      <c r="O200">
        <f>DAY(Table2[[#This Row],[DATE]])</f>
        <v>22</v>
      </c>
      <c r="P200" t="str">
        <f>TEXT(Table2[[#This Row],[DATE]],"mmm")</f>
        <v>Sep</v>
      </c>
      <c r="Q200">
        <f>YEAR(Table2[[#This Row],[DATE]])</f>
        <v>2021</v>
      </c>
    </row>
    <row r="201" spans="1:17" x14ac:dyDescent="0.3">
      <c r="A201" s="5">
        <v>44461</v>
      </c>
      <c r="B201" s="6" t="s">
        <v>10</v>
      </c>
      <c r="C201" s="3">
        <v>4</v>
      </c>
      <c r="D201" s="3" t="s">
        <v>113</v>
      </c>
      <c r="E201" s="3" t="s">
        <v>112</v>
      </c>
      <c r="F201" s="4">
        <v>0</v>
      </c>
      <c r="H201" t="str">
        <f>VLOOKUP(Table2[[#This Row],[PRODUCT ID]],Table1[],2,0)</f>
        <v>Product02</v>
      </c>
      <c r="I201" t="str">
        <f>VLOOKUP(Table2[[#This Row],[PRODUCT ID]],Table1[],3,0)</f>
        <v>Catagory01</v>
      </c>
      <c r="J201" t="str">
        <f>VLOOKUP(Table2[[#This Row],[PRODUCT ID]],Table1[],4,0)</f>
        <v>Kg</v>
      </c>
      <c r="K201" s="8">
        <f>VLOOKUP(Table2[[#This Row],[PRODUCT ID]],Table1[],5,0)</f>
        <v>105</v>
      </c>
      <c r="L201" s="8">
        <f>VLOOKUP(Table2[[#This Row],[PRODUCT ID]],Table1[],6,0)</f>
        <v>142.80000000000001</v>
      </c>
      <c r="M201" s="8">
        <f>(Table2[[#This Row],[BUYING PRIZE]]*Table2[[#This Row],[QUANTITY]])</f>
        <v>420</v>
      </c>
      <c r="N201" s="8">
        <f>Table2[[#This Row],[SELLING PRICE]]*Table2[[#This Row],[QUANTITY]]*(1-Table2[[#This Row],[DISCOUNT %]])</f>
        <v>571.20000000000005</v>
      </c>
      <c r="O201">
        <f>DAY(Table2[[#This Row],[DATE]])</f>
        <v>22</v>
      </c>
      <c r="P201" t="str">
        <f>TEXT(Table2[[#This Row],[DATE]],"mmm")</f>
        <v>Sep</v>
      </c>
      <c r="Q201">
        <f>YEAR(Table2[[#This Row],[DATE]])</f>
        <v>2021</v>
      </c>
    </row>
    <row r="202" spans="1:17" x14ac:dyDescent="0.3">
      <c r="A202" s="5">
        <v>44462</v>
      </c>
      <c r="B202" s="6" t="s">
        <v>43</v>
      </c>
      <c r="C202" s="3">
        <v>12</v>
      </c>
      <c r="D202" s="3" t="s">
        <v>113</v>
      </c>
      <c r="E202" s="3" t="s">
        <v>112</v>
      </c>
      <c r="F202" s="4">
        <v>0</v>
      </c>
      <c r="H202" t="str">
        <f>VLOOKUP(Table2[[#This Row],[PRODUCT ID]],Table1[],2,0)</f>
        <v>Product18</v>
      </c>
      <c r="I202" t="str">
        <f>VLOOKUP(Table2[[#This Row],[PRODUCT ID]],Table1[],3,0)</f>
        <v>Catagory02</v>
      </c>
      <c r="J202" t="str">
        <f>VLOOKUP(Table2[[#This Row],[PRODUCT ID]],Table1[],4,0)</f>
        <v>Kg</v>
      </c>
      <c r="K202" s="8">
        <f>VLOOKUP(Table2[[#This Row],[PRODUCT ID]],Table1[],5,0)</f>
        <v>37</v>
      </c>
      <c r="L202" s="8">
        <f>VLOOKUP(Table2[[#This Row],[PRODUCT ID]],Table1[],6,0)</f>
        <v>49.21</v>
      </c>
      <c r="M202" s="8">
        <f>(Table2[[#This Row],[BUYING PRIZE]]*Table2[[#This Row],[QUANTITY]])</f>
        <v>444</v>
      </c>
      <c r="N202" s="8">
        <f>Table2[[#This Row],[SELLING PRICE]]*Table2[[#This Row],[QUANTITY]]*(1-Table2[[#This Row],[DISCOUNT %]])</f>
        <v>590.52</v>
      </c>
      <c r="O202">
        <f>DAY(Table2[[#This Row],[DATE]])</f>
        <v>23</v>
      </c>
      <c r="P202" t="str">
        <f>TEXT(Table2[[#This Row],[DATE]],"mmm")</f>
        <v>Sep</v>
      </c>
      <c r="Q202">
        <f>YEAR(Table2[[#This Row],[DATE]])</f>
        <v>2021</v>
      </c>
    </row>
    <row r="203" spans="1:17" x14ac:dyDescent="0.3">
      <c r="A203" s="5">
        <v>44462</v>
      </c>
      <c r="B203" s="6" t="s">
        <v>50</v>
      </c>
      <c r="C203" s="3">
        <v>7</v>
      </c>
      <c r="D203" s="3" t="s">
        <v>111</v>
      </c>
      <c r="E203" s="3" t="s">
        <v>111</v>
      </c>
      <c r="F203" s="4">
        <v>0</v>
      </c>
      <c r="H203" t="str">
        <f>VLOOKUP(Table2[[#This Row],[PRODUCT ID]],Table1[],2,0)</f>
        <v>Product21</v>
      </c>
      <c r="I203" t="str">
        <f>VLOOKUP(Table2[[#This Row],[PRODUCT ID]],Table1[],3,0)</f>
        <v>Catagory03</v>
      </c>
      <c r="J203" t="str">
        <f>VLOOKUP(Table2[[#This Row],[PRODUCT ID]],Table1[],4,0)</f>
        <v>Kg</v>
      </c>
      <c r="K203" s="8">
        <f>VLOOKUP(Table2[[#This Row],[PRODUCT ID]],Table1[],5,0)</f>
        <v>126</v>
      </c>
      <c r="L203" s="8">
        <f>VLOOKUP(Table2[[#This Row],[PRODUCT ID]],Table1[],6,0)</f>
        <v>162.54</v>
      </c>
      <c r="M203" s="8">
        <f>(Table2[[#This Row],[BUYING PRIZE]]*Table2[[#This Row],[QUANTITY]])</f>
        <v>882</v>
      </c>
      <c r="N203" s="8">
        <f>Table2[[#This Row],[SELLING PRICE]]*Table2[[#This Row],[QUANTITY]]*(1-Table2[[#This Row],[DISCOUNT %]])</f>
        <v>1137.78</v>
      </c>
      <c r="O203">
        <f>DAY(Table2[[#This Row],[DATE]])</f>
        <v>23</v>
      </c>
      <c r="P203" t="str">
        <f>TEXT(Table2[[#This Row],[DATE]],"mmm")</f>
        <v>Sep</v>
      </c>
      <c r="Q203">
        <f>YEAR(Table2[[#This Row],[DATE]])</f>
        <v>2021</v>
      </c>
    </row>
    <row r="204" spans="1:17" x14ac:dyDescent="0.3">
      <c r="A204" s="5">
        <v>44466</v>
      </c>
      <c r="B204" s="6" t="s">
        <v>77</v>
      </c>
      <c r="C204" s="3">
        <v>1</v>
      </c>
      <c r="D204" s="3" t="s">
        <v>113</v>
      </c>
      <c r="E204" s="3" t="s">
        <v>112</v>
      </c>
      <c r="F204" s="4">
        <v>0</v>
      </c>
      <c r="H204" t="str">
        <f>VLOOKUP(Table2[[#This Row],[PRODUCT ID]],Table1[],2,0)</f>
        <v>Product34</v>
      </c>
      <c r="I204" t="str">
        <f>VLOOKUP(Table2[[#This Row],[PRODUCT ID]],Table1[],3,0)</f>
        <v>Catagory04</v>
      </c>
      <c r="J204" t="str">
        <f>VLOOKUP(Table2[[#This Row],[PRODUCT ID]],Table1[],4,0)</f>
        <v>Kg</v>
      </c>
      <c r="K204" s="8">
        <f>VLOOKUP(Table2[[#This Row],[PRODUCT ID]],Table1[],5,0)</f>
        <v>55</v>
      </c>
      <c r="L204" s="8">
        <f>VLOOKUP(Table2[[#This Row],[PRODUCT ID]],Table1[],6,0)</f>
        <v>58.3</v>
      </c>
      <c r="M204" s="8">
        <f>(Table2[[#This Row],[BUYING PRIZE]]*Table2[[#This Row],[QUANTITY]])</f>
        <v>55</v>
      </c>
      <c r="N204" s="8">
        <f>Table2[[#This Row],[SELLING PRICE]]*Table2[[#This Row],[QUANTITY]]*(1-Table2[[#This Row],[DISCOUNT %]])</f>
        <v>58.3</v>
      </c>
      <c r="O204">
        <f>DAY(Table2[[#This Row],[DATE]])</f>
        <v>27</v>
      </c>
      <c r="P204" t="str">
        <f>TEXT(Table2[[#This Row],[DATE]],"mmm")</f>
        <v>Sep</v>
      </c>
      <c r="Q204">
        <f>YEAR(Table2[[#This Row],[DATE]])</f>
        <v>2021</v>
      </c>
    </row>
    <row r="205" spans="1:17" x14ac:dyDescent="0.3">
      <c r="A205" s="5">
        <v>44469</v>
      </c>
      <c r="B205" s="6" t="s">
        <v>35</v>
      </c>
      <c r="C205" s="3">
        <v>9</v>
      </c>
      <c r="D205" s="3" t="s">
        <v>111</v>
      </c>
      <c r="E205" s="3" t="s">
        <v>111</v>
      </c>
      <c r="F205" s="4">
        <v>0</v>
      </c>
      <c r="H205" t="str">
        <f>VLOOKUP(Table2[[#This Row],[PRODUCT ID]],Table1[],2,0)</f>
        <v>Product14</v>
      </c>
      <c r="I205" t="str">
        <f>VLOOKUP(Table2[[#This Row],[PRODUCT ID]],Table1[],3,0)</f>
        <v>Catagory02</v>
      </c>
      <c r="J205" t="str">
        <f>VLOOKUP(Table2[[#This Row],[PRODUCT ID]],Table1[],4,0)</f>
        <v>Kg</v>
      </c>
      <c r="K205" s="8">
        <f>VLOOKUP(Table2[[#This Row],[PRODUCT ID]],Table1[],5,0)</f>
        <v>112</v>
      </c>
      <c r="L205" s="8">
        <f>VLOOKUP(Table2[[#This Row],[PRODUCT ID]],Table1[],6,0)</f>
        <v>146.72</v>
      </c>
      <c r="M205" s="8">
        <f>(Table2[[#This Row],[BUYING PRIZE]]*Table2[[#This Row],[QUANTITY]])</f>
        <v>1008</v>
      </c>
      <c r="N205" s="8">
        <f>Table2[[#This Row],[SELLING PRICE]]*Table2[[#This Row],[QUANTITY]]*(1-Table2[[#This Row],[DISCOUNT %]])</f>
        <v>1320.48</v>
      </c>
      <c r="O205">
        <f>DAY(Table2[[#This Row],[DATE]])</f>
        <v>30</v>
      </c>
      <c r="P205" t="str">
        <f>TEXT(Table2[[#This Row],[DATE]],"mmm")</f>
        <v>Sep</v>
      </c>
      <c r="Q205">
        <f>YEAR(Table2[[#This Row],[DATE]])</f>
        <v>2021</v>
      </c>
    </row>
    <row r="206" spans="1:17" x14ac:dyDescent="0.3">
      <c r="A206" s="5">
        <v>44469</v>
      </c>
      <c r="B206" s="6" t="s">
        <v>18</v>
      </c>
      <c r="C206" s="3">
        <v>5</v>
      </c>
      <c r="D206" s="3" t="s">
        <v>111</v>
      </c>
      <c r="E206" s="3" t="s">
        <v>111</v>
      </c>
      <c r="F206" s="4">
        <v>0</v>
      </c>
      <c r="H206" t="str">
        <f>VLOOKUP(Table2[[#This Row],[PRODUCT ID]],Table1[],2,0)</f>
        <v>Product06</v>
      </c>
      <c r="I206" t="str">
        <f>VLOOKUP(Table2[[#This Row],[PRODUCT ID]],Table1[],3,0)</f>
        <v>Catagory01</v>
      </c>
      <c r="J206" t="str">
        <f>VLOOKUP(Table2[[#This Row],[PRODUCT ID]],Table1[],4,0)</f>
        <v>Kg</v>
      </c>
      <c r="K206" s="8">
        <f>VLOOKUP(Table2[[#This Row],[PRODUCT ID]],Table1[],5,0)</f>
        <v>75</v>
      </c>
      <c r="L206" s="8">
        <f>VLOOKUP(Table2[[#This Row],[PRODUCT ID]],Table1[],6,0)</f>
        <v>85.5</v>
      </c>
      <c r="M206" s="8">
        <f>(Table2[[#This Row],[BUYING PRIZE]]*Table2[[#This Row],[QUANTITY]])</f>
        <v>375</v>
      </c>
      <c r="N206" s="8">
        <f>Table2[[#This Row],[SELLING PRICE]]*Table2[[#This Row],[QUANTITY]]*(1-Table2[[#This Row],[DISCOUNT %]])</f>
        <v>427.5</v>
      </c>
      <c r="O206">
        <f>DAY(Table2[[#This Row],[DATE]])</f>
        <v>30</v>
      </c>
      <c r="P206" t="str">
        <f>TEXT(Table2[[#This Row],[DATE]],"mmm")</f>
        <v>Sep</v>
      </c>
      <c r="Q206">
        <f>YEAR(Table2[[#This Row],[DATE]])</f>
        <v>2021</v>
      </c>
    </row>
    <row r="207" spans="1:17" x14ac:dyDescent="0.3">
      <c r="A207" s="5">
        <v>44470</v>
      </c>
      <c r="B207" s="6" t="s">
        <v>69</v>
      </c>
      <c r="C207" s="3">
        <v>14</v>
      </c>
      <c r="D207" s="3" t="s">
        <v>111</v>
      </c>
      <c r="E207" s="3" t="s">
        <v>112</v>
      </c>
      <c r="F207" s="4">
        <v>0</v>
      </c>
      <c r="H207" t="str">
        <f>VLOOKUP(Table2[[#This Row],[PRODUCT ID]],Table1[],2,0)</f>
        <v>Product30</v>
      </c>
      <c r="I207" t="str">
        <f>VLOOKUP(Table2[[#This Row],[PRODUCT ID]],Table1[],3,0)</f>
        <v>Catagory04</v>
      </c>
      <c r="J207" t="str">
        <f>VLOOKUP(Table2[[#This Row],[PRODUCT ID]],Table1[],4,0)</f>
        <v>Kg</v>
      </c>
      <c r="K207" s="8">
        <f>VLOOKUP(Table2[[#This Row],[PRODUCT ID]],Table1[],5,0)</f>
        <v>148</v>
      </c>
      <c r="L207" s="8">
        <f>VLOOKUP(Table2[[#This Row],[PRODUCT ID]],Table1[],6,0)</f>
        <v>201.28</v>
      </c>
      <c r="M207" s="8">
        <f>(Table2[[#This Row],[BUYING PRIZE]]*Table2[[#This Row],[QUANTITY]])</f>
        <v>2072</v>
      </c>
      <c r="N207" s="8">
        <f>Table2[[#This Row],[SELLING PRICE]]*Table2[[#This Row],[QUANTITY]]*(1-Table2[[#This Row],[DISCOUNT %]])</f>
        <v>2817.92</v>
      </c>
      <c r="O207">
        <f>DAY(Table2[[#This Row],[DATE]])</f>
        <v>1</v>
      </c>
      <c r="P207" t="str">
        <f>TEXT(Table2[[#This Row],[DATE]],"mmm")</f>
        <v>Oct</v>
      </c>
      <c r="Q207">
        <f>YEAR(Table2[[#This Row],[DATE]])</f>
        <v>2021</v>
      </c>
    </row>
    <row r="208" spans="1:17" x14ac:dyDescent="0.3">
      <c r="A208" s="5">
        <v>44471</v>
      </c>
      <c r="B208" s="6" t="s">
        <v>35</v>
      </c>
      <c r="C208" s="3">
        <v>15</v>
      </c>
      <c r="D208" s="3" t="s">
        <v>113</v>
      </c>
      <c r="E208" s="3" t="s">
        <v>111</v>
      </c>
      <c r="F208" s="4">
        <v>0</v>
      </c>
      <c r="H208" t="str">
        <f>VLOOKUP(Table2[[#This Row],[PRODUCT ID]],Table1[],2,0)</f>
        <v>Product14</v>
      </c>
      <c r="I208" t="str">
        <f>VLOOKUP(Table2[[#This Row],[PRODUCT ID]],Table1[],3,0)</f>
        <v>Catagory02</v>
      </c>
      <c r="J208" t="str">
        <f>VLOOKUP(Table2[[#This Row],[PRODUCT ID]],Table1[],4,0)</f>
        <v>Kg</v>
      </c>
      <c r="K208" s="8">
        <f>VLOOKUP(Table2[[#This Row],[PRODUCT ID]],Table1[],5,0)</f>
        <v>112</v>
      </c>
      <c r="L208" s="8">
        <f>VLOOKUP(Table2[[#This Row],[PRODUCT ID]],Table1[],6,0)</f>
        <v>146.72</v>
      </c>
      <c r="M208" s="8">
        <f>(Table2[[#This Row],[BUYING PRIZE]]*Table2[[#This Row],[QUANTITY]])</f>
        <v>1680</v>
      </c>
      <c r="N208" s="8">
        <f>Table2[[#This Row],[SELLING PRICE]]*Table2[[#This Row],[QUANTITY]]*(1-Table2[[#This Row],[DISCOUNT %]])</f>
        <v>2200.8000000000002</v>
      </c>
      <c r="O208">
        <f>DAY(Table2[[#This Row],[DATE]])</f>
        <v>2</v>
      </c>
      <c r="P208" t="str">
        <f>TEXT(Table2[[#This Row],[DATE]],"mmm")</f>
        <v>Oct</v>
      </c>
      <c r="Q208">
        <f>YEAR(Table2[[#This Row],[DATE]])</f>
        <v>2021</v>
      </c>
    </row>
    <row r="209" spans="1:17" x14ac:dyDescent="0.3">
      <c r="A209" s="5">
        <v>44472</v>
      </c>
      <c r="B209" s="6" t="s">
        <v>45</v>
      </c>
      <c r="C209" s="3">
        <v>9</v>
      </c>
      <c r="D209" s="3" t="s">
        <v>113</v>
      </c>
      <c r="E209" s="3" t="s">
        <v>111</v>
      </c>
      <c r="F209" s="4">
        <v>0</v>
      </c>
      <c r="H209" t="str">
        <f>VLOOKUP(Table2[[#This Row],[PRODUCT ID]],Table1[],2,0)</f>
        <v>Product19</v>
      </c>
      <c r="I209" t="str">
        <f>VLOOKUP(Table2[[#This Row],[PRODUCT ID]],Table1[],3,0)</f>
        <v>Catagory02</v>
      </c>
      <c r="J209" t="str">
        <f>VLOOKUP(Table2[[#This Row],[PRODUCT ID]],Table1[],4,0)</f>
        <v>Kg</v>
      </c>
      <c r="K209" s="8">
        <f>VLOOKUP(Table2[[#This Row],[PRODUCT ID]],Table1[],5,0)</f>
        <v>150</v>
      </c>
      <c r="L209" s="8">
        <f>VLOOKUP(Table2[[#This Row],[PRODUCT ID]],Table1[],6,0)</f>
        <v>210</v>
      </c>
      <c r="M209" s="8">
        <f>(Table2[[#This Row],[BUYING PRIZE]]*Table2[[#This Row],[QUANTITY]])</f>
        <v>1350</v>
      </c>
      <c r="N209" s="8">
        <f>Table2[[#This Row],[SELLING PRICE]]*Table2[[#This Row],[QUANTITY]]*(1-Table2[[#This Row],[DISCOUNT %]])</f>
        <v>1890</v>
      </c>
      <c r="O209">
        <f>DAY(Table2[[#This Row],[DATE]])</f>
        <v>3</v>
      </c>
      <c r="P209" t="str">
        <f>TEXT(Table2[[#This Row],[DATE]],"mmm")</f>
        <v>Oct</v>
      </c>
      <c r="Q209">
        <f>YEAR(Table2[[#This Row],[DATE]])</f>
        <v>2021</v>
      </c>
    </row>
    <row r="210" spans="1:17" x14ac:dyDescent="0.3">
      <c r="A210" s="5">
        <v>44475</v>
      </c>
      <c r="B210" s="6" t="s">
        <v>79</v>
      </c>
      <c r="C210" s="3">
        <v>1</v>
      </c>
      <c r="D210" s="3" t="s">
        <v>113</v>
      </c>
      <c r="E210" s="3" t="s">
        <v>111</v>
      </c>
      <c r="F210" s="4">
        <v>0</v>
      </c>
      <c r="H210" t="str">
        <f>VLOOKUP(Table2[[#This Row],[PRODUCT ID]],Table1[],2,0)</f>
        <v>Product35</v>
      </c>
      <c r="I210" t="str">
        <f>VLOOKUP(Table2[[#This Row],[PRODUCT ID]],Table1[],3,0)</f>
        <v>Catagory04</v>
      </c>
      <c r="J210" t="str">
        <f>VLOOKUP(Table2[[#This Row],[PRODUCT ID]],Table1[],4,0)</f>
        <v>Kg</v>
      </c>
      <c r="K210" s="8">
        <f>VLOOKUP(Table2[[#This Row],[PRODUCT ID]],Table1[],5,0)</f>
        <v>5</v>
      </c>
      <c r="L210" s="8">
        <f>VLOOKUP(Table2[[#This Row],[PRODUCT ID]],Table1[],6,0)</f>
        <v>6.7</v>
      </c>
      <c r="M210" s="8">
        <f>(Table2[[#This Row],[BUYING PRIZE]]*Table2[[#This Row],[QUANTITY]])</f>
        <v>5</v>
      </c>
      <c r="N210" s="8">
        <f>Table2[[#This Row],[SELLING PRICE]]*Table2[[#This Row],[QUANTITY]]*(1-Table2[[#This Row],[DISCOUNT %]])</f>
        <v>6.7</v>
      </c>
      <c r="O210">
        <f>DAY(Table2[[#This Row],[DATE]])</f>
        <v>6</v>
      </c>
      <c r="P210" t="str">
        <f>TEXT(Table2[[#This Row],[DATE]],"mmm")</f>
        <v>Oct</v>
      </c>
      <c r="Q210">
        <f>YEAR(Table2[[#This Row],[DATE]])</f>
        <v>2021</v>
      </c>
    </row>
    <row r="211" spans="1:17" x14ac:dyDescent="0.3">
      <c r="A211" s="5">
        <v>44475</v>
      </c>
      <c r="B211" s="6" t="s">
        <v>81</v>
      </c>
      <c r="C211" s="3">
        <v>12</v>
      </c>
      <c r="D211" s="3" t="s">
        <v>111</v>
      </c>
      <c r="E211" s="3" t="s">
        <v>111</v>
      </c>
      <c r="F211" s="4">
        <v>0</v>
      </c>
      <c r="H211" t="str">
        <f>VLOOKUP(Table2[[#This Row],[PRODUCT ID]],Table1[],2,0)</f>
        <v>Product36</v>
      </c>
      <c r="I211" t="str">
        <f>VLOOKUP(Table2[[#This Row],[PRODUCT ID]],Table1[],3,0)</f>
        <v>Catagory04</v>
      </c>
      <c r="J211" t="str">
        <f>VLOOKUP(Table2[[#This Row],[PRODUCT ID]],Table1[],4,0)</f>
        <v>Kg</v>
      </c>
      <c r="K211" s="8">
        <f>VLOOKUP(Table2[[#This Row],[PRODUCT ID]],Table1[],5,0)</f>
        <v>90</v>
      </c>
      <c r="L211" s="8">
        <f>VLOOKUP(Table2[[#This Row],[PRODUCT ID]],Table1[],6,0)</f>
        <v>96.3</v>
      </c>
      <c r="M211" s="8">
        <f>(Table2[[#This Row],[BUYING PRIZE]]*Table2[[#This Row],[QUANTITY]])</f>
        <v>1080</v>
      </c>
      <c r="N211" s="8">
        <f>Table2[[#This Row],[SELLING PRICE]]*Table2[[#This Row],[QUANTITY]]*(1-Table2[[#This Row],[DISCOUNT %]])</f>
        <v>1155.5999999999999</v>
      </c>
      <c r="O211">
        <f>DAY(Table2[[#This Row],[DATE]])</f>
        <v>6</v>
      </c>
      <c r="P211" t="str">
        <f>TEXT(Table2[[#This Row],[DATE]],"mmm")</f>
        <v>Oct</v>
      </c>
      <c r="Q211">
        <f>YEAR(Table2[[#This Row],[DATE]])</f>
        <v>2021</v>
      </c>
    </row>
    <row r="212" spans="1:17" x14ac:dyDescent="0.3">
      <c r="A212" s="5">
        <v>44476</v>
      </c>
      <c r="B212" s="6" t="s">
        <v>61</v>
      </c>
      <c r="C212" s="3">
        <v>6</v>
      </c>
      <c r="D212" s="3" t="s">
        <v>113</v>
      </c>
      <c r="E212" s="3" t="s">
        <v>112</v>
      </c>
      <c r="F212" s="4">
        <v>0</v>
      </c>
      <c r="H212" t="str">
        <f>VLOOKUP(Table2[[#This Row],[PRODUCT ID]],Table1[],2,0)</f>
        <v>Product26</v>
      </c>
      <c r="I212" t="str">
        <f>VLOOKUP(Table2[[#This Row],[PRODUCT ID]],Table1[],3,0)</f>
        <v>Catagory04</v>
      </c>
      <c r="J212" t="str">
        <f>VLOOKUP(Table2[[#This Row],[PRODUCT ID]],Table1[],4,0)</f>
        <v>Kg</v>
      </c>
      <c r="K212" s="8">
        <f>VLOOKUP(Table2[[#This Row],[PRODUCT ID]],Table1[],5,0)</f>
        <v>18</v>
      </c>
      <c r="L212" s="8">
        <f>VLOOKUP(Table2[[#This Row],[PRODUCT ID]],Table1[],6,0)</f>
        <v>24.66</v>
      </c>
      <c r="M212" s="8">
        <f>(Table2[[#This Row],[BUYING PRIZE]]*Table2[[#This Row],[QUANTITY]])</f>
        <v>108</v>
      </c>
      <c r="N212" s="8">
        <f>Table2[[#This Row],[SELLING PRICE]]*Table2[[#This Row],[QUANTITY]]*(1-Table2[[#This Row],[DISCOUNT %]])</f>
        <v>147.96</v>
      </c>
      <c r="O212">
        <f>DAY(Table2[[#This Row],[DATE]])</f>
        <v>7</v>
      </c>
      <c r="P212" t="str">
        <f>TEXT(Table2[[#This Row],[DATE]],"mmm")</f>
        <v>Oct</v>
      </c>
      <c r="Q212">
        <f>YEAR(Table2[[#This Row],[DATE]])</f>
        <v>2021</v>
      </c>
    </row>
    <row r="213" spans="1:17" x14ac:dyDescent="0.3">
      <c r="A213" s="5">
        <v>44478</v>
      </c>
      <c r="B213" s="6" t="s">
        <v>85</v>
      </c>
      <c r="C213" s="3">
        <v>5</v>
      </c>
      <c r="D213" s="3" t="s">
        <v>113</v>
      </c>
      <c r="E213" s="3" t="s">
        <v>112</v>
      </c>
      <c r="F213" s="4">
        <v>0</v>
      </c>
      <c r="H213" t="str">
        <f>VLOOKUP(Table2[[#This Row],[PRODUCT ID]],Table1[],2,0)</f>
        <v>Product38</v>
      </c>
      <c r="I213" t="str">
        <f>VLOOKUP(Table2[[#This Row],[PRODUCT ID]],Table1[],3,0)</f>
        <v>Catagory04</v>
      </c>
      <c r="J213" t="str">
        <f>VLOOKUP(Table2[[#This Row],[PRODUCT ID]],Table1[],4,0)</f>
        <v>Kg</v>
      </c>
      <c r="K213" s="8">
        <f>VLOOKUP(Table2[[#This Row],[PRODUCT ID]],Table1[],5,0)</f>
        <v>72</v>
      </c>
      <c r="L213" s="8">
        <f>VLOOKUP(Table2[[#This Row],[PRODUCT ID]],Table1[],6,0)</f>
        <v>79.92</v>
      </c>
      <c r="M213" s="8">
        <f>(Table2[[#This Row],[BUYING PRIZE]]*Table2[[#This Row],[QUANTITY]])</f>
        <v>360</v>
      </c>
      <c r="N213" s="8">
        <f>Table2[[#This Row],[SELLING PRICE]]*Table2[[#This Row],[QUANTITY]]*(1-Table2[[#This Row],[DISCOUNT %]])</f>
        <v>399.6</v>
      </c>
      <c r="O213">
        <f>DAY(Table2[[#This Row],[DATE]])</f>
        <v>9</v>
      </c>
      <c r="P213" t="str">
        <f>TEXT(Table2[[#This Row],[DATE]],"mmm")</f>
        <v>Oct</v>
      </c>
      <c r="Q213">
        <f>YEAR(Table2[[#This Row],[DATE]])</f>
        <v>2021</v>
      </c>
    </row>
    <row r="214" spans="1:17" x14ac:dyDescent="0.3">
      <c r="A214" s="5">
        <v>44478</v>
      </c>
      <c r="B214" s="6" t="s">
        <v>73</v>
      </c>
      <c r="C214" s="3">
        <v>11</v>
      </c>
      <c r="D214" s="3" t="s">
        <v>111</v>
      </c>
      <c r="E214" s="3" t="s">
        <v>112</v>
      </c>
      <c r="F214" s="4">
        <v>0</v>
      </c>
      <c r="H214" t="str">
        <f>VLOOKUP(Table2[[#This Row],[PRODUCT ID]],Table1[],2,0)</f>
        <v>Product32</v>
      </c>
      <c r="I214" t="str">
        <f>VLOOKUP(Table2[[#This Row],[PRODUCT ID]],Table1[],3,0)</f>
        <v>Catagory04</v>
      </c>
      <c r="J214" t="str">
        <f>VLOOKUP(Table2[[#This Row],[PRODUCT ID]],Table1[],4,0)</f>
        <v>Kg</v>
      </c>
      <c r="K214" s="8">
        <f>VLOOKUP(Table2[[#This Row],[PRODUCT ID]],Table1[],5,0)</f>
        <v>89</v>
      </c>
      <c r="L214" s="8">
        <f>VLOOKUP(Table2[[#This Row],[PRODUCT ID]],Table1[],6,0)</f>
        <v>117.48</v>
      </c>
      <c r="M214" s="8">
        <f>(Table2[[#This Row],[BUYING PRIZE]]*Table2[[#This Row],[QUANTITY]])</f>
        <v>979</v>
      </c>
      <c r="N214" s="8">
        <f>Table2[[#This Row],[SELLING PRICE]]*Table2[[#This Row],[QUANTITY]]*(1-Table2[[#This Row],[DISCOUNT %]])</f>
        <v>1292.28</v>
      </c>
      <c r="O214">
        <f>DAY(Table2[[#This Row],[DATE]])</f>
        <v>9</v>
      </c>
      <c r="P214" t="str">
        <f>TEXT(Table2[[#This Row],[DATE]],"mmm")</f>
        <v>Oct</v>
      </c>
      <c r="Q214">
        <f>YEAR(Table2[[#This Row],[DATE]])</f>
        <v>2021</v>
      </c>
    </row>
    <row r="215" spans="1:17" x14ac:dyDescent="0.3">
      <c r="A215" s="5">
        <v>44479</v>
      </c>
      <c r="B215" s="6" t="s">
        <v>79</v>
      </c>
      <c r="C215" s="3">
        <v>14</v>
      </c>
      <c r="D215" s="3" t="s">
        <v>113</v>
      </c>
      <c r="E215" s="3" t="s">
        <v>112</v>
      </c>
      <c r="F215" s="4">
        <v>0</v>
      </c>
      <c r="H215" t="str">
        <f>VLOOKUP(Table2[[#This Row],[PRODUCT ID]],Table1[],2,0)</f>
        <v>Product35</v>
      </c>
      <c r="I215" t="str">
        <f>VLOOKUP(Table2[[#This Row],[PRODUCT ID]],Table1[],3,0)</f>
        <v>Catagory04</v>
      </c>
      <c r="J215" t="str">
        <f>VLOOKUP(Table2[[#This Row],[PRODUCT ID]],Table1[],4,0)</f>
        <v>Kg</v>
      </c>
      <c r="K215" s="8">
        <f>VLOOKUP(Table2[[#This Row],[PRODUCT ID]],Table1[],5,0)</f>
        <v>5</v>
      </c>
      <c r="L215" s="8">
        <f>VLOOKUP(Table2[[#This Row],[PRODUCT ID]],Table1[],6,0)</f>
        <v>6.7</v>
      </c>
      <c r="M215" s="8">
        <f>(Table2[[#This Row],[BUYING PRIZE]]*Table2[[#This Row],[QUANTITY]])</f>
        <v>70</v>
      </c>
      <c r="N215" s="8">
        <f>Table2[[#This Row],[SELLING PRICE]]*Table2[[#This Row],[QUANTITY]]*(1-Table2[[#This Row],[DISCOUNT %]])</f>
        <v>93.8</v>
      </c>
      <c r="O215">
        <f>DAY(Table2[[#This Row],[DATE]])</f>
        <v>10</v>
      </c>
      <c r="P215" t="str">
        <f>TEXT(Table2[[#This Row],[DATE]],"mmm")</f>
        <v>Oct</v>
      </c>
      <c r="Q215">
        <f>YEAR(Table2[[#This Row],[DATE]])</f>
        <v>2021</v>
      </c>
    </row>
    <row r="216" spans="1:17" x14ac:dyDescent="0.3">
      <c r="A216" s="5">
        <v>44480</v>
      </c>
      <c r="B216" s="6" t="s">
        <v>29</v>
      </c>
      <c r="C216" s="3">
        <v>15</v>
      </c>
      <c r="D216" s="3" t="s">
        <v>113</v>
      </c>
      <c r="E216" s="3" t="s">
        <v>112</v>
      </c>
      <c r="F216" s="4">
        <v>0</v>
      </c>
      <c r="H216" t="str">
        <f>VLOOKUP(Table2[[#This Row],[PRODUCT ID]],Table1[],2,0)</f>
        <v>Product11</v>
      </c>
      <c r="I216" t="str">
        <f>VLOOKUP(Table2[[#This Row],[PRODUCT ID]],Table1[],3,0)</f>
        <v>Catagory02</v>
      </c>
      <c r="J216" t="str">
        <f>VLOOKUP(Table2[[#This Row],[PRODUCT ID]],Table1[],4,0)</f>
        <v>Kg</v>
      </c>
      <c r="K216" s="8">
        <f>VLOOKUP(Table2[[#This Row],[PRODUCT ID]],Table1[],5,0)</f>
        <v>44</v>
      </c>
      <c r="L216" s="8">
        <f>VLOOKUP(Table2[[#This Row],[PRODUCT ID]],Table1[],6,0)</f>
        <v>48.4</v>
      </c>
      <c r="M216" s="8">
        <f>(Table2[[#This Row],[BUYING PRIZE]]*Table2[[#This Row],[QUANTITY]])</f>
        <v>660</v>
      </c>
      <c r="N216" s="8">
        <f>Table2[[#This Row],[SELLING PRICE]]*Table2[[#This Row],[QUANTITY]]*(1-Table2[[#This Row],[DISCOUNT %]])</f>
        <v>726</v>
      </c>
      <c r="O216">
        <f>DAY(Table2[[#This Row],[DATE]])</f>
        <v>11</v>
      </c>
      <c r="P216" t="str">
        <f>TEXT(Table2[[#This Row],[DATE]],"mmm")</f>
        <v>Oct</v>
      </c>
      <c r="Q216">
        <f>YEAR(Table2[[#This Row],[DATE]])</f>
        <v>2021</v>
      </c>
    </row>
    <row r="217" spans="1:17" x14ac:dyDescent="0.3">
      <c r="A217" s="5">
        <v>44481</v>
      </c>
      <c r="B217" s="6" t="s">
        <v>63</v>
      </c>
      <c r="C217" s="3">
        <v>8</v>
      </c>
      <c r="D217" s="3" t="s">
        <v>111</v>
      </c>
      <c r="E217" s="3" t="s">
        <v>111</v>
      </c>
      <c r="F217" s="4">
        <v>0</v>
      </c>
      <c r="H217" t="str">
        <f>VLOOKUP(Table2[[#This Row],[PRODUCT ID]],Table1[],2,0)</f>
        <v>Product27</v>
      </c>
      <c r="I217" t="str">
        <f>VLOOKUP(Table2[[#This Row],[PRODUCT ID]],Table1[],3,0)</f>
        <v>Catagory04</v>
      </c>
      <c r="J217" t="str">
        <f>VLOOKUP(Table2[[#This Row],[PRODUCT ID]],Table1[],4,0)</f>
        <v>Kg</v>
      </c>
      <c r="K217" s="8">
        <f>VLOOKUP(Table2[[#This Row],[PRODUCT ID]],Table1[],5,0)</f>
        <v>48</v>
      </c>
      <c r="L217" s="8">
        <f>VLOOKUP(Table2[[#This Row],[PRODUCT ID]],Table1[],6,0)</f>
        <v>57.120000000000005</v>
      </c>
      <c r="M217" s="8">
        <f>(Table2[[#This Row],[BUYING PRIZE]]*Table2[[#This Row],[QUANTITY]])</f>
        <v>384</v>
      </c>
      <c r="N217" s="8">
        <f>Table2[[#This Row],[SELLING PRICE]]*Table2[[#This Row],[QUANTITY]]*(1-Table2[[#This Row],[DISCOUNT %]])</f>
        <v>456.96000000000004</v>
      </c>
      <c r="O217">
        <f>DAY(Table2[[#This Row],[DATE]])</f>
        <v>12</v>
      </c>
      <c r="P217" t="str">
        <f>TEXT(Table2[[#This Row],[DATE]],"mmm")</f>
        <v>Oct</v>
      </c>
      <c r="Q217">
        <f>YEAR(Table2[[#This Row],[DATE]])</f>
        <v>2021</v>
      </c>
    </row>
    <row r="218" spans="1:17" x14ac:dyDescent="0.3">
      <c r="A218" s="5">
        <v>44486</v>
      </c>
      <c r="B218" s="6" t="s">
        <v>6</v>
      </c>
      <c r="C218" s="3">
        <v>13</v>
      </c>
      <c r="D218" s="3" t="s">
        <v>113</v>
      </c>
      <c r="E218" s="3" t="s">
        <v>111</v>
      </c>
      <c r="F218" s="4">
        <v>0</v>
      </c>
      <c r="H218" t="str">
        <f>VLOOKUP(Table2[[#This Row],[PRODUCT ID]],Table1[],2,0)</f>
        <v>Product01</v>
      </c>
      <c r="I218" t="str">
        <f>VLOOKUP(Table2[[#This Row],[PRODUCT ID]],Table1[],3,0)</f>
        <v>Catagory01</v>
      </c>
      <c r="J218" t="str">
        <f>VLOOKUP(Table2[[#This Row],[PRODUCT ID]],Table1[],4,0)</f>
        <v>Kg</v>
      </c>
      <c r="K218" s="8">
        <f>VLOOKUP(Table2[[#This Row],[PRODUCT ID]],Table1[],5,0)</f>
        <v>98</v>
      </c>
      <c r="L218" s="8">
        <f>VLOOKUP(Table2[[#This Row],[PRODUCT ID]],Table1[],6,0)</f>
        <v>103.88</v>
      </c>
      <c r="M218" s="8">
        <f>(Table2[[#This Row],[BUYING PRIZE]]*Table2[[#This Row],[QUANTITY]])</f>
        <v>1274</v>
      </c>
      <c r="N218" s="8">
        <f>Table2[[#This Row],[SELLING PRICE]]*Table2[[#This Row],[QUANTITY]]*(1-Table2[[#This Row],[DISCOUNT %]])</f>
        <v>1350.44</v>
      </c>
      <c r="O218">
        <f>DAY(Table2[[#This Row],[DATE]])</f>
        <v>17</v>
      </c>
      <c r="P218" t="str">
        <f>TEXT(Table2[[#This Row],[DATE]],"mmm")</f>
        <v>Oct</v>
      </c>
      <c r="Q218">
        <f>YEAR(Table2[[#This Row],[DATE]])</f>
        <v>2021</v>
      </c>
    </row>
    <row r="219" spans="1:17" x14ac:dyDescent="0.3">
      <c r="A219" s="5">
        <v>44487</v>
      </c>
      <c r="B219" s="6" t="s">
        <v>58</v>
      </c>
      <c r="C219" s="3">
        <v>6</v>
      </c>
      <c r="D219" s="3" t="s">
        <v>111</v>
      </c>
      <c r="E219" s="3" t="s">
        <v>112</v>
      </c>
      <c r="F219" s="4">
        <v>0</v>
      </c>
      <c r="H219" t="str">
        <f>VLOOKUP(Table2[[#This Row],[PRODUCT ID]],Table1[],2,0)</f>
        <v>Product25</v>
      </c>
      <c r="I219" t="str">
        <f>VLOOKUP(Table2[[#This Row],[PRODUCT ID]],Table1[],3,0)</f>
        <v>Catagory04</v>
      </c>
      <c r="J219" t="str">
        <f>VLOOKUP(Table2[[#This Row],[PRODUCT ID]],Table1[],4,0)</f>
        <v>Kg</v>
      </c>
      <c r="K219" s="8">
        <f>VLOOKUP(Table2[[#This Row],[PRODUCT ID]],Table1[],5,0)</f>
        <v>7</v>
      </c>
      <c r="L219" s="8">
        <f>VLOOKUP(Table2[[#This Row],[PRODUCT ID]],Table1[],6,0)</f>
        <v>8.33</v>
      </c>
      <c r="M219" s="8">
        <f>(Table2[[#This Row],[BUYING PRIZE]]*Table2[[#This Row],[QUANTITY]])</f>
        <v>42</v>
      </c>
      <c r="N219" s="8">
        <f>Table2[[#This Row],[SELLING PRICE]]*Table2[[#This Row],[QUANTITY]]*(1-Table2[[#This Row],[DISCOUNT %]])</f>
        <v>49.980000000000004</v>
      </c>
      <c r="O219">
        <f>DAY(Table2[[#This Row],[DATE]])</f>
        <v>18</v>
      </c>
      <c r="P219" t="str">
        <f>TEXT(Table2[[#This Row],[DATE]],"mmm")</f>
        <v>Oct</v>
      </c>
      <c r="Q219">
        <f>YEAR(Table2[[#This Row],[DATE]])</f>
        <v>2021</v>
      </c>
    </row>
    <row r="220" spans="1:17" x14ac:dyDescent="0.3">
      <c r="A220" s="5">
        <v>44487</v>
      </c>
      <c r="B220" s="6" t="s">
        <v>50</v>
      </c>
      <c r="C220" s="3">
        <v>13</v>
      </c>
      <c r="D220" s="3" t="s">
        <v>111</v>
      </c>
      <c r="E220" s="3" t="s">
        <v>112</v>
      </c>
      <c r="F220" s="4">
        <v>0</v>
      </c>
      <c r="H220" t="str">
        <f>VLOOKUP(Table2[[#This Row],[PRODUCT ID]],Table1[],2,0)</f>
        <v>Product21</v>
      </c>
      <c r="I220" t="str">
        <f>VLOOKUP(Table2[[#This Row],[PRODUCT ID]],Table1[],3,0)</f>
        <v>Catagory03</v>
      </c>
      <c r="J220" t="str">
        <f>VLOOKUP(Table2[[#This Row],[PRODUCT ID]],Table1[],4,0)</f>
        <v>Kg</v>
      </c>
      <c r="K220" s="8">
        <f>VLOOKUP(Table2[[#This Row],[PRODUCT ID]],Table1[],5,0)</f>
        <v>126</v>
      </c>
      <c r="L220" s="8">
        <f>VLOOKUP(Table2[[#This Row],[PRODUCT ID]],Table1[],6,0)</f>
        <v>162.54</v>
      </c>
      <c r="M220" s="8">
        <f>(Table2[[#This Row],[BUYING PRIZE]]*Table2[[#This Row],[QUANTITY]])</f>
        <v>1638</v>
      </c>
      <c r="N220" s="8">
        <f>Table2[[#This Row],[SELLING PRICE]]*Table2[[#This Row],[QUANTITY]]*(1-Table2[[#This Row],[DISCOUNT %]])</f>
        <v>2113.02</v>
      </c>
      <c r="O220">
        <f>DAY(Table2[[#This Row],[DATE]])</f>
        <v>18</v>
      </c>
      <c r="P220" t="str">
        <f>TEXT(Table2[[#This Row],[DATE]],"mmm")</f>
        <v>Oct</v>
      </c>
      <c r="Q220">
        <f>YEAR(Table2[[#This Row],[DATE]])</f>
        <v>2021</v>
      </c>
    </row>
    <row r="221" spans="1:17" x14ac:dyDescent="0.3">
      <c r="A221" s="5">
        <v>44491</v>
      </c>
      <c r="B221" s="6" t="s">
        <v>29</v>
      </c>
      <c r="C221" s="3">
        <v>7</v>
      </c>
      <c r="D221" s="3" t="s">
        <v>113</v>
      </c>
      <c r="E221" s="3" t="s">
        <v>112</v>
      </c>
      <c r="F221" s="4">
        <v>0</v>
      </c>
      <c r="H221" t="str">
        <f>VLOOKUP(Table2[[#This Row],[PRODUCT ID]],Table1[],2,0)</f>
        <v>Product11</v>
      </c>
      <c r="I221" t="str">
        <f>VLOOKUP(Table2[[#This Row],[PRODUCT ID]],Table1[],3,0)</f>
        <v>Catagory02</v>
      </c>
      <c r="J221" t="str">
        <f>VLOOKUP(Table2[[#This Row],[PRODUCT ID]],Table1[],4,0)</f>
        <v>Kg</v>
      </c>
      <c r="K221" s="8">
        <f>VLOOKUP(Table2[[#This Row],[PRODUCT ID]],Table1[],5,0)</f>
        <v>44</v>
      </c>
      <c r="L221" s="8">
        <f>VLOOKUP(Table2[[#This Row],[PRODUCT ID]],Table1[],6,0)</f>
        <v>48.4</v>
      </c>
      <c r="M221" s="8">
        <f>(Table2[[#This Row],[BUYING PRIZE]]*Table2[[#This Row],[QUANTITY]])</f>
        <v>308</v>
      </c>
      <c r="N221" s="8">
        <f>Table2[[#This Row],[SELLING PRICE]]*Table2[[#This Row],[QUANTITY]]*(1-Table2[[#This Row],[DISCOUNT %]])</f>
        <v>338.8</v>
      </c>
      <c r="O221">
        <f>DAY(Table2[[#This Row],[DATE]])</f>
        <v>22</v>
      </c>
      <c r="P221" t="str">
        <f>TEXT(Table2[[#This Row],[DATE]],"mmm")</f>
        <v>Oct</v>
      </c>
      <c r="Q221">
        <f>YEAR(Table2[[#This Row],[DATE]])</f>
        <v>2021</v>
      </c>
    </row>
    <row r="222" spans="1:17" x14ac:dyDescent="0.3">
      <c r="A222" s="5">
        <v>44491</v>
      </c>
      <c r="B222" s="6" t="s">
        <v>56</v>
      </c>
      <c r="C222" s="3">
        <v>13</v>
      </c>
      <c r="D222" s="3" t="s">
        <v>111</v>
      </c>
      <c r="E222" s="3" t="s">
        <v>112</v>
      </c>
      <c r="F222" s="4">
        <v>0</v>
      </c>
      <c r="H222" t="str">
        <f>VLOOKUP(Table2[[#This Row],[PRODUCT ID]],Table1[],2,0)</f>
        <v>Product24</v>
      </c>
      <c r="I222" t="str">
        <f>VLOOKUP(Table2[[#This Row],[PRODUCT ID]],Table1[],3,0)</f>
        <v>Catagory03</v>
      </c>
      <c r="J222" t="str">
        <f>VLOOKUP(Table2[[#This Row],[PRODUCT ID]],Table1[],4,0)</f>
        <v>Kg</v>
      </c>
      <c r="K222" s="8">
        <f>VLOOKUP(Table2[[#This Row],[PRODUCT ID]],Table1[],5,0)</f>
        <v>144</v>
      </c>
      <c r="L222" s="8">
        <f>VLOOKUP(Table2[[#This Row],[PRODUCT ID]],Table1[],6,0)</f>
        <v>156.96</v>
      </c>
      <c r="M222" s="8">
        <f>(Table2[[#This Row],[BUYING PRIZE]]*Table2[[#This Row],[QUANTITY]])</f>
        <v>1872</v>
      </c>
      <c r="N222" s="8">
        <f>Table2[[#This Row],[SELLING PRICE]]*Table2[[#This Row],[QUANTITY]]*(1-Table2[[#This Row],[DISCOUNT %]])</f>
        <v>2040.48</v>
      </c>
      <c r="O222">
        <f>DAY(Table2[[#This Row],[DATE]])</f>
        <v>22</v>
      </c>
      <c r="P222" t="str">
        <f>TEXT(Table2[[#This Row],[DATE]],"mmm")</f>
        <v>Oct</v>
      </c>
      <c r="Q222">
        <f>YEAR(Table2[[#This Row],[DATE]])</f>
        <v>2021</v>
      </c>
    </row>
    <row r="223" spans="1:17" x14ac:dyDescent="0.3">
      <c r="A223" s="5">
        <v>44491</v>
      </c>
      <c r="B223" s="6" t="s">
        <v>24</v>
      </c>
      <c r="C223" s="3">
        <v>1</v>
      </c>
      <c r="D223" s="3" t="s">
        <v>113</v>
      </c>
      <c r="E223" s="3" t="s">
        <v>112</v>
      </c>
      <c r="F223" s="4">
        <v>0</v>
      </c>
      <c r="H223" t="str">
        <f>VLOOKUP(Table2[[#This Row],[PRODUCT ID]],Table1[],2,0)</f>
        <v>Product09</v>
      </c>
      <c r="I223" t="str">
        <f>VLOOKUP(Table2[[#This Row],[PRODUCT ID]],Table1[],3,0)</f>
        <v>Catagory01</v>
      </c>
      <c r="J223" t="str">
        <f>VLOOKUP(Table2[[#This Row],[PRODUCT ID]],Table1[],4,0)</f>
        <v>Kg</v>
      </c>
      <c r="K223" s="8">
        <f>VLOOKUP(Table2[[#This Row],[PRODUCT ID]],Table1[],5,0)</f>
        <v>6</v>
      </c>
      <c r="L223" s="8">
        <f>VLOOKUP(Table2[[#This Row],[PRODUCT ID]],Table1[],6,0)</f>
        <v>7.8599999999999994</v>
      </c>
      <c r="M223" s="8">
        <f>(Table2[[#This Row],[BUYING PRIZE]]*Table2[[#This Row],[QUANTITY]])</f>
        <v>6</v>
      </c>
      <c r="N223" s="8">
        <f>Table2[[#This Row],[SELLING PRICE]]*Table2[[#This Row],[QUANTITY]]*(1-Table2[[#This Row],[DISCOUNT %]])</f>
        <v>7.8599999999999994</v>
      </c>
      <c r="O223">
        <f>DAY(Table2[[#This Row],[DATE]])</f>
        <v>22</v>
      </c>
      <c r="P223" t="str">
        <f>TEXT(Table2[[#This Row],[DATE]],"mmm")</f>
        <v>Oct</v>
      </c>
      <c r="Q223">
        <f>YEAR(Table2[[#This Row],[DATE]])</f>
        <v>2021</v>
      </c>
    </row>
    <row r="224" spans="1:17" x14ac:dyDescent="0.3">
      <c r="A224" s="5">
        <v>44493</v>
      </c>
      <c r="B224" s="6" t="s">
        <v>29</v>
      </c>
      <c r="C224" s="3">
        <v>3</v>
      </c>
      <c r="D224" s="3" t="s">
        <v>110</v>
      </c>
      <c r="E224" s="3" t="s">
        <v>112</v>
      </c>
      <c r="F224" s="4">
        <v>0</v>
      </c>
      <c r="H224" t="str">
        <f>VLOOKUP(Table2[[#This Row],[PRODUCT ID]],Table1[],2,0)</f>
        <v>Product11</v>
      </c>
      <c r="I224" t="str">
        <f>VLOOKUP(Table2[[#This Row],[PRODUCT ID]],Table1[],3,0)</f>
        <v>Catagory02</v>
      </c>
      <c r="J224" t="str">
        <f>VLOOKUP(Table2[[#This Row],[PRODUCT ID]],Table1[],4,0)</f>
        <v>Kg</v>
      </c>
      <c r="K224" s="8">
        <f>VLOOKUP(Table2[[#This Row],[PRODUCT ID]],Table1[],5,0)</f>
        <v>44</v>
      </c>
      <c r="L224" s="8">
        <f>VLOOKUP(Table2[[#This Row],[PRODUCT ID]],Table1[],6,0)</f>
        <v>48.4</v>
      </c>
      <c r="M224" s="8">
        <f>(Table2[[#This Row],[BUYING PRIZE]]*Table2[[#This Row],[QUANTITY]])</f>
        <v>132</v>
      </c>
      <c r="N224" s="8">
        <f>Table2[[#This Row],[SELLING PRICE]]*Table2[[#This Row],[QUANTITY]]*(1-Table2[[#This Row],[DISCOUNT %]])</f>
        <v>145.19999999999999</v>
      </c>
      <c r="O224">
        <f>DAY(Table2[[#This Row],[DATE]])</f>
        <v>24</v>
      </c>
      <c r="P224" t="str">
        <f>TEXT(Table2[[#This Row],[DATE]],"mmm")</f>
        <v>Oct</v>
      </c>
      <c r="Q224">
        <f>YEAR(Table2[[#This Row],[DATE]])</f>
        <v>2021</v>
      </c>
    </row>
    <row r="225" spans="1:17" x14ac:dyDescent="0.3">
      <c r="A225" s="5">
        <v>44494</v>
      </c>
      <c r="B225" s="6" t="s">
        <v>97</v>
      </c>
      <c r="C225" s="3">
        <v>9</v>
      </c>
      <c r="D225" s="3" t="s">
        <v>111</v>
      </c>
      <c r="E225" s="3" t="s">
        <v>112</v>
      </c>
      <c r="F225" s="4">
        <v>0</v>
      </c>
      <c r="H225" t="str">
        <f>VLOOKUP(Table2[[#This Row],[PRODUCT ID]],Table1[],2,0)</f>
        <v>Product44</v>
      </c>
      <c r="I225" t="str">
        <f>VLOOKUP(Table2[[#This Row],[PRODUCT ID]],Table1[],3,0)</f>
        <v>Catagory04</v>
      </c>
      <c r="J225" t="str">
        <f>VLOOKUP(Table2[[#This Row],[PRODUCT ID]],Table1[],4,0)</f>
        <v>Kg</v>
      </c>
      <c r="K225" s="8">
        <f>VLOOKUP(Table2[[#This Row],[PRODUCT ID]],Table1[],5,0)</f>
        <v>76</v>
      </c>
      <c r="L225" s="8">
        <f>VLOOKUP(Table2[[#This Row],[PRODUCT ID]],Table1[],6,0)</f>
        <v>82.08</v>
      </c>
      <c r="M225" s="8">
        <f>(Table2[[#This Row],[BUYING PRIZE]]*Table2[[#This Row],[QUANTITY]])</f>
        <v>684</v>
      </c>
      <c r="N225" s="8">
        <f>Table2[[#This Row],[SELLING PRICE]]*Table2[[#This Row],[QUANTITY]]*(1-Table2[[#This Row],[DISCOUNT %]])</f>
        <v>738.72</v>
      </c>
      <c r="O225">
        <f>DAY(Table2[[#This Row],[DATE]])</f>
        <v>25</v>
      </c>
      <c r="P225" t="str">
        <f>TEXT(Table2[[#This Row],[DATE]],"mmm")</f>
        <v>Oct</v>
      </c>
      <c r="Q225">
        <f>YEAR(Table2[[#This Row],[DATE]])</f>
        <v>2021</v>
      </c>
    </row>
    <row r="226" spans="1:17" x14ac:dyDescent="0.3">
      <c r="A226" s="5">
        <v>44495</v>
      </c>
      <c r="B226" s="6" t="s">
        <v>14</v>
      </c>
      <c r="C226" s="3">
        <v>6</v>
      </c>
      <c r="D226" s="3" t="s">
        <v>110</v>
      </c>
      <c r="E226" s="3" t="s">
        <v>112</v>
      </c>
      <c r="F226" s="4">
        <v>0</v>
      </c>
      <c r="H226" t="str">
        <f>VLOOKUP(Table2[[#This Row],[PRODUCT ID]],Table1[],2,0)</f>
        <v>Product04</v>
      </c>
      <c r="I226" t="str">
        <f>VLOOKUP(Table2[[#This Row],[PRODUCT ID]],Table1[],3,0)</f>
        <v>Catagory01</v>
      </c>
      <c r="J226" t="str">
        <f>VLOOKUP(Table2[[#This Row],[PRODUCT ID]],Table1[],4,0)</f>
        <v>Kg</v>
      </c>
      <c r="K226" s="8">
        <f>VLOOKUP(Table2[[#This Row],[PRODUCT ID]],Table1[],5,0)</f>
        <v>44</v>
      </c>
      <c r="L226" s="8">
        <f>VLOOKUP(Table2[[#This Row],[PRODUCT ID]],Table1[],6,0)</f>
        <v>48.84</v>
      </c>
      <c r="M226" s="8">
        <f>(Table2[[#This Row],[BUYING PRIZE]]*Table2[[#This Row],[QUANTITY]])</f>
        <v>264</v>
      </c>
      <c r="N226" s="8">
        <f>Table2[[#This Row],[SELLING PRICE]]*Table2[[#This Row],[QUANTITY]]*(1-Table2[[#This Row],[DISCOUNT %]])</f>
        <v>293.04000000000002</v>
      </c>
      <c r="O226">
        <f>DAY(Table2[[#This Row],[DATE]])</f>
        <v>26</v>
      </c>
      <c r="P226" t="str">
        <f>TEXT(Table2[[#This Row],[DATE]],"mmm")</f>
        <v>Oct</v>
      </c>
      <c r="Q226">
        <f>YEAR(Table2[[#This Row],[DATE]])</f>
        <v>2021</v>
      </c>
    </row>
    <row r="227" spans="1:17" x14ac:dyDescent="0.3">
      <c r="A227" s="5">
        <v>44497</v>
      </c>
      <c r="B227" s="6" t="s">
        <v>22</v>
      </c>
      <c r="C227" s="3">
        <v>1</v>
      </c>
      <c r="D227" s="3" t="s">
        <v>113</v>
      </c>
      <c r="E227" s="3" t="s">
        <v>112</v>
      </c>
      <c r="F227" s="4">
        <v>0</v>
      </c>
      <c r="H227" t="str">
        <f>VLOOKUP(Table2[[#This Row],[PRODUCT ID]],Table1[],2,0)</f>
        <v>Product08</v>
      </c>
      <c r="I227" t="str">
        <f>VLOOKUP(Table2[[#This Row],[PRODUCT ID]],Table1[],3,0)</f>
        <v>Catagory01</v>
      </c>
      <c r="J227" t="str">
        <f>VLOOKUP(Table2[[#This Row],[PRODUCT ID]],Table1[],4,0)</f>
        <v>Kg</v>
      </c>
      <c r="K227" s="8">
        <f>VLOOKUP(Table2[[#This Row],[PRODUCT ID]],Table1[],5,0)</f>
        <v>83</v>
      </c>
      <c r="L227" s="8">
        <f>VLOOKUP(Table2[[#This Row],[PRODUCT ID]],Table1[],6,0)</f>
        <v>94.62</v>
      </c>
      <c r="M227" s="8">
        <f>(Table2[[#This Row],[BUYING PRIZE]]*Table2[[#This Row],[QUANTITY]])</f>
        <v>83</v>
      </c>
      <c r="N227" s="8">
        <f>Table2[[#This Row],[SELLING PRICE]]*Table2[[#This Row],[QUANTITY]]*(1-Table2[[#This Row],[DISCOUNT %]])</f>
        <v>94.62</v>
      </c>
      <c r="O227">
        <f>DAY(Table2[[#This Row],[DATE]])</f>
        <v>28</v>
      </c>
      <c r="P227" t="str">
        <f>TEXT(Table2[[#This Row],[DATE]],"mmm")</f>
        <v>Oct</v>
      </c>
      <c r="Q227">
        <f>YEAR(Table2[[#This Row],[DATE]])</f>
        <v>2021</v>
      </c>
    </row>
    <row r="228" spans="1:17" x14ac:dyDescent="0.3">
      <c r="A228" s="5">
        <v>44498</v>
      </c>
      <c r="B228" s="6" t="s">
        <v>85</v>
      </c>
      <c r="C228" s="3">
        <v>14</v>
      </c>
      <c r="D228" s="3" t="s">
        <v>111</v>
      </c>
      <c r="E228" s="3" t="s">
        <v>111</v>
      </c>
      <c r="F228" s="4">
        <v>0</v>
      </c>
      <c r="H228" t="str">
        <f>VLOOKUP(Table2[[#This Row],[PRODUCT ID]],Table1[],2,0)</f>
        <v>Product38</v>
      </c>
      <c r="I228" t="str">
        <f>VLOOKUP(Table2[[#This Row],[PRODUCT ID]],Table1[],3,0)</f>
        <v>Catagory04</v>
      </c>
      <c r="J228" t="str">
        <f>VLOOKUP(Table2[[#This Row],[PRODUCT ID]],Table1[],4,0)</f>
        <v>Kg</v>
      </c>
      <c r="K228" s="8">
        <f>VLOOKUP(Table2[[#This Row],[PRODUCT ID]],Table1[],5,0)</f>
        <v>72</v>
      </c>
      <c r="L228" s="8">
        <f>VLOOKUP(Table2[[#This Row],[PRODUCT ID]],Table1[],6,0)</f>
        <v>79.92</v>
      </c>
      <c r="M228" s="8">
        <f>(Table2[[#This Row],[BUYING PRIZE]]*Table2[[#This Row],[QUANTITY]])</f>
        <v>1008</v>
      </c>
      <c r="N228" s="8">
        <f>Table2[[#This Row],[SELLING PRICE]]*Table2[[#This Row],[QUANTITY]]*(1-Table2[[#This Row],[DISCOUNT %]])</f>
        <v>1118.8800000000001</v>
      </c>
      <c r="O228">
        <f>DAY(Table2[[#This Row],[DATE]])</f>
        <v>29</v>
      </c>
      <c r="P228" t="str">
        <f>TEXT(Table2[[#This Row],[DATE]],"mmm")</f>
        <v>Oct</v>
      </c>
      <c r="Q228">
        <f>YEAR(Table2[[#This Row],[DATE]])</f>
        <v>2021</v>
      </c>
    </row>
    <row r="229" spans="1:17" x14ac:dyDescent="0.3">
      <c r="A229" s="5">
        <v>44500</v>
      </c>
      <c r="B229" s="6" t="s">
        <v>50</v>
      </c>
      <c r="C229" s="3">
        <v>6</v>
      </c>
      <c r="D229" s="3" t="s">
        <v>111</v>
      </c>
      <c r="E229" s="3" t="s">
        <v>112</v>
      </c>
      <c r="F229" s="4">
        <v>0</v>
      </c>
      <c r="H229" t="str">
        <f>VLOOKUP(Table2[[#This Row],[PRODUCT ID]],Table1[],2,0)</f>
        <v>Product21</v>
      </c>
      <c r="I229" t="str">
        <f>VLOOKUP(Table2[[#This Row],[PRODUCT ID]],Table1[],3,0)</f>
        <v>Catagory03</v>
      </c>
      <c r="J229" t="str">
        <f>VLOOKUP(Table2[[#This Row],[PRODUCT ID]],Table1[],4,0)</f>
        <v>Kg</v>
      </c>
      <c r="K229" s="8">
        <f>VLOOKUP(Table2[[#This Row],[PRODUCT ID]],Table1[],5,0)</f>
        <v>126</v>
      </c>
      <c r="L229" s="8">
        <f>VLOOKUP(Table2[[#This Row],[PRODUCT ID]],Table1[],6,0)</f>
        <v>162.54</v>
      </c>
      <c r="M229" s="8">
        <f>(Table2[[#This Row],[BUYING PRIZE]]*Table2[[#This Row],[QUANTITY]])</f>
        <v>756</v>
      </c>
      <c r="N229" s="8">
        <f>Table2[[#This Row],[SELLING PRICE]]*Table2[[#This Row],[QUANTITY]]*(1-Table2[[#This Row],[DISCOUNT %]])</f>
        <v>975.24</v>
      </c>
      <c r="O229">
        <f>DAY(Table2[[#This Row],[DATE]])</f>
        <v>31</v>
      </c>
      <c r="P229" t="str">
        <f>TEXT(Table2[[#This Row],[DATE]],"mmm")</f>
        <v>Oct</v>
      </c>
      <c r="Q229">
        <f>YEAR(Table2[[#This Row],[DATE]])</f>
        <v>2021</v>
      </c>
    </row>
    <row r="230" spans="1:17" x14ac:dyDescent="0.3">
      <c r="A230" s="5">
        <v>44503</v>
      </c>
      <c r="B230" s="6" t="s">
        <v>33</v>
      </c>
      <c r="C230" s="3">
        <v>12</v>
      </c>
      <c r="D230" s="3" t="s">
        <v>113</v>
      </c>
      <c r="E230" s="3" t="s">
        <v>112</v>
      </c>
      <c r="F230" s="4">
        <v>0</v>
      </c>
      <c r="H230" t="str">
        <f>VLOOKUP(Table2[[#This Row],[PRODUCT ID]],Table1[],2,0)</f>
        <v>Product13</v>
      </c>
      <c r="I230" t="str">
        <f>VLOOKUP(Table2[[#This Row],[PRODUCT ID]],Table1[],3,0)</f>
        <v>Catagory02</v>
      </c>
      <c r="J230" t="str">
        <f>VLOOKUP(Table2[[#This Row],[PRODUCT ID]],Table1[],4,0)</f>
        <v>Kg</v>
      </c>
      <c r="K230" s="8">
        <f>VLOOKUP(Table2[[#This Row],[PRODUCT ID]],Table1[],5,0)</f>
        <v>112</v>
      </c>
      <c r="L230" s="8">
        <f>VLOOKUP(Table2[[#This Row],[PRODUCT ID]],Table1[],6,0)</f>
        <v>122.08</v>
      </c>
      <c r="M230" s="8">
        <f>(Table2[[#This Row],[BUYING PRIZE]]*Table2[[#This Row],[QUANTITY]])</f>
        <v>1344</v>
      </c>
      <c r="N230" s="8">
        <f>Table2[[#This Row],[SELLING PRICE]]*Table2[[#This Row],[QUANTITY]]*(1-Table2[[#This Row],[DISCOUNT %]])</f>
        <v>1464.96</v>
      </c>
      <c r="O230">
        <f>DAY(Table2[[#This Row],[DATE]])</f>
        <v>3</v>
      </c>
      <c r="P230" t="str">
        <f>TEXT(Table2[[#This Row],[DATE]],"mmm")</f>
        <v>Nov</v>
      </c>
      <c r="Q230">
        <f>YEAR(Table2[[#This Row],[DATE]])</f>
        <v>2021</v>
      </c>
    </row>
    <row r="231" spans="1:17" x14ac:dyDescent="0.3">
      <c r="A231" s="5">
        <v>44506</v>
      </c>
      <c r="B231" s="6" t="s">
        <v>81</v>
      </c>
      <c r="C231" s="3">
        <v>10</v>
      </c>
      <c r="D231" s="3" t="s">
        <v>113</v>
      </c>
      <c r="E231" s="3" t="s">
        <v>111</v>
      </c>
      <c r="F231" s="4">
        <v>0</v>
      </c>
      <c r="H231" t="str">
        <f>VLOOKUP(Table2[[#This Row],[PRODUCT ID]],Table1[],2,0)</f>
        <v>Product36</v>
      </c>
      <c r="I231" t="str">
        <f>VLOOKUP(Table2[[#This Row],[PRODUCT ID]],Table1[],3,0)</f>
        <v>Catagory04</v>
      </c>
      <c r="J231" t="str">
        <f>VLOOKUP(Table2[[#This Row],[PRODUCT ID]],Table1[],4,0)</f>
        <v>Kg</v>
      </c>
      <c r="K231" s="8">
        <f>VLOOKUP(Table2[[#This Row],[PRODUCT ID]],Table1[],5,0)</f>
        <v>90</v>
      </c>
      <c r="L231" s="8">
        <f>VLOOKUP(Table2[[#This Row],[PRODUCT ID]],Table1[],6,0)</f>
        <v>96.3</v>
      </c>
      <c r="M231" s="8">
        <f>(Table2[[#This Row],[BUYING PRIZE]]*Table2[[#This Row],[QUANTITY]])</f>
        <v>900</v>
      </c>
      <c r="N231" s="8">
        <f>Table2[[#This Row],[SELLING PRICE]]*Table2[[#This Row],[QUANTITY]]*(1-Table2[[#This Row],[DISCOUNT %]])</f>
        <v>963</v>
      </c>
      <c r="O231">
        <f>DAY(Table2[[#This Row],[DATE]])</f>
        <v>6</v>
      </c>
      <c r="P231" t="str">
        <f>TEXT(Table2[[#This Row],[DATE]],"mmm")</f>
        <v>Nov</v>
      </c>
      <c r="Q231">
        <f>YEAR(Table2[[#This Row],[DATE]])</f>
        <v>2021</v>
      </c>
    </row>
    <row r="232" spans="1:17" x14ac:dyDescent="0.3">
      <c r="A232" s="5">
        <v>44508</v>
      </c>
      <c r="B232" s="6" t="s">
        <v>20</v>
      </c>
      <c r="C232" s="3">
        <v>15</v>
      </c>
      <c r="D232" s="3" t="s">
        <v>113</v>
      </c>
      <c r="E232" s="3" t="s">
        <v>111</v>
      </c>
      <c r="F232" s="4">
        <v>0</v>
      </c>
      <c r="H232" t="str">
        <f>VLOOKUP(Table2[[#This Row],[PRODUCT ID]],Table1[],2,0)</f>
        <v>Product07</v>
      </c>
      <c r="I232" t="str">
        <f>VLOOKUP(Table2[[#This Row],[PRODUCT ID]],Table1[],3,0)</f>
        <v>Catagory01</v>
      </c>
      <c r="J232" t="str">
        <f>VLOOKUP(Table2[[#This Row],[PRODUCT ID]],Table1[],4,0)</f>
        <v>Kg</v>
      </c>
      <c r="K232" s="8">
        <f>VLOOKUP(Table2[[#This Row],[PRODUCT ID]],Table1[],5,0)</f>
        <v>43</v>
      </c>
      <c r="L232" s="8">
        <f>VLOOKUP(Table2[[#This Row],[PRODUCT ID]],Table1[],6,0)</f>
        <v>47.730000000000004</v>
      </c>
      <c r="M232" s="8">
        <f>(Table2[[#This Row],[BUYING PRIZE]]*Table2[[#This Row],[QUANTITY]])</f>
        <v>645</v>
      </c>
      <c r="N232" s="8">
        <f>Table2[[#This Row],[SELLING PRICE]]*Table2[[#This Row],[QUANTITY]]*(1-Table2[[#This Row],[DISCOUNT %]])</f>
        <v>715.95</v>
      </c>
      <c r="O232">
        <f>DAY(Table2[[#This Row],[DATE]])</f>
        <v>8</v>
      </c>
      <c r="P232" t="str">
        <f>TEXT(Table2[[#This Row],[DATE]],"mmm")</f>
        <v>Nov</v>
      </c>
      <c r="Q232">
        <f>YEAR(Table2[[#This Row],[DATE]])</f>
        <v>2021</v>
      </c>
    </row>
    <row r="233" spans="1:17" x14ac:dyDescent="0.3">
      <c r="A233" s="5">
        <v>44510</v>
      </c>
      <c r="B233" s="6" t="s">
        <v>93</v>
      </c>
      <c r="C233" s="3">
        <v>6</v>
      </c>
      <c r="D233" s="3" t="s">
        <v>111</v>
      </c>
      <c r="E233" s="3" t="s">
        <v>112</v>
      </c>
      <c r="F233" s="4">
        <v>0</v>
      </c>
      <c r="H233" t="str">
        <f>VLOOKUP(Table2[[#This Row],[PRODUCT ID]],Table1[],2,0)</f>
        <v>Product42</v>
      </c>
      <c r="I233" t="str">
        <f>VLOOKUP(Table2[[#This Row],[PRODUCT ID]],Table1[],3,0)</f>
        <v>Catagory04</v>
      </c>
      <c r="J233" t="str">
        <f>VLOOKUP(Table2[[#This Row],[PRODUCT ID]],Table1[],4,0)</f>
        <v>Kg</v>
      </c>
      <c r="K233" s="8">
        <f>VLOOKUP(Table2[[#This Row],[PRODUCT ID]],Table1[],5,0)</f>
        <v>120</v>
      </c>
      <c r="L233" s="8">
        <f>VLOOKUP(Table2[[#This Row],[PRODUCT ID]],Table1[],6,0)</f>
        <v>162</v>
      </c>
      <c r="M233" s="8">
        <f>(Table2[[#This Row],[BUYING PRIZE]]*Table2[[#This Row],[QUANTITY]])</f>
        <v>720</v>
      </c>
      <c r="N233" s="8">
        <f>Table2[[#This Row],[SELLING PRICE]]*Table2[[#This Row],[QUANTITY]]*(1-Table2[[#This Row],[DISCOUNT %]])</f>
        <v>972</v>
      </c>
      <c r="O233">
        <f>DAY(Table2[[#This Row],[DATE]])</f>
        <v>10</v>
      </c>
      <c r="P233" t="str">
        <f>TEXT(Table2[[#This Row],[DATE]],"mmm")</f>
        <v>Nov</v>
      </c>
      <c r="Q233">
        <f>YEAR(Table2[[#This Row],[DATE]])</f>
        <v>2021</v>
      </c>
    </row>
    <row r="234" spans="1:17" x14ac:dyDescent="0.3">
      <c r="A234" s="5">
        <v>44511</v>
      </c>
      <c r="B234" s="6" t="s">
        <v>89</v>
      </c>
      <c r="C234" s="3">
        <v>12</v>
      </c>
      <c r="D234" s="3" t="s">
        <v>110</v>
      </c>
      <c r="E234" s="3" t="s">
        <v>111</v>
      </c>
      <c r="F234" s="4">
        <v>0</v>
      </c>
      <c r="H234" t="str">
        <f>VLOOKUP(Table2[[#This Row],[PRODUCT ID]],Table1[],2,0)</f>
        <v>Product40</v>
      </c>
      <c r="I234" t="str">
        <f>VLOOKUP(Table2[[#This Row],[PRODUCT ID]],Table1[],3,0)</f>
        <v>Catagory04</v>
      </c>
      <c r="J234" t="str">
        <f>VLOOKUP(Table2[[#This Row],[PRODUCT ID]],Table1[],4,0)</f>
        <v>Kg</v>
      </c>
      <c r="K234" s="8">
        <f>VLOOKUP(Table2[[#This Row],[PRODUCT ID]],Table1[],5,0)</f>
        <v>90</v>
      </c>
      <c r="L234" s="8">
        <f>VLOOKUP(Table2[[#This Row],[PRODUCT ID]],Table1[],6,0)</f>
        <v>115.2</v>
      </c>
      <c r="M234" s="8">
        <f>(Table2[[#This Row],[BUYING PRIZE]]*Table2[[#This Row],[QUANTITY]])</f>
        <v>1080</v>
      </c>
      <c r="N234" s="8">
        <f>Table2[[#This Row],[SELLING PRICE]]*Table2[[#This Row],[QUANTITY]]*(1-Table2[[#This Row],[DISCOUNT %]])</f>
        <v>1382.4</v>
      </c>
      <c r="O234">
        <f>DAY(Table2[[#This Row],[DATE]])</f>
        <v>11</v>
      </c>
      <c r="P234" t="str">
        <f>TEXT(Table2[[#This Row],[DATE]],"mmm")</f>
        <v>Nov</v>
      </c>
      <c r="Q234">
        <f>YEAR(Table2[[#This Row],[DATE]])</f>
        <v>2021</v>
      </c>
    </row>
    <row r="235" spans="1:17" x14ac:dyDescent="0.3">
      <c r="A235" s="5">
        <v>44512</v>
      </c>
      <c r="B235" s="6" t="s">
        <v>26</v>
      </c>
      <c r="C235" s="3">
        <v>3</v>
      </c>
      <c r="D235" s="3" t="s">
        <v>111</v>
      </c>
      <c r="E235" s="3" t="s">
        <v>112</v>
      </c>
      <c r="F235" s="4">
        <v>0</v>
      </c>
      <c r="H235" t="str">
        <f>VLOOKUP(Table2[[#This Row],[PRODUCT ID]],Table1[],2,0)</f>
        <v>Product10</v>
      </c>
      <c r="I235" t="str">
        <f>VLOOKUP(Table2[[#This Row],[PRODUCT ID]],Table1[],3,0)</f>
        <v>Catagory02</v>
      </c>
      <c r="J235" t="str">
        <f>VLOOKUP(Table2[[#This Row],[PRODUCT ID]],Table1[],4,0)</f>
        <v>Kg</v>
      </c>
      <c r="K235" s="8">
        <f>VLOOKUP(Table2[[#This Row],[PRODUCT ID]],Table1[],5,0)</f>
        <v>148</v>
      </c>
      <c r="L235" s="8">
        <f>VLOOKUP(Table2[[#This Row],[PRODUCT ID]],Table1[],6,0)</f>
        <v>164.28</v>
      </c>
      <c r="M235" s="8">
        <f>(Table2[[#This Row],[BUYING PRIZE]]*Table2[[#This Row],[QUANTITY]])</f>
        <v>444</v>
      </c>
      <c r="N235" s="8">
        <f>Table2[[#This Row],[SELLING PRICE]]*Table2[[#This Row],[QUANTITY]]*(1-Table2[[#This Row],[DISCOUNT %]])</f>
        <v>492.84000000000003</v>
      </c>
      <c r="O235">
        <f>DAY(Table2[[#This Row],[DATE]])</f>
        <v>12</v>
      </c>
      <c r="P235" t="str">
        <f>TEXT(Table2[[#This Row],[DATE]],"mmm")</f>
        <v>Nov</v>
      </c>
      <c r="Q235">
        <f>YEAR(Table2[[#This Row],[DATE]])</f>
        <v>2021</v>
      </c>
    </row>
    <row r="236" spans="1:17" x14ac:dyDescent="0.3">
      <c r="A236" s="5">
        <v>44520</v>
      </c>
      <c r="B236" s="6" t="s">
        <v>77</v>
      </c>
      <c r="C236" s="3">
        <v>14</v>
      </c>
      <c r="D236" s="3" t="s">
        <v>111</v>
      </c>
      <c r="E236" s="3" t="s">
        <v>111</v>
      </c>
      <c r="F236" s="4">
        <v>0</v>
      </c>
      <c r="H236" t="str">
        <f>VLOOKUP(Table2[[#This Row],[PRODUCT ID]],Table1[],2,0)</f>
        <v>Product34</v>
      </c>
      <c r="I236" t="str">
        <f>VLOOKUP(Table2[[#This Row],[PRODUCT ID]],Table1[],3,0)</f>
        <v>Catagory04</v>
      </c>
      <c r="J236" t="str">
        <f>VLOOKUP(Table2[[#This Row],[PRODUCT ID]],Table1[],4,0)</f>
        <v>Kg</v>
      </c>
      <c r="K236" s="8">
        <f>VLOOKUP(Table2[[#This Row],[PRODUCT ID]],Table1[],5,0)</f>
        <v>55</v>
      </c>
      <c r="L236" s="8">
        <f>VLOOKUP(Table2[[#This Row],[PRODUCT ID]],Table1[],6,0)</f>
        <v>58.3</v>
      </c>
      <c r="M236" s="8">
        <f>(Table2[[#This Row],[BUYING PRIZE]]*Table2[[#This Row],[QUANTITY]])</f>
        <v>770</v>
      </c>
      <c r="N236" s="8">
        <f>Table2[[#This Row],[SELLING PRICE]]*Table2[[#This Row],[QUANTITY]]*(1-Table2[[#This Row],[DISCOUNT %]])</f>
        <v>816.19999999999993</v>
      </c>
      <c r="O236">
        <f>DAY(Table2[[#This Row],[DATE]])</f>
        <v>20</v>
      </c>
      <c r="P236" t="str">
        <f>TEXT(Table2[[#This Row],[DATE]],"mmm")</f>
        <v>Nov</v>
      </c>
      <c r="Q236">
        <f>YEAR(Table2[[#This Row],[DATE]])</f>
        <v>2021</v>
      </c>
    </row>
    <row r="237" spans="1:17" x14ac:dyDescent="0.3">
      <c r="A237" s="5">
        <v>44520</v>
      </c>
      <c r="B237" s="6" t="s">
        <v>22</v>
      </c>
      <c r="C237" s="3">
        <v>11</v>
      </c>
      <c r="D237" s="3" t="s">
        <v>111</v>
      </c>
      <c r="E237" s="3" t="s">
        <v>112</v>
      </c>
      <c r="F237" s="4">
        <v>0</v>
      </c>
      <c r="H237" t="str">
        <f>VLOOKUP(Table2[[#This Row],[PRODUCT ID]],Table1[],2,0)</f>
        <v>Product08</v>
      </c>
      <c r="I237" t="str">
        <f>VLOOKUP(Table2[[#This Row],[PRODUCT ID]],Table1[],3,0)</f>
        <v>Catagory01</v>
      </c>
      <c r="J237" t="str">
        <f>VLOOKUP(Table2[[#This Row],[PRODUCT ID]],Table1[],4,0)</f>
        <v>Kg</v>
      </c>
      <c r="K237" s="8">
        <f>VLOOKUP(Table2[[#This Row],[PRODUCT ID]],Table1[],5,0)</f>
        <v>83</v>
      </c>
      <c r="L237" s="8">
        <f>VLOOKUP(Table2[[#This Row],[PRODUCT ID]],Table1[],6,0)</f>
        <v>94.62</v>
      </c>
      <c r="M237" s="8">
        <f>(Table2[[#This Row],[BUYING PRIZE]]*Table2[[#This Row],[QUANTITY]])</f>
        <v>913</v>
      </c>
      <c r="N237" s="8">
        <f>Table2[[#This Row],[SELLING PRICE]]*Table2[[#This Row],[QUANTITY]]*(1-Table2[[#This Row],[DISCOUNT %]])</f>
        <v>1040.8200000000002</v>
      </c>
      <c r="O237">
        <f>DAY(Table2[[#This Row],[DATE]])</f>
        <v>20</v>
      </c>
      <c r="P237" t="str">
        <f>TEXT(Table2[[#This Row],[DATE]],"mmm")</f>
        <v>Nov</v>
      </c>
      <c r="Q237">
        <f>YEAR(Table2[[#This Row],[DATE]])</f>
        <v>2021</v>
      </c>
    </row>
    <row r="238" spans="1:17" x14ac:dyDescent="0.3">
      <c r="A238" s="5">
        <v>44521</v>
      </c>
      <c r="B238" s="6" t="s">
        <v>35</v>
      </c>
      <c r="C238" s="3">
        <v>1</v>
      </c>
      <c r="D238" s="3" t="s">
        <v>110</v>
      </c>
      <c r="E238" s="3" t="s">
        <v>111</v>
      </c>
      <c r="F238" s="4">
        <v>0</v>
      </c>
      <c r="H238" t="str">
        <f>VLOOKUP(Table2[[#This Row],[PRODUCT ID]],Table1[],2,0)</f>
        <v>Product14</v>
      </c>
      <c r="I238" t="str">
        <f>VLOOKUP(Table2[[#This Row],[PRODUCT ID]],Table1[],3,0)</f>
        <v>Catagory02</v>
      </c>
      <c r="J238" t="str">
        <f>VLOOKUP(Table2[[#This Row],[PRODUCT ID]],Table1[],4,0)</f>
        <v>Kg</v>
      </c>
      <c r="K238" s="8">
        <f>VLOOKUP(Table2[[#This Row],[PRODUCT ID]],Table1[],5,0)</f>
        <v>112</v>
      </c>
      <c r="L238" s="8">
        <f>VLOOKUP(Table2[[#This Row],[PRODUCT ID]],Table1[],6,0)</f>
        <v>146.72</v>
      </c>
      <c r="M238" s="8">
        <f>(Table2[[#This Row],[BUYING PRIZE]]*Table2[[#This Row],[QUANTITY]])</f>
        <v>112</v>
      </c>
      <c r="N238" s="8">
        <f>Table2[[#This Row],[SELLING PRICE]]*Table2[[#This Row],[QUANTITY]]*(1-Table2[[#This Row],[DISCOUNT %]])</f>
        <v>146.72</v>
      </c>
      <c r="O238">
        <f>DAY(Table2[[#This Row],[DATE]])</f>
        <v>21</v>
      </c>
      <c r="P238" t="str">
        <f>TEXT(Table2[[#This Row],[DATE]],"mmm")</f>
        <v>Nov</v>
      </c>
      <c r="Q238">
        <f>YEAR(Table2[[#This Row],[DATE]])</f>
        <v>2021</v>
      </c>
    </row>
    <row r="239" spans="1:17" x14ac:dyDescent="0.3">
      <c r="A239" s="5">
        <v>44521</v>
      </c>
      <c r="B239" s="6" t="s">
        <v>18</v>
      </c>
      <c r="C239" s="3">
        <v>1</v>
      </c>
      <c r="D239" s="3" t="s">
        <v>111</v>
      </c>
      <c r="E239" s="3" t="s">
        <v>112</v>
      </c>
      <c r="F239" s="4">
        <v>0</v>
      </c>
      <c r="H239" t="str">
        <f>VLOOKUP(Table2[[#This Row],[PRODUCT ID]],Table1[],2,0)</f>
        <v>Product06</v>
      </c>
      <c r="I239" t="str">
        <f>VLOOKUP(Table2[[#This Row],[PRODUCT ID]],Table1[],3,0)</f>
        <v>Catagory01</v>
      </c>
      <c r="J239" t="str">
        <f>VLOOKUP(Table2[[#This Row],[PRODUCT ID]],Table1[],4,0)</f>
        <v>Kg</v>
      </c>
      <c r="K239" s="8">
        <f>VLOOKUP(Table2[[#This Row],[PRODUCT ID]],Table1[],5,0)</f>
        <v>75</v>
      </c>
      <c r="L239" s="8">
        <f>VLOOKUP(Table2[[#This Row],[PRODUCT ID]],Table1[],6,0)</f>
        <v>85.5</v>
      </c>
      <c r="M239" s="8">
        <f>(Table2[[#This Row],[BUYING PRIZE]]*Table2[[#This Row],[QUANTITY]])</f>
        <v>75</v>
      </c>
      <c r="N239" s="8">
        <f>Table2[[#This Row],[SELLING PRICE]]*Table2[[#This Row],[QUANTITY]]*(1-Table2[[#This Row],[DISCOUNT %]])</f>
        <v>85.5</v>
      </c>
      <c r="O239">
        <f>DAY(Table2[[#This Row],[DATE]])</f>
        <v>21</v>
      </c>
      <c r="P239" t="str">
        <f>TEXT(Table2[[#This Row],[DATE]],"mmm")</f>
        <v>Nov</v>
      </c>
      <c r="Q239">
        <f>YEAR(Table2[[#This Row],[DATE]])</f>
        <v>2021</v>
      </c>
    </row>
    <row r="240" spans="1:17" x14ac:dyDescent="0.3">
      <c r="A240" s="5">
        <v>44527</v>
      </c>
      <c r="B240" s="6" t="s">
        <v>31</v>
      </c>
      <c r="C240" s="3">
        <v>8</v>
      </c>
      <c r="D240" s="3" t="s">
        <v>111</v>
      </c>
      <c r="E240" s="3" t="s">
        <v>111</v>
      </c>
      <c r="F240" s="4">
        <v>0</v>
      </c>
      <c r="H240" t="str">
        <f>VLOOKUP(Table2[[#This Row],[PRODUCT ID]],Table1[],2,0)</f>
        <v>Product12</v>
      </c>
      <c r="I240" t="str">
        <f>VLOOKUP(Table2[[#This Row],[PRODUCT ID]],Table1[],3,0)</f>
        <v>Catagory02</v>
      </c>
      <c r="J240" t="str">
        <f>VLOOKUP(Table2[[#This Row],[PRODUCT ID]],Table1[],4,0)</f>
        <v>Kg</v>
      </c>
      <c r="K240" s="8">
        <f>VLOOKUP(Table2[[#This Row],[PRODUCT ID]],Table1[],5,0)</f>
        <v>73</v>
      </c>
      <c r="L240" s="8">
        <f>VLOOKUP(Table2[[#This Row],[PRODUCT ID]],Table1[],6,0)</f>
        <v>94.17</v>
      </c>
      <c r="M240" s="8">
        <f>(Table2[[#This Row],[BUYING PRIZE]]*Table2[[#This Row],[QUANTITY]])</f>
        <v>584</v>
      </c>
      <c r="N240" s="8">
        <f>Table2[[#This Row],[SELLING PRICE]]*Table2[[#This Row],[QUANTITY]]*(1-Table2[[#This Row],[DISCOUNT %]])</f>
        <v>753.36</v>
      </c>
      <c r="O240">
        <f>DAY(Table2[[#This Row],[DATE]])</f>
        <v>27</v>
      </c>
      <c r="P240" t="str">
        <f>TEXT(Table2[[#This Row],[DATE]],"mmm")</f>
        <v>Nov</v>
      </c>
      <c r="Q240">
        <f>YEAR(Table2[[#This Row],[DATE]])</f>
        <v>2021</v>
      </c>
    </row>
    <row r="241" spans="1:17" x14ac:dyDescent="0.3">
      <c r="A241" s="5">
        <v>44528</v>
      </c>
      <c r="B241" s="6" t="s">
        <v>89</v>
      </c>
      <c r="C241" s="3">
        <v>2</v>
      </c>
      <c r="D241" s="3" t="s">
        <v>113</v>
      </c>
      <c r="E241" s="3" t="s">
        <v>112</v>
      </c>
      <c r="F241" s="4">
        <v>0</v>
      </c>
      <c r="H241" t="str">
        <f>VLOOKUP(Table2[[#This Row],[PRODUCT ID]],Table1[],2,0)</f>
        <v>Product40</v>
      </c>
      <c r="I241" t="str">
        <f>VLOOKUP(Table2[[#This Row],[PRODUCT ID]],Table1[],3,0)</f>
        <v>Catagory04</v>
      </c>
      <c r="J241" t="str">
        <f>VLOOKUP(Table2[[#This Row],[PRODUCT ID]],Table1[],4,0)</f>
        <v>Kg</v>
      </c>
      <c r="K241" s="8">
        <f>VLOOKUP(Table2[[#This Row],[PRODUCT ID]],Table1[],5,0)</f>
        <v>90</v>
      </c>
      <c r="L241" s="8">
        <f>VLOOKUP(Table2[[#This Row],[PRODUCT ID]],Table1[],6,0)</f>
        <v>115.2</v>
      </c>
      <c r="M241" s="8">
        <f>(Table2[[#This Row],[BUYING PRIZE]]*Table2[[#This Row],[QUANTITY]])</f>
        <v>180</v>
      </c>
      <c r="N241" s="8">
        <f>Table2[[#This Row],[SELLING PRICE]]*Table2[[#This Row],[QUANTITY]]*(1-Table2[[#This Row],[DISCOUNT %]])</f>
        <v>230.4</v>
      </c>
      <c r="O241">
        <f>DAY(Table2[[#This Row],[DATE]])</f>
        <v>28</v>
      </c>
      <c r="P241" t="str">
        <f>TEXT(Table2[[#This Row],[DATE]],"mmm")</f>
        <v>Nov</v>
      </c>
      <c r="Q241">
        <f>YEAR(Table2[[#This Row],[DATE]])</f>
        <v>2021</v>
      </c>
    </row>
    <row r="242" spans="1:17" x14ac:dyDescent="0.3">
      <c r="A242" s="5">
        <v>44530</v>
      </c>
      <c r="B242" s="6" t="s">
        <v>87</v>
      </c>
      <c r="C242" s="3">
        <v>15</v>
      </c>
      <c r="D242" s="3" t="s">
        <v>113</v>
      </c>
      <c r="E242" s="3" t="s">
        <v>111</v>
      </c>
      <c r="F242" s="4">
        <v>0</v>
      </c>
      <c r="H242" t="str">
        <f>VLOOKUP(Table2[[#This Row],[PRODUCT ID]],Table1[],2,0)</f>
        <v>Product39</v>
      </c>
      <c r="I242" t="str">
        <f>VLOOKUP(Table2[[#This Row],[PRODUCT ID]],Table1[],3,0)</f>
        <v>Catagory04</v>
      </c>
      <c r="J242" t="str">
        <f>VLOOKUP(Table2[[#This Row],[PRODUCT ID]],Table1[],4,0)</f>
        <v>Kg</v>
      </c>
      <c r="K242" s="8">
        <f>VLOOKUP(Table2[[#This Row],[PRODUCT ID]],Table1[],5,0)</f>
        <v>37</v>
      </c>
      <c r="L242" s="8">
        <f>VLOOKUP(Table2[[#This Row],[PRODUCT ID]],Table1[],6,0)</f>
        <v>42.55</v>
      </c>
      <c r="M242" s="8">
        <f>(Table2[[#This Row],[BUYING PRIZE]]*Table2[[#This Row],[QUANTITY]])</f>
        <v>555</v>
      </c>
      <c r="N242" s="8">
        <f>Table2[[#This Row],[SELLING PRICE]]*Table2[[#This Row],[QUANTITY]]*(1-Table2[[#This Row],[DISCOUNT %]])</f>
        <v>638.25</v>
      </c>
      <c r="O242">
        <f>DAY(Table2[[#This Row],[DATE]])</f>
        <v>30</v>
      </c>
      <c r="P242" t="str">
        <f>TEXT(Table2[[#This Row],[DATE]],"mmm")</f>
        <v>Nov</v>
      </c>
      <c r="Q242">
        <f>YEAR(Table2[[#This Row],[DATE]])</f>
        <v>2021</v>
      </c>
    </row>
    <row r="243" spans="1:17" x14ac:dyDescent="0.3">
      <c r="A243" s="5">
        <v>44532</v>
      </c>
      <c r="B243" s="6" t="s">
        <v>39</v>
      </c>
      <c r="C243" s="3">
        <v>10</v>
      </c>
      <c r="D243" s="3" t="s">
        <v>113</v>
      </c>
      <c r="E243" s="3" t="s">
        <v>112</v>
      </c>
      <c r="F243" s="4">
        <v>0</v>
      </c>
      <c r="H243" t="str">
        <f>VLOOKUP(Table2[[#This Row],[PRODUCT ID]],Table1[],2,0)</f>
        <v>Product16</v>
      </c>
      <c r="I243" t="str">
        <f>VLOOKUP(Table2[[#This Row],[PRODUCT ID]],Table1[],3,0)</f>
        <v>Catagory02</v>
      </c>
      <c r="J243" t="str">
        <f>VLOOKUP(Table2[[#This Row],[PRODUCT ID]],Table1[],4,0)</f>
        <v>Kg</v>
      </c>
      <c r="K243" s="8">
        <f>VLOOKUP(Table2[[#This Row],[PRODUCT ID]],Table1[],5,0)</f>
        <v>13</v>
      </c>
      <c r="L243" s="8">
        <f>VLOOKUP(Table2[[#This Row],[PRODUCT ID]],Table1[],6,0)</f>
        <v>16.64</v>
      </c>
      <c r="M243" s="8">
        <f>(Table2[[#This Row],[BUYING PRIZE]]*Table2[[#This Row],[QUANTITY]])</f>
        <v>130</v>
      </c>
      <c r="N243" s="8">
        <f>Table2[[#This Row],[SELLING PRICE]]*Table2[[#This Row],[QUANTITY]]*(1-Table2[[#This Row],[DISCOUNT %]])</f>
        <v>166.4</v>
      </c>
      <c r="O243">
        <f>DAY(Table2[[#This Row],[DATE]])</f>
        <v>2</v>
      </c>
      <c r="P243" t="str">
        <f>TEXT(Table2[[#This Row],[DATE]],"mmm")</f>
        <v>Dec</v>
      </c>
      <c r="Q243">
        <f>YEAR(Table2[[#This Row],[DATE]])</f>
        <v>2021</v>
      </c>
    </row>
    <row r="244" spans="1:17" x14ac:dyDescent="0.3">
      <c r="A244" s="5">
        <v>44533</v>
      </c>
      <c r="B244" s="6" t="s">
        <v>77</v>
      </c>
      <c r="C244" s="3">
        <v>2</v>
      </c>
      <c r="D244" s="3" t="s">
        <v>111</v>
      </c>
      <c r="E244" s="3" t="s">
        <v>112</v>
      </c>
      <c r="F244" s="4">
        <v>0</v>
      </c>
      <c r="H244" t="str">
        <f>VLOOKUP(Table2[[#This Row],[PRODUCT ID]],Table1[],2,0)</f>
        <v>Product34</v>
      </c>
      <c r="I244" t="str">
        <f>VLOOKUP(Table2[[#This Row],[PRODUCT ID]],Table1[],3,0)</f>
        <v>Catagory04</v>
      </c>
      <c r="J244" t="str">
        <f>VLOOKUP(Table2[[#This Row],[PRODUCT ID]],Table1[],4,0)</f>
        <v>Kg</v>
      </c>
      <c r="K244" s="8">
        <f>VLOOKUP(Table2[[#This Row],[PRODUCT ID]],Table1[],5,0)</f>
        <v>55</v>
      </c>
      <c r="L244" s="8">
        <f>VLOOKUP(Table2[[#This Row],[PRODUCT ID]],Table1[],6,0)</f>
        <v>58.3</v>
      </c>
      <c r="M244" s="8">
        <f>(Table2[[#This Row],[BUYING PRIZE]]*Table2[[#This Row],[QUANTITY]])</f>
        <v>110</v>
      </c>
      <c r="N244" s="8">
        <f>Table2[[#This Row],[SELLING PRICE]]*Table2[[#This Row],[QUANTITY]]*(1-Table2[[#This Row],[DISCOUNT %]])</f>
        <v>116.6</v>
      </c>
      <c r="O244">
        <f>DAY(Table2[[#This Row],[DATE]])</f>
        <v>3</v>
      </c>
      <c r="P244" t="str">
        <f>TEXT(Table2[[#This Row],[DATE]],"mmm")</f>
        <v>Dec</v>
      </c>
      <c r="Q244">
        <f>YEAR(Table2[[#This Row],[DATE]])</f>
        <v>2021</v>
      </c>
    </row>
    <row r="245" spans="1:17" x14ac:dyDescent="0.3">
      <c r="A245" s="5">
        <v>44533</v>
      </c>
      <c r="B245" s="6" t="s">
        <v>45</v>
      </c>
      <c r="C245" s="3">
        <v>8</v>
      </c>
      <c r="D245" s="3" t="s">
        <v>111</v>
      </c>
      <c r="E245" s="3" t="s">
        <v>111</v>
      </c>
      <c r="F245" s="4">
        <v>0</v>
      </c>
      <c r="H245" t="str">
        <f>VLOOKUP(Table2[[#This Row],[PRODUCT ID]],Table1[],2,0)</f>
        <v>Product19</v>
      </c>
      <c r="I245" t="str">
        <f>VLOOKUP(Table2[[#This Row],[PRODUCT ID]],Table1[],3,0)</f>
        <v>Catagory02</v>
      </c>
      <c r="J245" t="str">
        <f>VLOOKUP(Table2[[#This Row],[PRODUCT ID]],Table1[],4,0)</f>
        <v>Kg</v>
      </c>
      <c r="K245" s="8">
        <f>VLOOKUP(Table2[[#This Row],[PRODUCT ID]],Table1[],5,0)</f>
        <v>150</v>
      </c>
      <c r="L245" s="8">
        <f>VLOOKUP(Table2[[#This Row],[PRODUCT ID]],Table1[],6,0)</f>
        <v>210</v>
      </c>
      <c r="M245" s="8">
        <f>(Table2[[#This Row],[BUYING PRIZE]]*Table2[[#This Row],[QUANTITY]])</f>
        <v>1200</v>
      </c>
      <c r="N245" s="8">
        <f>Table2[[#This Row],[SELLING PRICE]]*Table2[[#This Row],[QUANTITY]]*(1-Table2[[#This Row],[DISCOUNT %]])</f>
        <v>1680</v>
      </c>
      <c r="O245">
        <f>DAY(Table2[[#This Row],[DATE]])</f>
        <v>3</v>
      </c>
      <c r="P245" t="str">
        <f>TEXT(Table2[[#This Row],[DATE]],"mmm")</f>
        <v>Dec</v>
      </c>
      <c r="Q245">
        <f>YEAR(Table2[[#This Row],[DATE]])</f>
        <v>2021</v>
      </c>
    </row>
    <row r="246" spans="1:17" x14ac:dyDescent="0.3">
      <c r="A246" s="5">
        <v>44535</v>
      </c>
      <c r="B246" s="6" t="s">
        <v>14</v>
      </c>
      <c r="C246" s="3">
        <v>15</v>
      </c>
      <c r="D246" s="3" t="s">
        <v>113</v>
      </c>
      <c r="E246" s="3" t="s">
        <v>112</v>
      </c>
      <c r="F246" s="4">
        <v>0</v>
      </c>
      <c r="H246" t="str">
        <f>VLOOKUP(Table2[[#This Row],[PRODUCT ID]],Table1[],2,0)</f>
        <v>Product04</v>
      </c>
      <c r="I246" t="str">
        <f>VLOOKUP(Table2[[#This Row],[PRODUCT ID]],Table1[],3,0)</f>
        <v>Catagory01</v>
      </c>
      <c r="J246" t="str">
        <f>VLOOKUP(Table2[[#This Row],[PRODUCT ID]],Table1[],4,0)</f>
        <v>Kg</v>
      </c>
      <c r="K246" s="8">
        <f>VLOOKUP(Table2[[#This Row],[PRODUCT ID]],Table1[],5,0)</f>
        <v>44</v>
      </c>
      <c r="L246" s="8">
        <f>VLOOKUP(Table2[[#This Row],[PRODUCT ID]],Table1[],6,0)</f>
        <v>48.84</v>
      </c>
      <c r="M246" s="8">
        <f>(Table2[[#This Row],[BUYING PRIZE]]*Table2[[#This Row],[QUANTITY]])</f>
        <v>660</v>
      </c>
      <c r="N246" s="8">
        <f>Table2[[#This Row],[SELLING PRICE]]*Table2[[#This Row],[QUANTITY]]*(1-Table2[[#This Row],[DISCOUNT %]])</f>
        <v>732.6</v>
      </c>
      <c r="O246">
        <f>DAY(Table2[[#This Row],[DATE]])</f>
        <v>5</v>
      </c>
      <c r="P246" t="str">
        <f>TEXT(Table2[[#This Row],[DATE]],"mmm")</f>
        <v>Dec</v>
      </c>
      <c r="Q246">
        <f>YEAR(Table2[[#This Row],[DATE]])</f>
        <v>2021</v>
      </c>
    </row>
    <row r="247" spans="1:17" x14ac:dyDescent="0.3">
      <c r="A247" s="5">
        <v>44535</v>
      </c>
      <c r="B247" s="6" t="s">
        <v>26</v>
      </c>
      <c r="C247" s="3">
        <v>1</v>
      </c>
      <c r="D247" s="3" t="s">
        <v>113</v>
      </c>
      <c r="E247" s="3" t="s">
        <v>111</v>
      </c>
      <c r="F247" s="4">
        <v>0</v>
      </c>
      <c r="H247" t="str">
        <f>VLOOKUP(Table2[[#This Row],[PRODUCT ID]],Table1[],2,0)</f>
        <v>Product10</v>
      </c>
      <c r="I247" t="str">
        <f>VLOOKUP(Table2[[#This Row],[PRODUCT ID]],Table1[],3,0)</f>
        <v>Catagory02</v>
      </c>
      <c r="J247" t="str">
        <f>VLOOKUP(Table2[[#This Row],[PRODUCT ID]],Table1[],4,0)</f>
        <v>Kg</v>
      </c>
      <c r="K247" s="8">
        <f>VLOOKUP(Table2[[#This Row],[PRODUCT ID]],Table1[],5,0)</f>
        <v>148</v>
      </c>
      <c r="L247" s="8">
        <f>VLOOKUP(Table2[[#This Row],[PRODUCT ID]],Table1[],6,0)</f>
        <v>164.28</v>
      </c>
      <c r="M247" s="8">
        <f>(Table2[[#This Row],[BUYING PRIZE]]*Table2[[#This Row],[QUANTITY]])</f>
        <v>148</v>
      </c>
      <c r="N247" s="8">
        <f>Table2[[#This Row],[SELLING PRICE]]*Table2[[#This Row],[QUANTITY]]*(1-Table2[[#This Row],[DISCOUNT %]])</f>
        <v>164.28</v>
      </c>
      <c r="O247">
        <f>DAY(Table2[[#This Row],[DATE]])</f>
        <v>5</v>
      </c>
      <c r="P247" t="str">
        <f>TEXT(Table2[[#This Row],[DATE]],"mmm")</f>
        <v>Dec</v>
      </c>
      <c r="Q247">
        <f>YEAR(Table2[[#This Row],[DATE]])</f>
        <v>2021</v>
      </c>
    </row>
    <row r="248" spans="1:17" x14ac:dyDescent="0.3">
      <c r="A248" s="5">
        <v>44537</v>
      </c>
      <c r="B248" s="6" t="s">
        <v>33</v>
      </c>
      <c r="C248" s="3">
        <v>8</v>
      </c>
      <c r="D248" s="3" t="s">
        <v>113</v>
      </c>
      <c r="E248" s="3" t="s">
        <v>111</v>
      </c>
      <c r="F248" s="4">
        <v>0</v>
      </c>
      <c r="H248" t="str">
        <f>VLOOKUP(Table2[[#This Row],[PRODUCT ID]],Table1[],2,0)</f>
        <v>Product13</v>
      </c>
      <c r="I248" t="str">
        <f>VLOOKUP(Table2[[#This Row],[PRODUCT ID]],Table1[],3,0)</f>
        <v>Catagory02</v>
      </c>
      <c r="J248" t="str">
        <f>VLOOKUP(Table2[[#This Row],[PRODUCT ID]],Table1[],4,0)</f>
        <v>Kg</v>
      </c>
      <c r="K248" s="8">
        <f>VLOOKUP(Table2[[#This Row],[PRODUCT ID]],Table1[],5,0)</f>
        <v>112</v>
      </c>
      <c r="L248" s="8">
        <f>VLOOKUP(Table2[[#This Row],[PRODUCT ID]],Table1[],6,0)</f>
        <v>122.08</v>
      </c>
      <c r="M248" s="8">
        <f>(Table2[[#This Row],[BUYING PRIZE]]*Table2[[#This Row],[QUANTITY]])</f>
        <v>896</v>
      </c>
      <c r="N248" s="8">
        <f>Table2[[#This Row],[SELLING PRICE]]*Table2[[#This Row],[QUANTITY]]*(1-Table2[[#This Row],[DISCOUNT %]])</f>
        <v>976.64</v>
      </c>
      <c r="O248">
        <f>DAY(Table2[[#This Row],[DATE]])</f>
        <v>7</v>
      </c>
      <c r="P248" t="str">
        <f>TEXT(Table2[[#This Row],[DATE]],"mmm")</f>
        <v>Dec</v>
      </c>
      <c r="Q248">
        <f>YEAR(Table2[[#This Row],[DATE]])</f>
        <v>2021</v>
      </c>
    </row>
    <row r="249" spans="1:17" x14ac:dyDescent="0.3">
      <c r="A249" s="5">
        <v>44538</v>
      </c>
      <c r="B249" s="6" t="s">
        <v>97</v>
      </c>
      <c r="C249" s="3">
        <v>14</v>
      </c>
      <c r="D249" s="3" t="s">
        <v>113</v>
      </c>
      <c r="E249" s="3" t="s">
        <v>111</v>
      </c>
      <c r="F249" s="4">
        <v>0</v>
      </c>
      <c r="H249" t="str">
        <f>VLOOKUP(Table2[[#This Row],[PRODUCT ID]],Table1[],2,0)</f>
        <v>Product44</v>
      </c>
      <c r="I249" t="str">
        <f>VLOOKUP(Table2[[#This Row],[PRODUCT ID]],Table1[],3,0)</f>
        <v>Catagory04</v>
      </c>
      <c r="J249" t="str">
        <f>VLOOKUP(Table2[[#This Row],[PRODUCT ID]],Table1[],4,0)</f>
        <v>Kg</v>
      </c>
      <c r="K249" s="8">
        <f>VLOOKUP(Table2[[#This Row],[PRODUCT ID]],Table1[],5,0)</f>
        <v>76</v>
      </c>
      <c r="L249" s="8">
        <f>VLOOKUP(Table2[[#This Row],[PRODUCT ID]],Table1[],6,0)</f>
        <v>82.08</v>
      </c>
      <c r="M249" s="8">
        <f>(Table2[[#This Row],[BUYING PRIZE]]*Table2[[#This Row],[QUANTITY]])</f>
        <v>1064</v>
      </c>
      <c r="N249" s="8">
        <f>Table2[[#This Row],[SELLING PRICE]]*Table2[[#This Row],[QUANTITY]]*(1-Table2[[#This Row],[DISCOUNT %]])</f>
        <v>1149.1199999999999</v>
      </c>
      <c r="O249">
        <f>DAY(Table2[[#This Row],[DATE]])</f>
        <v>8</v>
      </c>
      <c r="P249" t="str">
        <f>TEXT(Table2[[#This Row],[DATE]],"mmm")</f>
        <v>Dec</v>
      </c>
      <c r="Q249">
        <f>YEAR(Table2[[#This Row],[DATE]])</f>
        <v>2021</v>
      </c>
    </row>
    <row r="250" spans="1:17" x14ac:dyDescent="0.3">
      <c r="A250" s="5">
        <v>44544</v>
      </c>
      <c r="B250" s="6" t="s">
        <v>93</v>
      </c>
      <c r="C250" s="3">
        <v>4</v>
      </c>
      <c r="D250" s="3" t="s">
        <v>113</v>
      </c>
      <c r="E250" s="3" t="s">
        <v>111</v>
      </c>
      <c r="F250" s="4">
        <v>0</v>
      </c>
      <c r="H250" t="str">
        <f>VLOOKUP(Table2[[#This Row],[PRODUCT ID]],Table1[],2,0)</f>
        <v>Product42</v>
      </c>
      <c r="I250" t="str">
        <f>VLOOKUP(Table2[[#This Row],[PRODUCT ID]],Table1[],3,0)</f>
        <v>Catagory04</v>
      </c>
      <c r="J250" t="str">
        <f>VLOOKUP(Table2[[#This Row],[PRODUCT ID]],Table1[],4,0)</f>
        <v>Kg</v>
      </c>
      <c r="K250" s="8">
        <f>VLOOKUP(Table2[[#This Row],[PRODUCT ID]],Table1[],5,0)</f>
        <v>120</v>
      </c>
      <c r="L250" s="8">
        <f>VLOOKUP(Table2[[#This Row],[PRODUCT ID]],Table1[],6,0)</f>
        <v>162</v>
      </c>
      <c r="M250" s="8">
        <f>(Table2[[#This Row],[BUYING PRIZE]]*Table2[[#This Row],[QUANTITY]])</f>
        <v>480</v>
      </c>
      <c r="N250" s="8">
        <f>Table2[[#This Row],[SELLING PRICE]]*Table2[[#This Row],[QUANTITY]]*(1-Table2[[#This Row],[DISCOUNT %]])</f>
        <v>648</v>
      </c>
      <c r="O250">
        <f>DAY(Table2[[#This Row],[DATE]])</f>
        <v>14</v>
      </c>
      <c r="P250" t="str">
        <f>TEXT(Table2[[#This Row],[DATE]],"mmm")</f>
        <v>Dec</v>
      </c>
      <c r="Q250">
        <f>YEAR(Table2[[#This Row],[DATE]])</f>
        <v>2021</v>
      </c>
    </row>
    <row r="251" spans="1:17" x14ac:dyDescent="0.3">
      <c r="A251" s="5">
        <v>44548</v>
      </c>
      <c r="B251" s="6" t="s">
        <v>12</v>
      </c>
      <c r="C251" s="3">
        <v>2</v>
      </c>
      <c r="D251" s="3" t="s">
        <v>113</v>
      </c>
      <c r="E251" s="3" t="s">
        <v>112</v>
      </c>
      <c r="F251" s="4">
        <v>0</v>
      </c>
      <c r="H251" t="str">
        <f>VLOOKUP(Table2[[#This Row],[PRODUCT ID]],Table1[],2,0)</f>
        <v>Product03</v>
      </c>
      <c r="I251" t="str">
        <f>VLOOKUP(Table2[[#This Row],[PRODUCT ID]],Table1[],3,0)</f>
        <v>Catagory01</v>
      </c>
      <c r="J251" t="str">
        <f>VLOOKUP(Table2[[#This Row],[PRODUCT ID]],Table1[],4,0)</f>
        <v>Kg</v>
      </c>
      <c r="K251" s="8">
        <f>VLOOKUP(Table2[[#This Row],[PRODUCT ID]],Table1[],5,0)</f>
        <v>71</v>
      </c>
      <c r="L251" s="8">
        <f>VLOOKUP(Table2[[#This Row],[PRODUCT ID]],Table1[],6,0)</f>
        <v>80.94</v>
      </c>
      <c r="M251" s="8">
        <f>(Table2[[#This Row],[BUYING PRIZE]]*Table2[[#This Row],[QUANTITY]])</f>
        <v>142</v>
      </c>
      <c r="N251" s="8">
        <f>Table2[[#This Row],[SELLING PRICE]]*Table2[[#This Row],[QUANTITY]]*(1-Table2[[#This Row],[DISCOUNT %]])</f>
        <v>161.88</v>
      </c>
      <c r="O251">
        <f>DAY(Table2[[#This Row],[DATE]])</f>
        <v>18</v>
      </c>
      <c r="P251" t="str">
        <f>TEXT(Table2[[#This Row],[DATE]],"mmm")</f>
        <v>Dec</v>
      </c>
      <c r="Q251">
        <f>YEAR(Table2[[#This Row],[DATE]])</f>
        <v>2021</v>
      </c>
    </row>
    <row r="252" spans="1:17" x14ac:dyDescent="0.3">
      <c r="A252" s="5">
        <v>44548</v>
      </c>
      <c r="B252" s="6" t="s">
        <v>52</v>
      </c>
      <c r="C252" s="3">
        <v>8</v>
      </c>
      <c r="D252" s="3" t="s">
        <v>111</v>
      </c>
      <c r="E252" s="3" t="s">
        <v>112</v>
      </c>
      <c r="F252" s="4">
        <v>0</v>
      </c>
      <c r="H252" t="str">
        <f>VLOOKUP(Table2[[#This Row],[PRODUCT ID]],Table1[],2,0)</f>
        <v>Product22</v>
      </c>
      <c r="I252" t="str">
        <f>VLOOKUP(Table2[[#This Row],[PRODUCT ID]],Table1[],3,0)</f>
        <v>Catagory03</v>
      </c>
      <c r="J252" t="str">
        <f>VLOOKUP(Table2[[#This Row],[PRODUCT ID]],Table1[],4,0)</f>
        <v>Kg</v>
      </c>
      <c r="K252" s="8">
        <f>VLOOKUP(Table2[[#This Row],[PRODUCT ID]],Table1[],5,0)</f>
        <v>121</v>
      </c>
      <c r="L252" s="8">
        <f>VLOOKUP(Table2[[#This Row],[PRODUCT ID]],Table1[],6,0)</f>
        <v>141.57</v>
      </c>
      <c r="M252" s="8">
        <f>(Table2[[#This Row],[BUYING PRIZE]]*Table2[[#This Row],[QUANTITY]])</f>
        <v>968</v>
      </c>
      <c r="N252" s="8">
        <f>Table2[[#This Row],[SELLING PRICE]]*Table2[[#This Row],[QUANTITY]]*(1-Table2[[#This Row],[DISCOUNT %]])</f>
        <v>1132.56</v>
      </c>
      <c r="O252">
        <f>DAY(Table2[[#This Row],[DATE]])</f>
        <v>18</v>
      </c>
      <c r="P252" t="str">
        <f>TEXT(Table2[[#This Row],[DATE]],"mmm")</f>
        <v>Dec</v>
      </c>
      <c r="Q252">
        <f>YEAR(Table2[[#This Row],[DATE]])</f>
        <v>2021</v>
      </c>
    </row>
    <row r="253" spans="1:17" x14ac:dyDescent="0.3">
      <c r="A253" s="5">
        <v>44549</v>
      </c>
      <c r="B253" s="6" t="s">
        <v>54</v>
      </c>
      <c r="C253" s="3">
        <v>12</v>
      </c>
      <c r="D253" s="3" t="s">
        <v>113</v>
      </c>
      <c r="E253" s="3" t="s">
        <v>111</v>
      </c>
      <c r="F253" s="4">
        <v>0</v>
      </c>
      <c r="H253" t="str">
        <f>VLOOKUP(Table2[[#This Row],[PRODUCT ID]],Table1[],2,0)</f>
        <v>Product23</v>
      </c>
      <c r="I253" t="str">
        <f>VLOOKUP(Table2[[#This Row],[PRODUCT ID]],Table1[],3,0)</f>
        <v>Catagory03</v>
      </c>
      <c r="J253" t="str">
        <f>VLOOKUP(Table2[[#This Row],[PRODUCT ID]],Table1[],4,0)</f>
        <v>Kg</v>
      </c>
      <c r="K253" s="8">
        <f>VLOOKUP(Table2[[#This Row],[PRODUCT ID]],Table1[],5,0)</f>
        <v>141</v>
      </c>
      <c r="L253" s="8">
        <f>VLOOKUP(Table2[[#This Row],[PRODUCT ID]],Table1[],6,0)</f>
        <v>149.46</v>
      </c>
      <c r="M253" s="8">
        <f>(Table2[[#This Row],[BUYING PRIZE]]*Table2[[#This Row],[QUANTITY]])</f>
        <v>1692</v>
      </c>
      <c r="N253" s="8">
        <f>Table2[[#This Row],[SELLING PRICE]]*Table2[[#This Row],[QUANTITY]]*(1-Table2[[#This Row],[DISCOUNT %]])</f>
        <v>1793.52</v>
      </c>
      <c r="O253">
        <f>DAY(Table2[[#This Row],[DATE]])</f>
        <v>19</v>
      </c>
      <c r="P253" t="str">
        <f>TEXT(Table2[[#This Row],[DATE]],"mmm")</f>
        <v>Dec</v>
      </c>
      <c r="Q253">
        <f>YEAR(Table2[[#This Row],[DATE]])</f>
        <v>2021</v>
      </c>
    </row>
    <row r="254" spans="1:17" x14ac:dyDescent="0.3">
      <c r="A254" s="5">
        <v>44549</v>
      </c>
      <c r="B254" s="6" t="s">
        <v>67</v>
      </c>
      <c r="C254" s="3">
        <v>3</v>
      </c>
      <c r="D254" s="3" t="s">
        <v>110</v>
      </c>
      <c r="E254" s="3" t="s">
        <v>111</v>
      </c>
      <c r="F254" s="4">
        <v>0</v>
      </c>
      <c r="H254" t="str">
        <f>VLOOKUP(Table2[[#This Row],[PRODUCT ID]],Table1[],2,0)</f>
        <v>Product29</v>
      </c>
      <c r="I254" t="str">
        <f>VLOOKUP(Table2[[#This Row],[PRODUCT ID]],Table1[],3,0)</f>
        <v>Catagory04</v>
      </c>
      <c r="J254" t="str">
        <f>VLOOKUP(Table2[[#This Row],[PRODUCT ID]],Table1[],4,0)</f>
        <v>Kg</v>
      </c>
      <c r="K254" s="8">
        <f>VLOOKUP(Table2[[#This Row],[PRODUCT ID]],Table1[],5,0)</f>
        <v>47</v>
      </c>
      <c r="L254" s="8">
        <f>VLOOKUP(Table2[[#This Row],[PRODUCT ID]],Table1[],6,0)</f>
        <v>53.11</v>
      </c>
      <c r="M254" s="8">
        <f>(Table2[[#This Row],[BUYING PRIZE]]*Table2[[#This Row],[QUANTITY]])</f>
        <v>141</v>
      </c>
      <c r="N254" s="8">
        <f>Table2[[#This Row],[SELLING PRICE]]*Table2[[#This Row],[QUANTITY]]*(1-Table2[[#This Row],[DISCOUNT %]])</f>
        <v>159.32999999999998</v>
      </c>
      <c r="O254">
        <f>DAY(Table2[[#This Row],[DATE]])</f>
        <v>19</v>
      </c>
      <c r="P254" t="str">
        <f>TEXT(Table2[[#This Row],[DATE]],"mmm")</f>
        <v>Dec</v>
      </c>
      <c r="Q254">
        <f>YEAR(Table2[[#This Row],[DATE]])</f>
        <v>2021</v>
      </c>
    </row>
    <row r="255" spans="1:17" x14ac:dyDescent="0.3">
      <c r="A255" s="5">
        <v>44549</v>
      </c>
      <c r="B255" s="6" t="s">
        <v>29</v>
      </c>
      <c r="C255" s="3">
        <v>10</v>
      </c>
      <c r="D255" s="3" t="s">
        <v>111</v>
      </c>
      <c r="E255" s="3" t="s">
        <v>111</v>
      </c>
      <c r="F255" s="4">
        <v>0</v>
      </c>
      <c r="H255" t="str">
        <f>VLOOKUP(Table2[[#This Row],[PRODUCT ID]],Table1[],2,0)</f>
        <v>Product11</v>
      </c>
      <c r="I255" t="str">
        <f>VLOOKUP(Table2[[#This Row],[PRODUCT ID]],Table1[],3,0)</f>
        <v>Catagory02</v>
      </c>
      <c r="J255" t="str">
        <f>VLOOKUP(Table2[[#This Row],[PRODUCT ID]],Table1[],4,0)</f>
        <v>Kg</v>
      </c>
      <c r="K255" s="8">
        <f>VLOOKUP(Table2[[#This Row],[PRODUCT ID]],Table1[],5,0)</f>
        <v>44</v>
      </c>
      <c r="L255" s="8">
        <f>VLOOKUP(Table2[[#This Row],[PRODUCT ID]],Table1[],6,0)</f>
        <v>48.4</v>
      </c>
      <c r="M255" s="8">
        <f>(Table2[[#This Row],[BUYING PRIZE]]*Table2[[#This Row],[QUANTITY]])</f>
        <v>440</v>
      </c>
      <c r="N255" s="8">
        <f>Table2[[#This Row],[SELLING PRICE]]*Table2[[#This Row],[QUANTITY]]*(1-Table2[[#This Row],[DISCOUNT %]])</f>
        <v>484</v>
      </c>
      <c r="O255">
        <f>DAY(Table2[[#This Row],[DATE]])</f>
        <v>19</v>
      </c>
      <c r="P255" t="str">
        <f>TEXT(Table2[[#This Row],[DATE]],"mmm")</f>
        <v>Dec</v>
      </c>
      <c r="Q255">
        <f>YEAR(Table2[[#This Row],[DATE]])</f>
        <v>2021</v>
      </c>
    </row>
    <row r="256" spans="1:17" x14ac:dyDescent="0.3">
      <c r="A256" s="5">
        <v>44550</v>
      </c>
      <c r="B256" s="6" t="s">
        <v>31</v>
      </c>
      <c r="C256" s="3">
        <v>14</v>
      </c>
      <c r="D256" s="3" t="s">
        <v>113</v>
      </c>
      <c r="E256" s="3" t="s">
        <v>111</v>
      </c>
      <c r="F256" s="4">
        <v>0</v>
      </c>
      <c r="H256" t="str">
        <f>VLOOKUP(Table2[[#This Row],[PRODUCT ID]],Table1[],2,0)</f>
        <v>Product12</v>
      </c>
      <c r="I256" t="str">
        <f>VLOOKUP(Table2[[#This Row],[PRODUCT ID]],Table1[],3,0)</f>
        <v>Catagory02</v>
      </c>
      <c r="J256" t="str">
        <f>VLOOKUP(Table2[[#This Row],[PRODUCT ID]],Table1[],4,0)</f>
        <v>Kg</v>
      </c>
      <c r="K256" s="8">
        <f>VLOOKUP(Table2[[#This Row],[PRODUCT ID]],Table1[],5,0)</f>
        <v>73</v>
      </c>
      <c r="L256" s="8">
        <f>VLOOKUP(Table2[[#This Row],[PRODUCT ID]],Table1[],6,0)</f>
        <v>94.17</v>
      </c>
      <c r="M256" s="8">
        <f>(Table2[[#This Row],[BUYING PRIZE]]*Table2[[#This Row],[QUANTITY]])</f>
        <v>1022</v>
      </c>
      <c r="N256" s="8">
        <f>Table2[[#This Row],[SELLING PRICE]]*Table2[[#This Row],[QUANTITY]]*(1-Table2[[#This Row],[DISCOUNT %]])</f>
        <v>1318.38</v>
      </c>
      <c r="O256">
        <f>DAY(Table2[[#This Row],[DATE]])</f>
        <v>20</v>
      </c>
      <c r="P256" t="str">
        <f>TEXT(Table2[[#This Row],[DATE]],"mmm")</f>
        <v>Dec</v>
      </c>
      <c r="Q256">
        <f>YEAR(Table2[[#This Row],[DATE]])</f>
        <v>2021</v>
      </c>
    </row>
    <row r="257" spans="1:17" x14ac:dyDescent="0.3">
      <c r="A257" s="5">
        <v>44551</v>
      </c>
      <c r="B257" s="6" t="s">
        <v>61</v>
      </c>
      <c r="C257" s="3">
        <v>10</v>
      </c>
      <c r="D257" s="3" t="s">
        <v>111</v>
      </c>
      <c r="E257" s="3" t="s">
        <v>112</v>
      </c>
      <c r="F257" s="4">
        <v>0</v>
      </c>
      <c r="H257" t="str">
        <f>VLOOKUP(Table2[[#This Row],[PRODUCT ID]],Table1[],2,0)</f>
        <v>Product26</v>
      </c>
      <c r="I257" t="str">
        <f>VLOOKUP(Table2[[#This Row],[PRODUCT ID]],Table1[],3,0)</f>
        <v>Catagory04</v>
      </c>
      <c r="J257" t="str">
        <f>VLOOKUP(Table2[[#This Row],[PRODUCT ID]],Table1[],4,0)</f>
        <v>Kg</v>
      </c>
      <c r="K257" s="8">
        <f>VLOOKUP(Table2[[#This Row],[PRODUCT ID]],Table1[],5,0)</f>
        <v>18</v>
      </c>
      <c r="L257" s="8">
        <f>VLOOKUP(Table2[[#This Row],[PRODUCT ID]],Table1[],6,0)</f>
        <v>24.66</v>
      </c>
      <c r="M257" s="8">
        <f>(Table2[[#This Row],[BUYING PRIZE]]*Table2[[#This Row],[QUANTITY]])</f>
        <v>180</v>
      </c>
      <c r="N257" s="8">
        <f>Table2[[#This Row],[SELLING PRICE]]*Table2[[#This Row],[QUANTITY]]*(1-Table2[[#This Row],[DISCOUNT %]])</f>
        <v>246.6</v>
      </c>
      <c r="O257">
        <f>DAY(Table2[[#This Row],[DATE]])</f>
        <v>21</v>
      </c>
      <c r="P257" t="str">
        <f>TEXT(Table2[[#This Row],[DATE]],"mmm")</f>
        <v>Dec</v>
      </c>
      <c r="Q257">
        <f>YEAR(Table2[[#This Row],[DATE]])</f>
        <v>2021</v>
      </c>
    </row>
    <row r="258" spans="1:17" x14ac:dyDescent="0.3">
      <c r="A258" s="5">
        <v>44554</v>
      </c>
      <c r="B258" s="6" t="s">
        <v>93</v>
      </c>
      <c r="C258" s="3">
        <v>8</v>
      </c>
      <c r="D258" s="3" t="s">
        <v>110</v>
      </c>
      <c r="E258" s="3" t="s">
        <v>112</v>
      </c>
      <c r="F258" s="4">
        <v>0</v>
      </c>
      <c r="H258" t="str">
        <f>VLOOKUP(Table2[[#This Row],[PRODUCT ID]],Table1[],2,0)</f>
        <v>Product42</v>
      </c>
      <c r="I258" t="str">
        <f>VLOOKUP(Table2[[#This Row],[PRODUCT ID]],Table1[],3,0)</f>
        <v>Catagory04</v>
      </c>
      <c r="J258" t="str">
        <f>VLOOKUP(Table2[[#This Row],[PRODUCT ID]],Table1[],4,0)</f>
        <v>Kg</v>
      </c>
      <c r="K258" s="8">
        <f>VLOOKUP(Table2[[#This Row],[PRODUCT ID]],Table1[],5,0)</f>
        <v>120</v>
      </c>
      <c r="L258" s="8">
        <f>VLOOKUP(Table2[[#This Row],[PRODUCT ID]],Table1[],6,0)</f>
        <v>162</v>
      </c>
      <c r="M258" s="8">
        <f>(Table2[[#This Row],[BUYING PRIZE]]*Table2[[#This Row],[QUANTITY]])</f>
        <v>960</v>
      </c>
      <c r="N258" s="8">
        <f>Table2[[#This Row],[SELLING PRICE]]*Table2[[#This Row],[QUANTITY]]*(1-Table2[[#This Row],[DISCOUNT %]])</f>
        <v>1296</v>
      </c>
      <c r="O258">
        <f>DAY(Table2[[#This Row],[DATE]])</f>
        <v>24</v>
      </c>
      <c r="P258" t="str">
        <f>TEXT(Table2[[#This Row],[DATE]],"mmm")</f>
        <v>Dec</v>
      </c>
      <c r="Q258">
        <f>YEAR(Table2[[#This Row],[DATE]])</f>
        <v>2021</v>
      </c>
    </row>
    <row r="259" spans="1:17" x14ac:dyDescent="0.3">
      <c r="A259" s="5">
        <v>44554</v>
      </c>
      <c r="B259" s="6" t="s">
        <v>81</v>
      </c>
      <c r="C259" s="3">
        <v>8</v>
      </c>
      <c r="D259" s="3" t="s">
        <v>110</v>
      </c>
      <c r="E259" s="3" t="s">
        <v>111</v>
      </c>
      <c r="F259" s="4">
        <v>0</v>
      </c>
      <c r="H259" t="str">
        <f>VLOOKUP(Table2[[#This Row],[PRODUCT ID]],Table1[],2,0)</f>
        <v>Product36</v>
      </c>
      <c r="I259" t="str">
        <f>VLOOKUP(Table2[[#This Row],[PRODUCT ID]],Table1[],3,0)</f>
        <v>Catagory04</v>
      </c>
      <c r="J259" t="str">
        <f>VLOOKUP(Table2[[#This Row],[PRODUCT ID]],Table1[],4,0)</f>
        <v>Kg</v>
      </c>
      <c r="K259" s="8">
        <f>VLOOKUP(Table2[[#This Row],[PRODUCT ID]],Table1[],5,0)</f>
        <v>90</v>
      </c>
      <c r="L259" s="8">
        <f>VLOOKUP(Table2[[#This Row],[PRODUCT ID]],Table1[],6,0)</f>
        <v>96.3</v>
      </c>
      <c r="M259" s="8">
        <f>(Table2[[#This Row],[BUYING PRIZE]]*Table2[[#This Row],[QUANTITY]])</f>
        <v>720</v>
      </c>
      <c r="N259" s="8">
        <f>Table2[[#This Row],[SELLING PRICE]]*Table2[[#This Row],[QUANTITY]]*(1-Table2[[#This Row],[DISCOUNT %]])</f>
        <v>770.4</v>
      </c>
      <c r="O259">
        <f>DAY(Table2[[#This Row],[DATE]])</f>
        <v>24</v>
      </c>
      <c r="P259" t="str">
        <f>TEXT(Table2[[#This Row],[DATE]],"mmm")</f>
        <v>Dec</v>
      </c>
      <c r="Q259">
        <f>YEAR(Table2[[#This Row],[DATE]])</f>
        <v>2021</v>
      </c>
    </row>
    <row r="260" spans="1:17" x14ac:dyDescent="0.3">
      <c r="A260" s="5">
        <v>44556</v>
      </c>
      <c r="B260" s="6" t="s">
        <v>91</v>
      </c>
      <c r="C260" s="3">
        <v>14</v>
      </c>
      <c r="D260" s="3" t="s">
        <v>111</v>
      </c>
      <c r="E260" s="3" t="s">
        <v>112</v>
      </c>
      <c r="F260" s="4">
        <v>0</v>
      </c>
      <c r="H260" t="str">
        <f>VLOOKUP(Table2[[#This Row],[PRODUCT ID]],Table1[],2,0)</f>
        <v>Product41</v>
      </c>
      <c r="I260" t="str">
        <f>VLOOKUP(Table2[[#This Row],[PRODUCT ID]],Table1[],3,0)</f>
        <v>Catagory04</v>
      </c>
      <c r="J260" t="str">
        <f>VLOOKUP(Table2[[#This Row],[PRODUCT ID]],Table1[],4,0)</f>
        <v>Kg</v>
      </c>
      <c r="K260" s="8">
        <f>VLOOKUP(Table2[[#This Row],[PRODUCT ID]],Table1[],5,0)</f>
        <v>138</v>
      </c>
      <c r="L260" s="8">
        <f>VLOOKUP(Table2[[#This Row],[PRODUCT ID]],Table1[],6,0)</f>
        <v>173.88</v>
      </c>
      <c r="M260" s="8">
        <f>(Table2[[#This Row],[BUYING PRIZE]]*Table2[[#This Row],[QUANTITY]])</f>
        <v>1932</v>
      </c>
      <c r="N260" s="8">
        <f>Table2[[#This Row],[SELLING PRICE]]*Table2[[#This Row],[QUANTITY]]*(1-Table2[[#This Row],[DISCOUNT %]])</f>
        <v>2434.3199999999997</v>
      </c>
      <c r="O260">
        <f>DAY(Table2[[#This Row],[DATE]])</f>
        <v>26</v>
      </c>
      <c r="P260" t="str">
        <f>TEXT(Table2[[#This Row],[DATE]],"mmm")</f>
        <v>Dec</v>
      </c>
      <c r="Q260">
        <f>YEAR(Table2[[#This Row],[DATE]])</f>
        <v>2021</v>
      </c>
    </row>
    <row r="261" spans="1:17" x14ac:dyDescent="0.3">
      <c r="A261" s="5">
        <v>44557</v>
      </c>
      <c r="B261" s="6" t="s">
        <v>67</v>
      </c>
      <c r="C261" s="3">
        <v>14</v>
      </c>
      <c r="D261" s="3" t="s">
        <v>113</v>
      </c>
      <c r="E261" s="3" t="s">
        <v>112</v>
      </c>
      <c r="F261" s="4">
        <v>0</v>
      </c>
      <c r="H261" t="str">
        <f>VLOOKUP(Table2[[#This Row],[PRODUCT ID]],Table1[],2,0)</f>
        <v>Product29</v>
      </c>
      <c r="I261" t="str">
        <f>VLOOKUP(Table2[[#This Row],[PRODUCT ID]],Table1[],3,0)</f>
        <v>Catagory04</v>
      </c>
      <c r="J261" t="str">
        <f>VLOOKUP(Table2[[#This Row],[PRODUCT ID]],Table1[],4,0)</f>
        <v>Kg</v>
      </c>
      <c r="K261" s="8">
        <f>VLOOKUP(Table2[[#This Row],[PRODUCT ID]],Table1[],5,0)</f>
        <v>47</v>
      </c>
      <c r="L261" s="8">
        <f>VLOOKUP(Table2[[#This Row],[PRODUCT ID]],Table1[],6,0)</f>
        <v>53.11</v>
      </c>
      <c r="M261" s="8">
        <f>(Table2[[#This Row],[BUYING PRIZE]]*Table2[[#This Row],[QUANTITY]])</f>
        <v>658</v>
      </c>
      <c r="N261" s="8">
        <f>Table2[[#This Row],[SELLING PRICE]]*Table2[[#This Row],[QUANTITY]]*(1-Table2[[#This Row],[DISCOUNT %]])</f>
        <v>743.54</v>
      </c>
      <c r="O261">
        <f>DAY(Table2[[#This Row],[DATE]])</f>
        <v>27</v>
      </c>
      <c r="P261" t="str">
        <f>TEXT(Table2[[#This Row],[DATE]],"mmm")</f>
        <v>Dec</v>
      </c>
      <c r="Q261">
        <f>YEAR(Table2[[#This Row],[DATE]])</f>
        <v>2021</v>
      </c>
    </row>
    <row r="262" spans="1:17" x14ac:dyDescent="0.3">
      <c r="A262" s="5">
        <v>44558</v>
      </c>
      <c r="B262" s="6" t="s">
        <v>67</v>
      </c>
      <c r="C262" s="3">
        <v>6</v>
      </c>
      <c r="D262" s="3" t="s">
        <v>113</v>
      </c>
      <c r="E262" s="3" t="s">
        <v>112</v>
      </c>
      <c r="F262" s="4">
        <v>0</v>
      </c>
      <c r="H262" t="str">
        <f>VLOOKUP(Table2[[#This Row],[PRODUCT ID]],Table1[],2,0)</f>
        <v>Product29</v>
      </c>
      <c r="I262" t="str">
        <f>VLOOKUP(Table2[[#This Row],[PRODUCT ID]],Table1[],3,0)</f>
        <v>Catagory04</v>
      </c>
      <c r="J262" t="str">
        <f>VLOOKUP(Table2[[#This Row],[PRODUCT ID]],Table1[],4,0)</f>
        <v>Kg</v>
      </c>
      <c r="K262" s="8">
        <f>VLOOKUP(Table2[[#This Row],[PRODUCT ID]],Table1[],5,0)</f>
        <v>47</v>
      </c>
      <c r="L262" s="8">
        <f>VLOOKUP(Table2[[#This Row],[PRODUCT ID]],Table1[],6,0)</f>
        <v>53.11</v>
      </c>
      <c r="M262" s="8">
        <f>(Table2[[#This Row],[BUYING PRIZE]]*Table2[[#This Row],[QUANTITY]])</f>
        <v>282</v>
      </c>
      <c r="N262" s="8">
        <f>Table2[[#This Row],[SELLING PRICE]]*Table2[[#This Row],[QUANTITY]]*(1-Table2[[#This Row],[DISCOUNT %]])</f>
        <v>318.65999999999997</v>
      </c>
      <c r="O262">
        <f>DAY(Table2[[#This Row],[DATE]])</f>
        <v>28</v>
      </c>
      <c r="P262" t="str">
        <f>TEXT(Table2[[#This Row],[DATE]],"mmm")</f>
        <v>Dec</v>
      </c>
      <c r="Q262">
        <f>YEAR(Table2[[#This Row],[DATE]])</f>
        <v>2021</v>
      </c>
    </row>
    <row r="263" spans="1:17" x14ac:dyDescent="0.3">
      <c r="A263" s="5">
        <v>44560</v>
      </c>
      <c r="B263" s="6" t="s">
        <v>26</v>
      </c>
      <c r="C263" s="3">
        <v>13</v>
      </c>
      <c r="D263" s="3" t="s">
        <v>111</v>
      </c>
      <c r="E263" s="3" t="s">
        <v>111</v>
      </c>
      <c r="F263" s="4">
        <v>0</v>
      </c>
      <c r="H263" t="str">
        <f>VLOOKUP(Table2[[#This Row],[PRODUCT ID]],Table1[],2,0)</f>
        <v>Product10</v>
      </c>
      <c r="I263" t="str">
        <f>VLOOKUP(Table2[[#This Row],[PRODUCT ID]],Table1[],3,0)</f>
        <v>Catagory02</v>
      </c>
      <c r="J263" t="str">
        <f>VLOOKUP(Table2[[#This Row],[PRODUCT ID]],Table1[],4,0)</f>
        <v>Kg</v>
      </c>
      <c r="K263" s="8">
        <f>VLOOKUP(Table2[[#This Row],[PRODUCT ID]],Table1[],5,0)</f>
        <v>148</v>
      </c>
      <c r="L263" s="8">
        <f>VLOOKUP(Table2[[#This Row],[PRODUCT ID]],Table1[],6,0)</f>
        <v>164.28</v>
      </c>
      <c r="M263" s="8">
        <f>(Table2[[#This Row],[BUYING PRIZE]]*Table2[[#This Row],[QUANTITY]])</f>
        <v>1924</v>
      </c>
      <c r="N263" s="8">
        <f>Table2[[#This Row],[SELLING PRICE]]*Table2[[#This Row],[QUANTITY]]*(1-Table2[[#This Row],[DISCOUNT %]])</f>
        <v>2135.64</v>
      </c>
      <c r="O263">
        <f>DAY(Table2[[#This Row],[DATE]])</f>
        <v>30</v>
      </c>
      <c r="P263" t="str">
        <f>TEXT(Table2[[#This Row],[DATE]],"mmm")</f>
        <v>Dec</v>
      </c>
      <c r="Q263">
        <f>YEAR(Table2[[#This Row],[DATE]])</f>
        <v>2021</v>
      </c>
    </row>
    <row r="264" spans="1:17" x14ac:dyDescent="0.3">
      <c r="A264" s="5">
        <v>44562</v>
      </c>
      <c r="B264" s="6" t="s">
        <v>52</v>
      </c>
      <c r="C264" s="3">
        <v>1</v>
      </c>
      <c r="D264" s="3" t="s">
        <v>110</v>
      </c>
      <c r="E264" s="3" t="s">
        <v>112</v>
      </c>
      <c r="F264" s="4">
        <v>0</v>
      </c>
      <c r="H264" t="str">
        <f>VLOOKUP(Table2[[#This Row],[PRODUCT ID]],Table1[],2,0)</f>
        <v>Product22</v>
      </c>
      <c r="I264" t="str">
        <f>VLOOKUP(Table2[[#This Row],[PRODUCT ID]],Table1[],3,0)</f>
        <v>Catagory03</v>
      </c>
      <c r="J264" t="str">
        <f>VLOOKUP(Table2[[#This Row],[PRODUCT ID]],Table1[],4,0)</f>
        <v>Kg</v>
      </c>
      <c r="K264" s="8">
        <f>VLOOKUP(Table2[[#This Row],[PRODUCT ID]],Table1[],5,0)</f>
        <v>121</v>
      </c>
      <c r="L264" s="8">
        <f>VLOOKUP(Table2[[#This Row],[PRODUCT ID]],Table1[],6,0)</f>
        <v>141.57</v>
      </c>
      <c r="M264" s="8">
        <f>(Table2[[#This Row],[BUYING PRIZE]]*Table2[[#This Row],[QUANTITY]])</f>
        <v>121</v>
      </c>
      <c r="N264" s="8">
        <f>Table2[[#This Row],[SELLING PRICE]]*Table2[[#This Row],[QUANTITY]]*(1-Table2[[#This Row],[DISCOUNT %]])</f>
        <v>141.57</v>
      </c>
      <c r="O264">
        <f>DAY(Table2[[#This Row],[DATE]])</f>
        <v>1</v>
      </c>
      <c r="P264" t="str">
        <f>TEXT(Table2[[#This Row],[DATE]],"mmm")</f>
        <v>Jan</v>
      </c>
      <c r="Q264">
        <f>YEAR(Table2[[#This Row],[DATE]])</f>
        <v>2022</v>
      </c>
    </row>
    <row r="265" spans="1:17" x14ac:dyDescent="0.3">
      <c r="A265" s="5">
        <v>44563</v>
      </c>
      <c r="B265" s="6" t="s">
        <v>26</v>
      </c>
      <c r="C265" s="3">
        <v>7</v>
      </c>
      <c r="D265" s="3" t="s">
        <v>113</v>
      </c>
      <c r="E265" s="3" t="s">
        <v>112</v>
      </c>
      <c r="F265" s="4">
        <v>0</v>
      </c>
      <c r="H265" t="str">
        <f>VLOOKUP(Table2[[#This Row],[PRODUCT ID]],Table1[],2,0)</f>
        <v>Product10</v>
      </c>
      <c r="I265" t="str">
        <f>VLOOKUP(Table2[[#This Row],[PRODUCT ID]],Table1[],3,0)</f>
        <v>Catagory02</v>
      </c>
      <c r="J265" t="str">
        <f>VLOOKUP(Table2[[#This Row],[PRODUCT ID]],Table1[],4,0)</f>
        <v>Kg</v>
      </c>
      <c r="K265" s="8">
        <f>VLOOKUP(Table2[[#This Row],[PRODUCT ID]],Table1[],5,0)</f>
        <v>148</v>
      </c>
      <c r="L265" s="8">
        <f>VLOOKUP(Table2[[#This Row],[PRODUCT ID]],Table1[],6,0)</f>
        <v>164.28</v>
      </c>
      <c r="M265" s="8">
        <f>(Table2[[#This Row],[BUYING PRIZE]]*Table2[[#This Row],[QUANTITY]])</f>
        <v>1036</v>
      </c>
      <c r="N265" s="8">
        <f>Table2[[#This Row],[SELLING PRICE]]*Table2[[#This Row],[QUANTITY]]*(1-Table2[[#This Row],[DISCOUNT %]])</f>
        <v>1149.96</v>
      </c>
      <c r="O265">
        <f>DAY(Table2[[#This Row],[DATE]])</f>
        <v>2</v>
      </c>
      <c r="P265" t="str">
        <f>TEXT(Table2[[#This Row],[DATE]],"mmm")</f>
        <v>Jan</v>
      </c>
      <c r="Q265">
        <f>YEAR(Table2[[#This Row],[DATE]])</f>
        <v>2022</v>
      </c>
    </row>
    <row r="266" spans="1:17" x14ac:dyDescent="0.3">
      <c r="A266" s="5">
        <v>44563</v>
      </c>
      <c r="B266" s="6" t="s">
        <v>37</v>
      </c>
      <c r="C266" s="3">
        <v>2</v>
      </c>
      <c r="D266" s="3" t="s">
        <v>111</v>
      </c>
      <c r="E266" s="3" t="s">
        <v>112</v>
      </c>
      <c r="F266" s="4">
        <v>0</v>
      </c>
      <c r="H266" t="str">
        <f>VLOOKUP(Table2[[#This Row],[PRODUCT ID]],Table1[],2,0)</f>
        <v>Product15</v>
      </c>
      <c r="I266" t="str">
        <f>VLOOKUP(Table2[[#This Row],[PRODUCT ID]],Table1[],3,0)</f>
        <v>Catagory02</v>
      </c>
      <c r="J266" t="str">
        <f>VLOOKUP(Table2[[#This Row],[PRODUCT ID]],Table1[],4,0)</f>
        <v>Kg</v>
      </c>
      <c r="K266" s="8">
        <f>VLOOKUP(Table2[[#This Row],[PRODUCT ID]],Table1[],5,0)</f>
        <v>12</v>
      </c>
      <c r="L266" s="8">
        <f>VLOOKUP(Table2[[#This Row],[PRODUCT ID]],Table1[],6,0)</f>
        <v>15.719999999999999</v>
      </c>
      <c r="M266" s="8">
        <f>(Table2[[#This Row],[BUYING PRIZE]]*Table2[[#This Row],[QUANTITY]])</f>
        <v>24</v>
      </c>
      <c r="N266" s="8">
        <f>Table2[[#This Row],[SELLING PRICE]]*Table2[[#This Row],[QUANTITY]]*(1-Table2[[#This Row],[DISCOUNT %]])</f>
        <v>31.439999999999998</v>
      </c>
      <c r="O266">
        <f>DAY(Table2[[#This Row],[DATE]])</f>
        <v>2</v>
      </c>
      <c r="P266" t="str">
        <f>TEXT(Table2[[#This Row],[DATE]],"mmm")</f>
        <v>Jan</v>
      </c>
      <c r="Q266">
        <f>YEAR(Table2[[#This Row],[DATE]])</f>
        <v>2022</v>
      </c>
    </row>
    <row r="267" spans="1:17" x14ac:dyDescent="0.3">
      <c r="A267" s="5">
        <v>44563</v>
      </c>
      <c r="B267" s="6" t="s">
        <v>75</v>
      </c>
      <c r="C267" s="3">
        <v>1</v>
      </c>
      <c r="D267" s="3" t="s">
        <v>113</v>
      </c>
      <c r="E267" s="3" t="s">
        <v>112</v>
      </c>
      <c r="F267" s="4">
        <v>0</v>
      </c>
      <c r="H267" t="str">
        <f>VLOOKUP(Table2[[#This Row],[PRODUCT ID]],Table1[],2,0)</f>
        <v>Product33</v>
      </c>
      <c r="I267" t="str">
        <f>VLOOKUP(Table2[[#This Row],[PRODUCT ID]],Table1[],3,0)</f>
        <v>Catagory04</v>
      </c>
      <c r="J267" t="str">
        <f>VLOOKUP(Table2[[#This Row],[PRODUCT ID]],Table1[],4,0)</f>
        <v>Kg</v>
      </c>
      <c r="K267" s="8">
        <f>VLOOKUP(Table2[[#This Row],[PRODUCT ID]],Table1[],5,0)</f>
        <v>95</v>
      </c>
      <c r="L267" s="8">
        <f>VLOOKUP(Table2[[#This Row],[PRODUCT ID]],Table1[],6,0)</f>
        <v>119.7</v>
      </c>
      <c r="M267" s="8">
        <f>(Table2[[#This Row],[BUYING PRIZE]]*Table2[[#This Row],[QUANTITY]])</f>
        <v>95</v>
      </c>
      <c r="N267" s="8">
        <f>Table2[[#This Row],[SELLING PRICE]]*Table2[[#This Row],[QUANTITY]]*(1-Table2[[#This Row],[DISCOUNT %]])</f>
        <v>119.7</v>
      </c>
      <c r="O267">
        <f>DAY(Table2[[#This Row],[DATE]])</f>
        <v>2</v>
      </c>
      <c r="P267" t="str">
        <f>TEXT(Table2[[#This Row],[DATE]],"mmm")</f>
        <v>Jan</v>
      </c>
      <c r="Q267">
        <f>YEAR(Table2[[#This Row],[DATE]])</f>
        <v>2022</v>
      </c>
    </row>
    <row r="268" spans="1:17" x14ac:dyDescent="0.3">
      <c r="A268" s="5">
        <v>44564</v>
      </c>
      <c r="B268" s="6" t="s">
        <v>95</v>
      </c>
      <c r="C268" s="3">
        <v>9</v>
      </c>
      <c r="D268" s="3" t="s">
        <v>113</v>
      </c>
      <c r="E268" s="3" t="s">
        <v>112</v>
      </c>
      <c r="F268" s="4">
        <v>0</v>
      </c>
      <c r="H268" t="str">
        <f>VLOOKUP(Table2[[#This Row],[PRODUCT ID]],Table1[],2,0)</f>
        <v>Product43</v>
      </c>
      <c r="I268" t="str">
        <f>VLOOKUP(Table2[[#This Row],[PRODUCT ID]],Table1[],3,0)</f>
        <v>Catagory04</v>
      </c>
      <c r="J268" t="str">
        <f>VLOOKUP(Table2[[#This Row],[PRODUCT ID]],Table1[],4,0)</f>
        <v>Kg</v>
      </c>
      <c r="K268" s="8">
        <f>VLOOKUP(Table2[[#This Row],[PRODUCT ID]],Table1[],5,0)</f>
        <v>67</v>
      </c>
      <c r="L268" s="8">
        <f>VLOOKUP(Table2[[#This Row],[PRODUCT ID]],Table1[],6,0)</f>
        <v>83.08</v>
      </c>
      <c r="M268" s="8">
        <f>(Table2[[#This Row],[BUYING PRIZE]]*Table2[[#This Row],[QUANTITY]])</f>
        <v>603</v>
      </c>
      <c r="N268" s="8">
        <f>Table2[[#This Row],[SELLING PRICE]]*Table2[[#This Row],[QUANTITY]]*(1-Table2[[#This Row],[DISCOUNT %]])</f>
        <v>747.72</v>
      </c>
      <c r="O268">
        <f>DAY(Table2[[#This Row],[DATE]])</f>
        <v>3</v>
      </c>
      <c r="P268" t="str">
        <f>TEXT(Table2[[#This Row],[DATE]],"mmm")</f>
        <v>Jan</v>
      </c>
      <c r="Q268">
        <f>YEAR(Table2[[#This Row],[DATE]])</f>
        <v>2022</v>
      </c>
    </row>
    <row r="269" spans="1:17" x14ac:dyDescent="0.3">
      <c r="A269" s="5">
        <v>44565</v>
      </c>
      <c r="B269" s="6" t="s">
        <v>31</v>
      </c>
      <c r="C269" s="3">
        <v>8</v>
      </c>
      <c r="D269" s="3" t="s">
        <v>113</v>
      </c>
      <c r="E269" s="3" t="s">
        <v>111</v>
      </c>
      <c r="F269" s="4">
        <v>0</v>
      </c>
      <c r="H269" t="str">
        <f>VLOOKUP(Table2[[#This Row],[PRODUCT ID]],Table1[],2,0)</f>
        <v>Product12</v>
      </c>
      <c r="I269" t="str">
        <f>VLOOKUP(Table2[[#This Row],[PRODUCT ID]],Table1[],3,0)</f>
        <v>Catagory02</v>
      </c>
      <c r="J269" t="str">
        <f>VLOOKUP(Table2[[#This Row],[PRODUCT ID]],Table1[],4,0)</f>
        <v>Kg</v>
      </c>
      <c r="K269" s="8">
        <f>VLOOKUP(Table2[[#This Row],[PRODUCT ID]],Table1[],5,0)</f>
        <v>73</v>
      </c>
      <c r="L269" s="8">
        <f>VLOOKUP(Table2[[#This Row],[PRODUCT ID]],Table1[],6,0)</f>
        <v>94.17</v>
      </c>
      <c r="M269" s="8">
        <f>(Table2[[#This Row],[BUYING PRIZE]]*Table2[[#This Row],[QUANTITY]])</f>
        <v>584</v>
      </c>
      <c r="N269" s="8">
        <f>Table2[[#This Row],[SELLING PRICE]]*Table2[[#This Row],[QUANTITY]]*(1-Table2[[#This Row],[DISCOUNT %]])</f>
        <v>753.36</v>
      </c>
      <c r="O269">
        <f>DAY(Table2[[#This Row],[DATE]])</f>
        <v>4</v>
      </c>
      <c r="P269" t="str">
        <f>TEXT(Table2[[#This Row],[DATE]],"mmm")</f>
        <v>Jan</v>
      </c>
      <c r="Q269">
        <f>YEAR(Table2[[#This Row],[DATE]])</f>
        <v>2022</v>
      </c>
    </row>
    <row r="270" spans="1:17" x14ac:dyDescent="0.3">
      <c r="A270" s="5">
        <v>44565</v>
      </c>
      <c r="B270" s="6" t="s">
        <v>67</v>
      </c>
      <c r="C270" s="3">
        <v>1</v>
      </c>
      <c r="D270" s="3" t="s">
        <v>111</v>
      </c>
      <c r="E270" s="3" t="s">
        <v>111</v>
      </c>
      <c r="F270" s="4">
        <v>0</v>
      </c>
      <c r="H270" t="str">
        <f>VLOOKUP(Table2[[#This Row],[PRODUCT ID]],Table1[],2,0)</f>
        <v>Product29</v>
      </c>
      <c r="I270" t="str">
        <f>VLOOKUP(Table2[[#This Row],[PRODUCT ID]],Table1[],3,0)</f>
        <v>Catagory04</v>
      </c>
      <c r="J270" t="str">
        <f>VLOOKUP(Table2[[#This Row],[PRODUCT ID]],Table1[],4,0)</f>
        <v>Kg</v>
      </c>
      <c r="K270" s="8">
        <f>VLOOKUP(Table2[[#This Row],[PRODUCT ID]],Table1[],5,0)</f>
        <v>47</v>
      </c>
      <c r="L270" s="8">
        <f>VLOOKUP(Table2[[#This Row],[PRODUCT ID]],Table1[],6,0)</f>
        <v>53.11</v>
      </c>
      <c r="M270" s="8">
        <f>(Table2[[#This Row],[BUYING PRIZE]]*Table2[[#This Row],[QUANTITY]])</f>
        <v>47</v>
      </c>
      <c r="N270" s="8">
        <f>Table2[[#This Row],[SELLING PRICE]]*Table2[[#This Row],[QUANTITY]]*(1-Table2[[#This Row],[DISCOUNT %]])</f>
        <v>53.11</v>
      </c>
      <c r="O270">
        <f>DAY(Table2[[#This Row],[DATE]])</f>
        <v>4</v>
      </c>
      <c r="P270" t="str">
        <f>TEXT(Table2[[#This Row],[DATE]],"mmm")</f>
        <v>Jan</v>
      </c>
      <c r="Q270">
        <f>YEAR(Table2[[#This Row],[DATE]])</f>
        <v>2022</v>
      </c>
    </row>
    <row r="271" spans="1:17" x14ac:dyDescent="0.3">
      <c r="A271" s="5">
        <v>44570</v>
      </c>
      <c r="B271" s="6" t="s">
        <v>73</v>
      </c>
      <c r="C271" s="3">
        <v>12</v>
      </c>
      <c r="D271" s="3" t="s">
        <v>113</v>
      </c>
      <c r="E271" s="3" t="s">
        <v>111</v>
      </c>
      <c r="F271" s="4">
        <v>0</v>
      </c>
      <c r="H271" t="str">
        <f>VLOOKUP(Table2[[#This Row],[PRODUCT ID]],Table1[],2,0)</f>
        <v>Product32</v>
      </c>
      <c r="I271" t="str">
        <f>VLOOKUP(Table2[[#This Row],[PRODUCT ID]],Table1[],3,0)</f>
        <v>Catagory04</v>
      </c>
      <c r="J271" t="str">
        <f>VLOOKUP(Table2[[#This Row],[PRODUCT ID]],Table1[],4,0)</f>
        <v>Kg</v>
      </c>
      <c r="K271" s="8">
        <f>VLOOKUP(Table2[[#This Row],[PRODUCT ID]],Table1[],5,0)</f>
        <v>89</v>
      </c>
      <c r="L271" s="8">
        <f>VLOOKUP(Table2[[#This Row],[PRODUCT ID]],Table1[],6,0)</f>
        <v>117.48</v>
      </c>
      <c r="M271" s="8">
        <f>(Table2[[#This Row],[BUYING PRIZE]]*Table2[[#This Row],[QUANTITY]])</f>
        <v>1068</v>
      </c>
      <c r="N271" s="8">
        <f>Table2[[#This Row],[SELLING PRICE]]*Table2[[#This Row],[QUANTITY]]*(1-Table2[[#This Row],[DISCOUNT %]])</f>
        <v>1409.76</v>
      </c>
      <c r="O271">
        <f>DAY(Table2[[#This Row],[DATE]])</f>
        <v>9</v>
      </c>
      <c r="P271" t="str">
        <f>TEXT(Table2[[#This Row],[DATE]],"mmm")</f>
        <v>Jan</v>
      </c>
      <c r="Q271">
        <f>YEAR(Table2[[#This Row],[DATE]])</f>
        <v>2022</v>
      </c>
    </row>
    <row r="272" spans="1:17" x14ac:dyDescent="0.3">
      <c r="A272" s="5">
        <v>44571</v>
      </c>
      <c r="B272" s="6" t="s">
        <v>77</v>
      </c>
      <c r="C272" s="3">
        <v>14</v>
      </c>
      <c r="D272" s="3" t="s">
        <v>111</v>
      </c>
      <c r="E272" s="3" t="s">
        <v>111</v>
      </c>
      <c r="F272" s="4">
        <v>0</v>
      </c>
      <c r="H272" t="str">
        <f>VLOOKUP(Table2[[#This Row],[PRODUCT ID]],Table1[],2,0)</f>
        <v>Product34</v>
      </c>
      <c r="I272" t="str">
        <f>VLOOKUP(Table2[[#This Row],[PRODUCT ID]],Table1[],3,0)</f>
        <v>Catagory04</v>
      </c>
      <c r="J272" t="str">
        <f>VLOOKUP(Table2[[#This Row],[PRODUCT ID]],Table1[],4,0)</f>
        <v>Kg</v>
      </c>
      <c r="K272" s="8">
        <f>VLOOKUP(Table2[[#This Row],[PRODUCT ID]],Table1[],5,0)</f>
        <v>55</v>
      </c>
      <c r="L272" s="8">
        <f>VLOOKUP(Table2[[#This Row],[PRODUCT ID]],Table1[],6,0)</f>
        <v>58.3</v>
      </c>
      <c r="M272" s="8">
        <f>(Table2[[#This Row],[BUYING PRIZE]]*Table2[[#This Row],[QUANTITY]])</f>
        <v>770</v>
      </c>
      <c r="N272" s="8">
        <f>Table2[[#This Row],[SELLING PRICE]]*Table2[[#This Row],[QUANTITY]]*(1-Table2[[#This Row],[DISCOUNT %]])</f>
        <v>816.19999999999993</v>
      </c>
      <c r="O272">
        <f>DAY(Table2[[#This Row],[DATE]])</f>
        <v>10</v>
      </c>
      <c r="P272" t="str">
        <f>TEXT(Table2[[#This Row],[DATE]],"mmm")</f>
        <v>Jan</v>
      </c>
      <c r="Q272">
        <f>YEAR(Table2[[#This Row],[DATE]])</f>
        <v>2022</v>
      </c>
    </row>
    <row r="273" spans="1:17" x14ac:dyDescent="0.3">
      <c r="A273" s="5">
        <v>44572</v>
      </c>
      <c r="B273" s="6" t="s">
        <v>73</v>
      </c>
      <c r="C273" s="3">
        <v>2</v>
      </c>
      <c r="D273" s="3" t="s">
        <v>113</v>
      </c>
      <c r="E273" s="3" t="s">
        <v>111</v>
      </c>
      <c r="F273" s="4">
        <v>0</v>
      </c>
      <c r="H273" t="str">
        <f>VLOOKUP(Table2[[#This Row],[PRODUCT ID]],Table1[],2,0)</f>
        <v>Product32</v>
      </c>
      <c r="I273" t="str">
        <f>VLOOKUP(Table2[[#This Row],[PRODUCT ID]],Table1[],3,0)</f>
        <v>Catagory04</v>
      </c>
      <c r="J273" t="str">
        <f>VLOOKUP(Table2[[#This Row],[PRODUCT ID]],Table1[],4,0)</f>
        <v>Kg</v>
      </c>
      <c r="K273" s="8">
        <f>VLOOKUP(Table2[[#This Row],[PRODUCT ID]],Table1[],5,0)</f>
        <v>89</v>
      </c>
      <c r="L273" s="8">
        <f>VLOOKUP(Table2[[#This Row],[PRODUCT ID]],Table1[],6,0)</f>
        <v>117.48</v>
      </c>
      <c r="M273" s="8">
        <f>(Table2[[#This Row],[BUYING PRIZE]]*Table2[[#This Row],[QUANTITY]])</f>
        <v>178</v>
      </c>
      <c r="N273" s="8">
        <f>Table2[[#This Row],[SELLING PRICE]]*Table2[[#This Row],[QUANTITY]]*(1-Table2[[#This Row],[DISCOUNT %]])</f>
        <v>234.96</v>
      </c>
      <c r="O273">
        <f>DAY(Table2[[#This Row],[DATE]])</f>
        <v>11</v>
      </c>
      <c r="P273" t="str">
        <f>TEXT(Table2[[#This Row],[DATE]],"mmm")</f>
        <v>Jan</v>
      </c>
      <c r="Q273">
        <f>YEAR(Table2[[#This Row],[DATE]])</f>
        <v>2022</v>
      </c>
    </row>
    <row r="274" spans="1:17" x14ac:dyDescent="0.3">
      <c r="A274" s="5">
        <v>44574</v>
      </c>
      <c r="B274" s="6" t="s">
        <v>45</v>
      </c>
      <c r="C274" s="3">
        <v>6</v>
      </c>
      <c r="D274" s="3" t="s">
        <v>111</v>
      </c>
      <c r="E274" s="3" t="s">
        <v>111</v>
      </c>
      <c r="F274" s="4">
        <v>0</v>
      </c>
      <c r="H274" t="str">
        <f>VLOOKUP(Table2[[#This Row],[PRODUCT ID]],Table1[],2,0)</f>
        <v>Product19</v>
      </c>
      <c r="I274" t="str">
        <f>VLOOKUP(Table2[[#This Row],[PRODUCT ID]],Table1[],3,0)</f>
        <v>Catagory02</v>
      </c>
      <c r="J274" t="str">
        <f>VLOOKUP(Table2[[#This Row],[PRODUCT ID]],Table1[],4,0)</f>
        <v>Kg</v>
      </c>
      <c r="K274" s="8">
        <f>VLOOKUP(Table2[[#This Row],[PRODUCT ID]],Table1[],5,0)</f>
        <v>150</v>
      </c>
      <c r="L274" s="8">
        <f>VLOOKUP(Table2[[#This Row],[PRODUCT ID]],Table1[],6,0)</f>
        <v>210</v>
      </c>
      <c r="M274" s="8">
        <f>(Table2[[#This Row],[BUYING PRIZE]]*Table2[[#This Row],[QUANTITY]])</f>
        <v>900</v>
      </c>
      <c r="N274" s="8">
        <f>Table2[[#This Row],[SELLING PRICE]]*Table2[[#This Row],[QUANTITY]]*(1-Table2[[#This Row],[DISCOUNT %]])</f>
        <v>1260</v>
      </c>
      <c r="O274">
        <f>DAY(Table2[[#This Row],[DATE]])</f>
        <v>13</v>
      </c>
      <c r="P274" t="str">
        <f>TEXT(Table2[[#This Row],[DATE]],"mmm")</f>
        <v>Jan</v>
      </c>
      <c r="Q274">
        <f>YEAR(Table2[[#This Row],[DATE]])</f>
        <v>2022</v>
      </c>
    </row>
    <row r="275" spans="1:17" x14ac:dyDescent="0.3">
      <c r="A275" s="5">
        <v>44575</v>
      </c>
      <c r="B275" s="6" t="s">
        <v>29</v>
      </c>
      <c r="C275" s="3">
        <v>14</v>
      </c>
      <c r="D275" s="3" t="s">
        <v>113</v>
      </c>
      <c r="E275" s="3" t="s">
        <v>111</v>
      </c>
      <c r="F275" s="4">
        <v>0</v>
      </c>
      <c r="H275" t="str">
        <f>VLOOKUP(Table2[[#This Row],[PRODUCT ID]],Table1[],2,0)</f>
        <v>Product11</v>
      </c>
      <c r="I275" t="str">
        <f>VLOOKUP(Table2[[#This Row],[PRODUCT ID]],Table1[],3,0)</f>
        <v>Catagory02</v>
      </c>
      <c r="J275" t="str">
        <f>VLOOKUP(Table2[[#This Row],[PRODUCT ID]],Table1[],4,0)</f>
        <v>Kg</v>
      </c>
      <c r="K275" s="8">
        <f>VLOOKUP(Table2[[#This Row],[PRODUCT ID]],Table1[],5,0)</f>
        <v>44</v>
      </c>
      <c r="L275" s="8">
        <f>VLOOKUP(Table2[[#This Row],[PRODUCT ID]],Table1[],6,0)</f>
        <v>48.4</v>
      </c>
      <c r="M275" s="8">
        <f>(Table2[[#This Row],[BUYING PRIZE]]*Table2[[#This Row],[QUANTITY]])</f>
        <v>616</v>
      </c>
      <c r="N275" s="8">
        <f>Table2[[#This Row],[SELLING PRICE]]*Table2[[#This Row],[QUANTITY]]*(1-Table2[[#This Row],[DISCOUNT %]])</f>
        <v>677.6</v>
      </c>
      <c r="O275">
        <f>DAY(Table2[[#This Row],[DATE]])</f>
        <v>14</v>
      </c>
      <c r="P275" t="str">
        <f>TEXT(Table2[[#This Row],[DATE]],"mmm")</f>
        <v>Jan</v>
      </c>
      <c r="Q275">
        <f>YEAR(Table2[[#This Row],[DATE]])</f>
        <v>2022</v>
      </c>
    </row>
    <row r="276" spans="1:17" x14ac:dyDescent="0.3">
      <c r="A276" s="5">
        <v>44576</v>
      </c>
      <c r="B276" s="6" t="s">
        <v>52</v>
      </c>
      <c r="C276" s="3">
        <v>10</v>
      </c>
      <c r="D276" s="3" t="s">
        <v>113</v>
      </c>
      <c r="E276" s="3" t="s">
        <v>112</v>
      </c>
      <c r="F276" s="4">
        <v>0</v>
      </c>
      <c r="H276" t="str">
        <f>VLOOKUP(Table2[[#This Row],[PRODUCT ID]],Table1[],2,0)</f>
        <v>Product22</v>
      </c>
      <c r="I276" t="str">
        <f>VLOOKUP(Table2[[#This Row],[PRODUCT ID]],Table1[],3,0)</f>
        <v>Catagory03</v>
      </c>
      <c r="J276" t="str">
        <f>VLOOKUP(Table2[[#This Row],[PRODUCT ID]],Table1[],4,0)</f>
        <v>Kg</v>
      </c>
      <c r="K276" s="8">
        <f>VLOOKUP(Table2[[#This Row],[PRODUCT ID]],Table1[],5,0)</f>
        <v>121</v>
      </c>
      <c r="L276" s="8">
        <f>VLOOKUP(Table2[[#This Row],[PRODUCT ID]],Table1[],6,0)</f>
        <v>141.57</v>
      </c>
      <c r="M276" s="8">
        <f>(Table2[[#This Row],[BUYING PRIZE]]*Table2[[#This Row],[QUANTITY]])</f>
        <v>1210</v>
      </c>
      <c r="N276" s="8">
        <f>Table2[[#This Row],[SELLING PRICE]]*Table2[[#This Row],[QUANTITY]]*(1-Table2[[#This Row],[DISCOUNT %]])</f>
        <v>1415.6999999999998</v>
      </c>
      <c r="O276">
        <f>DAY(Table2[[#This Row],[DATE]])</f>
        <v>15</v>
      </c>
      <c r="P276" t="str">
        <f>TEXT(Table2[[#This Row],[DATE]],"mmm")</f>
        <v>Jan</v>
      </c>
      <c r="Q276">
        <f>YEAR(Table2[[#This Row],[DATE]])</f>
        <v>2022</v>
      </c>
    </row>
    <row r="277" spans="1:17" x14ac:dyDescent="0.3">
      <c r="A277" s="5">
        <v>44577</v>
      </c>
      <c r="B277" s="6" t="s">
        <v>35</v>
      </c>
      <c r="C277" s="3">
        <v>11</v>
      </c>
      <c r="D277" s="3" t="s">
        <v>111</v>
      </c>
      <c r="E277" s="3" t="s">
        <v>112</v>
      </c>
      <c r="F277" s="4">
        <v>0</v>
      </c>
      <c r="H277" t="str">
        <f>VLOOKUP(Table2[[#This Row],[PRODUCT ID]],Table1[],2,0)</f>
        <v>Product14</v>
      </c>
      <c r="I277" t="str">
        <f>VLOOKUP(Table2[[#This Row],[PRODUCT ID]],Table1[],3,0)</f>
        <v>Catagory02</v>
      </c>
      <c r="J277" t="str">
        <f>VLOOKUP(Table2[[#This Row],[PRODUCT ID]],Table1[],4,0)</f>
        <v>Kg</v>
      </c>
      <c r="K277" s="8">
        <f>VLOOKUP(Table2[[#This Row],[PRODUCT ID]],Table1[],5,0)</f>
        <v>112</v>
      </c>
      <c r="L277" s="8">
        <f>VLOOKUP(Table2[[#This Row],[PRODUCT ID]],Table1[],6,0)</f>
        <v>146.72</v>
      </c>
      <c r="M277" s="8">
        <f>(Table2[[#This Row],[BUYING PRIZE]]*Table2[[#This Row],[QUANTITY]])</f>
        <v>1232</v>
      </c>
      <c r="N277" s="8">
        <f>Table2[[#This Row],[SELLING PRICE]]*Table2[[#This Row],[QUANTITY]]*(1-Table2[[#This Row],[DISCOUNT %]])</f>
        <v>1613.92</v>
      </c>
      <c r="O277">
        <f>DAY(Table2[[#This Row],[DATE]])</f>
        <v>16</v>
      </c>
      <c r="P277" t="str">
        <f>TEXT(Table2[[#This Row],[DATE]],"mmm")</f>
        <v>Jan</v>
      </c>
      <c r="Q277">
        <f>YEAR(Table2[[#This Row],[DATE]])</f>
        <v>2022</v>
      </c>
    </row>
    <row r="278" spans="1:17" x14ac:dyDescent="0.3">
      <c r="A278" s="5">
        <v>44578</v>
      </c>
      <c r="B278" s="6" t="s">
        <v>89</v>
      </c>
      <c r="C278" s="3">
        <v>4</v>
      </c>
      <c r="D278" s="3" t="s">
        <v>111</v>
      </c>
      <c r="E278" s="3" t="s">
        <v>111</v>
      </c>
      <c r="F278" s="4">
        <v>0</v>
      </c>
      <c r="H278" t="str">
        <f>VLOOKUP(Table2[[#This Row],[PRODUCT ID]],Table1[],2,0)</f>
        <v>Product40</v>
      </c>
      <c r="I278" t="str">
        <f>VLOOKUP(Table2[[#This Row],[PRODUCT ID]],Table1[],3,0)</f>
        <v>Catagory04</v>
      </c>
      <c r="J278" t="str">
        <f>VLOOKUP(Table2[[#This Row],[PRODUCT ID]],Table1[],4,0)</f>
        <v>Kg</v>
      </c>
      <c r="K278" s="8">
        <f>VLOOKUP(Table2[[#This Row],[PRODUCT ID]],Table1[],5,0)</f>
        <v>90</v>
      </c>
      <c r="L278" s="8">
        <f>VLOOKUP(Table2[[#This Row],[PRODUCT ID]],Table1[],6,0)</f>
        <v>115.2</v>
      </c>
      <c r="M278" s="8">
        <f>(Table2[[#This Row],[BUYING PRIZE]]*Table2[[#This Row],[QUANTITY]])</f>
        <v>360</v>
      </c>
      <c r="N278" s="8">
        <f>Table2[[#This Row],[SELLING PRICE]]*Table2[[#This Row],[QUANTITY]]*(1-Table2[[#This Row],[DISCOUNT %]])</f>
        <v>460.8</v>
      </c>
      <c r="O278">
        <f>DAY(Table2[[#This Row],[DATE]])</f>
        <v>17</v>
      </c>
      <c r="P278" t="str">
        <f>TEXT(Table2[[#This Row],[DATE]],"mmm")</f>
        <v>Jan</v>
      </c>
      <c r="Q278">
        <f>YEAR(Table2[[#This Row],[DATE]])</f>
        <v>2022</v>
      </c>
    </row>
    <row r="279" spans="1:17" x14ac:dyDescent="0.3">
      <c r="A279" s="5">
        <v>44579</v>
      </c>
      <c r="B279" s="6" t="s">
        <v>22</v>
      </c>
      <c r="C279" s="3">
        <v>9</v>
      </c>
      <c r="D279" s="3" t="s">
        <v>110</v>
      </c>
      <c r="E279" s="3" t="s">
        <v>112</v>
      </c>
      <c r="F279" s="4">
        <v>0</v>
      </c>
      <c r="H279" t="str">
        <f>VLOOKUP(Table2[[#This Row],[PRODUCT ID]],Table1[],2,0)</f>
        <v>Product08</v>
      </c>
      <c r="I279" t="str">
        <f>VLOOKUP(Table2[[#This Row],[PRODUCT ID]],Table1[],3,0)</f>
        <v>Catagory01</v>
      </c>
      <c r="J279" t="str">
        <f>VLOOKUP(Table2[[#This Row],[PRODUCT ID]],Table1[],4,0)</f>
        <v>Kg</v>
      </c>
      <c r="K279" s="8">
        <f>VLOOKUP(Table2[[#This Row],[PRODUCT ID]],Table1[],5,0)</f>
        <v>83</v>
      </c>
      <c r="L279" s="8">
        <f>VLOOKUP(Table2[[#This Row],[PRODUCT ID]],Table1[],6,0)</f>
        <v>94.62</v>
      </c>
      <c r="M279" s="8">
        <f>(Table2[[#This Row],[BUYING PRIZE]]*Table2[[#This Row],[QUANTITY]])</f>
        <v>747</v>
      </c>
      <c r="N279" s="8">
        <f>Table2[[#This Row],[SELLING PRICE]]*Table2[[#This Row],[QUANTITY]]*(1-Table2[[#This Row],[DISCOUNT %]])</f>
        <v>851.58</v>
      </c>
      <c r="O279">
        <f>DAY(Table2[[#This Row],[DATE]])</f>
        <v>18</v>
      </c>
      <c r="P279" t="str">
        <f>TEXT(Table2[[#This Row],[DATE]],"mmm")</f>
        <v>Jan</v>
      </c>
      <c r="Q279">
        <f>YEAR(Table2[[#This Row],[DATE]])</f>
        <v>2022</v>
      </c>
    </row>
    <row r="280" spans="1:17" x14ac:dyDescent="0.3">
      <c r="A280" s="5">
        <v>44581</v>
      </c>
      <c r="B280" s="6" t="s">
        <v>50</v>
      </c>
      <c r="C280" s="3">
        <v>2</v>
      </c>
      <c r="D280" s="3" t="s">
        <v>113</v>
      </c>
      <c r="E280" s="3" t="s">
        <v>112</v>
      </c>
      <c r="F280" s="4">
        <v>0</v>
      </c>
      <c r="H280" t="str">
        <f>VLOOKUP(Table2[[#This Row],[PRODUCT ID]],Table1[],2,0)</f>
        <v>Product21</v>
      </c>
      <c r="I280" t="str">
        <f>VLOOKUP(Table2[[#This Row],[PRODUCT ID]],Table1[],3,0)</f>
        <v>Catagory03</v>
      </c>
      <c r="J280" t="str">
        <f>VLOOKUP(Table2[[#This Row],[PRODUCT ID]],Table1[],4,0)</f>
        <v>Kg</v>
      </c>
      <c r="K280" s="8">
        <f>VLOOKUP(Table2[[#This Row],[PRODUCT ID]],Table1[],5,0)</f>
        <v>126</v>
      </c>
      <c r="L280" s="8">
        <f>VLOOKUP(Table2[[#This Row],[PRODUCT ID]],Table1[],6,0)</f>
        <v>162.54</v>
      </c>
      <c r="M280" s="8">
        <f>(Table2[[#This Row],[BUYING PRIZE]]*Table2[[#This Row],[QUANTITY]])</f>
        <v>252</v>
      </c>
      <c r="N280" s="8">
        <f>Table2[[#This Row],[SELLING PRICE]]*Table2[[#This Row],[QUANTITY]]*(1-Table2[[#This Row],[DISCOUNT %]])</f>
        <v>325.08</v>
      </c>
      <c r="O280">
        <f>DAY(Table2[[#This Row],[DATE]])</f>
        <v>20</v>
      </c>
      <c r="P280" t="str">
        <f>TEXT(Table2[[#This Row],[DATE]],"mmm")</f>
        <v>Jan</v>
      </c>
      <c r="Q280">
        <f>YEAR(Table2[[#This Row],[DATE]])</f>
        <v>2022</v>
      </c>
    </row>
    <row r="281" spans="1:17" x14ac:dyDescent="0.3">
      <c r="A281" s="5">
        <v>44581</v>
      </c>
      <c r="B281" s="6" t="s">
        <v>35</v>
      </c>
      <c r="C281" s="3">
        <v>7</v>
      </c>
      <c r="D281" s="3" t="s">
        <v>111</v>
      </c>
      <c r="E281" s="3" t="s">
        <v>111</v>
      </c>
      <c r="F281" s="4">
        <v>0</v>
      </c>
      <c r="H281" t="str">
        <f>VLOOKUP(Table2[[#This Row],[PRODUCT ID]],Table1[],2,0)</f>
        <v>Product14</v>
      </c>
      <c r="I281" t="str">
        <f>VLOOKUP(Table2[[#This Row],[PRODUCT ID]],Table1[],3,0)</f>
        <v>Catagory02</v>
      </c>
      <c r="J281" t="str">
        <f>VLOOKUP(Table2[[#This Row],[PRODUCT ID]],Table1[],4,0)</f>
        <v>Kg</v>
      </c>
      <c r="K281" s="8">
        <f>VLOOKUP(Table2[[#This Row],[PRODUCT ID]],Table1[],5,0)</f>
        <v>112</v>
      </c>
      <c r="L281" s="8">
        <f>VLOOKUP(Table2[[#This Row],[PRODUCT ID]],Table1[],6,0)</f>
        <v>146.72</v>
      </c>
      <c r="M281" s="8">
        <f>(Table2[[#This Row],[BUYING PRIZE]]*Table2[[#This Row],[QUANTITY]])</f>
        <v>784</v>
      </c>
      <c r="N281" s="8">
        <f>Table2[[#This Row],[SELLING PRICE]]*Table2[[#This Row],[QUANTITY]]*(1-Table2[[#This Row],[DISCOUNT %]])</f>
        <v>1027.04</v>
      </c>
      <c r="O281">
        <f>DAY(Table2[[#This Row],[DATE]])</f>
        <v>20</v>
      </c>
      <c r="P281" t="str">
        <f>TEXT(Table2[[#This Row],[DATE]],"mmm")</f>
        <v>Jan</v>
      </c>
      <c r="Q281">
        <f>YEAR(Table2[[#This Row],[DATE]])</f>
        <v>2022</v>
      </c>
    </row>
    <row r="282" spans="1:17" x14ac:dyDescent="0.3">
      <c r="A282" s="5">
        <v>44583</v>
      </c>
      <c r="B282" s="6" t="s">
        <v>6</v>
      </c>
      <c r="C282" s="3">
        <v>6</v>
      </c>
      <c r="D282" s="3" t="s">
        <v>111</v>
      </c>
      <c r="E282" s="3" t="s">
        <v>112</v>
      </c>
      <c r="F282" s="4">
        <v>0</v>
      </c>
      <c r="H282" t="str">
        <f>VLOOKUP(Table2[[#This Row],[PRODUCT ID]],Table1[],2,0)</f>
        <v>Product01</v>
      </c>
      <c r="I282" t="str">
        <f>VLOOKUP(Table2[[#This Row],[PRODUCT ID]],Table1[],3,0)</f>
        <v>Catagory01</v>
      </c>
      <c r="J282" t="str">
        <f>VLOOKUP(Table2[[#This Row],[PRODUCT ID]],Table1[],4,0)</f>
        <v>Kg</v>
      </c>
      <c r="K282" s="8">
        <f>VLOOKUP(Table2[[#This Row],[PRODUCT ID]],Table1[],5,0)</f>
        <v>98</v>
      </c>
      <c r="L282" s="8">
        <f>VLOOKUP(Table2[[#This Row],[PRODUCT ID]],Table1[],6,0)</f>
        <v>103.88</v>
      </c>
      <c r="M282" s="8">
        <f>(Table2[[#This Row],[BUYING PRIZE]]*Table2[[#This Row],[QUANTITY]])</f>
        <v>588</v>
      </c>
      <c r="N282" s="8">
        <f>Table2[[#This Row],[SELLING PRICE]]*Table2[[#This Row],[QUANTITY]]*(1-Table2[[#This Row],[DISCOUNT %]])</f>
        <v>623.28</v>
      </c>
      <c r="O282">
        <f>DAY(Table2[[#This Row],[DATE]])</f>
        <v>22</v>
      </c>
      <c r="P282" t="str">
        <f>TEXT(Table2[[#This Row],[DATE]],"mmm")</f>
        <v>Jan</v>
      </c>
      <c r="Q282">
        <f>YEAR(Table2[[#This Row],[DATE]])</f>
        <v>2022</v>
      </c>
    </row>
    <row r="283" spans="1:17" x14ac:dyDescent="0.3">
      <c r="A283" s="5">
        <v>44584</v>
      </c>
      <c r="B283" s="6" t="s">
        <v>10</v>
      </c>
      <c r="C283" s="3">
        <v>5</v>
      </c>
      <c r="D283" s="3" t="s">
        <v>110</v>
      </c>
      <c r="E283" s="3" t="s">
        <v>112</v>
      </c>
      <c r="F283" s="4">
        <v>0</v>
      </c>
      <c r="H283" t="str">
        <f>VLOOKUP(Table2[[#This Row],[PRODUCT ID]],Table1[],2,0)</f>
        <v>Product02</v>
      </c>
      <c r="I283" t="str">
        <f>VLOOKUP(Table2[[#This Row],[PRODUCT ID]],Table1[],3,0)</f>
        <v>Catagory01</v>
      </c>
      <c r="J283" t="str">
        <f>VLOOKUP(Table2[[#This Row],[PRODUCT ID]],Table1[],4,0)</f>
        <v>Kg</v>
      </c>
      <c r="K283" s="8">
        <f>VLOOKUP(Table2[[#This Row],[PRODUCT ID]],Table1[],5,0)</f>
        <v>105</v>
      </c>
      <c r="L283" s="8">
        <f>VLOOKUP(Table2[[#This Row],[PRODUCT ID]],Table1[],6,0)</f>
        <v>142.80000000000001</v>
      </c>
      <c r="M283" s="8">
        <f>(Table2[[#This Row],[BUYING PRIZE]]*Table2[[#This Row],[QUANTITY]])</f>
        <v>525</v>
      </c>
      <c r="N283" s="8">
        <f>Table2[[#This Row],[SELLING PRICE]]*Table2[[#This Row],[QUANTITY]]*(1-Table2[[#This Row],[DISCOUNT %]])</f>
        <v>714</v>
      </c>
      <c r="O283">
        <f>DAY(Table2[[#This Row],[DATE]])</f>
        <v>23</v>
      </c>
      <c r="P283" t="str">
        <f>TEXT(Table2[[#This Row],[DATE]],"mmm")</f>
        <v>Jan</v>
      </c>
      <c r="Q283">
        <f>YEAR(Table2[[#This Row],[DATE]])</f>
        <v>2022</v>
      </c>
    </row>
    <row r="284" spans="1:17" x14ac:dyDescent="0.3">
      <c r="A284" s="5">
        <v>44584</v>
      </c>
      <c r="B284" s="6" t="s">
        <v>93</v>
      </c>
      <c r="C284" s="3">
        <v>8</v>
      </c>
      <c r="D284" s="3" t="s">
        <v>113</v>
      </c>
      <c r="E284" s="3" t="s">
        <v>111</v>
      </c>
      <c r="F284" s="4">
        <v>0</v>
      </c>
      <c r="H284" t="str">
        <f>VLOOKUP(Table2[[#This Row],[PRODUCT ID]],Table1[],2,0)</f>
        <v>Product42</v>
      </c>
      <c r="I284" t="str">
        <f>VLOOKUP(Table2[[#This Row],[PRODUCT ID]],Table1[],3,0)</f>
        <v>Catagory04</v>
      </c>
      <c r="J284" t="str">
        <f>VLOOKUP(Table2[[#This Row],[PRODUCT ID]],Table1[],4,0)</f>
        <v>Kg</v>
      </c>
      <c r="K284" s="8">
        <f>VLOOKUP(Table2[[#This Row],[PRODUCT ID]],Table1[],5,0)</f>
        <v>120</v>
      </c>
      <c r="L284" s="8">
        <f>VLOOKUP(Table2[[#This Row],[PRODUCT ID]],Table1[],6,0)</f>
        <v>162</v>
      </c>
      <c r="M284" s="8">
        <f>(Table2[[#This Row],[BUYING PRIZE]]*Table2[[#This Row],[QUANTITY]])</f>
        <v>960</v>
      </c>
      <c r="N284" s="8">
        <f>Table2[[#This Row],[SELLING PRICE]]*Table2[[#This Row],[QUANTITY]]*(1-Table2[[#This Row],[DISCOUNT %]])</f>
        <v>1296</v>
      </c>
      <c r="O284">
        <f>DAY(Table2[[#This Row],[DATE]])</f>
        <v>23</v>
      </c>
      <c r="P284" t="str">
        <f>TEXT(Table2[[#This Row],[DATE]],"mmm")</f>
        <v>Jan</v>
      </c>
      <c r="Q284">
        <f>YEAR(Table2[[#This Row],[DATE]])</f>
        <v>2022</v>
      </c>
    </row>
    <row r="285" spans="1:17" x14ac:dyDescent="0.3">
      <c r="A285" s="5">
        <v>44585</v>
      </c>
      <c r="B285" s="6" t="s">
        <v>69</v>
      </c>
      <c r="C285" s="3">
        <v>15</v>
      </c>
      <c r="D285" s="3" t="s">
        <v>111</v>
      </c>
      <c r="E285" s="3" t="s">
        <v>111</v>
      </c>
      <c r="F285" s="4">
        <v>0</v>
      </c>
      <c r="H285" t="str">
        <f>VLOOKUP(Table2[[#This Row],[PRODUCT ID]],Table1[],2,0)</f>
        <v>Product30</v>
      </c>
      <c r="I285" t="str">
        <f>VLOOKUP(Table2[[#This Row],[PRODUCT ID]],Table1[],3,0)</f>
        <v>Catagory04</v>
      </c>
      <c r="J285" t="str">
        <f>VLOOKUP(Table2[[#This Row],[PRODUCT ID]],Table1[],4,0)</f>
        <v>Kg</v>
      </c>
      <c r="K285" s="8">
        <f>VLOOKUP(Table2[[#This Row],[PRODUCT ID]],Table1[],5,0)</f>
        <v>148</v>
      </c>
      <c r="L285" s="8">
        <f>VLOOKUP(Table2[[#This Row],[PRODUCT ID]],Table1[],6,0)</f>
        <v>201.28</v>
      </c>
      <c r="M285" s="8">
        <f>(Table2[[#This Row],[BUYING PRIZE]]*Table2[[#This Row],[QUANTITY]])</f>
        <v>2220</v>
      </c>
      <c r="N285" s="8">
        <f>Table2[[#This Row],[SELLING PRICE]]*Table2[[#This Row],[QUANTITY]]*(1-Table2[[#This Row],[DISCOUNT %]])</f>
        <v>3019.2</v>
      </c>
      <c r="O285">
        <f>DAY(Table2[[#This Row],[DATE]])</f>
        <v>24</v>
      </c>
      <c r="P285" t="str">
        <f>TEXT(Table2[[#This Row],[DATE]],"mmm")</f>
        <v>Jan</v>
      </c>
      <c r="Q285">
        <f>YEAR(Table2[[#This Row],[DATE]])</f>
        <v>2022</v>
      </c>
    </row>
    <row r="286" spans="1:17" x14ac:dyDescent="0.3">
      <c r="A286" s="5">
        <v>44586</v>
      </c>
      <c r="B286" s="6" t="s">
        <v>41</v>
      </c>
      <c r="C286" s="3">
        <v>14</v>
      </c>
      <c r="D286" s="3" t="s">
        <v>113</v>
      </c>
      <c r="E286" s="3" t="s">
        <v>112</v>
      </c>
      <c r="F286" s="4">
        <v>0</v>
      </c>
      <c r="H286" t="str">
        <f>VLOOKUP(Table2[[#This Row],[PRODUCT ID]],Table1[],2,0)</f>
        <v>Product17</v>
      </c>
      <c r="I286" t="str">
        <f>VLOOKUP(Table2[[#This Row],[PRODUCT ID]],Table1[],3,0)</f>
        <v>Catagory02</v>
      </c>
      <c r="J286" t="str">
        <f>VLOOKUP(Table2[[#This Row],[PRODUCT ID]],Table1[],4,0)</f>
        <v>Kg</v>
      </c>
      <c r="K286" s="8">
        <f>VLOOKUP(Table2[[#This Row],[PRODUCT ID]],Table1[],5,0)</f>
        <v>134</v>
      </c>
      <c r="L286" s="8">
        <f>VLOOKUP(Table2[[#This Row],[PRODUCT ID]],Table1[],6,0)</f>
        <v>156.78</v>
      </c>
      <c r="M286" s="8">
        <f>(Table2[[#This Row],[BUYING PRIZE]]*Table2[[#This Row],[QUANTITY]])</f>
        <v>1876</v>
      </c>
      <c r="N286" s="8">
        <f>Table2[[#This Row],[SELLING PRICE]]*Table2[[#This Row],[QUANTITY]]*(1-Table2[[#This Row],[DISCOUNT %]])</f>
        <v>2194.92</v>
      </c>
      <c r="O286">
        <f>DAY(Table2[[#This Row],[DATE]])</f>
        <v>25</v>
      </c>
      <c r="P286" t="str">
        <f>TEXT(Table2[[#This Row],[DATE]],"mmm")</f>
        <v>Jan</v>
      </c>
      <c r="Q286">
        <f>YEAR(Table2[[#This Row],[DATE]])</f>
        <v>2022</v>
      </c>
    </row>
    <row r="287" spans="1:17" x14ac:dyDescent="0.3">
      <c r="A287" s="5">
        <v>44589</v>
      </c>
      <c r="B287" s="6" t="s">
        <v>39</v>
      </c>
      <c r="C287" s="3">
        <v>11</v>
      </c>
      <c r="D287" s="3" t="s">
        <v>113</v>
      </c>
      <c r="E287" s="3" t="s">
        <v>111</v>
      </c>
      <c r="F287" s="4">
        <v>0</v>
      </c>
      <c r="H287" t="str">
        <f>VLOOKUP(Table2[[#This Row],[PRODUCT ID]],Table1[],2,0)</f>
        <v>Product16</v>
      </c>
      <c r="I287" t="str">
        <f>VLOOKUP(Table2[[#This Row],[PRODUCT ID]],Table1[],3,0)</f>
        <v>Catagory02</v>
      </c>
      <c r="J287" t="str">
        <f>VLOOKUP(Table2[[#This Row],[PRODUCT ID]],Table1[],4,0)</f>
        <v>Kg</v>
      </c>
      <c r="K287" s="8">
        <f>VLOOKUP(Table2[[#This Row],[PRODUCT ID]],Table1[],5,0)</f>
        <v>13</v>
      </c>
      <c r="L287" s="8">
        <f>VLOOKUP(Table2[[#This Row],[PRODUCT ID]],Table1[],6,0)</f>
        <v>16.64</v>
      </c>
      <c r="M287" s="8">
        <f>(Table2[[#This Row],[BUYING PRIZE]]*Table2[[#This Row],[QUANTITY]])</f>
        <v>143</v>
      </c>
      <c r="N287" s="8">
        <f>Table2[[#This Row],[SELLING PRICE]]*Table2[[#This Row],[QUANTITY]]*(1-Table2[[#This Row],[DISCOUNT %]])</f>
        <v>183.04000000000002</v>
      </c>
      <c r="O287">
        <f>DAY(Table2[[#This Row],[DATE]])</f>
        <v>28</v>
      </c>
      <c r="P287" t="str">
        <f>TEXT(Table2[[#This Row],[DATE]],"mmm")</f>
        <v>Jan</v>
      </c>
      <c r="Q287">
        <f>YEAR(Table2[[#This Row],[DATE]])</f>
        <v>2022</v>
      </c>
    </row>
    <row r="288" spans="1:17" x14ac:dyDescent="0.3">
      <c r="A288" s="5">
        <v>44592</v>
      </c>
      <c r="B288" s="6" t="s">
        <v>54</v>
      </c>
      <c r="C288" s="3">
        <v>6</v>
      </c>
      <c r="D288" s="3" t="s">
        <v>111</v>
      </c>
      <c r="E288" s="3" t="s">
        <v>112</v>
      </c>
      <c r="F288" s="4">
        <v>0</v>
      </c>
      <c r="H288" t="str">
        <f>VLOOKUP(Table2[[#This Row],[PRODUCT ID]],Table1[],2,0)</f>
        <v>Product23</v>
      </c>
      <c r="I288" t="str">
        <f>VLOOKUP(Table2[[#This Row],[PRODUCT ID]],Table1[],3,0)</f>
        <v>Catagory03</v>
      </c>
      <c r="J288" t="str">
        <f>VLOOKUP(Table2[[#This Row],[PRODUCT ID]],Table1[],4,0)</f>
        <v>Kg</v>
      </c>
      <c r="K288" s="8">
        <f>VLOOKUP(Table2[[#This Row],[PRODUCT ID]],Table1[],5,0)</f>
        <v>141</v>
      </c>
      <c r="L288" s="8">
        <f>VLOOKUP(Table2[[#This Row],[PRODUCT ID]],Table1[],6,0)</f>
        <v>149.46</v>
      </c>
      <c r="M288" s="8">
        <f>(Table2[[#This Row],[BUYING PRIZE]]*Table2[[#This Row],[QUANTITY]])</f>
        <v>846</v>
      </c>
      <c r="N288" s="8">
        <f>Table2[[#This Row],[SELLING PRICE]]*Table2[[#This Row],[QUANTITY]]*(1-Table2[[#This Row],[DISCOUNT %]])</f>
        <v>896.76</v>
      </c>
      <c r="O288">
        <f>DAY(Table2[[#This Row],[DATE]])</f>
        <v>31</v>
      </c>
      <c r="P288" t="str">
        <f>TEXT(Table2[[#This Row],[DATE]],"mmm")</f>
        <v>Jan</v>
      </c>
      <c r="Q288">
        <f>YEAR(Table2[[#This Row],[DATE]])</f>
        <v>2022</v>
      </c>
    </row>
    <row r="289" spans="1:17" x14ac:dyDescent="0.3">
      <c r="A289" s="5">
        <v>44592</v>
      </c>
      <c r="B289" s="6" t="s">
        <v>91</v>
      </c>
      <c r="C289" s="3">
        <v>9</v>
      </c>
      <c r="D289" s="3" t="s">
        <v>113</v>
      </c>
      <c r="E289" s="3" t="s">
        <v>112</v>
      </c>
      <c r="F289" s="4">
        <v>0</v>
      </c>
      <c r="H289" t="str">
        <f>VLOOKUP(Table2[[#This Row],[PRODUCT ID]],Table1[],2,0)</f>
        <v>Product41</v>
      </c>
      <c r="I289" t="str">
        <f>VLOOKUP(Table2[[#This Row],[PRODUCT ID]],Table1[],3,0)</f>
        <v>Catagory04</v>
      </c>
      <c r="J289" t="str">
        <f>VLOOKUP(Table2[[#This Row],[PRODUCT ID]],Table1[],4,0)</f>
        <v>Kg</v>
      </c>
      <c r="K289" s="8">
        <f>VLOOKUP(Table2[[#This Row],[PRODUCT ID]],Table1[],5,0)</f>
        <v>138</v>
      </c>
      <c r="L289" s="8">
        <f>VLOOKUP(Table2[[#This Row],[PRODUCT ID]],Table1[],6,0)</f>
        <v>173.88</v>
      </c>
      <c r="M289" s="8">
        <f>(Table2[[#This Row],[BUYING PRIZE]]*Table2[[#This Row],[QUANTITY]])</f>
        <v>1242</v>
      </c>
      <c r="N289" s="8">
        <f>Table2[[#This Row],[SELLING PRICE]]*Table2[[#This Row],[QUANTITY]]*(1-Table2[[#This Row],[DISCOUNT %]])</f>
        <v>1564.92</v>
      </c>
      <c r="O289">
        <f>DAY(Table2[[#This Row],[DATE]])</f>
        <v>31</v>
      </c>
      <c r="P289" t="str">
        <f>TEXT(Table2[[#This Row],[DATE]],"mmm")</f>
        <v>Jan</v>
      </c>
      <c r="Q289">
        <f>YEAR(Table2[[#This Row],[DATE]])</f>
        <v>2022</v>
      </c>
    </row>
    <row r="290" spans="1:17" x14ac:dyDescent="0.3">
      <c r="A290" s="5">
        <v>44593</v>
      </c>
      <c r="B290" s="6" t="s">
        <v>16</v>
      </c>
      <c r="C290" s="3">
        <v>9</v>
      </c>
      <c r="D290" s="3" t="s">
        <v>113</v>
      </c>
      <c r="E290" s="3" t="s">
        <v>112</v>
      </c>
      <c r="F290" s="4">
        <v>0</v>
      </c>
      <c r="H290" t="str">
        <f>VLOOKUP(Table2[[#This Row],[PRODUCT ID]],Table1[],2,0)</f>
        <v>Product05</v>
      </c>
      <c r="I290" t="str">
        <f>VLOOKUP(Table2[[#This Row],[PRODUCT ID]],Table1[],3,0)</f>
        <v>Catagory01</v>
      </c>
      <c r="J290" t="str">
        <f>VLOOKUP(Table2[[#This Row],[PRODUCT ID]],Table1[],4,0)</f>
        <v>Kg</v>
      </c>
      <c r="K290" s="8">
        <f>VLOOKUP(Table2[[#This Row],[PRODUCT ID]],Table1[],5,0)</f>
        <v>133</v>
      </c>
      <c r="L290" s="8">
        <f>VLOOKUP(Table2[[#This Row],[PRODUCT ID]],Table1[],6,0)</f>
        <v>155.61000000000001</v>
      </c>
      <c r="M290" s="8">
        <f>(Table2[[#This Row],[BUYING PRIZE]]*Table2[[#This Row],[QUANTITY]])</f>
        <v>1197</v>
      </c>
      <c r="N290" s="8">
        <f>Table2[[#This Row],[SELLING PRICE]]*Table2[[#This Row],[QUANTITY]]*(1-Table2[[#This Row],[DISCOUNT %]])</f>
        <v>1400.4900000000002</v>
      </c>
      <c r="O290">
        <f>DAY(Table2[[#This Row],[DATE]])</f>
        <v>1</v>
      </c>
      <c r="P290" t="str">
        <f>TEXT(Table2[[#This Row],[DATE]],"mmm")</f>
        <v>Feb</v>
      </c>
      <c r="Q290">
        <f>YEAR(Table2[[#This Row],[DATE]])</f>
        <v>2022</v>
      </c>
    </row>
    <row r="291" spans="1:17" x14ac:dyDescent="0.3">
      <c r="A291" s="5">
        <v>44595</v>
      </c>
      <c r="B291" s="6" t="s">
        <v>35</v>
      </c>
      <c r="C291" s="3">
        <v>8</v>
      </c>
      <c r="D291" s="3" t="s">
        <v>113</v>
      </c>
      <c r="E291" s="3" t="s">
        <v>111</v>
      </c>
      <c r="F291" s="4">
        <v>0</v>
      </c>
      <c r="H291" t="str">
        <f>VLOOKUP(Table2[[#This Row],[PRODUCT ID]],Table1[],2,0)</f>
        <v>Product14</v>
      </c>
      <c r="I291" t="str">
        <f>VLOOKUP(Table2[[#This Row],[PRODUCT ID]],Table1[],3,0)</f>
        <v>Catagory02</v>
      </c>
      <c r="J291" t="str">
        <f>VLOOKUP(Table2[[#This Row],[PRODUCT ID]],Table1[],4,0)</f>
        <v>Kg</v>
      </c>
      <c r="K291" s="8">
        <f>VLOOKUP(Table2[[#This Row],[PRODUCT ID]],Table1[],5,0)</f>
        <v>112</v>
      </c>
      <c r="L291" s="8">
        <f>VLOOKUP(Table2[[#This Row],[PRODUCT ID]],Table1[],6,0)</f>
        <v>146.72</v>
      </c>
      <c r="M291" s="8">
        <f>(Table2[[#This Row],[BUYING PRIZE]]*Table2[[#This Row],[QUANTITY]])</f>
        <v>896</v>
      </c>
      <c r="N291" s="8">
        <f>Table2[[#This Row],[SELLING PRICE]]*Table2[[#This Row],[QUANTITY]]*(1-Table2[[#This Row],[DISCOUNT %]])</f>
        <v>1173.76</v>
      </c>
      <c r="O291">
        <f>DAY(Table2[[#This Row],[DATE]])</f>
        <v>3</v>
      </c>
      <c r="P291" t="str">
        <f>TEXT(Table2[[#This Row],[DATE]],"mmm")</f>
        <v>Feb</v>
      </c>
      <c r="Q291">
        <f>YEAR(Table2[[#This Row],[DATE]])</f>
        <v>2022</v>
      </c>
    </row>
    <row r="292" spans="1:17" x14ac:dyDescent="0.3">
      <c r="A292" s="5">
        <v>44597</v>
      </c>
      <c r="B292" s="6" t="s">
        <v>43</v>
      </c>
      <c r="C292" s="3">
        <v>6</v>
      </c>
      <c r="D292" s="3" t="s">
        <v>113</v>
      </c>
      <c r="E292" s="3" t="s">
        <v>112</v>
      </c>
      <c r="F292" s="4">
        <v>0</v>
      </c>
      <c r="H292" t="str">
        <f>VLOOKUP(Table2[[#This Row],[PRODUCT ID]],Table1[],2,0)</f>
        <v>Product18</v>
      </c>
      <c r="I292" t="str">
        <f>VLOOKUP(Table2[[#This Row],[PRODUCT ID]],Table1[],3,0)</f>
        <v>Catagory02</v>
      </c>
      <c r="J292" t="str">
        <f>VLOOKUP(Table2[[#This Row],[PRODUCT ID]],Table1[],4,0)</f>
        <v>Kg</v>
      </c>
      <c r="K292" s="8">
        <f>VLOOKUP(Table2[[#This Row],[PRODUCT ID]],Table1[],5,0)</f>
        <v>37</v>
      </c>
      <c r="L292" s="8">
        <f>VLOOKUP(Table2[[#This Row],[PRODUCT ID]],Table1[],6,0)</f>
        <v>49.21</v>
      </c>
      <c r="M292" s="8">
        <f>(Table2[[#This Row],[BUYING PRIZE]]*Table2[[#This Row],[QUANTITY]])</f>
        <v>222</v>
      </c>
      <c r="N292" s="8">
        <f>Table2[[#This Row],[SELLING PRICE]]*Table2[[#This Row],[QUANTITY]]*(1-Table2[[#This Row],[DISCOUNT %]])</f>
        <v>295.26</v>
      </c>
      <c r="O292">
        <f>DAY(Table2[[#This Row],[DATE]])</f>
        <v>5</v>
      </c>
      <c r="P292" t="str">
        <f>TEXT(Table2[[#This Row],[DATE]],"mmm")</f>
        <v>Feb</v>
      </c>
      <c r="Q292">
        <f>YEAR(Table2[[#This Row],[DATE]])</f>
        <v>2022</v>
      </c>
    </row>
    <row r="293" spans="1:17" x14ac:dyDescent="0.3">
      <c r="A293" s="5">
        <v>44598</v>
      </c>
      <c r="B293" s="6" t="s">
        <v>10</v>
      </c>
      <c r="C293" s="3">
        <v>6</v>
      </c>
      <c r="D293" s="3" t="s">
        <v>113</v>
      </c>
      <c r="E293" s="3" t="s">
        <v>112</v>
      </c>
      <c r="F293" s="4">
        <v>0</v>
      </c>
      <c r="H293" t="str">
        <f>VLOOKUP(Table2[[#This Row],[PRODUCT ID]],Table1[],2,0)</f>
        <v>Product02</v>
      </c>
      <c r="I293" t="str">
        <f>VLOOKUP(Table2[[#This Row],[PRODUCT ID]],Table1[],3,0)</f>
        <v>Catagory01</v>
      </c>
      <c r="J293" t="str">
        <f>VLOOKUP(Table2[[#This Row],[PRODUCT ID]],Table1[],4,0)</f>
        <v>Kg</v>
      </c>
      <c r="K293" s="8">
        <f>VLOOKUP(Table2[[#This Row],[PRODUCT ID]],Table1[],5,0)</f>
        <v>105</v>
      </c>
      <c r="L293" s="8">
        <f>VLOOKUP(Table2[[#This Row],[PRODUCT ID]],Table1[],6,0)</f>
        <v>142.80000000000001</v>
      </c>
      <c r="M293" s="8">
        <f>(Table2[[#This Row],[BUYING PRIZE]]*Table2[[#This Row],[QUANTITY]])</f>
        <v>630</v>
      </c>
      <c r="N293" s="8">
        <f>Table2[[#This Row],[SELLING PRICE]]*Table2[[#This Row],[QUANTITY]]*(1-Table2[[#This Row],[DISCOUNT %]])</f>
        <v>856.80000000000007</v>
      </c>
      <c r="O293">
        <f>DAY(Table2[[#This Row],[DATE]])</f>
        <v>6</v>
      </c>
      <c r="P293" t="str">
        <f>TEXT(Table2[[#This Row],[DATE]],"mmm")</f>
        <v>Feb</v>
      </c>
      <c r="Q293">
        <f>YEAR(Table2[[#This Row],[DATE]])</f>
        <v>2022</v>
      </c>
    </row>
    <row r="294" spans="1:17" x14ac:dyDescent="0.3">
      <c r="A294" s="5">
        <v>44600</v>
      </c>
      <c r="B294" s="6" t="s">
        <v>16</v>
      </c>
      <c r="C294" s="3">
        <v>11</v>
      </c>
      <c r="D294" s="3" t="s">
        <v>111</v>
      </c>
      <c r="E294" s="3" t="s">
        <v>112</v>
      </c>
      <c r="F294" s="4">
        <v>0</v>
      </c>
      <c r="H294" t="str">
        <f>VLOOKUP(Table2[[#This Row],[PRODUCT ID]],Table1[],2,0)</f>
        <v>Product05</v>
      </c>
      <c r="I294" t="str">
        <f>VLOOKUP(Table2[[#This Row],[PRODUCT ID]],Table1[],3,0)</f>
        <v>Catagory01</v>
      </c>
      <c r="J294" t="str">
        <f>VLOOKUP(Table2[[#This Row],[PRODUCT ID]],Table1[],4,0)</f>
        <v>Kg</v>
      </c>
      <c r="K294" s="8">
        <f>VLOOKUP(Table2[[#This Row],[PRODUCT ID]],Table1[],5,0)</f>
        <v>133</v>
      </c>
      <c r="L294" s="8">
        <f>VLOOKUP(Table2[[#This Row],[PRODUCT ID]],Table1[],6,0)</f>
        <v>155.61000000000001</v>
      </c>
      <c r="M294" s="8">
        <f>(Table2[[#This Row],[BUYING PRIZE]]*Table2[[#This Row],[QUANTITY]])</f>
        <v>1463</v>
      </c>
      <c r="N294" s="8">
        <f>Table2[[#This Row],[SELLING PRICE]]*Table2[[#This Row],[QUANTITY]]*(1-Table2[[#This Row],[DISCOUNT %]])</f>
        <v>1711.71</v>
      </c>
      <c r="O294">
        <f>DAY(Table2[[#This Row],[DATE]])</f>
        <v>8</v>
      </c>
      <c r="P294" t="str">
        <f>TEXT(Table2[[#This Row],[DATE]],"mmm")</f>
        <v>Feb</v>
      </c>
      <c r="Q294">
        <f>YEAR(Table2[[#This Row],[DATE]])</f>
        <v>2022</v>
      </c>
    </row>
    <row r="295" spans="1:17" x14ac:dyDescent="0.3">
      <c r="A295" s="5">
        <v>44600</v>
      </c>
      <c r="B295" s="6" t="s">
        <v>14</v>
      </c>
      <c r="C295" s="3">
        <v>3</v>
      </c>
      <c r="D295" s="3" t="s">
        <v>111</v>
      </c>
      <c r="E295" s="3" t="s">
        <v>112</v>
      </c>
      <c r="F295" s="4">
        <v>0</v>
      </c>
      <c r="H295" t="str">
        <f>VLOOKUP(Table2[[#This Row],[PRODUCT ID]],Table1[],2,0)</f>
        <v>Product04</v>
      </c>
      <c r="I295" t="str">
        <f>VLOOKUP(Table2[[#This Row],[PRODUCT ID]],Table1[],3,0)</f>
        <v>Catagory01</v>
      </c>
      <c r="J295" t="str">
        <f>VLOOKUP(Table2[[#This Row],[PRODUCT ID]],Table1[],4,0)</f>
        <v>Kg</v>
      </c>
      <c r="K295" s="8">
        <f>VLOOKUP(Table2[[#This Row],[PRODUCT ID]],Table1[],5,0)</f>
        <v>44</v>
      </c>
      <c r="L295" s="8">
        <f>VLOOKUP(Table2[[#This Row],[PRODUCT ID]],Table1[],6,0)</f>
        <v>48.84</v>
      </c>
      <c r="M295" s="8">
        <f>(Table2[[#This Row],[BUYING PRIZE]]*Table2[[#This Row],[QUANTITY]])</f>
        <v>132</v>
      </c>
      <c r="N295" s="8">
        <f>Table2[[#This Row],[SELLING PRICE]]*Table2[[#This Row],[QUANTITY]]*(1-Table2[[#This Row],[DISCOUNT %]])</f>
        <v>146.52000000000001</v>
      </c>
      <c r="O295">
        <f>DAY(Table2[[#This Row],[DATE]])</f>
        <v>8</v>
      </c>
      <c r="P295" t="str">
        <f>TEXT(Table2[[#This Row],[DATE]],"mmm")</f>
        <v>Feb</v>
      </c>
      <c r="Q295">
        <f>YEAR(Table2[[#This Row],[DATE]])</f>
        <v>2022</v>
      </c>
    </row>
    <row r="296" spans="1:17" x14ac:dyDescent="0.3">
      <c r="A296" s="5">
        <v>44601</v>
      </c>
      <c r="B296" s="6" t="s">
        <v>73</v>
      </c>
      <c r="C296" s="3">
        <v>14</v>
      </c>
      <c r="D296" s="3" t="s">
        <v>111</v>
      </c>
      <c r="E296" s="3" t="s">
        <v>111</v>
      </c>
      <c r="F296" s="4">
        <v>0</v>
      </c>
      <c r="H296" t="str">
        <f>VLOOKUP(Table2[[#This Row],[PRODUCT ID]],Table1[],2,0)</f>
        <v>Product32</v>
      </c>
      <c r="I296" t="str">
        <f>VLOOKUP(Table2[[#This Row],[PRODUCT ID]],Table1[],3,0)</f>
        <v>Catagory04</v>
      </c>
      <c r="J296" t="str">
        <f>VLOOKUP(Table2[[#This Row],[PRODUCT ID]],Table1[],4,0)</f>
        <v>Kg</v>
      </c>
      <c r="K296" s="8">
        <f>VLOOKUP(Table2[[#This Row],[PRODUCT ID]],Table1[],5,0)</f>
        <v>89</v>
      </c>
      <c r="L296" s="8">
        <f>VLOOKUP(Table2[[#This Row],[PRODUCT ID]],Table1[],6,0)</f>
        <v>117.48</v>
      </c>
      <c r="M296" s="8">
        <f>(Table2[[#This Row],[BUYING PRIZE]]*Table2[[#This Row],[QUANTITY]])</f>
        <v>1246</v>
      </c>
      <c r="N296" s="8">
        <f>Table2[[#This Row],[SELLING PRICE]]*Table2[[#This Row],[QUANTITY]]*(1-Table2[[#This Row],[DISCOUNT %]])</f>
        <v>1644.72</v>
      </c>
      <c r="O296">
        <f>DAY(Table2[[#This Row],[DATE]])</f>
        <v>9</v>
      </c>
      <c r="P296" t="str">
        <f>TEXT(Table2[[#This Row],[DATE]],"mmm")</f>
        <v>Feb</v>
      </c>
      <c r="Q296">
        <f>YEAR(Table2[[#This Row],[DATE]])</f>
        <v>2022</v>
      </c>
    </row>
    <row r="297" spans="1:17" x14ac:dyDescent="0.3">
      <c r="A297" s="5">
        <v>44604</v>
      </c>
      <c r="B297" s="6" t="s">
        <v>26</v>
      </c>
      <c r="C297" s="3">
        <v>13</v>
      </c>
      <c r="D297" s="3" t="s">
        <v>113</v>
      </c>
      <c r="E297" s="3" t="s">
        <v>112</v>
      </c>
      <c r="F297" s="4">
        <v>0</v>
      </c>
      <c r="H297" t="str">
        <f>VLOOKUP(Table2[[#This Row],[PRODUCT ID]],Table1[],2,0)</f>
        <v>Product10</v>
      </c>
      <c r="I297" t="str">
        <f>VLOOKUP(Table2[[#This Row],[PRODUCT ID]],Table1[],3,0)</f>
        <v>Catagory02</v>
      </c>
      <c r="J297" t="str">
        <f>VLOOKUP(Table2[[#This Row],[PRODUCT ID]],Table1[],4,0)</f>
        <v>Kg</v>
      </c>
      <c r="K297" s="8">
        <f>VLOOKUP(Table2[[#This Row],[PRODUCT ID]],Table1[],5,0)</f>
        <v>148</v>
      </c>
      <c r="L297" s="8">
        <f>VLOOKUP(Table2[[#This Row],[PRODUCT ID]],Table1[],6,0)</f>
        <v>164.28</v>
      </c>
      <c r="M297" s="8">
        <f>(Table2[[#This Row],[BUYING PRIZE]]*Table2[[#This Row],[QUANTITY]])</f>
        <v>1924</v>
      </c>
      <c r="N297" s="8">
        <f>Table2[[#This Row],[SELLING PRICE]]*Table2[[#This Row],[QUANTITY]]*(1-Table2[[#This Row],[DISCOUNT %]])</f>
        <v>2135.64</v>
      </c>
      <c r="O297">
        <f>DAY(Table2[[#This Row],[DATE]])</f>
        <v>12</v>
      </c>
      <c r="P297" t="str">
        <f>TEXT(Table2[[#This Row],[DATE]],"mmm")</f>
        <v>Feb</v>
      </c>
      <c r="Q297">
        <f>YEAR(Table2[[#This Row],[DATE]])</f>
        <v>2022</v>
      </c>
    </row>
    <row r="298" spans="1:17" x14ac:dyDescent="0.3">
      <c r="A298" s="5">
        <v>44606</v>
      </c>
      <c r="B298" s="6" t="s">
        <v>61</v>
      </c>
      <c r="C298" s="3">
        <v>8</v>
      </c>
      <c r="D298" s="3" t="s">
        <v>111</v>
      </c>
      <c r="E298" s="3" t="s">
        <v>112</v>
      </c>
      <c r="F298" s="4">
        <v>0</v>
      </c>
      <c r="H298" t="str">
        <f>VLOOKUP(Table2[[#This Row],[PRODUCT ID]],Table1[],2,0)</f>
        <v>Product26</v>
      </c>
      <c r="I298" t="str">
        <f>VLOOKUP(Table2[[#This Row],[PRODUCT ID]],Table1[],3,0)</f>
        <v>Catagory04</v>
      </c>
      <c r="J298" t="str">
        <f>VLOOKUP(Table2[[#This Row],[PRODUCT ID]],Table1[],4,0)</f>
        <v>Kg</v>
      </c>
      <c r="K298" s="8">
        <f>VLOOKUP(Table2[[#This Row],[PRODUCT ID]],Table1[],5,0)</f>
        <v>18</v>
      </c>
      <c r="L298" s="8">
        <f>VLOOKUP(Table2[[#This Row],[PRODUCT ID]],Table1[],6,0)</f>
        <v>24.66</v>
      </c>
      <c r="M298" s="8">
        <f>(Table2[[#This Row],[BUYING PRIZE]]*Table2[[#This Row],[QUANTITY]])</f>
        <v>144</v>
      </c>
      <c r="N298" s="8">
        <f>Table2[[#This Row],[SELLING PRICE]]*Table2[[#This Row],[QUANTITY]]*(1-Table2[[#This Row],[DISCOUNT %]])</f>
        <v>197.28</v>
      </c>
      <c r="O298">
        <f>DAY(Table2[[#This Row],[DATE]])</f>
        <v>14</v>
      </c>
      <c r="P298" t="str">
        <f>TEXT(Table2[[#This Row],[DATE]],"mmm")</f>
        <v>Feb</v>
      </c>
      <c r="Q298">
        <f>YEAR(Table2[[#This Row],[DATE]])</f>
        <v>2022</v>
      </c>
    </row>
    <row r="299" spans="1:17" x14ac:dyDescent="0.3">
      <c r="A299" s="5">
        <v>44606</v>
      </c>
      <c r="B299" s="6" t="s">
        <v>65</v>
      </c>
      <c r="C299" s="3">
        <v>3</v>
      </c>
      <c r="D299" s="3" t="s">
        <v>113</v>
      </c>
      <c r="E299" s="3" t="s">
        <v>112</v>
      </c>
      <c r="F299" s="4">
        <v>0</v>
      </c>
      <c r="H299" t="str">
        <f>VLOOKUP(Table2[[#This Row],[PRODUCT ID]],Table1[],2,0)</f>
        <v>Product28</v>
      </c>
      <c r="I299" t="str">
        <f>VLOOKUP(Table2[[#This Row],[PRODUCT ID]],Table1[],3,0)</f>
        <v>Catagory04</v>
      </c>
      <c r="J299" t="str">
        <f>VLOOKUP(Table2[[#This Row],[PRODUCT ID]],Table1[],4,0)</f>
        <v>Kg</v>
      </c>
      <c r="K299" s="8">
        <f>VLOOKUP(Table2[[#This Row],[PRODUCT ID]],Table1[],5,0)</f>
        <v>37</v>
      </c>
      <c r="L299" s="8">
        <f>VLOOKUP(Table2[[#This Row],[PRODUCT ID]],Table1[],6,0)</f>
        <v>41.81</v>
      </c>
      <c r="M299" s="8">
        <f>(Table2[[#This Row],[BUYING PRIZE]]*Table2[[#This Row],[QUANTITY]])</f>
        <v>111</v>
      </c>
      <c r="N299" s="8">
        <f>Table2[[#This Row],[SELLING PRICE]]*Table2[[#This Row],[QUANTITY]]*(1-Table2[[#This Row],[DISCOUNT %]])</f>
        <v>125.43</v>
      </c>
      <c r="O299">
        <f>DAY(Table2[[#This Row],[DATE]])</f>
        <v>14</v>
      </c>
      <c r="P299" t="str">
        <f>TEXT(Table2[[#This Row],[DATE]],"mmm")</f>
        <v>Feb</v>
      </c>
      <c r="Q299">
        <f>YEAR(Table2[[#This Row],[DATE]])</f>
        <v>2022</v>
      </c>
    </row>
    <row r="300" spans="1:17" x14ac:dyDescent="0.3">
      <c r="A300" s="5">
        <v>44608</v>
      </c>
      <c r="B300" s="6" t="s">
        <v>73</v>
      </c>
      <c r="C300" s="3">
        <v>1</v>
      </c>
      <c r="D300" s="3" t="s">
        <v>111</v>
      </c>
      <c r="E300" s="3" t="s">
        <v>112</v>
      </c>
      <c r="F300" s="4">
        <v>0</v>
      </c>
      <c r="H300" t="str">
        <f>VLOOKUP(Table2[[#This Row],[PRODUCT ID]],Table1[],2,0)</f>
        <v>Product32</v>
      </c>
      <c r="I300" t="str">
        <f>VLOOKUP(Table2[[#This Row],[PRODUCT ID]],Table1[],3,0)</f>
        <v>Catagory04</v>
      </c>
      <c r="J300" t="str">
        <f>VLOOKUP(Table2[[#This Row],[PRODUCT ID]],Table1[],4,0)</f>
        <v>Kg</v>
      </c>
      <c r="K300" s="8">
        <f>VLOOKUP(Table2[[#This Row],[PRODUCT ID]],Table1[],5,0)</f>
        <v>89</v>
      </c>
      <c r="L300" s="8">
        <f>VLOOKUP(Table2[[#This Row],[PRODUCT ID]],Table1[],6,0)</f>
        <v>117.48</v>
      </c>
      <c r="M300" s="8">
        <f>(Table2[[#This Row],[BUYING PRIZE]]*Table2[[#This Row],[QUANTITY]])</f>
        <v>89</v>
      </c>
      <c r="N300" s="8">
        <f>Table2[[#This Row],[SELLING PRICE]]*Table2[[#This Row],[QUANTITY]]*(1-Table2[[#This Row],[DISCOUNT %]])</f>
        <v>117.48</v>
      </c>
      <c r="O300">
        <f>DAY(Table2[[#This Row],[DATE]])</f>
        <v>16</v>
      </c>
      <c r="P300" t="str">
        <f>TEXT(Table2[[#This Row],[DATE]],"mmm")</f>
        <v>Feb</v>
      </c>
      <c r="Q300">
        <f>YEAR(Table2[[#This Row],[DATE]])</f>
        <v>2022</v>
      </c>
    </row>
    <row r="301" spans="1:17" x14ac:dyDescent="0.3">
      <c r="A301" s="5">
        <v>44611</v>
      </c>
      <c r="B301" s="6" t="s">
        <v>10</v>
      </c>
      <c r="C301" s="3">
        <v>13</v>
      </c>
      <c r="D301" s="3" t="s">
        <v>111</v>
      </c>
      <c r="E301" s="3" t="s">
        <v>112</v>
      </c>
      <c r="F301" s="4">
        <v>0</v>
      </c>
      <c r="H301" t="str">
        <f>VLOOKUP(Table2[[#This Row],[PRODUCT ID]],Table1[],2,0)</f>
        <v>Product02</v>
      </c>
      <c r="I301" t="str">
        <f>VLOOKUP(Table2[[#This Row],[PRODUCT ID]],Table1[],3,0)</f>
        <v>Catagory01</v>
      </c>
      <c r="J301" t="str">
        <f>VLOOKUP(Table2[[#This Row],[PRODUCT ID]],Table1[],4,0)</f>
        <v>Kg</v>
      </c>
      <c r="K301" s="8">
        <f>VLOOKUP(Table2[[#This Row],[PRODUCT ID]],Table1[],5,0)</f>
        <v>105</v>
      </c>
      <c r="L301" s="8">
        <f>VLOOKUP(Table2[[#This Row],[PRODUCT ID]],Table1[],6,0)</f>
        <v>142.80000000000001</v>
      </c>
      <c r="M301" s="8">
        <f>(Table2[[#This Row],[BUYING PRIZE]]*Table2[[#This Row],[QUANTITY]])</f>
        <v>1365</v>
      </c>
      <c r="N301" s="8">
        <f>Table2[[#This Row],[SELLING PRICE]]*Table2[[#This Row],[QUANTITY]]*(1-Table2[[#This Row],[DISCOUNT %]])</f>
        <v>1856.4</v>
      </c>
      <c r="O301">
        <f>DAY(Table2[[#This Row],[DATE]])</f>
        <v>19</v>
      </c>
      <c r="P301" t="str">
        <f>TEXT(Table2[[#This Row],[DATE]],"mmm")</f>
        <v>Feb</v>
      </c>
      <c r="Q301">
        <f>YEAR(Table2[[#This Row],[DATE]])</f>
        <v>2022</v>
      </c>
    </row>
    <row r="302" spans="1:17" x14ac:dyDescent="0.3">
      <c r="A302" s="5">
        <v>44612</v>
      </c>
      <c r="B302" s="6" t="s">
        <v>31</v>
      </c>
      <c r="C302" s="3">
        <v>6</v>
      </c>
      <c r="D302" s="3" t="s">
        <v>113</v>
      </c>
      <c r="E302" s="3" t="s">
        <v>112</v>
      </c>
      <c r="F302" s="4">
        <v>0</v>
      </c>
      <c r="H302" t="str">
        <f>VLOOKUP(Table2[[#This Row],[PRODUCT ID]],Table1[],2,0)</f>
        <v>Product12</v>
      </c>
      <c r="I302" t="str">
        <f>VLOOKUP(Table2[[#This Row],[PRODUCT ID]],Table1[],3,0)</f>
        <v>Catagory02</v>
      </c>
      <c r="J302" t="str">
        <f>VLOOKUP(Table2[[#This Row],[PRODUCT ID]],Table1[],4,0)</f>
        <v>Kg</v>
      </c>
      <c r="K302" s="8">
        <f>VLOOKUP(Table2[[#This Row],[PRODUCT ID]],Table1[],5,0)</f>
        <v>73</v>
      </c>
      <c r="L302" s="8">
        <f>VLOOKUP(Table2[[#This Row],[PRODUCT ID]],Table1[],6,0)</f>
        <v>94.17</v>
      </c>
      <c r="M302" s="8">
        <f>(Table2[[#This Row],[BUYING PRIZE]]*Table2[[#This Row],[QUANTITY]])</f>
        <v>438</v>
      </c>
      <c r="N302" s="8">
        <f>Table2[[#This Row],[SELLING PRICE]]*Table2[[#This Row],[QUANTITY]]*(1-Table2[[#This Row],[DISCOUNT %]])</f>
        <v>565.02</v>
      </c>
      <c r="O302">
        <f>DAY(Table2[[#This Row],[DATE]])</f>
        <v>20</v>
      </c>
      <c r="P302" t="str">
        <f>TEXT(Table2[[#This Row],[DATE]],"mmm")</f>
        <v>Feb</v>
      </c>
      <c r="Q302">
        <f>YEAR(Table2[[#This Row],[DATE]])</f>
        <v>2022</v>
      </c>
    </row>
    <row r="303" spans="1:17" x14ac:dyDescent="0.3">
      <c r="A303" s="5">
        <v>44615</v>
      </c>
      <c r="B303" s="6" t="s">
        <v>33</v>
      </c>
      <c r="C303" s="3">
        <v>6</v>
      </c>
      <c r="D303" s="3" t="s">
        <v>111</v>
      </c>
      <c r="E303" s="3" t="s">
        <v>111</v>
      </c>
      <c r="F303" s="4">
        <v>0</v>
      </c>
      <c r="H303" t="str">
        <f>VLOOKUP(Table2[[#This Row],[PRODUCT ID]],Table1[],2,0)</f>
        <v>Product13</v>
      </c>
      <c r="I303" t="str">
        <f>VLOOKUP(Table2[[#This Row],[PRODUCT ID]],Table1[],3,0)</f>
        <v>Catagory02</v>
      </c>
      <c r="J303" t="str">
        <f>VLOOKUP(Table2[[#This Row],[PRODUCT ID]],Table1[],4,0)</f>
        <v>Kg</v>
      </c>
      <c r="K303" s="8">
        <f>VLOOKUP(Table2[[#This Row],[PRODUCT ID]],Table1[],5,0)</f>
        <v>112</v>
      </c>
      <c r="L303" s="8">
        <f>VLOOKUP(Table2[[#This Row],[PRODUCT ID]],Table1[],6,0)</f>
        <v>122.08</v>
      </c>
      <c r="M303" s="8">
        <f>(Table2[[#This Row],[BUYING PRIZE]]*Table2[[#This Row],[QUANTITY]])</f>
        <v>672</v>
      </c>
      <c r="N303" s="8">
        <f>Table2[[#This Row],[SELLING PRICE]]*Table2[[#This Row],[QUANTITY]]*(1-Table2[[#This Row],[DISCOUNT %]])</f>
        <v>732.48</v>
      </c>
      <c r="O303">
        <f>DAY(Table2[[#This Row],[DATE]])</f>
        <v>23</v>
      </c>
      <c r="P303" t="str">
        <f>TEXT(Table2[[#This Row],[DATE]],"mmm")</f>
        <v>Feb</v>
      </c>
      <c r="Q303">
        <f>YEAR(Table2[[#This Row],[DATE]])</f>
        <v>2022</v>
      </c>
    </row>
    <row r="304" spans="1:17" x14ac:dyDescent="0.3">
      <c r="A304" s="5">
        <v>44615</v>
      </c>
      <c r="B304" s="6" t="s">
        <v>39</v>
      </c>
      <c r="C304" s="3">
        <v>15</v>
      </c>
      <c r="D304" s="3" t="s">
        <v>111</v>
      </c>
      <c r="E304" s="3" t="s">
        <v>112</v>
      </c>
      <c r="F304" s="4">
        <v>0</v>
      </c>
      <c r="H304" t="str">
        <f>VLOOKUP(Table2[[#This Row],[PRODUCT ID]],Table1[],2,0)</f>
        <v>Product16</v>
      </c>
      <c r="I304" t="str">
        <f>VLOOKUP(Table2[[#This Row],[PRODUCT ID]],Table1[],3,0)</f>
        <v>Catagory02</v>
      </c>
      <c r="J304" t="str">
        <f>VLOOKUP(Table2[[#This Row],[PRODUCT ID]],Table1[],4,0)</f>
        <v>Kg</v>
      </c>
      <c r="K304" s="8">
        <f>VLOOKUP(Table2[[#This Row],[PRODUCT ID]],Table1[],5,0)</f>
        <v>13</v>
      </c>
      <c r="L304" s="8">
        <f>VLOOKUP(Table2[[#This Row],[PRODUCT ID]],Table1[],6,0)</f>
        <v>16.64</v>
      </c>
      <c r="M304" s="8">
        <f>(Table2[[#This Row],[BUYING PRIZE]]*Table2[[#This Row],[QUANTITY]])</f>
        <v>195</v>
      </c>
      <c r="N304" s="8">
        <f>Table2[[#This Row],[SELLING PRICE]]*Table2[[#This Row],[QUANTITY]]*(1-Table2[[#This Row],[DISCOUNT %]])</f>
        <v>249.60000000000002</v>
      </c>
      <c r="O304">
        <f>DAY(Table2[[#This Row],[DATE]])</f>
        <v>23</v>
      </c>
      <c r="P304" t="str">
        <f>TEXT(Table2[[#This Row],[DATE]],"mmm")</f>
        <v>Feb</v>
      </c>
      <c r="Q304">
        <f>YEAR(Table2[[#This Row],[DATE]])</f>
        <v>2022</v>
      </c>
    </row>
    <row r="305" spans="1:17" x14ac:dyDescent="0.3">
      <c r="A305" s="5">
        <v>44615</v>
      </c>
      <c r="B305" s="6" t="s">
        <v>81</v>
      </c>
      <c r="C305" s="3">
        <v>8</v>
      </c>
      <c r="D305" s="3" t="s">
        <v>113</v>
      </c>
      <c r="E305" s="3" t="s">
        <v>111</v>
      </c>
      <c r="F305" s="4">
        <v>0</v>
      </c>
      <c r="H305" t="str">
        <f>VLOOKUP(Table2[[#This Row],[PRODUCT ID]],Table1[],2,0)</f>
        <v>Product36</v>
      </c>
      <c r="I305" t="str">
        <f>VLOOKUP(Table2[[#This Row],[PRODUCT ID]],Table1[],3,0)</f>
        <v>Catagory04</v>
      </c>
      <c r="J305" t="str">
        <f>VLOOKUP(Table2[[#This Row],[PRODUCT ID]],Table1[],4,0)</f>
        <v>Kg</v>
      </c>
      <c r="K305" s="8">
        <f>VLOOKUP(Table2[[#This Row],[PRODUCT ID]],Table1[],5,0)</f>
        <v>90</v>
      </c>
      <c r="L305" s="8">
        <f>VLOOKUP(Table2[[#This Row],[PRODUCT ID]],Table1[],6,0)</f>
        <v>96.3</v>
      </c>
      <c r="M305" s="8">
        <f>(Table2[[#This Row],[BUYING PRIZE]]*Table2[[#This Row],[QUANTITY]])</f>
        <v>720</v>
      </c>
      <c r="N305" s="8">
        <f>Table2[[#This Row],[SELLING PRICE]]*Table2[[#This Row],[QUANTITY]]*(1-Table2[[#This Row],[DISCOUNT %]])</f>
        <v>770.4</v>
      </c>
      <c r="O305">
        <f>DAY(Table2[[#This Row],[DATE]])</f>
        <v>23</v>
      </c>
      <c r="P305" t="str">
        <f>TEXT(Table2[[#This Row],[DATE]],"mmm")</f>
        <v>Feb</v>
      </c>
      <c r="Q305">
        <f>YEAR(Table2[[#This Row],[DATE]])</f>
        <v>2022</v>
      </c>
    </row>
    <row r="306" spans="1:17" x14ac:dyDescent="0.3">
      <c r="A306" s="5">
        <v>44619</v>
      </c>
      <c r="B306" s="6" t="s">
        <v>31</v>
      </c>
      <c r="C306" s="3">
        <v>7</v>
      </c>
      <c r="D306" s="3" t="s">
        <v>113</v>
      </c>
      <c r="E306" s="3" t="s">
        <v>112</v>
      </c>
      <c r="F306" s="4">
        <v>0</v>
      </c>
      <c r="H306" t="str">
        <f>VLOOKUP(Table2[[#This Row],[PRODUCT ID]],Table1[],2,0)</f>
        <v>Product12</v>
      </c>
      <c r="I306" t="str">
        <f>VLOOKUP(Table2[[#This Row],[PRODUCT ID]],Table1[],3,0)</f>
        <v>Catagory02</v>
      </c>
      <c r="J306" t="str">
        <f>VLOOKUP(Table2[[#This Row],[PRODUCT ID]],Table1[],4,0)</f>
        <v>Kg</v>
      </c>
      <c r="K306" s="8">
        <f>VLOOKUP(Table2[[#This Row],[PRODUCT ID]],Table1[],5,0)</f>
        <v>73</v>
      </c>
      <c r="L306" s="8">
        <f>VLOOKUP(Table2[[#This Row],[PRODUCT ID]],Table1[],6,0)</f>
        <v>94.17</v>
      </c>
      <c r="M306" s="8">
        <f>(Table2[[#This Row],[BUYING PRIZE]]*Table2[[#This Row],[QUANTITY]])</f>
        <v>511</v>
      </c>
      <c r="N306" s="8">
        <f>Table2[[#This Row],[SELLING PRICE]]*Table2[[#This Row],[QUANTITY]]*(1-Table2[[#This Row],[DISCOUNT %]])</f>
        <v>659.19</v>
      </c>
      <c r="O306">
        <f>DAY(Table2[[#This Row],[DATE]])</f>
        <v>27</v>
      </c>
      <c r="P306" t="str">
        <f>TEXT(Table2[[#This Row],[DATE]],"mmm")</f>
        <v>Feb</v>
      </c>
      <c r="Q306">
        <f>YEAR(Table2[[#This Row],[DATE]])</f>
        <v>2022</v>
      </c>
    </row>
    <row r="307" spans="1:17" x14ac:dyDescent="0.3">
      <c r="A307" s="5">
        <v>44619</v>
      </c>
      <c r="B307" s="6" t="s">
        <v>16</v>
      </c>
      <c r="C307" s="3">
        <v>15</v>
      </c>
      <c r="D307" s="3" t="s">
        <v>113</v>
      </c>
      <c r="E307" s="3" t="s">
        <v>111</v>
      </c>
      <c r="F307" s="4">
        <v>0</v>
      </c>
      <c r="H307" t="str">
        <f>VLOOKUP(Table2[[#This Row],[PRODUCT ID]],Table1[],2,0)</f>
        <v>Product05</v>
      </c>
      <c r="I307" t="str">
        <f>VLOOKUP(Table2[[#This Row],[PRODUCT ID]],Table1[],3,0)</f>
        <v>Catagory01</v>
      </c>
      <c r="J307" t="str">
        <f>VLOOKUP(Table2[[#This Row],[PRODUCT ID]],Table1[],4,0)</f>
        <v>Kg</v>
      </c>
      <c r="K307" s="8">
        <f>VLOOKUP(Table2[[#This Row],[PRODUCT ID]],Table1[],5,0)</f>
        <v>133</v>
      </c>
      <c r="L307" s="8">
        <f>VLOOKUP(Table2[[#This Row],[PRODUCT ID]],Table1[],6,0)</f>
        <v>155.61000000000001</v>
      </c>
      <c r="M307" s="8">
        <f>(Table2[[#This Row],[BUYING PRIZE]]*Table2[[#This Row],[QUANTITY]])</f>
        <v>1995</v>
      </c>
      <c r="N307" s="8">
        <f>Table2[[#This Row],[SELLING PRICE]]*Table2[[#This Row],[QUANTITY]]*(1-Table2[[#This Row],[DISCOUNT %]])</f>
        <v>2334.15</v>
      </c>
      <c r="O307">
        <f>DAY(Table2[[#This Row],[DATE]])</f>
        <v>27</v>
      </c>
      <c r="P307" t="str">
        <f>TEXT(Table2[[#This Row],[DATE]],"mmm")</f>
        <v>Feb</v>
      </c>
      <c r="Q307">
        <f>YEAR(Table2[[#This Row],[DATE]])</f>
        <v>2022</v>
      </c>
    </row>
    <row r="308" spans="1:17" x14ac:dyDescent="0.3">
      <c r="A308" s="5">
        <v>44620</v>
      </c>
      <c r="B308" s="6" t="s">
        <v>83</v>
      </c>
      <c r="C308" s="3">
        <v>15</v>
      </c>
      <c r="D308" s="3" t="s">
        <v>113</v>
      </c>
      <c r="E308" s="3" t="s">
        <v>112</v>
      </c>
      <c r="F308" s="4">
        <v>0</v>
      </c>
      <c r="H308" t="str">
        <f>VLOOKUP(Table2[[#This Row],[PRODUCT ID]],Table1[],2,0)</f>
        <v>Product37</v>
      </c>
      <c r="I308" t="str">
        <f>VLOOKUP(Table2[[#This Row],[PRODUCT ID]],Table1[],3,0)</f>
        <v>Catagory04</v>
      </c>
      <c r="J308" t="str">
        <f>VLOOKUP(Table2[[#This Row],[PRODUCT ID]],Table1[],4,0)</f>
        <v>Kg</v>
      </c>
      <c r="K308" s="8">
        <f>VLOOKUP(Table2[[#This Row],[PRODUCT ID]],Table1[],5,0)</f>
        <v>67</v>
      </c>
      <c r="L308" s="8">
        <f>VLOOKUP(Table2[[#This Row],[PRODUCT ID]],Table1[],6,0)</f>
        <v>85.76</v>
      </c>
      <c r="M308" s="8">
        <f>(Table2[[#This Row],[BUYING PRIZE]]*Table2[[#This Row],[QUANTITY]])</f>
        <v>1005</v>
      </c>
      <c r="N308" s="8">
        <f>Table2[[#This Row],[SELLING PRICE]]*Table2[[#This Row],[QUANTITY]]*(1-Table2[[#This Row],[DISCOUNT %]])</f>
        <v>1286.4000000000001</v>
      </c>
      <c r="O308">
        <f>DAY(Table2[[#This Row],[DATE]])</f>
        <v>28</v>
      </c>
      <c r="P308" t="str">
        <f>TEXT(Table2[[#This Row],[DATE]],"mmm")</f>
        <v>Feb</v>
      </c>
      <c r="Q308">
        <f>YEAR(Table2[[#This Row],[DATE]])</f>
        <v>2022</v>
      </c>
    </row>
    <row r="309" spans="1:17" x14ac:dyDescent="0.3">
      <c r="A309" s="5">
        <v>44624</v>
      </c>
      <c r="B309" s="6" t="s">
        <v>61</v>
      </c>
      <c r="C309" s="3">
        <v>13</v>
      </c>
      <c r="D309" s="3" t="s">
        <v>110</v>
      </c>
      <c r="E309" s="3" t="s">
        <v>111</v>
      </c>
      <c r="F309" s="4">
        <v>0</v>
      </c>
      <c r="H309" t="str">
        <f>VLOOKUP(Table2[[#This Row],[PRODUCT ID]],Table1[],2,0)</f>
        <v>Product26</v>
      </c>
      <c r="I309" t="str">
        <f>VLOOKUP(Table2[[#This Row],[PRODUCT ID]],Table1[],3,0)</f>
        <v>Catagory04</v>
      </c>
      <c r="J309" t="str">
        <f>VLOOKUP(Table2[[#This Row],[PRODUCT ID]],Table1[],4,0)</f>
        <v>Kg</v>
      </c>
      <c r="K309" s="8">
        <f>VLOOKUP(Table2[[#This Row],[PRODUCT ID]],Table1[],5,0)</f>
        <v>18</v>
      </c>
      <c r="L309" s="8">
        <f>VLOOKUP(Table2[[#This Row],[PRODUCT ID]],Table1[],6,0)</f>
        <v>24.66</v>
      </c>
      <c r="M309" s="8">
        <f>(Table2[[#This Row],[BUYING PRIZE]]*Table2[[#This Row],[QUANTITY]])</f>
        <v>234</v>
      </c>
      <c r="N309" s="8">
        <f>Table2[[#This Row],[SELLING PRICE]]*Table2[[#This Row],[QUANTITY]]*(1-Table2[[#This Row],[DISCOUNT %]])</f>
        <v>320.58</v>
      </c>
      <c r="O309">
        <f>DAY(Table2[[#This Row],[DATE]])</f>
        <v>4</v>
      </c>
      <c r="P309" t="str">
        <f>TEXT(Table2[[#This Row],[DATE]],"mmm")</f>
        <v>Mar</v>
      </c>
      <c r="Q309">
        <f>YEAR(Table2[[#This Row],[DATE]])</f>
        <v>2022</v>
      </c>
    </row>
    <row r="310" spans="1:17" x14ac:dyDescent="0.3">
      <c r="A310" s="5">
        <v>44626</v>
      </c>
      <c r="B310" s="6" t="s">
        <v>14</v>
      </c>
      <c r="C310" s="3">
        <v>2</v>
      </c>
      <c r="D310" s="3" t="s">
        <v>113</v>
      </c>
      <c r="E310" s="3" t="s">
        <v>112</v>
      </c>
      <c r="F310" s="4">
        <v>0</v>
      </c>
      <c r="H310" t="str">
        <f>VLOOKUP(Table2[[#This Row],[PRODUCT ID]],Table1[],2,0)</f>
        <v>Product04</v>
      </c>
      <c r="I310" t="str">
        <f>VLOOKUP(Table2[[#This Row],[PRODUCT ID]],Table1[],3,0)</f>
        <v>Catagory01</v>
      </c>
      <c r="J310" t="str">
        <f>VLOOKUP(Table2[[#This Row],[PRODUCT ID]],Table1[],4,0)</f>
        <v>Kg</v>
      </c>
      <c r="K310" s="8">
        <f>VLOOKUP(Table2[[#This Row],[PRODUCT ID]],Table1[],5,0)</f>
        <v>44</v>
      </c>
      <c r="L310" s="8">
        <f>VLOOKUP(Table2[[#This Row],[PRODUCT ID]],Table1[],6,0)</f>
        <v>48.84</v>
      </c>
      <c r="M310" s="8">
        <f>(Table2[[#This Row],[BUYING PRIZE]]*Table2[[#This Row],[QUANTITY]])</f>
        <v>88</v>
      </c>
      <c r="N310" s="8">
        <f>Table2[[#This Row],[SELLING PRICE]]*Table2[[#This Row],[QUANTITY]]*(1-Table2[[#This Row],[DISCOUNT %]])</f>
        <v>97.68</v>
      </c>
      <c r="O310">
        <f>DAY(Table2[[#This Row],[DATE]])</f>
        <v>6</v>
      </c>
      <c r="P310" t="str">
        <f>TEXT(Table2[[#This Row],[DATE]],"mmm")</f>
        <v>Mar</v>
      </c>
      <c r="Q310">
        <f>YEAR(Table2[[#This Row],[DATE]])</f>
        <v>2022</v>
      </c>
    </row>
    <row r="311" spans="1:17" x14ac:dyDescent="0.3">
      <c r="A311" s="5">
        <v>44627</v>
      </c>
      <c r="B311" s="6" t="s">
        <v>12</v>
      </c>
      <c r="C311" s="3">
        <v>1</v>
      </c>
      <c r="D311" s="3" t="s">
        <v>113</v>
      </c>
      <c r="E311" s="3" t="s">
        <v>112</v>
      </c>
      <c r="F311" s="4">
        <v>0</v>
      </c>
      <c r="H311" t="str">
        <f>VLOOKUP(Table2[[#This Row],[PRODUCT ID]],Table1[],2,0)</f>
        <v>Product03</v>
      </c>
      <c r="I311" t="str">
        <f>VLOOKUP(Table2[[#This Row],[PRODUCT ID]],Table1[],3,0)</f>
        <v>Catagory01</v>
      </c>
      <c r="J311" t="str">
        <f>VLOOKUP(Table2[[#This Row],[PRODUCT ID]],Table1[],4,0)</f>
        <v>Kg</v>
      </c>
      <c r="K311" s="8">
        <f>VLOOKUP(Table2[[#This Row],[PRODUCT ID]],Table1[],5,0)</f>
        <v>71</v>
      </c>
      <c r="L311" s="8">
        <f>VLOOKUP(Table2[[#This Row],[PRODUCT ID]],Table1[],6,0)</f>
        <v>80.94</v>
      </c>
      <c r="M311" s="8">
        <f>(Table2[[#This Row],[BUYING PRIZE]]*Table2[[#This Row],[QUANTITY]])</f>
        <v>71</v>
      </c>
      <c r="N311" s="8">
        <f>Table2[[#This Row],[SELLING PRICE]]*Table2[[#This Row],[QUANTITY]]*(1-Table2[[#This Row],[DISCOUNT %]])</f>
        <v>80.94</v>
      </c>
      <c r="O311">
        <f>DAY(Table2[[#This Row],[DATE]])</f>
        <v>7</v>
      </c>
      <c r="P311" t="str">
        <f>TEXT(Table2[[#This Row],[DATE]],"mmm")</f>
        <v>Mar</v>
      </c>
      <c r="Q311">
        <f>YEAR(Table2[[#This Row],[DATE]])</f>
        <v>2022</v>
      </c>
    </row>
    <row r="312" spans="1:17" x14ac:dyDescent="0.3">
      <c r="A312" s="5">
        <v>44628</v>
      </c>
      <c r="B312" s="6" t="s">
        <v>97</v>
      </c>
      <c r="C312" s="3">
        <v>6</v>
      </c>
      <c r="D312" s="3" t="s">
        <v>113</v>
      </c>
      <c r="E312" s="3" t="s">
        <v>111</v>
      </c>
      <c r="F312" s="4">
        <v>0</v>
      </c>
      <c r="H312" t="str">
        <f>VLOOKUP(Table2[[#This Row],[PRODUCT ID]],Table1[],2,0)</f>
        <v>Product44</v>
      </c>
      <c r="I312" t="str">
        <f>VLOOKUP(Table2[[#This Row],[PRODUCT ID]],Table1[],3,0)</f>
        <v>Catagory04</v>
      </c>
      <c r="J312" t="str">
        <f>VLOOKUP(Table2[[#This Row],[PRODUCT ID]],Table1[],4,0)</f>
        <v>Kg</v>
      </c>
      <c r="K312" s="8">
        <f>VLOOKUP(Table2[[#This Row],[PRODUCT ID]],Table1[],5,0)</f>
        <v>76</v>
      </c>
      <c r="L312" s="8">
        <f>VLOOKUP(Table2[[#This Row],[PRODUCT ID]],Table1[],6,0)</f>
        <v>82.08</v>
      </c>
      <c r="M312" s="8">
        <f>(Table2[[#This Row],[BUYING PRIZE]]*Table2[[#This Row],[QUANTITY]])</f>
        <v>456</v>
      </c>
      <c r="N312" s="8">
        <f>Table2[[#This Row],[SELLING PRICE]]*Table2[[#This Row],[QUANTITY]]*(1-Table2[[#This Row],[DISCOUNT %]])</f>
        <v>492.48</v>
      </c>
      <c r="O312">
        <f>DAY(Table2[[#This Row],[DATE]])</f>
        <v>8</v>
      </c>
      <c r="P312" t="str">
        <f>TEXT(Table2[[#This Row],[DATE]],"mmm")</f>
        <v>Mar</v>
      </c>
      <c r="Q312">
        <f>YEAR(Table2[[#This Row],[DATE]])</f>
        <v>2022</v>
      </c>
    </row>
    <row r="313" spans="1:17" x14ac:dyDescent="0.3">
      <c r="A313" s="5">
        <v>44629</v>
      </c>
      <c r="B313" s="6" t="s">
        <v>69</v>
      </c>
      <c r="C313" s="3">
        <v>3</v>
      </c>
      <c r="D313" s="3" t="s">
        <v>113</v>
      </c>
      <c r="E313" s="3" t="s">
        <v>111</v>
      </c>
      <c r="F313" s="4">
        <v>0</v>
      </c>
      <c r="H313" t="str">
        <f>VLOOKUP(Table2[[#This Row],[PRODUCT ID]],Table1[],2,0)</f>
        <v>Product30</v>
      </c>
      <c r="I313" t="str">
        <f>VLOOKUP(Table2[[#This Row],[PRODUCT ID]],Table1[],3,0)</f>
        <v>Catagory04</v>
      </c>
      <c r="J313" t="str">
        <f>VLOOKUP(Table2[[#This Row],[PRODUCT ID]],Table1[],4,0)</f>
        <v>Kg</v>
      </c>
      <c r="K313" s="8">
        <f>VLOOKUP(Table2[[#This Row],[PRODUCT ID]],Table1[],5,0)</f>
        <v>148</v>
      </c>
      <c r="L313" s="8">
        <f>VLOOKUP(Table2[[#This Row],[PRODUCT ID]],Table1[],6,0)</f>
        <v>201.28</v>
      </c>
      <c r="M313" s="8">
        <f>(Table2[[#This Row],[BUYING PRIZE]]*Table2[[#This Row],[QUANTITY]])</f>
        <v>444</v>
      </c>
      <c r="N313" s="8">
        <f>Table2[[#This Row],[SELLING PRICE]]*Table2[[#This Row],[QUANTITY]]*(1-Table2[[#This Row],[DISCOUNT %]])</f>
        <v>603.84</v>
      </c>
      <c r="O313">
        <f>DAY(Table2[[#This Row],[DATE]])</f>
        <v>9</v>
      </c>
      <c r="P313" t="str">
        <f>TEXT(Table2[[#This Row],[DATE]],"mmm")</f>
        <v>Mar</v>
      </c>
      <c r="Q313">
        <f>YEAR(Table2[[#This Row],[DATE]])</f>
        <v>2022</v>
      </c>
    </row>
    <row r="314" spans="1:17" x14ac:dyDescent="0.3">
      <c r="A314" s="5">
        <v>44629</v>
      </c>
      <c r="B314" s="6" t="s">
        <v>14</v>
      </c>
      <c r="C314" s="3">
        <v>11</v>
      </c>
      <c r="D314" s="3" t="s">
        <v>111</v>
      </c>
      <c r="E314" s="3" t="s">
        <v>112</v>
      </c>
      <c r="F314" s="4">
        <v>0</v>
      </c>
      <c r="H314" t="str">
        <f>VLOOKUP(Table2[[#This Row],[PRODUCT ID]],Table1[],2,0)</f>
        <v>Product04</v>
      </c>
      <c r="I314" t="str">
        <f>VLOOKUP(Table2[[#This Row],[PRODUCT ID]],Table1[],3,0)</f>
        <v>Catagory01</v>
      </c>
      <c r="J314" t="str">
        <f>VLOOKUP(Table2[[#This Row],[PRODUCT ID]],Table1[],4,0)</f>
        <v>Kg</v>
      </c>
      <c r="K314" s="8">
        <f>VLOOKUP(Table2[[#This Row],[PRODUCT ID]],Table1[],5,0)</f>
        <v>44</v>
      </c>
      <c r="L314" s="8">
        <f>VLOOKUP(Table2[[#This Row],[PRODUCT ID]],Table1[],6,0)</f>
        <v>48.84</v>
      </c>
      <c r="M314" s="8">
        <f>(Table2[[#This Row],[BUYING PRIZE]]*Table2[[#This Row],[QUANTITY]])</f>
        <v>484</v>
      </c>
      <c r="N314" s="8">
        <f>Table2[[#This Row],[SELLING PRICE]]*Table2[[#This Row],[QUANTITY]]*(1-Table2[[#This Row],[DISCOUNT %]])</f>
        <v>537.24</v>
      </c>
      <c r="O314">
        <f>DAY(Table2[[#This Row],[DATE]])</f>
        <v>9</v>
      </c>
      <c r="P314" t="str">
        <f>TEXT(Table2[[#This Row],[DATE]],"mmm")</f>
        <v>Mar</v>
      </c>
      <c r="Q314">
        <f>YEAR(Table2[[#This Row],[DATE]])</f>
        <v>2022</v>
      </c>
    </row>
    <row r="315" spans="1:17" x14ac:dyDescent="0.3">
      <c r="A315" s="5">
        <v>44630</v>
      </c>
      <c r="B315" s="6" t="s">
        <v>75</v>
      </c>
      <c r="C315" s="3">
        <v>12</v>
      </c>
      <c r="D315" s="3" t="s">
        <v>110</v>
      </c>
      <c r="E315" s="3" t="s">
        <v>111</v>
      </c>
      <c r="F315" s="4">
        <v>0</v>
      </c>
      <c r="H315" t="str">
        <f>VLOOKUP(Table2[[#This Row],[PRODUCT ID]],Table1[],2,0)</f>
        <v>Product33</v>
      </c>
      <c r="I315" t="str">
        <f>VLOOKUP(Table2[[#This Row],[PRODUCT ID]],Table1[],3,0)</f>
        <v>Catagory04</v>
      </c>
      <c r="J315" t="str">
        <f>VLOOKUP(Table2[[#This Row],[PRODUCT ID]],Table1[],4,0)</f>
        <v>Kg</v>
      </c>
      <c r="K315" s="8">
        <f>VLOOKUP(Table2[[#This Row],[PRODUCT ID]],Table1[],5,0)</f>
        <v>95</v>
      </c>
      <c r="L315" s="8">
        <f>VLOOKUP(Table2[[#This Row],[PRODUCT ID]],Table1[],6,0)</f>
        <v>119.7</v>
      </c>
      <c r="M315" s="8">
        <f>(Table2[[#This Row],[BUYING PRIZE]]*Table2[[#This Row],[QUANTITY]])</f>
        <v>1140</v>
      </c>
      <c r="N315" s="8">
        <f>Table2[[#This Row],[SELLING PRICE]]*Table2[[#This Row],[QUANTITY]]*(1-Table2[[#This Row],[DISCOUNT %]])</f>
        <v>1436.4</v>
      </c>
      <c r="O315">
        <f>DAY(Table2[[#This Row],[DATE]])</f>
        <v>10</v>
      </c>
      <c r="P315" t="str">
        <f>TEXT(Table2[[#This Row],[DATE]],"mmm")</f>
        <v>Mar</v>
      </c>
      <c r="Q315">
        <f>YEAR(Table2[[#This Row],[DATE]])</f>
        <v>2022</v>
      </c>
    </row>
    <row r="316" spans="1:17" x14ac:dyDescent="0.3">
      <c r="A316" s="5">
        <v>44634</v>
      </c>
      <c r="B316" s="6" t="s">
        <v>39</v>
      </c>
      <c r="C316" s="3">
        <v>2</v>
      </c>
      <c r="D316" s="3" t="s">
        <v>113</v>
      </c>
      <c r="E316" s="3" t="s">
        <v>112</v>
      </c>
      <c r="F316" s="4">
        <v>0</v>
      </c>
      <c r="H316" t="str">
        <f>VLOOKUP(Table2[[#This Row],[PRODUCT ID]],Table1[],2,0)</f>
        <v>Product16</v>
      </c>
      <c r="I316" t="str">
        <f>VLOOKUP(Table2[[#This Row],[PRODUCT ID]],Table1[],3,0)</f>
        <v>Catagory02</v>
      </c>
      <c r="J316" t="str">
        <f>VLOOKUP(Table2[[#This Row],[PRODUCT ID]],Table1[],4,0)</f>
        <v>Kg</v>
      </c>
      <c r="K316" s="8">
        <f>VLOOKUP(Table2[[#This Row],[PRODUCT ID]],Table1[],5,0)</f>
        <v>13</v>
      </c>
      <c r="L316" s="8">
        <f>VLOOKUP(Table2[[#This Row],[PRODUCT ID]],Table1[],6,0)</f>
        <v>16.64</v>
      </c>
      <c r="M316" s="8">
        <f>(Table2[[#This Row],[BUYING PRIZE]]*Table2[[#This Row],[QUANTITY]])</f>
        <v>26</v>
      </c>
      <c r="N316" s="8">
        <f>Table2[[#This Row],[SELLING PRICE]]*Table2[[#This Row],[QUANTITY]]*(1-Table2[[#This Row],[DISCOUNT %]])</f>
        <v>33.28</v>
      </c>
      <c r="O316">
        <f>DAY(Table2[[#This Row],[DATE]])</f>
        <v>14</v>
      </c>
      <c r="P316" t="str">
        <f>TEXT(Table2[[#This Row],[DATE]],"mmm")</f>
        <v>Mar</v>
      </c>
      <c r="Q316">
        <f>YEAR(Table2[[#This Row],[DATE]])</f>
        <v>2022</v>
      </c>
    </row>
    <row r="317" spans="1:17" x14ac:dyDescent="0.3">
      <c r="A317" s="5">
        <v>44634</v>
      </c>
      <c r="B317" s="6" t="s">
        <v>61</v>
      </c>
      <c r="C317" s="3">
        <v>13</v>
      </c>
      <c r="D317" s="3" t="s">
        <v>113</v>
      </c>
      <c r="E317" s="3" t="s">
        <v>111</v>
      </c>
      <c r="F317" s="4">
        <v>0</v>
      </c>
      <c r="H317" t="str">
        <f>VLOOKUP(Table2[[#This Row],[PRODUCT ID]],Table1[],2,0)</f>
        <v>Product26</v>
      </c>
      <c r="I317" t="str">
        <f>VLOOKUP(Table2[[#This Row],[PRODUCT ID]],Table1[],3,0)</f>
        <v>Catagory04</v>
      </c>
      <c r="J317" t="str">
        <f>VLOOKUP(Table2[[#This Row],[PRODUCT ID]],Table1[],4,0)</f>
        <v>Kg</v>
      </c>
      <c r="K317" s="8">
        <f>VLOOKUP(Table2[[#This Row],[PRODUCT ID]],Table1[],5,0)</f>
        <v>18</v>
      </c>
      <c r="L317" s="8">
        <f>VLOOKUP(Table2[[#This Row],[PRODUCT ID]],Table1[],6,0)</f>
        <v>24.66</v>
      </c>
      <c r="M317" s="8">
        <f>(Table2[[#This Row],[BUYING PRIZE]]*Table2[[#This Row],[QUANTITY]])</f>
        <v>234</v>
      </c>
      <c r="N317" s="8">
        <f>Table2[[#This Row],[SELLING PRICE]]*Table2[[#This Row],[QUANTITY]]*(1-Table2[[#This Row],[DISCOUNT %]])</f>
        <v>320.58</v>
      </c>
      <c r="O317">
        <f>DAY(Table2[[#This Row],[DATE]])</f>
        <v>14</v>
      </c>
      <c r="P317" t="str">
        <f>TEXT(Table2[[#This Row],[DATE]],"mmm")</f>
        <v>Mar</v>
      </c>
      <c r="Q317">
        <f>YEAR(Table2[[#This Row],[DATE]])</f>
        <v>2022</v>
      </c>
    </row>
    <row r="318" spans="1:17" x14ac:dyDescent="0.3">
      <c r="A318" s="5">
        <v>44638</v>
      </c>
      <c r="B318" s="6" t="s">
        <v>45</v>
      </c>
      <c r="C318" s="3">
        <v>2</v>
      </c>
      <c r="D318" s="3" t="s">
        <v>111</v>
      </c>
      <c r="E318" s="3" t="s">
        <v>112</v>
      </c>
      <c r="F318" s="4">
        <v>0</v>
      </c>
      <c r="H318" t="str">
        <f>VLOOKUP(Table2[[#This Row],[PRODUCT ID]],Table1[],2,0)</f>
        <v>Product19</v>
      </c>
      <c r="I318" t="str">
        <f>VLOOKUP(Table2[[#This Row],[PRODUCT ID]],Table1[],3,0)</f>
        <v>Catagory02</v>
      </c>
      <c r="J318" t="str">
        <f>VLOOKUP(Table2[[#This Row],[PRODUCT ID]],Table1[],4,0)</f>
        <v>Kg</v>
      </c>
      <c r="K318" s="8">
        <f>VLOOKUP(Table2[[#This Row],[PRODUCT ID]],Table1[],5,0)</f>
        <v>150</v>
      </c>
      <c r="L318" s="8">
        <f>VLOOKUP(Table2[[#This Row],[PRODUCT ID]],Table1[],6,0)</f>
        <v>210</v>
      </c>
      <c r="M318" s="8">
        <f>(Table2[[#This Row],[BUYING PRIZE]]*Table2[[#This Row],[QUANTITY]])</f>
        <v>300</v>
      </c>
      <c r="N318" s="8">
        <f>Table2[[#This Row],[SELLING PRICE]]*Table2[[#This Row],[QUANTITY]]*(1-Table2[[#This Row],[DISCOUNT %]])</f>
        <v>420</v>
      </c>
      <c r="O318">
        <f>DAY(Table2[[#This Row],[DATE]])</f>
        <v>18</v>
      </c>
      <c r="P318" t="str">
        <f>TEXT(Table2[[#This Row],[DATE]],"mmm")</f>
        <v>Mar</v>
      </c>
      <c r="Q318">
        <f>YEAR(Table2[[#This Row],[DATE]])</f>
        <v>2022</v>
      </c>
    </row>
    <row r="319" spans="1:17" x14ac:dyDescent="0.3">
      <c r="A319" s="5">
        <v>44638</v>
      </c>
      <c r="B319" s="6" t="s">
        <v>63</v>
      </c>
      <c r="C319" s="3">
        <v>10</v>
      </c>
      <c r="D319" s="3" t="s">
        <v>113</v>
      </c>
      <c r="E319" s="3" t="s">
        <v>112</v>
      </c>
      <c r="F319" s="4">
        <v>0</v>
      </c>
      <c r="H319" t="str">
        <f>VLOOKUP(Table2[[#This Row],[PRODUCT ID]],Table1[],2,0)</f>
        <v>Product27</v>
      </c>
      <c r="I319" t="str">
        <f>VLOOKUP(Table2[[#This Row],[PRODUCT ID]],Table1[],3,0)</f>
        <v>Catagory04</v>
      </c>
      <c r="J319" t="str">
        <f>VLOOKUP(Table2[[#This Row],[PRODUCT ID]],Table1[],4,0)</f>
        <v>Kg</v>
      </c>
      <c r="K319" s="8">
        <f>VLOOKUP(Table2[[#This Row],[PRODUCT ID]],Table1[],5,0)</f>
        <v>48</v>
      </c>
      <c r="L319" s="8">
        <f>VLOOKUP(Table2[[#This Row],[PRODUCT ID]],Table1[],6,0)</f>
        <v>57.120000000000005</v>
      </c>
      <c r="M319" s="8">
        <f>(Table2[[#This Row],[BUYING PRIZE]]*Table2[[#This Row],[QUANTITY]])</f>
        <v>480</v>
      </c>
      <c r="N319" s="8">
        <f>Table2[[#This Row],[SELLING PRICE]]*Table2[[#This Row],[QUANTITY]]*(1-Table2[[#This Row],[DISCOUNT %]])</f>
        <v>571.20000000000005</v>
      </c>
      <c r="O319">
        <f>DAY(Table2[[#This Row],[DATE]])</f>
        <v>18</v>
      </c>
      <c r="P319" t="str">
        <f>TEXT(Table2[[#This Row],[DATE]],"mmm")</f>
        <v>Mar</v>
      </c>
      <c r="Q319">
        <f>YEAR(Table2[[#This Row],[DATE]])</f>
        <v>2022</v>
      </c>
    </row>
    <row r="320" spans="1:17" x14ac:dyDescent="0.3">
      <c r="A320" s="5">
        <v>44639</v>
      </c>
      <c r="B320" s="6" t="s">
        <v>91</v>
      </c>
      <c r="C320" s="3">
        <v>6</v>
      </c>
      <c r="D320" s="3" t="s">
        <v>110</v>
      </c>
      <c r="E320" s="3" t="s">
        <v>112</v>
      </c>
      <c r="F320" s="4">
        <v>0</v>
      </c>
      <c r="H320" t="str">
        <f>VLOOKUP(Table2[[#This Row],[PRODUCT ID]],Table1[],2,0)</f>
        <v>Product41</v>
      </c>
      <c r="I320" t="str">
        <f>VLOOKUP(Table2[[#This Row],[PRODUCT ID]],Table1[],3,0)</f>
        <v>Catagory04</v>
      </c>
      <c r="J320" t="str">
        <f>VLOOKUP(Table2[[#This Row],[PRODUCT ID]],Table1[],4,0)</f>
        <v>Kg</v>
      </c>
      <c r="K320" s="8">
        <f>VLOOKUP(Table2[[#This Row],[PRODUCT ID]],Table1[],5,0)</f>
        <v>138</v>
      </c>
      <c r="L320" s="8">
        <f>VLOOKUP(Table2[[#This Row],[PRODUCT ID]],Table1[],6,0)</f>
        <v>173.88</v>
      </c>
      <c r="M320" s="8">
        <f>(Table2[[#This Row],[BUYING PRIZE]]*Table2[[#This Row],[QUANTITY]])</f>
        <v>828</v>
      </c>
      <c r="N320" s="8">
        <f>Table2[[#This Row],[SELLING PRICE]]*Table2[[#This Row],[QUANTITY]]*(1-Table2[[#This Row],[DISCOUNT %]])</f>
        <v>1043.28</v>
      </c>
      <c r="O320">
        <f>DAY(Table2[[#This Row],[DATE]])</f>
        <v>19</v>
      </c>
      <c r="P320" t="str">
        <f>TEXT(Table2[[#This Row],[DATE]],"mmm")</f>
        <v>Mar</v>
      </c>
      <c r="Q320">
        <f>YEAR(Table2[[#This Row],[DATE]])</f>
        <v>2022</v>
      </c>
    </row>
    <row r="321" spans="1:17" x14ac:dyDescent="0.3">
      <c r="A321" s="5">
        <v>44643</v>
      </c>
      <c r="B321" s="6" t="s">
        <v>73</v>
      </c>
      <c r="C321" s="3">
        <v>9</v>
      </c>
      <c r="D321" s="3" t="s">
        <v>113</v>
      </c>
      <c r="E321" s="3" t="s">
        <v>112</v>
      </c>
      <c r="F321" s="4">
        <v>0</v>
      </c>
      <c r="H321" t="str">
        <f>VLOOKUP(Table2[[#This Row],[PRODUCT ID]],Table1[],2,0)</f>
        <v>Product32</v>
      </c>
      <c r="I321" t="str">
        <f>VLOOKUP(Table2[[#This Row],[PRODUCT ID]],Table1[],3,0)</f>
        <v>Catagory04</v>
      </c>
      <c r="J321" t="str">
        <f>VLOOKUP(Table2[[#This Row],[PRODUCT ID]],Table1[],4,0)</f>
        <v>Kg</v>
      </c>
      <c r="K321" s="8">
        <f>VLOOKUP(Table2[[#This Row],[PRODUCT ID]],Table1[],5,0)</f>
        <v>89</v>
      </c>
      <c r="L321" s="8">
        <f>VLOOKUP(Table2[[#This Row],[PRODUCT ID]],Table1[],6,0)</f>
        <v>117.48</v>
      </c>
      <c r="M321" s="8">
        <f>(Table2[[#This Row],[BUYING PRIZE]]*Table2[[#This Row],[QUANTITY]])</f>
        <v>801</v>
      </c>
      <c r="N321" s="8">
        <f>Table2[[#This Row],[SELLING PRICE]]*Table2[[#This Row],[QUANTITY]]*(1-Table2[[#This Row],[DISCOUNT %]])</f>
        <v>1057.32</v>
      </c>
      <c r="O321">
        <f>DAY(Table2[[#This Row],[DATE]])</f>
        <v>23</v>
      </c>
      <c r="P321" t="str">
        <f>TEXT(Table2[[#This Row],[DATE]],"mmm")</f>
        <v>Mar</v>
      </c>
      <c r="Q321">
        <f>YEAR(Table2[[#This Row],[DATE]])</f>
        <v>2022</v>
      </c>
    </row>
    <row r="322" spans="1:17" x14ac:dyDescent="0.3">
      <c r="A322" s="5">
        <v>44645</v>
      </c>
      <c r="B322" s="6" t="s">
        <v>6</v>
      </c>
      <c r="C322" s="3">
        <v>2</v>
      </c>
      <c r="D322" s="3" t="s">
        <v>110</v>
      </c>
      <c r="E322" s="3" t="s">
        <v>111</v>
      </c>
      <c r="F322" s="4">
        <v>0</v>
      </c>
      <c r="H322" t="str">
        <f>VLOOKUP(Table2[[#This Row],[PRODUCT ID]],Table1[],2,0)</f>
        <v>Product01</v>
      </c>
      <c r="I322" t="str">
        <f>VLOOKUP(Table2[[#This Row],[PRODUCT ID]],Table1[],3,0)</f>
        <v>Catagory01</v>
      </c>
      <c r="J322" t="str">
        <f>VLOOKUP(Table2[[#This Row],[PRODUCT ID]],Table1[],4,0)</f>
        <v>Kg</v>
      </c>
      <c r="K322" s="8">
        <f>VLOOKUP(Table2[[#This Row],[PRODUCT ID]],Table1[],5,0)</f>
        <v>98</v>
      </c>
      <c r="L322" s="8">
        <f>VLOOKUP(Table2[[#This Row],[PRODUCT ID]],Table1[],6,0)</f>
        <v>103.88</v>
      </c>
      <c r="M322" s="8">
        <f>(Table2[[#This Row],[BUYING PRIZE]]*Table2[[#This Row],[QUANTITY]])</f>
        <v>196</v>
      </c>
      <c r="N322" s="8">
        <f>Table2[[#This Row],[SELLING PRICE]]*Table2[[#This Row],[QUANTITY]]*(1-Table2[[#This Row],[DISCOUNT %]])</f>
        <v>207.76</v>
      </c>
      <c r="O322">
        <f>DAY(Table2[[#This Row],[DATE]])</f>
        <v>25</v>
      </c>
      <c r="P322" t="str">
        <f>TEXT(Table2[[#This Row],[DATE]],"mmm")</f>
        <v>Mar</v>
      </c>
      <c r="Q322">
        <f>YEAR(Table2[[#This Row],[DATE]])</f>
        <v>2022</v>
      </c>
    </row>
    <row r="323" spans="1:17" x14ac:dyDescent="0.3">
      <c r="A323" s="5">
        <v>44645</v>
      </c>
      <c r="B323" s="6" t="s">
        <v>69</v>
      </c>
      <c r="C323" s="3">
        <v>11</v>
      </c>
      <c r="D323" s="3" t="s">
        <v>113</v>
      </c>
      <c r="E323" s="3" t="s">
        <v>111</v>
      </c>
      <c r="F323" s="4">
        <v>0</v>
      </c>
      <c r="H323" t="str">
        <f>VLOOKUP(Table2[[#This Row],[PRODUCT ID]],Table1[],2,0)</f>
        <v>Product30</v>
      </c>
      <c r="I323" t="str">
        <f>VLOOKUP(Table2[[#This Row],[PRODUCT ID]],Table1[],3,0)</f>
        <v>Catagory04</v>
      </c>
      <c r="J323" t="str">
        <f>VLOOKUP(Table2[[#This Row],[PRODUCT ID]],Table1[],4,0)</f>
        <v>Kg</v>
      </c>
      <c r="K323" s="8">
        <f>VLOOKUP(Table2[[#This Row],[PRODUCT ID]],Table1[],5,0)</f>
        <v>148</v>
      </c>
      <c r="L323" s="8">
        <f>VLOOKUP(Table2[[#This Row],[PRODUCT ID]],Table1[],6,0)</f>
        <v>201.28</v>
      </c>
      <c r="M323" s="8">
        <f>(Table2[[#This Row],[BUYING PRIZE]]*Table2[[#This Row],[QUANTITY]])</f>
        <v>1628</v>
      </c>
      <c r="N323" s="8">
        <f>Table2[[#This Row],[SELLING PRICE]]*Table2[[#This Row],[QUANTITY]]*(1-Table2[[#This Row],[DISCOUNT %]])</f>
        <v>2214.08</v>
      </c>
      <c r="O323">
        <f>DAY(Table2[[#This Row],[DATE]])</f>
        <v>25</v>
      </c>
      <c r="P323" t="str">
        <f>TEXT(Table2[[#This Row],[DATE]],"mmm")</f>
        <v>Mar</v>
      </c>
      <c r="Q323">
        <f>YEAR(Table2[[#This Row],[DATE]])</f>
        <v>2022</v>
      </c>
    </row>
    <row r="324" spans="1:17" x14ac:dyDescent="0.3">
      <c r="A324" s="5">
        <v>44649</v>
      </c>
      <c r="B324" s="6" t="s">
        <v>73</v>
      </c>
      <c r="C324" s="3">
        <v>12</v>
      </c>
      <c r="D324" s="3" t="s">
        <v>111</v>
      </c>
      <c r="E324" s="3" t="s">
        <v>111</v>
      </c>
      <c r="F324" s="4">
        <v>0</v>
      </c>
      <c r="H324" t="str">
        <f>VLOOKUP(Table2[[#This Row],[PRODUCT ID]],Table1[],2,0)</f>
        <v>Product32</v>
      </c>
      <c r="I324" t="str">
        <f>VLOOKUP(Table2[[#This Row],[PRODUCT ID]],Table1[],3,0)</f>
        <v>Catagory04</v>
      </c>
      <c r="J324" t="str">
        <f>VLOOKUP(Table2[[#This Row],[PRODUCT ID]],Table1[],4,0)</f>
        <v>Kg</v>
      </c>
      <c r="K324" s="8">
        <f>VLOOKUP(Table2[[#This Row],[PRODUCT ID]],Table1[],5,0)</f>
        <v>89</v>
      </c>
      <c r="L324" s="8">
        <f>VLOOKUP(Table2[[#This Row],[PRODUCT ID]],Table1[],6,0)</f>
        <v>117.48</v>
      </c>
      <c r="M324" s="8">
        <f>(Table2[[#This Row],[BUYING PRIZE]]*Table2[[#This Row],[QUANTITY]])</f>
        <v>1068</v>
      </c>
      <c r="N324" s="8">
        <f>Table2[[#This Row],[SELLING PRICE]]*Table2[[#This Row],[QUANTITY]]*(1-Table2[[#This Row],[DISCOUNT %]])</f>
        <v>1409.76</v>
      </c>
      <c r="O324">
        <f>DAY(Table2[[#This Row],[DATE]])</f>
        <v>29</v>
      </c>
      <c r="P324" t="str">
        <f>TEXT(Table2[[#This Row],[DATE]],"mmm")</f>
        <v>Mar</v>
      </c>
      <c r="Q324">
        <f>YEAR(Table2[[#This Row],[DATE]])</f>
        <v>2022</v>
      </c>
    </row>
    <row r="325" spans="1:17" x14ac:dyDescent="0.3">
      <c r="A325" s="5">
        <v>44650</v>
      </c>
      <c r="B325" s="6" t="s">
        <v>6</v>
      </c>
      <c r="C325" s="3">
        <v>13</v>
      </c>
      <c r="D325" s="3" t="s">
        <v>111</v>
      </c>
      <c r="E325" s="3" t="s">
        <v>112</v>
      </c>
      <c r="F325" s="4">
        <v>0</v>
      </c>
      <c r="H325" t="str">
        <f>VLOOKUP(Table2[[#This Row],[PRODUCT ID]],Table1[],2,0)</f>
        <v>Product01</v>
      </c>
      <c r="I325" t="str">
        <f>VLOOKUP(Table2[[#This Row],[PRODUCT ID]],Table1[],3,0)</f>
        <v>Catagory01</v>
      </c>
      <c r="J325" t="str">
        <f>VLOOKUP(Table2[[#This Row],[PRODUCT ID]],Table1[],4,0)</f>
        <v>Kg</v>
      </c>
      <c r="K325" s="8">
        <f>VLOOKUP(Table2[[#This Row],[PRODUCT ID]],Table1[],5,0)</f>
        <v>98</v>
      </c>
      <c r="L325" s="8">
        <f>VLOOKUP(Table2[[#This Row],[PRODUCT ID]],Table1[],6,0)</f>
        <v>103.88</v>
      </c>
      <c r="M325" s="8">
        <f>(Table2[[#This Row],[BUYING PRIZE]]*Table2[[#This Row],[QUANTITY]])</f>
        <v>1274</v>
      </c>
      <c r="N325" s="8">
        <f>Table2[[#This Row],[SELLING PRICE]]*Table2[[#This Row],[QUANTITY]]*(1-Table2[[#This Row],[DISCOUNT %]])</f>
        <v>1350.44</v>
      </c>
      <c r="O325">
        <f>DAY(Table2[[#This Row],[DATE]])</f>
        <v>30</v>
      </c>
      <c r="P325" t="str">
        <f>TEXT(Table2[[#This Row],[DATE]],"mmm")</f>
        <v>Mar</v>
      </c>
      <c r="Q325">
        <f>YEAR(Table2[[#This Row],[DATE]])</f>
        <v>2022</v>
      </c>
    </row>
    <row r="326" spans="1:17" x14ac:dyDescent="0.3">
      <c r="A326" s="5">
        <v>44652</v>
      </c>
      <c r="B326" s="6" t="s">
        <v>10</v>
      </c>
      <c r="C326" s="3">
        <v>2</v>
      </c>
      <c r="D326" s="3" t="s">
        <v>111</v>
      </c>
      <c r="E326" s="3" t="s">
        <v>112</v>
      </c>
      <c r="F326" s="4">
        <v>0</v>
      </c>
      <c r="H326" t="str">
        <f>VLOOKUP(Table2[[#This Row],[PRODUCT ID]],Table1[],2,0)</f>
        <v>Product02</v>
      </c>
      <c r="I326" t="str">
        <f>VLOOKUP(Table2[[#This Row],[PRODUCT ID]],Table1[],3,0)</f>
        <v>Catagory01</v>
      </c>
      <c r="J326" t="str">
        <f>VLOOKUP(Table2[[#This Row],[PRODUCT ID]],Table1[],4,0)</f>
        <v>Kg</v>
      </c>
      <c r="K326" s="8">
        <f>VLOOKUP(Table2[[#This Row],[PRODUCT ID]],Table1[],5,0)</f>
        <v>105</v>
      </c>
      <c r="L326" s="8">
        <f>VLOOKUP(Table2[[#This Row],[PRODUCT ID]],Table1[],6,0)</f>
        <v>142.80000000000001</v>
      </c>
      <c r="M326" s="8">
        <f>(Table2[[#This Row],[BUYING PRIZE]]*Table2[[#This Row],[QUANTITY]])</f>
        <v>210</v>
      </c>
      <c r="N326" s="8">
        <f>Table2[[#This Row],[SELLING PRICE]]*Table2[[#This Row],[QUANTITY]]*(1-Table2[[#This Row],[DISCOUNT %]])</f>
        <v>285.60000000000002</v>
      </c>
      <c r="O326">
        <f>DAY(Table2[[#This Row],[DATE]])</f>
        <v>1</v>
      </c>
      <c r="P326" t="str">
        <f>TEXT(Table2[[#This Row],[DATE]],"mmm")</f>
        <v>Apr</v>
      </c>
      <c r="Q326">
        <f>YEAR(Table2[[#This Row],[DATE]])</f>
        <v>2022</v>
      </c>
    </row>
    <row r="327" spans="1:17" x14ac:dyDescent="0.3">
      <c r="A327" s="5">
        <v>44653</v>
      </c>
      <c r="B327" s="6" t="s">
        <v>10</v>
      </c>
      <c r="C327" s="3">
        <v>3</v>
      </c>
      <c r="D327" s="3" t="s">
        <v>113</v>
      </c>
      <c r="E327" s="3" t="s">
        <v>112</v>
      </c>
      <c r="F327" s="4">
        <v>0</v>
      </c>
      <c r="H327" t="str">
        <f>VLOOKUP(Table2[[#This Row],[PRODUCT ID]],Table1[],2,0)</f>
        <v>Product02</v>
      </c>
      <c r="I327" t="str">
        <f>VLOOKUP(Table2[[#This Row],[PRODUCT ID]],Table1[],3,0)</f>
        <v>Catagory01</v>
      </c>
      <c r="J327" t="str">
        <f>VLOOKUP(Table2[[#This Row],[PRODUCT ID]],Table1[],4,0)</f>
        <v>Kg</v>
      </c>
      <c r="K327" s="8">
        <f>VLOOKUP(Table2[[#This Row],[PRODUCT ID]],Table1[],5,0)</f>
        <v>105</v>
      </c>
      <c r="L327" s="8">
        <f>VLOOKUP(Table2[[#This Row],[PRODUCT ID]],Table1[],6,0)</f>
        <v>142.80000000000001</v>
      </c>
      <c r="M327" s="8">
        <f>(Table2[[#This Row],[BUYING PRIZE]]*Table2[[#This Row],[QUANTITY]])</f>
        <v>315</v>
      </c>
      <c r="N327" s="8">
        <f>Table2[[#This Row],[SELLING PRICE]]*Table2[[#This Row],[QUANTITY]]*(1-Table2[[#This Row],[DISCOUNT %]])</f>
        <v>428.40000000000003</v>
      </c>
      <c r="O327">
        <f>DAY(Table2[[#This Row],[DATE]])</f>
        <v>2</v>
      </c>
      <c r="P327" t="str">
        <f>TEXT(Table2[[#This Row],[DATE]],"mmm")</f>
        <v>Apr</v>
      </c>
      <c r="Q327">
        <f>YEAR(Table2[[#This Row],[DATE]])</f>
        <v>2022</v>
      </c>
    </row>
    <row r="328" spans="1:17" x14ac:dyDescent="0.3">
      <c r="A328" s="5">
        <v>44657</v>
      </c>
      <c r="B328" s="6" t="s">
        <v>89</v>
      </c>
      <c r="C328" s="3">
        <v>2</v>
      </c>
      <c r="D328" s="3" t="s">
        <v>110</v>
      </c>
      <c r="E328" s="3" t="s">
        <v>112</v>
      </c>
      <c r="F328" s="4">
        <v>0</v>
      </c>
      <c r="H328" t="str">
        <f>VLOOKUP(Table2[[#This Row],[PRODUCT ID]],Table1[],2,0)</f>
        <v>Product40</v>
      </c>
      <c r="I328" t="str">
        <f>VLOOKUP(Table2[[#This Row],[PRODUCT ID]],Table1[],3,0)</f>
        <v>Catagory04</v>
      </c>
      <c r="J328" t="str">
        <f>VLOOKUP(Table2[[#This Row],[PRODUCT ID]],Table1[],4,0)</f>
        <v>Kg</v>
      </c>
      <c r="K328" s="8">
        <f>VLOOKUP(Table2[[#This Row],[PRODUCT ID]],Table1[],5,0)</f>
        <v>90</v>
      </c>
      <c r="L328" s="8">
        <f>VLOOKUP(Table2[[#This Row],[PRODUCT ID]],Table1[],6,0)</f>
        <v>115.2</v>
      </c>
      <c r="M328" s="8">
        <f>(Table2[[#This Row],[BUYING PRIZE]]*Table2[[#This Row],[QUANTITY]])</f>
        <v>180</v>
      </c>
      <c r="N328" s="8">
        <f>Table2[[#This Row],[SELLING PRICE]]*Table2[[#This Row],[QUANTITY]]*(1-Table2[[#This Row],[DISCOUNT %]])</f>
        <v>230.4</v>
      </c>
      <c r="O328">
        <f>DAY(Table2[[#This Row],[DATE]])</f>
        <v>6</v>
      </c>
      <c r="P328" t="str">
        <f>TEXT(Table2[[#This Row],[DATE]],"mmm")</f>
        <v>Apr</v>
      </c>
      <c r="Q328">
        <f>YEAR(Table2[[#This Row],[DATE]])</f>
        <v>2022</v>
      </c>
    </row>
    <row r="329" spans="1:17" x14ac:dyDescent="0.3">
      <c r="A329" s="5">
        <v>44658</v>
      </c>
      <c r="B329" s="6" t="s">
        <v>61</v>
      </c>
      <c r="C329" s="3">
        <v>7</v>
      </c>
      <c r="D329" s="3" t="s">
        <v>113</v>
      </c>
      <c r="E329" s="3" t="s">
        <v>111</v>
      </c>
      <c r="F329" s="4">
        <v>0</v>
      </c>
      <c r="H329" t="str">
        <f>VLOOKUP(Table2[[#This Row],[PRODUCT ID]],Table1[],2,0)</f>
        <v>Product26</v>
      </c>
      <c r="I329" t="str">
        <f>VLOOKUP(Table2[[#This Row],[PRODUCT ID]],Table1[],3,0)</f>
        <v>Catagory04</v>
      </c>
      <c r="J329" t="str">
        <f>VLOOKUP(Table2[[#This Row],[PRODUCT ID]],Table1[],4,0)</f>
        <v>Kg</v>
      </c>
      <c r="K329" s="8">
        <f>VLOOKUP(Table2[[#This Row],[PRODUCT ID]],Table1[],5,0)</f>
        <v>18</v>
      </c>
      <c r="L329" s="8">
        <f>VLOOKUP(Table2[[#This Row],[PRODUCT ID]],Table1[],6,0)</f>
        <v>24.66</v>
      </c>
      <c r="M329" s="8">
        <f>(Table2[[#This Row],[BUYING PRIZE]]*Table2[[#This Row],[QUANTITY]])</f>
        <v>126</v>
      </c>
      <c r="N329" s="8">
        <f>Table2[[#This Row],[SELLING PRICE]]*Table2[[#This Row],[QUANTITY]]*(1-Table2[[#This Row],[DISCOUNT %]])</f>
        <v>172.62</v>
      </c>
      <c r="O329">
        <f>DAY(Table2[[#This Row],[DATE]])</f>
        <v>7</v>
      </c>
      <c r="P329" t="str">
        <f>TEXT(Table2[[#This Row],[DATE]],"mmm")</f>
        <v>Apr</v>
      </c>
      <c r="Q329">
        <f>YEAR(Table2[[#This Row],[DATE]])</f>
        <v>2022</v>
      </c>
    </row>
    <row r="330" spans="1:17" x14ac:dyDescent="0.3">
      <c r="A330" s="5">
        <v>44660</v>
      </c>
      <c r="B330" s="6" t="s">
        <v>87</v>
      </c>
      <c r="C330" s="3">
        <v>12</v>
      </c>
      <c r="D330" s="3" t="s">
        <v>110</v>
      </c>
      <c r="E330" s="3" t="s">
        <v>112</v>
      </c>
      <c r="F330" s="4">
        <v>0</v>
      </c>
      <c r="H330" t="str">
        <f>VLOOKUP(Table2[[#This Row],[PRODUCT ID]],Table1[],2,0)</f>
        <v>Product39</v>
      </c>
      <c r="I330" t="str">
        <f>VLOOKUP(Table2[[#This Row],[PRODUCT ID]],Table1[],3,0)</f>
        <v>Catagory04</v>
      </c>
      <c r="J330" t="str">
        <f>VLOOKUP(Table2[[#This Row],[PRODUCT ID]],Table1[],4,0)</f>
        <v>Kg</v>
      </c>
      <c r="K330" s="8">
        <f>VLOOKUP(Table2[[#This Row],[PRODUCT ID]],Table1[],5,0)</f>
        <v>37</v>
      </c>
      <c r="L330" s="8">
        <f>VLOOKUP(Table2[[#This Row],[PRODUCT ID]],Table1[],6,0)</f>
        <v>42.55</v>
      </c>
      <c r="M330" s="8">
        <f>(Table2[[#This Row],[BUYING PRIZE]]*Table2[[#This Row],[QUANTITY]])</f>
        <v>444</v>
      </c>
      <c r="N330" s="8">
        <f>Table2[[#This Row],[SELLING PRICE]]*Table2[[#This Row],[QUANTITY]]*(1-Table2[[#This Row],[DISCOUNT %]])</f>
        <v>510.59999999999997</v>
      </c>
      <c r="O330">
        <f>DAY(Table2[[#This Row],[DATE]])</f>
        <v>9</v>
      </c>
      <c r="P330" t="str">
        <f>TEXT(Table2[[#This Row],[DATE]],"mmm")</f>
        <v>Apr</v>
      </c>
      <c r="Q330">
        <f>YEAR(Table2[[#This Row],[DATE]])</f>
        <v>2022</v>
      </c>
    </row>
    <row r="331" spans="1:17" x14ac:dyDescent="0.3">
      <c r="A331" s="5">
        <v>44660</v>
      </c>
      <c r="B331" s="6" t="s">
        <v>10</v>
      </c>
      <c r="C331" s="3">
        <v>9</v>
      </c>
      <c r="D331" s="3" t="s">
        <v>111</v>
      </c>
      <c r="E331" s="3" t="s">
        <v>111</v>
      </c>
      <c r="F331" s="4">
        <v>0</v>
      </c>
      <c r="H331" t="str">
        <f>VLOOKUP(Table2[[#This Row],[PRODUCT ID]],Table1[],2,0)</f>
        <v>Product02</v>
      </c>
      <c r="I331" t="str">
        <f>VLOOKUP(Table2[[#This Row],[PRODUCT ID]],Table1[],3,0)</f>
        <v>Catagory01</v>
      </c>
      <c r="J331" t="str">
        <f>VLOOKUP(Table2[[#This Row],[PRODUCT ID]],Table1[],4,0)</f>
        <v>Kg</v>
      </c>
      <c r="K331" s="8">
        <f>VLOOKUP(Table2[[#This Row],[PRODUCT ID]],Table1[],5,0)</f>
        <v>105</v>
      </c>
      <c r="L331" s="8">
        <f>VLOOKUP(Table2[[#This Row],[PRODUCT ID]],Table1[],6,0)</f>
        <v>142.80000000000001</v>
      </c>
      <c r="M331" s="8">
        <f>(Table2[[#This Row],[BUYING PRIZE]]*Table2[[#This Row],[QUANTITY]])</f>
        <v>945</v>
      </c>
      <c r="N331" s="8">
        <f>Table2[[#This Row],[SELLING PRICE]]*Table2[[#This Row],[QUANTITY]]*(1-Table2[[#This Row],[DISCOUNT %]])</f>
        <v>1285.2</v>
      </c>
      <c r="O331">
        <f>DAY(Table2[[#This Row],[DATE]])</f>
        <v>9</v>
      </c>
      <c r="P331" t="str">
        <f>TEXT(Table2[[#This Row],[DATE]],"mmm")</f>
        <v>Apr</v>
      </c>
      <c r="Q331">
        <f>YEAR(Table2[[#This Row],[DATE]])</f>
        <v>2022</v>
      </c>
    </row>
    <row r="332" spans="1:17" x14ac:dyDescent="0.3">
      <c r="A332" s="5">
        <v>44664</v>
      </c>
      <c r="B332" s="6" t="s">
        <v>39</v>
      </c>
      <c r="C332" s="3">
        <v>14</v>
      </c>
      <c r="D332" s="3" t="s">
        <v>110</v>
      </c>
      <c r="E332" s="3" t="s">
        <v>111</v>
      </c>
      <c r="F332" s="4">
        <v>0</v>
      </c>
      <c r="H332" t="str">
        <f>VLOOKUP(Table2[[#This Row],[PRODUCT ID]],Table1[],2,0)</f>
        <v>Product16</v>
      </c>
      <c r="I332" t="str">
        <f>VLOOKUP(Table2[[#This Row],[PRODUCT ID]],Table1[],3,0)</f>
        <v>Catagory02</v>
      </c>
      <c r="J332" t="str">
        <f>VLOOKUP(Table2[[#This Row],[PRODUCT ID]],Table1[],4,0)</f>
        <v>Kg</v>
      </c>
      <c r="K332" s="8">
        <f>VLOOKUP(Table2[[#This Row],[PRODUCT ID]],Table1[],5,0)</f>
        <v>13</v>
      </c>
      <c r="L332" s="8">
        <f>VLOOKUP(Table2[[#This Row],[PRODUCT ID]],Table1[],6,0)</f>
        <v>16.64</v>
      </c>
      <c r="M332" s="8">
        <f>(Table2[[#This Row],[BUYING PRIZE]]*Table2[[#This Row],[QUANTITY]])</f>
        <v>182</v>
      </c>
      <c r="N332" s="8">
        <f>Table2[[#This Row],[SELLING PRICE]]*Table2[[#This Row],[QUANTITY]]*(1-Table2[[#This Row],[DISCOUNT %]])</f>
        <v>232.96</v>
      </c>
      <c r="O332">
        <f>DAY(Table2[[#This Row],[DATE]])</f>
        <v>13</v>
      </c>
      <c r="P332" t="str">
        <f>TEXT(Table2[[#This Row],[DATE]],"mmm")</f>
        <v>Apr</v>
      </c>
      <c r="Q332">
        <f>YEAR(Table2[[#This Row],[DATE]])</f>
        <v>2022</v>
      </c>
    </row>
    <row r="333" spans="1:17" x14ac:dyDescent="0.3">
      <c r="A333" s="5">
        <v>44669</v>
      </c>
      <c r="B333" s="6" t="s">
        <v>91</v>
      </c>
      <c r="C333" s="3">
        <v>9</v>
      </c>
      <c r="D333" s="3" t="s">
        <v>113</v>
      </c>
      <c r="E333" s="3" t="s">
        <v>112</v>
      </c>
      <c r="F333" s="4">
        <v>0</v>
      </c>
      <c r="H333" t="str">
        <f>VLOOKUP(Table2[[#This Row],[PRODUCT ID]],Table1[],2,0)</f>
        <v>Product41</v>
      </c>
      <c r="I333" t="str">
        <f>VLOOKUP(Table2[[#This Row],[PRODUCT ID]],Table1[],3,0)</f>
        <v>Catagory04</v>
      </c>
      <c r="J333" t="str">
        <f>VLOOKUP(Table2[[#This Row],[PRODUCT ID]],Table1[],4,0)</f>
        <v>Kg</v>
      </c>
      <c r="K333" s="8">
        <f>VLOOKUP(Table2[[#This Row],[PRODUCT ID]],Table1[],5,0)</f>
        <v>138</v>
      </c>
      <c r="L333" s="8">
        <f>VLOOKUP(Table2[[#This Row],[PRODUCT ID]],Table1[],6,0)</f>
        <v>173.88</v>
      </c>
      <c r="M333" s="8">
        <f>(Table2[[#This Row],[BUYING PRIZE]]*Table2[[#This Row],[QUANTITY]])</f>
        <v>1242</v>
      </c>
      <c r="N333" s="8">
        <f>Table2[[#This Row],[SELLING PRICE]]*Table2[[#This Row],[QUANTITY]]*(1-Table2[[#This Row],[DISCOUNT %]])</f>
        <v>1564.92</v>
      </c>
      <c r="O333">
        <f>DAY(Table2[[#This Row],[DATE]])</f>
        <v>18</v>
      </c>
      <c r="P333" t="str">
        <f>TEXT(Table2[[#This Row],[DATE]],"mmm")</f>
        <v>Apr</v>
      </c>
      <c r="Q333">
        <f>YEAR(Table2[[#This Row],[DATE]])</f>
        <v>2022</v>
      </c>
    </row>
    <row r="334" spans="1:17" x14ac:dyDescent="0.3">
      <c r="A334" s="5">
        <v>44671</v>
      </c>
      <c r="B334" s="6" t="s">
        <v>43</v>
      </c>
      <c r="C334" s="3">
        <v>2</v>
      </c>
      <c r="D334" s="3" t="s">
        <v>110</v>
      </c>
      <c r="E334" s="3" t="s">
        <v>111</v>
      </c>
      <c r="F334" s="4">
        <v>0</v>
      </c>
      <c r="H334" t="str">
        <f>VLOOKUP(Table2[[#This Row],[PRODUCT ID]],Table1[],2,0)</f>
        <v>Product18</v>
      </c>
      <c r="I334" t="str">
        <f>VLOOKUP(Table2[[#This Row],[PRODUCT ID]],Table1[],3,0)</f>
        <v>Catagory02</v>
      </c>
      <c r="J334" t="str">
        <f>VLOOKUP(Table2[[#This Row],[PRODUCT ID]],Table1[],4,0)</f>
        <v>Kg</v>
      </c>
      <c r="K334" s="8">
        <f>VLOOKUP(Table2[[#This Row],[PRODUCT ID]],Table1[],5,0)</f>
        <v>37</v>
      </c>
      <c r="L334" s="8">
        <f>VLOOKUP(Table2[[#This Row],[PRODUCT ID]],Table1[],6,0)</f>
        <v>49.21</v>
      </c>
      <c r="M334" s="8">
        <f>(Table2[[#This Row],[BUYING PRIZE]]*Table2[[#This Row],[QUANTITY]])</f>
        <v>74</v>
      </c>
      <c r="N334" s="8">
        <f>Table2[[#This Row],[SELLING PRICE]]*Table2[[#This Row],[QUANTITY]]*(1-Table2[[#This Row],[DISCOUNT %]])</f>
        <v>98.42</v>
      </c>
      <c r="O334">
        <f>DAY(Table2[[#This Row],[DATE]])</f>
        <v>20</v>
      </c>
      <c r="P334" t="str">
        <f>TEXT(Table2[[#This Row],[DATE]],"mmm")</f>
        <v>Apr</v>
      </c>
      <c r="Q334">
        <f>YEAR(Table2[[#This Row],[DATE]])</f>
        <v>2022</v>
      </c>
    </row>
    <row r="335" spans="1:17" x14ac:dyDescent="0.3">
      <c r="A335" s="5">
        <v>44671</v>
      </c>
      <c r="B335" s="6" t="s">
        <v>31</v>
      </c>
      <c r="C335" s="3">
        <v>4</v>
      </c>
      <c r="D335" s="3" t="s">
        <v>113</v>
      </c>
      <c r="E335" s="3" t="s">
        <v>111</v>
      </c>
      <c r="F335" s="4">
        <v>0</v>
      </c>
      <c r="H335" t="str">
        <f>VLOOKUP(Table2[[#This Row],[PRODUCT ID]],Table1[],2,0)</f>
        <v>Product12</v>
      </c>
      <c r="I335" t="str">
        <f>VLOOKUP(Table2[[#This Row],[PRODUCT ID]],Table1[],3,0)</f>
        <v>Catagory02</v>
      </c>
      <c r="J335" t="str">
        <f>VLOOKUP(Table2[[#This Row],[PRODUCT ID]],Table1[],4,0)</f>
        <v>Kg</v>
      </c>
      <c r="K335" s="8">
        <f>VLOOKUP(Table2[[#This Row],[PRODUCT ID]],Table1[],5,0)</f>
        <v>73</v>
      </c>
      <c r="L335" s="8">
        <f>VLOOKUP(Table2[[#This Row],[PRODUCT ID]],Table1[],6,0)</f>
        <v>94.17</v>
      </c>
      <c r="M335" s="8">
        <f>(Table2[[#This Row],[BUYING PRIZE]]*Table2[[#This Row],[QUANTITY]])</f>
        <v>292</v>
      </c>
      <c r="N335" s="8">
        <f>Table2[[#This Row],[SELLING PRICE]]*Table2[[#This Row],[QUANTITY]]*(1-Table2[[#This Row],[DISCOUNT %]])</f>
        <v>376.68</v>
      </c>
      <c r="O335">
        <f>DAY(Table2[[#This Row],[DATE]])</f>
        <v>20</v>
      </c>
      <c r="P335" t="str">
        <f>TEXT(Table2[[#This Row],[DATE]],"mmm")</f>
        <v>Apr</v>
      </c>
      <c r="Q335">
        <f>YEAR(Table2[[#This Row],[DATE]])</f>
        <v>2022</v>
      </c>
    </row>
    <row r="336" spans="1:17" x14ac:dyDescent="0.3">
      <c r="A336" s="5">
        <v>44672</v>
      </c>
      <c r="B336" s="6" t="s">
        <v>69</v>
      </c>
      <c r="C336" s="3">
        <v>2</v>
      </c>
      <c r="D336" s="3" t="s">
        <v>113</v>
      </c>
      <c r="E336" s="3" t="s">
        <v>112</v>
      </c>
      <c r="F336" s="4">
        <v>0</v>
      </c>
      <c r="H336" t="str">
        <f>VLOOKUP(Table2[[#This Row],[PRODUCT ID]],Table1[],2,0)</f>
        <v>Product30</v>
      </c>
      <c r="I336" t="str">
        <f>VLOOKUP(Table2[[#This Row],[PRODUCT ID]],Table1[],3,0)</f>
        <v>Catagory04</v>
      </c>
      <c r="J336" t="str">
        <f>VLOOKUP(Table2[[#This Row],[PRODUCT ID]],Table1[],4,0)</f>
        <v>Kg</v>
      </c>
      <c r="K336" s="8">
        <f>VLOOKUP(Table2[[#This Row],[PRODUCT ID]],Table1[],5,0)</f>
        <v>148</v>
      </c>
      <c r="L336" s="8">
        <f>VLOOKUP(Table2[[#This Row],[PRODUCT ID]],Table1[],6,0)</f>
        <v>201.28</v>
      </c>
      <c r="M336" s="8">
        <f>(Table2[[#This Row],[BUYING PRIZE]]*Table2[[#This Row],[QUANTITY]])</f>
        <v>296</v>
      </c>
      <c r="N336" s="8">
        <f>Table2[[#This Row],[SELLING PRICE]]*Table2[[#This Row],[QUANTITY]]*(1-Table2[[#This Row],[DISCOUNT %]])</f>
        <v>402.56</v>
      </c>
      <c r="O336">
        <f>DAY(Table2[[#This Row],[DATE]])</f>
        <v>21</v>
      </c>
      <c r="P336" t="str">
        <f>TEXT(Table2[[#This Row],[DATE]],"mmm")</f>
        <v>Apr</v>
      </c>
      <c r="Q336">
        <f>YEAR(Table2[[#This Row],[DATE]])</f>
        <v>2022</v>
      </c>
    </row>
    <row r="337" spans="1:17" x14ac:dyDescent="0.3">
      <c r="A337" s="5">
        <v>44672</v>
      </c>
      <c r="B337" s="6" t="s">
        <v>61</v>
      </c>
      <c r="C337" s="3">
        <v>14</v>
      </c>
      <c r="D337" s="3" t="s">
        <v>111</v>
      </c>
      <c r="E337" s="3" t="s">
        <v>111</v>
      </c>
      <c r="F337" s="4">
        <v>0</v>
      </c>
      <c r="H337" t="str">
        <f>VLOOKUP(Table2[[#This Row],[PRODUCT ID]],Table1[],2,0)</f>
        <v>Product26</v>
      </c>
      <c r="I337" t="str">
        <f>VLOOKUP(Table2[[#This Row],[PRODUCT ID]],Table1[],3,0)</f>
        <v>Catagory04</v>
      </c>
      <c r="J337" t="str">
        <f>VLOOKUP(Table2[[#This Row],[PRODUCT ID]],Table1[],4,0)</f>
        <v>Kg</v>
      </c>
      <c r="K337" s="8">
        <f>VLOOKUP(Table2[[#This Row],[PRODUCT ID]],Table1[],5,0)</f>
        <v>18</v>
      </c>
      <c r="L337" s="8">
        <f>VLOOKUP(Table2[[#This Row],[PRODUCT ID]],Table1[],6,0)</f>
        <v>24.66</v>
      </c>
      <c r="M337" s="8">
        <f>(Table2[[#This Row],[BUYING PRIZE]]*Table2[[#This Row],[QUANTITY]])</f>
        <v>252</v>
      </c>
      <c r="N337" s="8">
        <f>Table2[[#This Row],[SELLING PRICE]]*Table2[[#This Row],[QUANTITY]]*(1-Table2[[#This Row],[DISCOUNT %]])</f>
        <v>345.24</v>
      </c>
      <c r="O337">
        <f>DAY(Table2[[#This Row],[DATE]])</f>
        <v>21</v>
      </c>
      <c r="P337" t="str">
        <f>TEXT(Table2[[#This Row],[DATE]],"mmm")</f>
        <v>Apr</v>
      </c>
      <c r="Q337">
        <f>YEAR(Table2[[#This Row],[DATE]])</f>
        <v>2022</v>
      </c>
    </row>
    <row r="338" spans="1:17" x14ac:dyDescent="0.3">
      <c r="A338" s="5">
        <v>44674</v>
      </c>
      <c r="B338" s="6" t="s">
        <v>97</v>
      </c>
      <c r="C338" s="3">
        <v>15</v>
      </c>
      <c r="D338" s="3" t="s">
        <v>111</v>
      </c>
      <c r="E338" s="3" t="s">
        <v>111</v>
      </c>
      <c r="F338" s="4">
        <v>0</v>
      </c>
      <c r="H338" t="str">
        <f>VLOOKUP(Table2[[#This Row],[PRODUCT ID]],Table1[],2,0)</f>
        <v>Product44</v>
      </c>
      <c r="I338" t="str">
        <f>VLOOKUP(Table2[[#This Row],[PRODUCT ID]],Table1[],3,0)</f>
        <v>Catagory04</v>
      </c>
      <c r="J338" t="str">
        <f>VLOOKUP(Table2[[#This Row],[PRODUCT ID]],Table1[],4,0)</f>
        <v>Kg</v>
      </c>
      <c r="K338" s="8">
        <f>VLOOKUP(Table2[[#This Row],[PRODUCT ID]],Table1[],5,0)</f>
        <v>76</v>
      </c>
      <c r="L338" s="8">
        <f>VLOOKUP(Table2[[#This Row],[PRODUCT ID]],Table1[],6,0)</f>
        <v>82.08</v>
      </c>
      <c r="M338" s="8">
        <f>(Table2[[#This Row],[BUYING PRIZE]]*Table2[[#This Row],[QUANTITY]])</f>
        <v>1140</v>
      </c>
      <c r="N338" s="8">
        <f>Table2[[#This Row],[SELLING PRICE]]*Table2[[#This Row],[QUANTITY]]*(1-Table2[[#This Row],[DISCOUNT %]])</f>
        <v>1231.2</v>
      </c>
      <c r="O338">
        <f>DAY(Table2[[#This Row],[DATE]])</f>
        <v>23</v>
      </c>
      <c r="P338" t="str">
        <f>TEXT(Table2[[#This Row],[DATE]],"mmm")</f>
        <v>Apr</v>
      </c>
      <c r="Q338">
        <f>YEAR(Table2[[#This Row],[DATE]])</f>
        <v>2022</v>
      </c>
    </row>
    <row r="339" spans="1:17" x14ac:dyDescent="0.3">
      <c r="A339" s="5">
        <v>44675</v>
      </c>
      <c r="B339" s="6" t="s">
        <v>77</v>
      </c>
      <c r="C339" s="3">
        <v>4</v>
      </c>
      <c r="D339" s="3" t="s">
        <v>113</v>
      </c>
      <c r="E339" s="3" t="s">
        <v>111</v>
      </c>
      <c r="F339" s="4">
        <v>0</v>
      </c>
      <c r="H339" t="str">
        <f>VLOOKUP(Table2[[#This Row],[PRODUCT ID]],Table1[],2,0)</f>
        <v>Product34</v>
      </c>
      <c r="I339" t="str">
        <f>VLOOKUP(Table2[[#This Row],[PRODUCT ID]],Table1[],3,0)</f>
        <v>Catagory04</v>
      </c>
      <c r="J339" t="str">
        <f>VLOOKUP(Table2[[#This Row],[PRODUCT ID]],Table1[],4,0)</f>
        <v>Kg</v>
      </c>
      <c r="K339" s="8">
        <f>VLOOKUP(Table2[[#This Row],[PRODUCT ID]],Table1[],5,0)</f>
        <v>55</v>
      </c>
      <c r="L339" s="8">
        <f>VLOOKUP(Table2[[#This Row],[PRODUCT ID]],Table1[],6,0)</f>
        <v>58.3</v>
      </c>
      <c r="M339" s="8">
        <f>(Table2[[#This Row],[BUYING PRIZE]]*Table2[[#This Row],[QUANTITY]])</f>
        <v>220</v>
      </c>
      <c r="N339" s="8">
        <f>Table2[[#This Row],[SELLING PRICE]]*Table2[[#This Row],[QUANTITY]]*(1-Table2[[#This Row],[DISCOUNT %]])</f>
        <v>233.2</v>
      </c>
      <c r="O339">
        <f>DAY(Table2[[#This Row],[DATE]])</f>
        <v>24</v>
      </c>
      <c r="P339" t="str">
        <f>TEXT(Table2[[#This Row],[DATE]],"mmm")</f>
        <v>Apr</v>
      </c>
      <c r="Q339">
        <f>YEAR(Table2[[#This Row],[DATE]])</f>
        <v>2022</v>
      </c>
    </row>
    <row r="340" spans="1:17" x14ac:dyDescent="0.3">
      <c r="A340" s="5">
        <v>44676</v>
      </c>
      <c r="B340" s="6" t="s">
        <v>14</v>
      </c>
      <c r="C340" s="3">
        <v>9</v>
      </c>
      <c r="D340" s="3" t="s">
        <v>113</v>
      </c>
      <c r="E340" s="3" t="s">
        <v>112</v>
      </c>
      <c r="F340" s="4">
        <v>0</v>
      </c>
      <c r="H340" t="str">
        <f>VLOOKUP(Table2[[#This Row],[PRODUCT ID]],Table1[],2,0)</f>
        <v>Product04</v>
      </c>
      <c r="I340" t="str">
        <f>VLOOKUP(Table2[[#This Row],[PRODUCT ID]],Table1[],3,0)</f>
        <v>Catagory01</v>
      </c>
      <c r="J340" t="str">
        <f>VLOOKUP(Table2[[#This Row],[PRODUCT ID]],Table1[],4,0)</f>
        <v>Kg</v>
      </c>
      <c r="K340" s="8">
        <f>VLOOKUP(Table2[[#This Row],[PRODUCT ID]],Table1[],5,0)</f>
        <v>44</v>
      </c>
      <c r="L340" s="8">
        <f>VLOOKUP(Table2[[#This Row],[PRODUCT ID]],Table1[],6,0)</f>
        <v>48.84</v>
      </c>
      <c r="M340" s="8">
        <f>(Table2[[#This Row],[BUYING PRIZE]]*Table2[[#This Row],[QUANTITY]])</f>
        <v>396</v>
      </c>
      <c r="N340" s="8">
        <f>Table2[[#This Row],[SELLING PRICE]]*Table2[[#This Row],[QUANTITY]]*(1-Table2[[#This Row],[DISCOUNT %]])</f>
        <v>439.56000000000006</v>
      </c>
      <c r="O340">
        <f>DAY(Table2[[#This Row],[DATE]])</f>
        <v>25</v>
      </c>
      <c r="P340" t="str">
        <f>TEXT(Table2[[#This Row],[DATE]],"mmm")</f>
        <v>Apr</v>
      </c>
      <c r="Q340">
        <f>YEAR(Table2[[#This Row],[DATE]])</f>
        <v>2022</v>
      </c>
    </row>
    <row r="341" spans="1:17" x14ac:dyDescent="0.3">
      <c r="A341" s="5">
        <v>44676</v>
      </c>
      <c r="B341" s="6" t="s">
        <v>12</v>
      </c>
      <c r="C341" s="3">
        <v>8</v>
      </c>
      <c r="D341" s="3" t="s">
        <v>111</v>
      </c>
      <c r="E341" s="3" t="s">
        <v>111</v>
      </c>
      <c r="F341" s="4">
        <v>0</v>
      </c>
      <c r="H341" t="str">
        <f>VLOOKUP(Table2[[#This Row],[PRODUCT ID]],Table1[],2,0)</f>
        <v>Product03</v>
      </c>
      <c r="I341" t="str">
        <f>VLOOKUP(Table2[[#This Row],[PRODUCT ID]],Table1[],3,0)</f>
        <v>Catagory01</v>
      </c>
      <c r="J341" t="str">
        <f>VLOOKUP(Table2[[#This Row],[PRODUCT ID]],Table1[],4,0)</f>
        <v>Kg</v>
      </c>
      <c r="K341" s="8">
        <f>VLOOKUP(Table2[[#This Row],[PRODUCT ID]],Table1[],5,0)</f>
        <v>71</v>
      </c>
      <c r="L341" s="8">
        <f>VLOOKUP(Table2[[#This Row],[PRODUCT ID]],Table1[],6,0)</f>
        <v>80.94</v>
      </c>
      <c r="M341" s="8">
        <f>(Table2[[#This Row],[BUYING PRIZE]]*Table2[[#This Row],[QUANTITY]])</f>
        <v>568</v>
      </c>
      <c r="N341" s="8">
        <f>Table2[[#This Row],[SELLING PRICE]]*Table2[[#This Row],[QUANTITY]]*(1-Table2[[#This Row],[DISCOUNT %]])</f>
        <v>647.52</v>
      </c>
      <c r="O341">
        <f>DAY(Table2[[#This Row],[DATE]])</f>
        <v>25</v>
      </c>
      <c r="P341" t="str">
        <f>TEXT(Table2[[#This Row],[DATE]],"mmm")</f>
        <v>Apr</v>
      </c>
      <c r="Q341">
        <f>YEAR(Table2[[#This Row],[DATE]])</f>
        <v>2022</v>
      </c>
    </row>
    <row r="342" spans="1:17" x14ac:dyDescent="0.3">
      <c r="A342" s="5">
        <v>44677</v>
      </c>
      <c r="B342" s="6" t="s">
        <v>63</v>
      </c>
      <c r="C342" s="3">
        <v>2</v>
      </c>
      <c r="D342" s="3" t="s">
        <v>113</v>
      </c>
      <c r="E342" s="3" t="s">
        <v>112</v>
      </c>
      <c r="F342" s="4">
        <v>0</v>
      </c>
      <c r="H342" t="str">
        <f>VLOOKUP(Table2[[#This Row],[PRODUCT ID]],Table1[],2,0)</f>
        <v>Product27</v>
      </c>
      <c r="I342" t="str">
        <f>VLOOKUP(Table2[[#This Row],[PRODUCT ID]],Table1[],3,0)</f>
        <v>Catagory04</v>
      </c>
      <c r="J342" t="str">
        <f>VLOOKUP(Table2[[#This Row],[PRODUCT ID]],Table1[],4,0)</f>
        <v>Kg</v>
      </c>
      <c r="K342" s="8">
        <f>VLOOKUP(Table2[[#This Row],[PRODUCT ID]],Table1[],5,0)</f>
        <v>48</v>
      </c>
      <c r="L342" s="8">
        <f>VLOOKUP(Table2[[#This Row],[PRODUCT ID]],Table1[],6,0)</f>
        <v>57.120000000000005</v>
      </c>
      <c r="M342" s="8">
        <f>(Table2[[#This Row],[BUYING PRIZE]]*Table2[[#This Row],[QUANTITY]])</f>
        <v>96</v>
      </c>
      <c r="N342" s="8">
        <f>Table2[[#This Row],[SELLING PRICE]]*Table2[[#This Row],[QUANTITY]]*(1-Table2[[#This Row],[DISCOUNT %]])</f>
        <v>114.24000000000001</v>
      </c>
      <c r="O342">
        <f>DAY(Table2[[#This Row],[DATE]])</f>
        <v>26</v>
      </c>
      <c r="P342" t="str">
        <f>TEXT(Table2[[#This Row],[DATE]],"mmm")</f>
        <v>Apr</v>
      </c>
      <c r="Q342">
        <f>YEAR(Table2[[#This Row],[DATE]])</f>
        <v>2022</v>
      </c>
    </row>
    <row r="343" spans="1:17" x14ac:dyDescent="0.3">
      <c r="A343" s="5">
        <v>44679</v>
      </c>
      <c r="B343" s="6" t="s">
        <v>35</v>
      </c>
      <c r="C343" s="3">
        <v>14</v>
      </c>
      <c r="D343" s="3" t="s">
        <v>113</v>
      </c>
      <c r="E343" s="3" t="s">
        <v>112</v>
      </c>
      <c r="F343" s="4">
        <v>0</v>
      </c>
      <c r="H343" t="str">
        <f>VLOOKUP(Table2[[#This Row],[PRODUCT ID]],Table1[],2,0)</f>
        <v>Product14</v>
      </c>
      <c r="I343" t="str">
        <f>VLOOKUP(Table2[[#This Row],[PRODUCT ID]],Table1[],3,0)</f>
        <v>Catagory02</v>
      </c>
      <c r="J343" t="str">
        <f>VLOOKUP(Table2[[#This Row],[PRODUCT ID]],Table1[],4,0)</f>
        <v>Kg</v>
      </c>
      <c r="K343" s="8">
        <f>VLOOKUP(Table2[[#This Row],[PRODUCT ID]],Table1[],5,0)</f>
        <v>112</v>
      </c>
      <c r="L343" s="8">
        <f>VLOOKUP(Table2[[#This Row],[PRODUCT ID]],Table1[],6,0)</f>
        <v>146.72</v>
      </c>
      <c r="M343" s="8">
        <f>(Table2[[#This Row],[BUYING PRIZE]]*Table2[[#This Row],[QUANTITY]])</f>
        <v>1568</v>
      </c>
      <c r="N343" s="8">
        <f>Table2[[#This Row],[SELLING PRICE]]*Table2[[#This Row],[QUANTITY]]*(1-Table2[[#This Row],[DISCOUNT %]])</f>
        <v>2054.08</v>
      </c>
      <c r="O343">
        <f>DAY(Table2[[#This Row],[DATE]])</f>
        <v>28</v>
      </c>
      <c r="P343" t="str">
        <f>TEXT(Table2[[#This Row],[DATE]],"mmm")</f>
        <v>Apr</v>
      </c>
      <c r="Q343">
        <f>YEAR(Table2[[#This Row],[DATE]])</f>
        <v>2022</v>
      </c>
    </row>
    <row r="344" spans="1:17" x14ac:dyDescent="0.3">
      <c r="A344" s="5">
        <v>44681</v>
      </c>
      <c r="B344" s="6" t="s">
        <v>39</v>
      </c>
      <c r="C344" s="3">
        <v>13</v>
      </c>
      <c r="D344" s="3" t="s">
        <v>111</v>
      </c>
      <c r="E344" s="3" t="s">
        <v>111</v>
      </c>
      <c r="F344" s="4">
        <v>0</v>
      </c>
      <c r="H344" t="str">
        <f>VLOOKUP(Table2[[#This Row],[PRODUCT ID]],Table1[],2,0)</f>
        <v>Product16</v>
      </c>
      <c r="I344" t="str">
        <f>VLOOKUP(Table2[[#This Row],[PRODUCT ID]],Table1[],3,0)</f>
        <v>Catagory02</v>
      </c>
      <c r="J344" t="str">
        <f>VLOOKUP(Table2[[#This Row],[PRODUCT ID]],Table1[],4,0)</f>
        <v>Kg</v>
      </c>
      <c r="K344" s="8">
        <f>VLOOKUP(Table2[[#This Row],[PRODUCT ID]],Table1[],5,0)</f>
        <v>13</v>
      </c>
      <c r="L344" s="8">
        <f>VLOOKUP(Table2[[#This Row],[PRODUCT ID]],Table1[],6,0)</f>
        <v>16.64</v>
      </c>
      <c r="M344" s="8">
        <f>(Table2[[#This Row],[BUYING PRIZE]]*Table2[[#This Row],[QUANTITY]])</f>
        <v>169</v>
      </c>
      <c r="N344" s="8">
        <f>Table2[[#This Row],[SELLING PRICE]]*Table2[[#This Row],[QUANTITY]]*(1-Table2[[#This Row],[DISCOUNT %]])</f>
        <v>216.32</v>
      </c>
      <c r="O344">
        <f>DAY(Table2[[#This Row],[DATE]])</f>
        <v>30</v>
      </c>
      <c r="P344" t="str">
        <f>TEXT(Table2[[#This Row],[DATE]],"mmm")</f>
        <v>Apr</v>
      </c>
      <c r="Q344">
        <f>YEAR(Table2[[#This Row],[DATE]])</f>
        <v>2022</v>
      </c>
    </row>
    <row r="345" spans="1:17" x14ac:dyDescent="0.3">
      <c r="A345" s="5">
        <v>44681</v>
      </c>
      <c r="B345" s="6" t="s">
        <v>63</v>
      </c>
      <c r="C345" s="3">
        <v>8</v>
      </c>
      <c r="D345" s="3" t="s">
        <v>113</v>
      </c>
      <c r="E345" s="3" t="s">
        <v>111</v>
      </c>
      <c r="F345" s="4">
        <v>0</v>
      </c>
      <c r="H345" t="str">
        <f>VLOOKUP(Table2[[#This Row],[PRODUCT ID]],Table1[],2,0)</f>
        <v>Product27</v>
      </c>
      <c r="I345" t="str">
        <f>VLOOKUP(Table2[[#This Row],[PRODUCT ID]],Table1[],3,0)</f>
        <v>Catagory04</v>
      </c>
      <c r="J345" t="str">
        <f>VLOOKUP(Table2[[#This Row],[PRODUCT ID]],Table1[],4,0)</f>
        <v>Kg</v>
      </c>
      <c r="K345" s="8">
        <f>VLOOKUP(Table2[[#This Row],[PRODUCT ID]],Table1[],5,0)</f>
        <v>48</v>
      </c>
      <c r="L345" s="8">
        <f>VLOOKUP(Table2[[#This Row],[PRODUCT ID]],Table1[],6,0)</f>
        <v>57.120000000000005</v>
      </c>
      <c r="M345" s="8">
        <f>(Table2[[#This Row],[BUYING PRIZE]]*Table2[[#This Row],[QUANTITY]])</f>
        <v>384</v>
      </c>
      <c r="N345" s="8">
        <f>Table2[[#This Row],[SELLING PRICE]]*Table2[[#This Row],[QUANTITY]]*(1-Table2[[#This Row],[DISCOUNT %]])</f>
        <v>456.96000000000004</v>
      </c>
      <c r="O345">
        <f>DAY(Table2[[#This Row],[DATE]])</f>
        <v>30</v>
      </c>
      <c r="P345" t="str">
        <f>TEXT(Table2[[#This Row],[DATE]],"mmm")</f>
        <v>Apr</v>
      </c>
      <c r="Q345">
        <f>YEAR(Table2[[#This Row],[DATE]])</f>
        <v>2022</v>
      </c>
    </row>
    <row r="346" spans="1:17" x14ac:dyDescent="0.3">
      <c r="A346" s="5">
        <v>44682</v>
      </c>
      <c r="B346" s="6" t="s">
        <v>77</v>
      </c>
      <c r="C346" s="3">
        <v>9</v>
      </c>
      <c r="D346" s="3" t="s">
        <v>110</v>
      </c>
      <c r="E346" s="3" t="s">
        <v>111</v>
      </c>
      <c r="F346" s="4">
        <v>0</v>
      </c>
      <c r="H346" t="str">
        <f>VLOOKUP(Table2[[#This Row],[PRODUCT ID]],Table1[],2,0)</f>
        <v>Product34</v>
      </c>
      <c r="I346" t="str">
        <f>VLOOKUP(Table2[[#This Row],[PRODUCT ID]],Table1[],3,0)</f>
        <v>Catagory04</v>
      </c>
      <c r="J346" t="str">
        <f>VLOOKUP(Table2[[#This Row],[PRODUCT ID]],Table1[],4,0)</f>
        <v>Kg</v>
      </c>
      <c r="K346" s="8">
        <f>VLOOKUP(Table2[[#This Row],[PRODUCT ID]],Table1[],5,0)</f>
        <v>55</v>
      </c>
      <c r="L346" s="8">
        <f>VLOOKUP(Table2[[#This Row],[PRODUCT ID]],Table1[],6,0)</f>
        <v>58.3</v>
      </c>
      <c r="M346" s="8">
        <f>(Table2[[#This Row],[BUYING PRIZE]]*Table2[[#This Row],[QUANTITY]])</f>
        <v>495</v>
      </c>
      <c r="N346" s="8">
        <f>Table2[[#This Row],[SELLING PRICE]]*Table2[[#This Row],[QUANTITY]]*(1-Table2[[#This Row],[DISCOUNT %]])</f>
        <v>524.69999999999993</v>
      </c>
      <c r="O346">
        <f>DAY(Table2[[#This Row],[DATE]])</f>
        <v>1</v>
      </c>
      <c r="P346" t="str">
        <f>TEXT(Table2[[#This Row],[DATE]],"mmm")</f>
        <v>May</v>
      </c>
      <c r="Q346">
        <f>YEAR(Table2[[#This Row],[DATE]])</f>
        <v>2022</v>
      </c>
    </row>
    <row r="347" spans="1:17" x14ac:dyDescent="0.3">
      <c r="A347" s="5">
        <v>44682</v>
      </c>
      <c r="B347" s="6" t="s">
        <v>75</v>
      </c>
      <c r="C347" s="3">
        <v>6</v>
      </c>
      <c r="D347" s="3" t="s">
        <v>111</v>
      </c>
      <c r="E347" s="3" t="s">
        <v>111</v>
      </c>
      <c r="F347" s="4">
        <v>0</v>
      </c>
      <c r="H347" t="str">
        <f>VLOOKUP(Table2[[#This Row],[PRODUCT ID]],Table1[],2,0)</f>
        <v>Product33</v>
      </c>
      <c r="I347" t="str">
        <f>VLOOKUP(Table2[[#This Row],[PRODUCT ID]],Table1[],3,0)</f>
        <v>Catagory04</v>
      </c>
      <c r="J347" t="str">
        <f>VLOOKUP(Table2[[#This Row],[PRODUCT ID]],Table1[],4,0)</f>
        <v>Kg</v>
      </c>
      <c r="K347" s="8">
        <f>VLOOKUP(Table2[[#This Row],[PRODUCT ID]],Table1[],5,0)</f>
        <v>95</v>
      </c>
      <c r="L347" s="8">
        <f>VLOOKUP(Table2[[#This Row],[PRODUCT ID]],Table1[],6,0)</f>
        <v>119.7</v>
      </c>
      <c r="M347" s="8">
        <f>(Table2[[#This Row],[BUYING PRIZE]]*Table2[[#This Row],[QUANTITY]])</f>
        <v>570</v>
      </c>
      <c r="N347" s="8">
        <f>Table2[[#This Row],[SELLING PRICE]]*Table2[[#This Row],[QUANTITY]]*(1-Table2[[#This Row],[DISCOUNT %]])</f>
        <v>718.2</v>
      </c>
      <c r="O347">
        <f>DAY(Table2[[#This Row],[DATE]])</f>
        <v>1</v>
      </c>
      <c r="P347" t="str">
        <f>TEXT(Table2[[#This Row],[DATE]],"mmm")</f>
        <v>May</v>
      </c>
      <c r="Q347">
        <f>YEAR(Table2[[#This Row],[DATE]])</f>
        <v>2022</v>
      </c>
    </row>
    <row r="348" spans="1:17" x14ac:dyDescent="0.3">
      <c r="A348" s="5">
        <v>44683</v>
      </c>
      <c r="B348" s="6" t="s">
        <v>33</v>
      </c>
      <c r="C348" s="3">
        <v>4</v>
      </c>
      <c r="D348" s="3" t="s">
        <v>111</v>
      </c>
      <c r="E348" s="3" t="s">
        <v>112</v>
      </c>
      <c r="F348" s="4">
        <v>0</v>
      </c>
      <c r="H348" t="str">
        <f>VLOOKUP(Table2[[#This Row],[PRODUCT ID]],Table1[],2,0)</f>
        <v>Product13</v>
      </c>
      <c r="I348" t="str">
        <f>VLOOKUP(Table2[[#This Row],[PRODUCT ID]],Table1[],3,0)</f>
        <v>Catagory02</v>
      </c>
      <c r="J348" t="str">
        <f>VLOOKUP(Table2[[#This Row],[PRODUCT ID]],Table1[],4,0)</f>
        <v>Kg</v>
      </c>
      <c r="K348" s="8">
        <f>VLOOKUP(Table2[[#This Row],[PRODUCT ID]],Table1[],5,0)</f>
        <v>112</v>
      </c>
      <c r="L348" s="8">
        <f>VLOOKUP(Table2[[#This Row],[PRODUCT ID]],Table1[],6,0)</f>
        <v>122.08</v>
      </c>
      <c r="M348" s="8">
        <f>(Table2[[#This Row],[BUYING PRIZE]]*Table2[[#This Row],[QUANTITY]])</f>
        <v>448</v>
      </c>
      <c r="N348" s="8">
        <f>Table2[[#This Row],[SELLING PRICE]]*Table2[[#This Row],[QUANTITY]]*(1-Table2[[#This Row],[DISCOUNT %]])</f>
        <v>488.32</v>
      </c>
      <c r="O348">
        <f>DAY(Table2[[#This Row],[DATE]])</f>
        <v>2</v>
      </c>
      <c r="P348" t="str">
        <f>TEXT(Table2[[#This Row],[DATE]],"mmm")</f>
        <v>May</v>
      </c>
      <c r="Q348">
        <f>YEAR(Table2[[#This Row],[DATE]])</f>
        <v>2022</v>
      </c>
    </row>
    <row r="349" spans="1:17" x14ac:dyDescent="0.3">
      <c r="A349" s="5">
        <v>44685</v>
      </c>
      <c r="B349" s="6" t="s">
        <v>47</v>
      </c>
      <c r="C349" s="3">
        <v>10</v>
      </c>
      <c r="D349" s="3" t="s">
        <v>113</v>
      </c>
      <c r="E349" s="3" t="s">
        <v>111</v>
      </c>
      <c r="F349" s="4">
        <v>0</v>
      </c>
      <c r="H349" t="str">
        <f>VLOOKUP(Table2[[#This Row],[PRODUCT ID]],Table1[],2,0)</f>
        <v>Product20</v>
      </c>
      <c r="I349" t="str">
        <f>VLOOKUP(Table2[[#This Row],[PRODUCT ID]],Table1[],3,0)</f>
        <v>Catagory03</v>
      </c>
      <c r="J349" t="str">
        <f>VLOOKUP(Table2[[#This Row],[PRODUCT ID]],Table1[],4,0)</f>
        <v>Kg</v>
      </c>
      <c r="K349" s="8">
        <f>VLOOKUP(Table2[[#This Row],[PRODUCT ID]],Table1[],5,0)</f>
        <v>61</v>
      </c>
      <c r="L349" s="8">
        <f>VLOOKUP(Table2[[#This Row],[PRODUCT ID]],Table1[],6,0)</f>
        <v>76.25</v>
      </c>
      <c r="M349" s="8">
        <f>(Table2[[#This Row],[BUYING PRIZE]]*Table2[[#This Row],[QUANTITY]])</f>
        <v>610</v>
      </c>
      <c r="N349" s="8">
        <f>Table2[[#This Row],[SELLING PRICE]]*Table2[[#This Row],[QUANTITY]]*(1-Table2[[#This Row],[DISCOUNT %]])</f>
        <v>762.5</v>
      </c>
      <c r="O349">
        <f>DAY(Table2[[#This Row],[DATE]])</f>
        <v>4</v>
      </c>
      <c r="P349" t="str">
        <f>TEXT(Table2[[#This Row],[DATE]],"mmm")</f>
        <v>May</v>
      </c>
      <c r="Q349">
        <f>YEAR(Table2[[#This Row],[DATE]])</f>
        <v>2022</v>
      </c>
    </row>
    <row r="350" spans="1:17" x14ac:dyDescent="0.3">
      <c r="A350" s="5">
        <v>44687</v>
      </c>
      <c r="B350" s="6" t="s">
        <v>77</v>
      </c>
      <c r="C350" s="3">
        <v>7</v>
      </c>
      <c r="D350" s="3" t="s">
        <v>113</v>
      </c>
      <c r="E350" s="3" t="s">
        <v>111</v>
      </c>
      <c r="F350" s="4">
        <v>0</v>
      </c>
      <c r="H350" t="str">
        <f>VLOOKUP(Table2[[#This Row],[PRODUCT ID]],Table1[],2,0)</f>
        <v>Product34</v>
      </c>
      <c r="I350" t="str">
        <f>VLOOKUP(Table2[[#This Row],[PRODUCT ID]],Table1[],3,0)</f>
        <v>Catagory04</v>
      </c>
      <c r="J350" t="str">
        <f>VLOOKUP(Table2[[#This Row],[PRODUCT ID]],Table1[],4,0)</f>
        <v>Kg</v>
      </c>
      <c r="K350" s="8">
        <f>VLOOKUP(Table2[[#This Row],[PRODUCT ID]],Table1[],5,0)</f>
        <v>55</v>
      </c>
      <c r="L350" s="8">
        <f>VLOOKUP(Table2[[#This Row],[PRODUCT ID]],Table1[],6,0)</f>
        <v>58.3</v>
      </c>
      <c r="M350" s="8">
        <f>(Table2[[#This Row],[BUYING PRIZE]]*Table2[[#This Row],[QUANTITY]])</f>
        <v>385</v>
      </c>
      <c r="N350" s="8">
        <f>Table2[[#This Row],[SELLING PRICE]]*Table2[[#This Row],[QUANTITY]]*(1-Table2[[#This Row],[DISCOUNT %]])</f>
        <v>408.09999999999997</v>
      </c>
      <c r="O350">
        <f>DAY(Table2[[#This Row],[DATE]])</f>
        <v>6</v>
      </c>
      <c r="P350" t="str">
        <f>TEXT(Table2[[#This Row],[DATE]],"mmm")</f>
        <v>May</v>
      </c>
      <c r="Q350">
        <f>YEAR(Table2[[#This Row],[DATE]])</f>
        <v>2022</v>
      </c>
    </row>
    <row r="351" spans="1:17" x14ac:dyDescent="0.3">
      <c r="A351" s="5">
        <v>44688</v>
      </c>
      <c r="B351" s="6" t="s">
        <v>37</v>
      </c>
      <c r="C351" s="3">
        <v>4</v>
      </c>
      <c r="D351" s="3" t="s">
        <v>111</v>
      </c>
      <c r="E351" s="3" t="s">
        <v>112</v>
      </c>
      <c r="F351" s="4">
        <v>0</v>
      </c>
      <c r="H351" t="str">
        <f>VLOOKUP(Table2[[#This Row],[PRODUCT ID]],Table1[],2,0)</f>
        <v>Product15</v>
      </c>
      <c r="I351" t="str">
        <f>VLOOKUP(Table2[[#This Row],[PRODUCT ID]],Table1[],3,0)</f>
        <v>Catagory02</v>
      </c>
      <c r="J351" t="str">
        <f>VLOOKUP(Table2[[#This Row],[PRODUCT ID]],Table1[],4,0)</f>
        <v>Kg</v>
      </c>
      <c r="K351" s="8">
        <f>VLOOKUP(Table2[[#This Row],[PRODUCT ID]],Table1[],5,0)</f>
        <v>12</v>
      </c>
      <c r="L351" s="8">
        <f>VLOOKUP(Table2[[#This Row],[PRODUCT ID]],Table1[],6,0)</f>
        <v>15.719999999999999</v>
      </c>
      <c r="M351" s="8">
        <f>(Table2[[#This Row],[BUYING PRIZE]]*Table2[[#This Row],[QUANTITY]])</f>
        <v>48</v>
      </c>
      <c r="N351" s="8">
        <f>Table2[[#This Row],[SELLING PRICE]]*Table2[[#This Row],[QUANTITY]]*(1-Table2[[#This Row],[DISCOUNT %]])</f>
        <v>62.879999999999995</v>
      </c>
      <c r="O351">
        <f>DAY(Table2[[#This Row],[DATE]])</f>
        <v>7</v>
      </c>
      <c r="P351" t="str">
        <f>TEXT(Table2[[#This Row],[DATE]],"mmm")</f>
        <v>May</v>
      </c>
      <c r="Q351">
        <f>YEAR(Table2[[#This Row],[DATE]])</f>
        <v>2022</v>
      </c>
    </row>
    <row r="352" spans="1:17" x14ac:dyDescent="0.3">
      <c r="A352" s="5">
        <v>44688</v>
      </c>
      <c r="B352" s="6" t="s">
        <v>63</v>
      </c>
      <c r="C352" s="3">
        <v>1</v>
      </c>
      <c r="D352" s="3" t="s">
        <v>111</v>
      </c>
      <c r="E352" s="3" t="s">
        <v>111</v>
      </c>
      <c r="F352" s="4">
        <v>0</v>
      </c>
      <c r="H352" t="str">
        <f>VLOOKUP(Table2[[#This Row],[PRODUCT ID]],Table1[],2,0)</f>
        <v>Product27</v>
      </c>
      <c r="I352" t="str">
        <f>VLOOKUP(Table2[[#This Row],[PRODUCT ID]],Table1[],3,0)</f>
        <v>Catagory04</v>
      </c>
      <c r="J352" t="str">
        <f>VLOOKUP(Table2[[#This Row],[PRODUCT ID]],Table1[],4,0)</f>
        <v>Kg</v>
      </c>
      <c r="K352" s="8">
        <f>VLOOKUP(Table2[[#This Row],[PRODUCT ID]],Table1[],5,0)</f>
        <v>48</v>
      </c>
      <c r="L352" s="8">
        <f>VLOOKUP(Table2[[#This Row],[PRODUCT ID]],Table1[],6,0)</f>
        <v>57.120000000000005</v>
      </c>
      <c r="M352" s="8">
        <f>(Table2[[#This Row],[BUYING PRIZE]]*Table2[[#This Row],[QUANTITY]])</f>
        <v>48</v>
      </c>
      <c r="N352" s="8">
        <f>Table2[[#This Row],[SELLING PRICE]]*Table2[[#This Row],[QUANTITY]]*(1-Table2[[#This Row],[DISCOUNT %]])</f>
        <v>57.120000000000005</v>
      </c>
      <c r="O352">
        <f>DAY(Table2[[#This Row],[DATE]])</f>
        <v>7</v>
      </c>
      <c r="P352" t="str">
        <f>TEXT(Table2[[#This Row],[DATE]],"mmm")</f>
        <v>May</v>
      </c>
      <c r="Q352">
        <f>YEAR(Table2[[#This Row],[DATE]])</f>
        <v>2022</v>
      </c>
    </row>
    <row r="353" spans="1:17" x14ac:dyDescent="0.3">
      <c r="A353" s="5">
        <v>44689</v>
      </c>
      <c r="B353" s="6" t="s">
        <v>52</v>
      </c>
      <c r="C353" s="3">
        <v>7</v>
      </c>
      <c r="D353" s="3" t="s">
        <v>111</v>
      </c>
      <c r="E353" s="3" t="s">
        <v>111</v>
      </c>
      <c r="F353" s="4">
        <v>0</v>
      </c>
      <c r="H353" t="str">
        <f>VLOOKUP(Table2[[#This Row],[PRODUCT ID]],Table1[],2,0)</f>
        <v>Product22</v>
      </c>
      <c r="I353" t="str">
        <f>VLOOKUP(Table2[[#This Row],[PRODUCT ID]],Table1[],3,0)</f>
        <v>Catagory03</v>
      </c>
      <c r="J353" t="str">
        <f>VLOOKUP(Table2[[#This Row],[PRODUCT ID]],Table1[],4,0)</f>
        <v>Kg</v>
      </c>
      <c r="K353" s="8">
        <f>VLOOKUP(Table2[[#This Row],[PRODUCT ID]],Table1[],5,0)</f>
        <v>121</v>
      </c>
      <c r="L353" s="8">
        <f>VLOOKUP(Table2[[#This Row],[PRODUCT ID]],Table1[],6,0)</f>
        <v>141.57</v>
      </c>
      <c r="M353" s="8">
        <f>(Table2[[#This Row],[BUYING PRIZE]]*Table2[[#This Row],[QUANTITY]])</f>
        <v>847</v>
      </c>
      <c r="N353" s="8">
        <f>Table2[[#This Row],[SELLING PRICE]]*Table2[[#This Row],[QUANTITY]]*(1-Table2[[#This Row],[DISCOUNT %]])</f>
        <v>990.99</v>
      </c>
      <c r="O353">
        <f>DAY(Table2[[#This Row],[DATE]])</f>
        <v>8</v>
      </c>
      <c r="P353" t="str">
        <f>TEXT(Table2[[#This Row],[DATE]],"mmm")</f>
        <v>May</v>
      </c>
      <c r="Q353">
        <f>YEAR(Table2[[#This Row],[DATE]])</f>
        <v>2022</v>
      </c>
    </row>
    <row r="354" spans="1:17" x14ac:dyDescent="0.3">
      <c r="A354" s="5">
        <v>44690</v>
      </c>
      <c r="B354" s="6" t="s">
        <v>41</v>
      </c>
      <c r="C354" s="3">
        <v>12</v>
      </c>
      <c r="D354" s="3" t="s">
        <v>110</v>
      </c>
      <c r="E354" s="3" t="s">
        <v>112</v>
      </c>
      <c r="F354" s="4">
        <v>0</v>
      </c>
      <c r="H354" t="str">
        <f>VLOOKUP(Table2[[#This Row],[PRODUCT ID]],Table1[],2,0)</f>
        <v>Product17</v>
      </c>
      <c r="I354" t="str">
        <f>VLOOKUP(Table2[[#This Row],[PRODUCT ID]],Table1[],3,0)</f>
        <v>Catagory02</v>
      </c>
      <c r="J354" t="str">
        <f>VLOOKUP(Table2[[#This Row],[PRODUCT ID]],Table1[],4,0)</f>
        <v>Kg</v>
      </c>
      <c r="K354" s="8">
        <f>VLOOKUP(Table2[[#This Row],[PRODUCT ID]],Table1[],5,0)</f>
        <v>134</v>
      </c>
      <c r="L354" s="8">
        <f>VLOOKUP(Table2[[#This Row],[PRODUCT ID]],Table1[],6,0)</f>
        <v>156.78</v>
      </c>
      <c r="M354" s="8">
        <f>(Table2[[#This Row],[BUYING PRIZE]]*Table2[[#This Row],[QUANTITY]])</f>
        <v>1608</v>
      </c>
      <c r="N354" s="8">
        <f>Table2[[#This Row],[SELLING PRICE]]*Table2[[#This Row],[QUANTITY]]*(1-Table2[[#This Row],[DISCOUNT %]])</f>
        <v>1881.3600000000001</v>
      </c>
      <c r="O354">
        <f>DAY(Table2[[#This Row],[DATE]])</f>
        <v>9</v>
      </c>
      <c r="P354" t="str">
        <f>TEXT(Table2[[#This Row],[DATE]],"mmm")</f>
        <v>May</v>
      </c>
      <c r="Q354">
        <f>YEAR(Table2[[#This Row],[DATE]])</f>
        <v>2022</v>
      </c>
    </row>
    <row r="355" spans="1:17" x14ac:dyDescent="0.3">
      <c r="A355" s="5">
        <v>44691</v>
      </c>
      <c r="B355" s="6" t="s">
        <v>24</v>
      </c>
      <c r="C355" s="3">
        <v>6</v>
      </c>
      <c r="D355" s="3" t="s">
        <v>113</v>
      </c>
      <c r="E355" s="3" t="s">
        <v>111</v>
      </c>
      <c r="F355" s="4">
        <v>0</v>
      </c>
      <c r="H355" t="str">
        <f>VLOOKUP(Table2[[#This Row],[PRODUCT ID]],Table1[],2,0)</f>
        <v>Product09</v>
      </c>
      <c r="I355" t="str">
        <f>VLOOKUP(Table2[[#This Row],[PRODUCT ID]],Table1[],3,0)</f>
        <v>Catagory01</v>
      </c>
      <c r="J355" t="str">
        <f>VLOOKUP(Table2[[#This Row],[PRODUCT ID]],Table1[],4,0)</f>
        <v>Kg</v>
      </c>
      <c r="K355" s="8">
        <f>VLOOKUP(Table2[[#This Row],[PRODUCT ID]],Table1[],5,0)</f>
        <v>6</v>
      </c>
      <c r="L355" s="8">
        <f>VLOOKUP(Table2[[#This Row],[PRODUCT ID]],Table1[],6,0)</f>
        <v>7.8599999999999994</v>
      </c>
      <c r="M355" s="8">
        <f>(Table2[[#This Row],[BUYING PRIZE]]*Table2[[#This Row],[QUANTITY]])</f>
        <v>36</v>
      </c>
      <c r="N355" s="8">
        <f>Table2[[#This Row],[SELLING PRICE]]*Table2[[#This Row],[QUANTITY]]*(1-Table2[[#This Row],[DISCOUNT %]])</f>
        <v>47.16</v>
      </c>
      <c r="O355">
        <f>DAY(Table2[[#This Row],[DATE]])</f>
        <v>10</v>
      </c>
      <c r="P355" t="str">
        <f>TEXT(Table2[[#This Row],[DATE]],"mmm")</f>
        <v>May</v>
      </c>
      <c r="Q355">
        <f>YEAR(Table2[[#This Row],[DATE]])</f>
        <v>2022</v>
      </c>
    </row>
    <row r="356" spans="1:17" x14ac:dyDescent="0.3">
      <c r="A356" s="5">
        <v>44693</v>
      </c>
      <c r="B356" s="6" t="s">
        <v>29</v>
      </c>
      <c r="C356" s="3">
        <v>7</v>
      </c>
      <c r="D356" s="3" t="s">
        <v>111</v>
      </c>
      <c r="E356" s="3" t="s">
        <v>112</v>
      </c>
      <c r="F356" s="4">
        <v>0</v>
      </c>
      <c r="H356" t="str">
        <f>VLOOKUP(Table2[[#This Row],[PRODUCT ID]],Table1[],2,0)</f>
        <v>Product11</v>
      </c>
      <c r="I356" t="str">
        <f>VLOOKUP(Table2[[#This Row],[PRODUCT ID]],Table1[],3,0)</f>
        <v>Catagory02</v>
      </c>
      <c r="J356" t="str">
        <f>VLOOKUP(Table2[[#This Row],[PRODUCT ID]],Table1[],4,0)</f>
        <v>Kg</v>
      </c>
      <c r="K356" s="8">
        <f>VLOOKUP(Table2[[#This Row],[PRODUCT ID]],Table1[],5,0)</f>
        <v>44</v>
      </c>
      <c r="L356" s="8">
        <f>VLOOKUP(Table2[[#This Row],[PRODUCT ID]],Table1[],6,0)</f>
        <v>48.4</v>
      </c>
      <c r="M356" s="8">
        <f>(Table2[[#This Row],[BUYING PRIZE]]*Table2[[#This Row],[QUANTITY]])</f>
        <v>308</v>
      </c>
      <c r="N356" s="8">
        <f>Table2[[#This Row],[SELLING PRICE]]*Table2[[#This Row],[QUANTITY]]*(1-Table2[[#This Row],[DISCOUNT %]])</f>
        <v>338.8</v>
      </c>
      <c r="O356">
        <f>DAY(Table2[[#This Row],[DATE]])</f>
        <v>12</v>
      </c>
      <c r="P356" t="str">
        <f>TEXT(Table2[[#This Row],[DATE]],"mmm")</f>
        <v>May</v>
      </c>
      <c r="Q356">
        <f>YEAR(Table2[[#This Row],[DATE]])</f>
        <v>2022</v>
      </c>
    </row>
    <row r="357" spans="1:17" x14ac:dyDescent="0.3">
      <c r="A357" s="5">
        <v>44694</v>
      </c>
      <c r="B357" s="6" t="s">
        <v>31</v>
      </c>
      <c r="C357" s="3">
        <v>5</v>
      </c>
      <c r="D357" s="3" t="s">
        <v>113</v>
      </c>
      <c r="E357" s="3" t="s">
        <v>111</v>
      </c>
      <c r="F357" s="4">
        <v>0</v>
      </c>
      <c r="H357" t="str">
        <f>VLOOKUP(Table2[[#This Row],[PRODUCT ID]],Table1[],2,0)</f>
        <v>Product12</v>
      </c>
      <c r="I357" t="str">
        <f>VLOOKUP(Table2[[#This Row],[PRODUCT ID]],Table1[],3,0)</f>
        <v>Catagory02</v>
      </c>
      <c r="J357" t="str">
        <f>VLOOKUP(Table2[[#This Row],[PRODUCT ID]],Table1[],4,0)</f>
        <v>Kg</v>
      </c>
      <c r="K357" s="8">
        <f>VLOOKUP(Table2[[#This Row],[PRODUCT ID]],Table1[],5,0)</f>
        <v>73</v>
      </c>
      <c r="L357" s="8">
        <f>VLOOKUP(Table2[[#This Row],[PRODUCT ID]],Table1[],6,0)</f>
        <v>94.17</v>
      </c>
      <c r="M357" s="8">
        <f>(Table2[[#This Row],[BUYING PRIZE]]*Table2[[#This Row],[QUANTITY]])</f>
        <v>365</v>
      </c>
      <c r="N357" s="8">
        <f>Table2[[#This Row],[SELLING PRICE]]*Table2[[#This Row],[QUANTITY]]*(1-Table2[[#This Row],[DISCOUNT %]])</f>
        <v>470.85</v>
      </c>
      <c r="O357">
        <f>DAY(Table2[[#This Row],[DATE]])</f>
        <v>13</v>
      </c>
      <c r="P357" t="str">
        <f>TEXT(Table2[[#This Row],[DATE]],"mmm")</f>
        <v>May</v>
      </c>
      <c r="Q357">
        <f>YEAR(Table2[[#This Row],[DATE]])</f>
        <v>2022</v>
      </c>
    </row>
    <row r="358" spans="1:17" x14ac:dyDescent="0.3">
      <c r="A358" s="5">
        <v>44695</v>
      </c>
      <c r="B358" s="6" t="s">
        <v>22</v>
      </c>
      <c r="C358" s="3">
        <v>14</v>
      </c>
      <c r="D358" s="3" t="s">
        <v>113</v>
      </c>
      <c r="E358" s="3" t="s">
        <v>112</v>
      </c>
      <c r="F358" s="4">
        <v>0</v>
      </c>
      <c r="H358" t="str">
        <f>VLOOKUP(Table2[[#This Row],[PRODUCT ID]],Table1[],2,0)</f>
        <v>Product08</v>
      </c>
      <c r="I358" t="str">
        <f>VLOOKUP(Table2[[#This Row],[PRODUCT ID]],Table1[],3,0)</f>
        <v>Catagory01</v>
      </c>
      <c r="J358" t="str">
        <f>VLOOKUP(Table2[[#This Row],[PRODUCT ID]],Table1[],4,0)</f>
        <v>Kg</v>
      </c>
      <c r="K358" s="8">
        <f>VLOOKUP(Table2[[#This Row],[PRODUCT ID]],Table1[],5,0)</f>
        <v>83</v>
      </c>
      <c r="L358" s="8">
        <f>VLOOKUP(Table2[[#This Row],[PRODUCT ID]],Table1[],6,0)</f>
        <v>94.62</v>
      </c>
      <c r="M358" s="8">
        <f>(Table2[[#This Row],[BUYING PRIZE]]*Table2[[#This Row],[QUANTITY]])</f>
        <v>1162</v>
      </c>
      <c r="N358" s="8">
        <f>Table2[[#This Row],[SELLING PRICE]]*Table2[[#This Row],[QUANTITY]]*(1-Table2[[#This Row],[DISCOUNT %]])</f>
        <v>1324.68</v>
      </c>
      <c r="O358">
        <f>DAY(Table2[[#This Row],[DATE]])</f>
        <v>14</v>
      </c>
      <c r="P358" t="str">
        <f>TEXT(Table2[[#This Row],[DATE]],"mmm")</f>
        <v>May</v>
      </c>
      <c r="Q358">
        <f>YEAR(Table2[[#This Row],[DATE]])</f>
        <v>2022</v>
      </c>
    </row>
    <row r="359" spans="1:17" x14ac:dyDescent="0.3">
      <c r="A359" s="5">
        <v>44696</v>
      </c>
      <c r="B359" s="6" t="s">
        <v>47</v>
      </c>
      <c r="C359" s="3">
        <v>5</v>
      </c>
      <c r="D359" s="3" t="s">
        <v>111</v>
      </c>
      <c r="E359" s="3" t="s">
        <v>111</v>
      </c>
      <c r="F359" s="4">
        <v>0</v>
      </c>
      <c r="H359" t="str">
        <f>VLOOKUP(Table2[[#This Row],[PRODUCT ID]],Table1[],2,0)</f>
        <v>Product20</v>
      </c>
      <c r="I359" t="str">
        <f>VLOOKUP(Table2[[#This Row],[PRODUCT ID]],Table1[],3,0)</f>
        <v>Catagory03</v>
      </c>
      <c r="J359" t="str">
        <f>VLOOKUP(Table2[[#This Row],[PRODUCT ID]],Table1[],4,0)</f>
        <v>Kg</v>
      </c>
      <c r="K359" s="8">
        <f>VLOOKUP(Table2[[#This Row],[PRODUCT ID]],Table1[],5,0)</f>
        <v>61</v>
      </c>
      <c r="L359" s="8">
        <f>VLOOKUP(Table2[[#This Row],[PRODUCT ID]],Table1[],6,0)</f>
        <v>76.25</v>
      </c>
      <c r="M359" s="8">
        <f>(Table2[[#This Row],[BUYING PRIZE]]*Table2[[#This Row],[QUANTITY]])</f>
        <v>305</v>
      </c>
      <c r="N359" s="8">
        <f>Table2[[#This Row],[SELLING PRICE]]*Table2[[#This Row],[QUANTITY]]*(1-Table2[[#This Row],[DISCOUNT %]])</f>
        <v>381.25</v>
      </c>
      <c r="O359">
        <f>DAY(Table2[[#This Row],[DATE]])</f>
        <v>15</v>
      </c>
      <c r="P359" t="str">
        <f>TEXT(Table2[[#This Row],[DATE]],"mmm")</f>
        <v>May</v>
      </c>
      <c r="Q359">
        <f>YEAR(Table2[[#This Row],[DATE]])</f>
        <v>2022</v>
      </c>
    </row>
    <row r="360" spans="1:17" x14ac:dyDescent="0.3">
      <c r="A360" s="5">
        <v>44697</v>
      </c>
      <c r="B360" s="6" t="s">
        <v>26</v>
      </c>
      <c r="C360" s="3">
        <v>13</v>
      </c>
      <c r="D360" s="3" t="s">
        <v>113</v>
      </c>
      <c r="E360" s="3" t="s">
        <v>112</v>
      </c>
      <c r="F360" s="4">
        <v>0</v>
      </c>
      <c r="H360" t="str">
        <f>VLOOKUP(Table2[[#This Row],[PRODUCT ID]],Table1[],2,0)</f>
        <v>Product10</v>
      </c>
      <c r="I360" t="str">
        <f>VLOOKUP(Table2[[#This Row],[PRODUCT ID]],Table1[],3,0)</f>
        <v>Catagory02</v>
      </c>
      <c r="J360" t="str">
        <f>VLOOKUP(Table2[[#This Row],[PRODUCT ID]],Table1[],4,0)</f>
        <v>Kg</v>
      </c>
      <c r="K360" s="8">
        <f>VLOOKUP(Table2[[#This Row],[PRODUCT ID]],Table1[],5,0)</f>
        <v>148</v>
      </c>
      <c r="L360" s="8">
        <f>VLOOKUP(Table2[[#This Row],[PRODUCT ID]],Table1[],6,0)</f>
        <v>164.28</v>
      </c>
      <c r="M360" s="8">
        <f>(Table2[[#This Row],[BUYING PRIZE]]*Table2[[#This Row],[QUANTITY]])</f>
        <v>1924</v>
      </c>
      <c r="N360" s="8">
        <f>Table2[[#This Row],[SELLING PRICE]]*Table2[[#This Row],[QUANTITY]]*(1-Table2[[#This Row],[DISCOUNT %]])</f>
        <v>2135.64</v>
      </c>
      <c r="O360">
        <f>DAY(Table2[[#This Row],[DATE]])</f>
        <v>16</v>
      </c>
      <c r="P360" t="str">
        <f>TEXT(Table2[[#This Row],[DATE]],"mmm")</f>
        <v>May</v>
      </c>
      <c r="Q360">
        <f>YEAR(Table2[[#This Row],[DATE]])</f>
        <v>2022</v>
      </c>
    </row>
    <row r="361" spans="1:17" x14ac:dyDescent="0.3">
      <c r="A361" s="5">
        <v>44697</v>
      </c>
      <c r="B361" s="6" t="s">
        <v>71</v>
      </c>
      <c r="C361" s="3">
        <v>13</v>
      </c>
      <c r="D361" s="3" t="s">
        <v>111</v>
      </c>
      <c r="E361" s="3" t="s">
        <v>111</v>
      </c>
      <c r="F361" s="4">
        <v>0</v>
      </c>
      <c r="H361" t="str">
        <f>VLOOKUP(Table2[[#This Row],[PRODUCT ID]],Table1[],2,0)</f>
        <v>Product31</v>
      </c>
      <c r="I361" t="str">
        <f>VLOOKUP(Table2[[#This Row],[PRODUCT ID]],Table1[],3,0)</f>
        <v>Catagory04</v>
      </c>
      <c r="J361" t="str">
        <f>VLOOKUP(Table2[[#This Row],[PRODUCT ID]],Table1[],4,0)</f>
        <v>Kg</v>
      </c>
      <c r="K361" s="8">
        <f>VLOOKUP(Table2[[#This Row],[PRODUCT ID]],Table1[],5,0)</f>
        <v>93</v>
      </c>
      <c r="L361" s="8">
        <f>VLOOKUP(Table2[[#This Row],[PRODUCT ID]],Table1[],6,0)</f>
        <v>104.16</v>
      </c>
      <c r="M361" s="8">
        <f>(Table2[[#This Row],[BUYING PRIZE]]*Table2[[#This Row],[QUANTITY]])</f>
        <v>1209</v>
      </c>
      <c r="N361" s="8">
        <f>Table2[[#This Row],[SELLING PRICE]]*Table2[[#This Row],[QUANTITY]]*(1-Table2[[#This Row],[DISCOUNT %]])</f>
        <v>1354.08</v>
      </c>
      <c r="O361">
        <f>DAY(Table2[[#This Row],[DATE]])</f>
        <v>16</v>
      </c>
      <c r="P361" t="str">
        <f>TEXT(Table2[[#This Row],[DATE]],"mmm")</f>
        <v>May</v>
      </c>
      <c r="Q361">
        <f>YEAR(Table2[[#This Row],[DATE]])</f>
        <v>2022</v>
      </c>
    </row>
    <row r="362" spans="1:17" x14ac:dyDescent="0.3">
      <c r="A362" s="5">
        <v>44698</v>
      </c>
      <c r="B362" s="6" t="s">
        <v>63</v>
      </c>
      <c r="C362" s="3">
        <v>8</v>
      </c>
      <c r="D362" s="3" t="s">
        <v>113</v>
      </c>
      <c r="E362" s="3" t="s">
        <v>112</v>
      </c>
      <c r="F362" s="4">
        <v>0</v>
      </c>
      <c r="H362" t="str">
        <f>VLOOKUP(Table2[[#This Row],[PRODUCT ID]],Table1[],2,0)</f>
        <v>Product27</v>
      </c>
      <c r="I362" t="str">
        <f>VLOOKUP(Table2[[#This Row],[PRODUCT ID]],Table1[],3,0)</f>
        <v>Catagory04</v>
      </c>
      <c r="J362" t="str">
        <f>VLOOKUP(Table2[[#This Row],[PRODUCT ID]],Table1[],4,0)</f>
        <v>Kg</v>
      </c>
      <c r="K362" s="8">
        <f>VLOOKUP(Table2[[#This Row],[PRODUCT ID]],Table1[],5,0)</f>
        <v>48</v>
      </c>
      <c r="L362" s="8">
        <f>VLOOKUP(Table2[[#This Row],[PRODUCT ID]],Table1[],6,0)</f>
        <v>57.120000000000005</v>
      </c>
      <c r="M362" s="8">
        <f>(Table2[[#This Row],[BUYING PRIZE]]*Table2[[#This Row],[QUANTITY]])</f>
        <v>384</v>
      </c>
      <c r="N362" s="8">
        <f>Table2[[#This Row],[SELLING PRICE]]*Table2[[#This Row],[QUANTITY]]*(1-Table2[[#This Row],[DISCOUNT %]])</f>
        <v>456.96000000000004</v>
      </c>
      <c r="O362">
        <f>DAY(Table2[[#This Row],[DATE]])</f>
        <v>17</v>
      </c>
      <c r="P362" t="str">
        <f>TEXT(Table2[[#This Row],[DATE]],"mmm")</f>
        <v>May</v>
      </c>
      <c r="Q362">
        <f>YEAR(Table2[[#This Row],[DATE]])</f>
        <v>2022</v>
      </c>
    </row>
    <row r="363" spans="1:17" x14ac:dyDescent="0.3">
      <c r="A363" s="5">
        <v>44699</v>
      </c>
      <c r="B363" s="6" t="s">
        <v>63</v>
      </c>
      <c r="C363" s="3">
        <v>4</v>
      </c>
      <c r="D363" s="3" t="s">
        <v>110</v>
      </c>
      <c r="E363" s="3" t="s">
        <v>111</v>
      </c>
      <c r="F363" s="4">
        <v>0</v>
      </c>
      <c r="H363" t="str">
        <f>VLOOKUP(Table2[[#This Row],[PRODUCT ID]],Table1[],2,0)</f>
        <v>Product27</v>
      </c>
      <c r="I363" t="str">
        <f>VLOOKUP(Table2[[#This Row],[PRODUCT ID]],Table1[],3,0)</f>
        <v>Catagory04</v>
      </c>
      <c r="J363" t="str">
        <f>VLOOKUP(Table2[[#This Row],[PRODUCT ID]],Table1[],4,0)</f>
        <v>Kg</v>
      </c>
      <c r="K363" s="8">
        <f>VLOOKUP(Table2[[#This Row],[PRODUCT ID]],Table1[],5,0)</f>
        <v>48</v>
      </c>
      <c r="L363" s="8">
        <f>VLOOKUP(Table2[[#This Row],[PRODUCT ID]],Table1[],6,0)</f>
        <v>57.120000000000005</v>
      </c>
      <c r="M363" s="8">
        <f>(Table2[[#This Row],[BUYING PRIZE]]*Table2[[#This Row],[QUANTITY]])</f>
        <v>192</v>
      </c>
      <c r="N363" s="8">
        <f>Table2[[#This Row],[SELLING PRICE]]*Table2[[#This Row],[QUANTITY]]*(1-Table2[[#This Row],[DISCOUNT %]])</f>
        <v>228.48000000000002</v>
      </c>
      <c r="O363">
        <f>DAY(Table2[[#This Row],[DATE]])</f>
        <v>18</v>
      </c>
      <c r="P363" t="str">
        <f>TEXT(Table2[[#This Row],[DATE]],"mmm")</f>
        <v>May</v>
      </c>
      <c r="Q363">
        <f>YEAR(Table2[[#This Row],[DATE]])</f>
        <v>2022</v>
      </c>
    </row>
    <row r="364" spans="1:17" x14ac:dyDescent="0.3">
      <c r="A364" s="5">
        <v>44699</v>
      </c>
      <c r="B364" s="6" t="s">
        <v>85</v>
      </c>
      <c r="C364" s="3">
        <v>8</v>
      </c>
      <c r="D364" s="3" t="s">
        <v>110</v>
      </c>
      <c r="E364" s="3" t="s">
        <v>111</v>
      </c>
      <c r="F364" s="4">
        <v>0</v>
      </c>
      <c r="H364" t="str">
        <f>VLOOKUP(Table2[[#This Row],[PRODUCT ID]],Table1[],2,0)</f>
        <v>Product38</v>
      </c>
      <c r="I364" t="str">
        <f>VLOOKUP(Table2[[#This Row],[PRODUCT ID]],Table1[],3,0)</f>
        <v>Catagory04</v>
      </c>
      <c r="J364" t="str">
        <f>VLOOKUP(Table2[[#This Row],[PRODUCT ID]],Table1[],4,0)</f>
        <v>Kg</v>
      </c>
      <c r="K364" s="8">
        <f>VLOOKUP(Table2[[#This Row],[PRODUCT ID]],Table1[],5,0)</f>
        <v>72</v>
      </c>
      <c r="L364" s="8">
        <f>VLOOKUP(Table2[[#This Row],[PRODUCT ID]],Table1[],6,0)</f>
        <v>79.92</v>
      </c>
      <c r="M364" s="8">
        <f>(Table2[[#This Row],[BUYING PRIZE]]*Table2[[#This Row],[QUANTITY]])</f>
        <v>576</v>
      </c>
      <c r="N364" s="8">
        <f>Table2[[#This Row],[SELLING PRICE]]*Table2[[#This Row],[QUANTITY]]*(1-Table2[[#This Row],[DISCOUNT %]])</f>
        <v>639.36</v>
      </c>
      <c r="O364">
        <f>DAY(Table2[[#This Row],[DATE]])</f>
        <v>18</v>
      </c>
      <c r="P364" t="str">
        <f>TEXT(Table2[[#This Row],[DATE]],"mmm")</f>
        <v>May</v>
      </c>
      <c r="Q364">
        <f>YEAR(Table2[[#This Row],[DATE]])</f>
        <v>2022</v>
      </c>
    </row>
    <row r="365" spans="1:17" x14ac:dyDescent="0.3">
      <c r="A365" s="5">
        <v>44701</v>
      </c>
      <c r="B365" s="6" t="s">
        <v>97</v>
      </c>
      <c r="C365" s="3">
        <v>15</v>
      </c>
      <c r="D365" s="3" t="s">
        <v>111</v>
      </c>
      <c r="E365" s="3" t="s">
        <v>112</v>
      </c>
      <c r="F365" s="4">
        <v>0</v>
      </c>
      <c r="H365" t="str">
        <f>VLOOKUP(Table2[[#This Row],[PRODUCT ID]],Table1[],2,0)</f>
        <v>Product44</v>
      </c>
      <c r="I365" t="str">
        <f>VLOOKUP(Table2[[#This Row],[PRODUCT ID]],Table1[],3,0)</f>
        <v>Catagory04</v>
      </c>
      <c r="J365" t="str">
        <f>VLOOKUP(Table2[[#This Row],[PRODUCT ID]],Table1[],4,0)</f>
        <v>Kg</v>
      </c>
      <c r="K365" s="8">
        <f>VLOOKUP(Table2[[#This Row],[PRODUCT ID]],Table1[],5,0)</f>
        <v>76</v>
      </c>
      <c r="L365" s="8">
        <f>VLOOKUP(Table2[[#This Row],[PRODUCT ID]],Table1[],6,0)</f>
        <v>82.08</v>
      </c>
      <c r="M365" s="8">
        <f>(Table2[[#This Row],[BUYING PRIZE]]*Table2[[#This Row],[QUANTITY]])</f>
        <v>1140</v>
      </c>
      <c r="N365" s="8">
        <f>Table2[[#This Row],[SELLING PRICE]]*Table2[[#This Row],[QUANTITY]]*(1-Table2[[#This Row],[DISCOUNT %]])</f>
        <v>1231.2</v>
      </c>
      <c r="O365">
        <f>DAY(Table2[[#This Row],[DATE]])</f>
        <v>20</v>
      </c>
      <c r="P365" t="str">
        <f>TEXT(Table2[[#This Row],[DATE]],"mmm")</f>
        <v>May</v>
      </c>
      <c r="Q365">
        <f>YEAR(Table2[[#This Row],[DATE]])</f>
        <v>2022</v>
      </c>
    </row>
    <row r="366" spans="1:17" x14ac:dyDescent="0.3">
      <c r="A366" s="5">
        <v>44703</v>
      </c>
      <c r="B366" s="6" t="s">
        <v>37</v>
      </c>
      <c r="C366" s="3">
        <v>12</v>
      </c>
      <c r="D366" s="3" t="s">
        <v>113</v>
      </c>
      <c r="E366" s="3" t="s">
        <v>111</v>
      </c>
      <c r="F366" s="4">
        <v>0</v>
      </c>
      <c r="H366" t="str">
        <f>VLOOKUP(Table2[[#This Row],[PRODUCT ID]],Table1[],2,0)</f>
        <v>Product15</v>
      </c>
      <c r="I366" t="str">
        <f>VLOOKUP(Table2[[#This Row],[PRODUCT ID]],Table1[],3,0)</f>
        <v>Catagory02</v>
      </c>
      <c r="J366" t="str">
        <f>VLOOKUP(Table2[[#This Row],[PRODUCT ID]],Table1[],4,0)</f>
        <v>Kg</v>
      </c>
      <c r="K366" s="8">
        <f>VLOOKUP(Table2[[#This Row],[PRODUCT ID]],Table1[],5,0)</f>
        <v>12</v>
      </c>
      <c r="L366" s="8">
        <f>VLOOKUP(Table2[[#This Row],[PRODUCT ID]],Table1[],6,0)</f>
        <v>15.719999999999999</v>
      </c>
      <c r="M366" s="8">
        <f>(Table2[[#This Row],[BUYING PRIZE]]*Table2[[#This Row],[QUANTITY]])</f>
        <v>144</v>
      </c>
      <c r="N366" s="8">
        <f>Table2[[#This Row],[SELLING PRICE]]*Table2[[#This Row],[QUANTITY]]*(1-Table2[[#This Row],[DISCOUNT %]])</f>
        <v>188.64</v>
      </c>
      <c r="O366">
        <f>DAY(Table2[[#This Row],[DATE]])</f>
        <v>22</v>
      </c>
      <c r="P366" t="str">
        <f>TEXT(Table2[[#This Row],[DATE]],"mmm")</f>
        <v>May</v>
      </c>
      <c r="Q366">
        <f>YEAR(Table2[[#This Row],[DATE]])</f>
        <v>2022</v>
      </c>
    </row>
    <row r="367" spans="1:17" x14ac:dyDescent="0.3">
      <c r="A367" s="5">
        <v>44706</v>
      </c>
      <c r="B367" s="6" t="s">
        <v>10</v>
      </c>
      <c r="C367" s="3">
        <v>7</v>
      </c>
      <c r="D367" s="3" t="s">
        <v>111</v>
      </c>
      <c r="E367" s="3" t="s">
        <v>111</v>
      </c>
      <c r="F367" s="4">
        <v>0</v>
      </c>
      <c r="H367" t="str">
        <f>VLOOKUP(Table2[[#This Row],[PRODUCT ID]],Table1[],2,0)</f>
        <v>Product02</v>
      </c>
      <c r="I367" t="str">
        <f>VLOOKUP(Table2[[#This Row],[PRODUCT ID]],Table1[],3,0)</f>
        <v>Catagory01</v>
      </c>
      <c r="J367" t="str">
        <f>VLOOKUP(Table2[[#This Row],[PRODUCT ID]],Table1[],4,0)</f>
        <v>Kg</v>
      </c>
      <c r="K367" s="8">
        <f>VLOOKUP(Table2[[#This Row],[PRODUCT ID]],Table1[],5,0)</f>
        <v>105</v>
      </c>
      <c r="L367" s="8">
        <f>VLOOKUP(Table2[[#This Row],[PRODUCT ID]],Table1[],6,0)</f>
        <v>142.80000000000001</v>
      </c>
      <c r="M367" s="8">
        <f>(Table2[[#This Row],[BUYING PRIZE]]*Table2[[#This Row],[QUANTITY]])</f>
        <v>735</v>
      </c>
      <c r="N367" s="8">
        <f>Table2[[#This Row],[SELLING PRICE]]*Table2[[#This Row],[QUANTITY]]*(1-Table2[[#This Row],[DISCOUNT %]])</f>
        <v>999.60000000000014</v>
      </c>
      <c r="O367">
        <f>DAY(Table2[[#This Row],[DATE]])</f>
        <v>25</v>
      </c>
      <c r="P367" t="str">
        <f>TEXT(Table2[[#This Row],[DATE]],"mmm")</f>
        <v>May</v>
      </c>
      <c r="Q367">
        <f>YEAR(Table2[[#This Row],[DATE]])</f>
        <v>2022</v>
      </c>
    </row>
    <row r="368" spans="1:17" x14ac:dyDescent="0.3">
      <c r="A368" s="5">
        <v>44707</v>
      </c>
      <c r="B368" s="6" t="s">
        <v>65</v>
      </c>
      <c r="C368" s="3">
        <v>2</v>
      </c>
      <c r="D368" s="3" t="s">
        <v>113</v>
      </c>
      <c r="E368" s="3" t="s">
        <v>111</v>
      </c>
      <c r="F368" s="4">
        <v>0</v>
      </c>
      <c r="H368" t="str">
        <f>VLOOKUP(Table2[[#This Row],[PRODUCT ID]],Table1[],2,0)</f>
        <v>Product28</v>
      </c>
      <c r="I368" t="str">
        <f>VLOOKUP(Table2[[#This Row],[PRODUCT ID]],Table1[],3,0)</f>
        <v>Catagory04</v>
      </c>
      <c r="J368" t="str">
        <f>VLOOKUP(Table2[[#This Row],[PRODUCT ID]],Table1[],4,0)</f>
        <v>Kg</v>
      </c>
      <c r="K368" s="8">
        <f>VLOOKUP(Table2[[#This Row],[PRODUCT ID]],Table1[],5,0)</f>
        <v>37</v>
      </c>
      <c r="L368" s="8">
        <f>VLOOKUP(Table2[[#This Row],[PRODUCT ID]],Table1[],6,0)</f>
        <v>41.81</v>
      </c>
      <c r="M368" s="8">
        <f>(Table2[[#This Row],[BUYING PRIZE]]*Table2[[#This Row],[QUANTITY]])</f>
        <v>74</v>
      </c>
      <c r="N368" s="8">
        <f>Table2[[#This Row],[SELLING PRICE]]*Table2[[#This Row],[QUANTITY]]*(1-Table2[[#This Row],[DISCOUNT %]])</f>
        <v>83.62</v>
      </c>
      <c r="O368">
        <f>DAY(Table2[[#This Row],[DATE]])</f>
        <v>26</v>
      </c>
      <c r="P368" t="str">
        <f>TEXT(Table2[[#This Row],[DATE]],"mmm")</f>
        <v>May</v>
      </c>
      <c r="Q368">
        <f>YEAR(Table2[[#This Row],[DATE]])</f>
        <v>2022</v>
      </c>
    </row>
    <row r="369" spans="1:17" x14ac:dyDescent="0.3">
      <c r="A369" s="5">
        <v>44707</v>
      </c>
      <c r="B369" s="6" t="s">
        <v>63</v>
      </c>
      <c r="C369" s="3">
        <v>2</v>
      </c>
      <c r="D369" s="3" t="s">
        <v>111</v>
      </c>
      <c r="E369" s="3" t="s">
        <v>111</v>
      </c>
      <c r="F369" s="4">
        <v>0</v>
      </c>
      <c r="H369" t="str">
        <f>VLOOKUP(Table2[[#This Row],[PRODUCT ID]],Table1[],2,0)</f>
        <v>Product27</v>
      </c>
      <c r="I369" t="str">
        <f>VLOOKUP(Table2[[#This Row],[PRODUCT ID]],Table1[],3,0)</f>
        <v>Catagory04</v>
      </c>
      <c r="J369" t="str">
        <f>VLOOKUP(Table2[[#This Row],[PRODUCT ID]],Table1[],4,0)</f>
        <v>Kg</v>
      </c>
      <c r="K369" s="8">
        <f>VLOOKUP(Table2[[#This Row],[PRODUCT ID]],Table1[],5,0)</f>
        <v>48</v>
      </c>
      <c r="L369" s="8">
        <f>VLOOKUP(Table2[[#This Row],[PRODUCT ID]],Table1[],6,0)</f>
        <v>57.120000000000005</v>
      </c>
      <c r="M369" s="8">
        <f>(Table2[[#This Row],[BUYING PRIZE]]*Table2[[#This Row],[QUANTITY]])</f>
        <v>96</v>
      </c>
      <c r="N369" s="8">
        <f>Table2[[#This Row],[SELLING PRICE]]*Table2[[#This Row],[QUANTITY]]*(1-Table2[[#This Row],[DISCOUNT %]])</f>
        <v>114.24000000000001</v>
      </c>
      <c r="O369">
        <f>DAY(Table2[[#This Row],[DATE]])</f>
        <v>26</v>
      </c>
      <c r="P369" t="str">
        <f>TEXT(Table2[[#This Row],[DATE]],"mmm")</f>
        <v>May</v>
      </c>
      <c r="Q369">
        <f>YEAR(Table2[[#This Row],[DATE]])</f>
        <v>2022</v>
      </c>
    </row>
    <row r="370" spans="1:17" x14ac:dyDescent="0.3">
      <c r="A370" s="5">
        <v>44709</v>
      </c>
      <c r="B370" s="6" t="s">
        <v>91</v>
      </c>
      <c r="C370" s="3">
        <v>10</v>
      </c>
      <c r="D370" s="3" t="s">
        <v>110</v>
      </c>
      <c r="E370" s="3" t="s">
        <v>112</v>
      </c>
      <c r="F370" s="4">
        <v>0</v>
      </c>
      <c r="H370" t="str">
        <f>VLOOKUP(Table2[[#This Row],[PRODUCT ID]],Table1[],2,0)</f>
        <v>Product41</v>
      </c>
      <c r="I370" t="str">
        <f>VLOOKUP(Table2[[#This Row],[PRODUCT ID]],Table1[],3,0)</f>
        <v>Catagory04</v>
      </c>
      <c r="J370" t="str">
        <f>VLOOKUP(Table2[[#This Row],[PRODUCT ID]],Table1[],4,0)</f>
        <v>Kg</v>
      </c>
      <c r="K370" s="8">
        <f>VLOOKUP(Table2[[#This Row],[PRODUCT ID]],Table1[],5,0)</f>
        <v>138</v>
      </c>
      <c r="L370" s="8">
        <f>VLOOKUP(Table2[[#This Row],[PRODUCT ID]],Table1[],6,0)</f>
        <v>173.88</v>
      </c>
      <c r="M370" s="8">
        <f>(Table2[[#This Row],[BUYING PRIZE]]*Table2[[#This Row],[QUANTITY]])</f>
        <v>1380</v>
      </c>
      <c r="N370" s="8">
        <f>Table2[[#This Row],[SELLING PRICE]]*Table2[[#This Row],[QUANTITY]]*(1-Table2[[#This Row],[DISCOUNT %]])</f>
        <v>1738.8</v>
      </c>
      <c r="O370">
        <f>DAY(Table2[[#This Row],[DATE]])</f>
        <v>28</v>
      </c>
      <c r="P370" t="str">
        <f>TEXT(Table2[[#This Row],[DATE]],"mmm")</f>
        <v>May</v>
      </c>
      <c r="Q370">
        <f>YEAR(Table2[[#This Row],[DATE]])</f>
        <v>2022</v>
      </c>
    </row>
    <row r="371" spans="1:17" x14ac:dyDescent="0.3">
      <c r="A371" s="5">
        <v>44709</v>
      </c>
      <c r="B371" s="6" t="s">
        <v>22</v>
      </c>
      <c r="C371" s="3">
        <v>5</v>
      </c>
      <c r="D371" s="3" t="s">
        <v>110</v>
      </c>
      <c r="E371" s="3" t="s">
        <v>111</v>
      </c>
      <c r="F371" s="4">
        <v>0</v>
      </c>
      <c r="H371" t="str">
        <f>VLOOKUP(Table2[[#This Row],[PRODUCT ID]],Table1[],2,0)</f>
        <v>Product08</v>
      </c>
      <c r="I371" t="str">
        <f>VLOOKUP(Table2[[#This Row],[PRODUCT ID]],Table1[],3,0)</f>
        <v>Catagory01</v>
      </c>
      <c r="J371" t="str">
        <f>VLOOKUP(Table2[[#This Row],[PRODUCT ID]],Table1[],4,0)</f>
        <v>Kg</v>
      </c>
      <c r="K371" s="8">
        <f>VLOOKUP(Table2[[#This Row],[PRODUCT ID]],Table1[],5,0)</f>
        <v>83</v>
      </c>
      <c r="L371" s="8">
        <f>VLOOKUP(Table2[[#This Row],[PRODUCT ID]],Table1[],6,0)</f>
        <v>94.62</v>
      </c>
      <c r="M371" s="8">
        <f>(Table2[[#This Row],[BUYING PRIZE]]*Table2[[#This Row],[QUANTITY]])</f>
        <v>415</v>
      </c>
      <c r="N371" s="8">
        <f>Table2[[#This Row],[SELLING PRICE]]*Table2[[#This Row],[QUANTITY]]*(1-Table2[[#This Row],[DISCOUNT %]])</f>
        <v>473.1</v>
      </c>
      <c r="O371">
        <f>DAY(Table2[[#This Row],[DATE]])</f>
        <v>28</v>
      </c>
      <c r="P371" t="str">
        <f>TEXT(Table2[[#This Row],[DATE]],"mmm")</f>
        <v>May</v>
      </c>
      <c r="Q371">
        <f>YEAR(Table2[[#This Row],[DATE]])</f>
        <v>2022</v>
      </c>
    </row>
    <row r="372" spans="1:17" x14ac:dyDescent="0.3">
      <c r="A372" s="5">
        <v>44709</v>
      </c>
      <c r="B372" s="6" t="s">
        <v>26</v>
      </c>
      <c r="C372" s="3">
        <v>9</v>
      </c>
      <c r="D372" s="3" t="s">
        <v>111</v>
      </c>
      <c r="E372" s="3" t="s">
        <v>112</v>
      </c>
      <c r="F372" s="4">
        <v>0</v>
      </c>
      <c r="H372" t="str">
        <f>VLOOKUP(Table2[[#This Row],[PRODUCT ID]],Table1[],2,0)</f>
        <v>Product10</v>
      </c>
      <c r="I372" t="str">
        <f>VLOOKUP(Table2[[#This Row],[PRODUCT ID]],Table1[],3,0)</f>
        <v>Catagory02</v>
      </c>
      <c r="J372" t="str">
        <f>VLOOKUP(Table2[[#This Row],[PRODUCT ID]],Table1[],4,0)</f>
        <v>Kg</v>
      </c>
      <c r="K372" s="8">
        <f>VLOOKUP(Table2[[#This Row],[PRODUCT ID]],Table1[],5,0)</f>
        <v>148</v>
      </c>
      <c r="L372" s="8">
        <f>VLOOKUP(Table2[[#This Row],[PRODUCT ID]],Table1[],6,0)</f>
        <v>164.28</v>
      </c>
      <c r="M372" s="8">
        <f>(Table2[[#This Row],[BUYING PRIZE]]*Table2[[#This Row],[QUANTITY]])</f>
        <v>1332</v>
      </c>
      <c r="N372" s="8">
        <f>Table2[[#This Row],[SELLING PRICE]]*Table2[[#This Row],[QUANTITY]]*(1-Table2[[#This Row],[DISCOUNT %]])</f>
        <v>1478.52</v>
      </c>
      <c r="O372">
        <f>DAY(Table2[[#This Row],[DATE]])</f>
        <v>28</v>
      </c>
      <c r="P372" t="str">
        <f>TEXT(Table2[[#This Row],[DATE]],"mmm")</f>
        <v>May</v>
      </c>
      <c r="Q372">
        <f>YEAR(Table2[[#This Row],[DATE]])</f>
        <v>2022</v>
      </c>
    </row>
    <row r="373" spans="1:17" x14ac:dyDescent="0.3">
      <c r="A373" s="5">
        <v>44709</v>
      </c>
      <c r="B373" s="6" t="s">
        <v>14</v>
      </c>
      <c r="C373" s="3">
        <v>12</v>
      </c>
      <c r="D373" s="3" t="s">
        <v>111</v>
      </c>
      <c r="E373" s="3" t="s">
        <v>111</v>
      </c>
      <c r="F373" s="4">
        <v>0</v>
      </c>
      <c r="H373" t="str">
        <f>VLOOKUP(Table2[[#This Row],[PRODUCT ID]],Table1[],2,0)</f>
        <v>Product04</v>
      </c>
      <c r="I373" t="str">
        <f>VLOOKUP(Table2[[#This Row],[PRODUCT ID]],Table1[],3,0)</f>
        <v>Catagory01</v>
      </c>
      <c r="J373" t="str">
        <f>VLOOKUP(Table2[[#This Row],[PRODUCT ID]],Table1[],4,0)</f>
        <v>Kg</v>
      </c>
      <c r="K373" s="8">
        <f>VLOOKUP(Table2[[#This Row],[PRODUCT ID]],Table1[],5,0)</f>
        <v>44</v>
      </c>
      <c r="L373" s="8">
        <f>VLOOKUP(Table2[[#This Row],[PRODUCT ID]],Table1[],6,0)</f>
        <v>48.84</v>
      </c>
      <c r="M373" s="8">
        <f>(Table2[[#This Row],[BUYING PRIZE]]*Table2[[#This Row],[QUANTITY]])</f>
        <v>528</v>
      </c>
      <c r="N373" s="8">
        <f>Table2[[#This Row],[SELLING PRICE]]*Table2[[#This Row],[QUANTITY]]*(1-Table2[[#This Row],[DISCOUNT %]])</f>
        <v>586.08000000000004</v>
      </c>
      <c r="O373">
        <f>DAY(Table2[[#This Row],[DATE]])</f>
        <v>28</v>
      </c>
      <c r="P373" t="str">
        <f>TEXT(Table2[[#This Row],[DATE]],"mmm")</f>
        <v>May</v>
      </c>
      <c r="Q373">
        <f>YEAR(Table2[[#This Row],[DATE]])</f>
        <v>2022</v>
      </c>
    </row>
    <row r="374" spans="1:17" x14ac:dyDescent="0.3">
      <c r="A374" s="5">
        <v>44709</v>
      </c>
      <c r="B374" s="6" t="s">
        <v>47</v>
      </c>
      <c r="C374" s="3">
        <v>14</v>
      </c>
      <c r="D374" s="3" t="s">
        <v>113</v>
      </c>
      <c r="E374" s="3" t="s">
        <v>112</v>
      </c>
      <c r="F374" s="4">
        <v>0</v>
      </c>
      <c r="H374" t="str">
        <f>VLOOKUP(Table2[[#This Row],[PRODUCT ID]],Table1[],2,0)</f>
        <v>Product20</v>
      </c>
      <c r="I374" t="str">
        <f>VLOOKUP(Table2[[#This Row],[PRODUCT ID]],Table1[],3,0)</f>
        <v>Catagory03</v>
      </c>
      <c r="J374" t="str">
        <f>VLOOKUP(Table2[[#This Row],[PRODUCT ID]],Table1[],4,0)</f>
        <v>Kg</v>
      </c>
      <c r="K374" s="8">
        <f>VLOOKUP(Table2[[#This Row],[PRODUCT ID]],Table1[],5,0)</f>
        <v>61</v>
      </c>
      <c r="L374" s="8">
        <f>VLOOKUP(Table2[[#This Row],[PRODUCT ID]],Table1[],6,0)</f>
        <v>76.25</v>
      </c>
      <c r="M374" s="8">
        <f>(Table2[[#This Row],[BUYING PRIZE]]*Table2[[#This Row],[QUANTITY]])</f>
        <v>854</v>
      </c>
      <c r="N374" s="8">
        <f>Table2[[#This Row],[SELLING PRICE]]*Table2[[#This Row],[QUANTITY]]*(1-Table2[[#This Row],[DISCOUNT %]])</f>
        <v>1067.5</v>
      </c>
      <c r="O374">
        <f>DAY(Table2[[#This Row],[DATE]])</f>
        <v>28</v>
      </c>
      <c r="P374" t="str">
        <f>TEXT(Table2[[#This Row],[DATE]],"mmm")</f>
        <v>May</v>
      </c>
      <c r="Q374">
        <f>YEAR(Table2[[#This Row],[DATE]])</f>
        <v>2022</v>
      </c>
    </row>
    <row r="375" spans="1:17" x14ac:dyDescent="0.3">
      <c r="A375" s="5">
        <v>44711</v>
      </c>
      <c r="B375" s="6" t="s">
        <v>97</v>
      </c>
      <c r="C375" s="3">
        <v>9</v>
      </c>
      <c r="D375" s="3" t="s">
        <v>113</v>
      </c>
      <c r="E375" s="3" t="s">
        <v>111</v>
      </c>
      <c r="F375" s="4">
        <v>0</v>
      </c>
      <c r="H375" t="str">
        <f>VLOOKUP(Table2[[#This Row],[PRODUCT ID]],Table1[],2,0)</f>
        <v>Product44</v>
      </c>
      <c r="I375" t="str">
        <f>VLOOKUP(Table2[[#This Row],[PRODUCT ID]],Table1[],3,0)</f>
        <v>Catagory04</v>
      </c>
      <c r="J375" t="str">
        <f>VLOOKUP(Table2[[#This Row],[PRODUCT ID]],Table1[],4,0)</f>
        <v>Kg</v>
      </c>
      <c r="K375" s="8">
        <f>VLOOKUP(Table2[[#This Row],[PRODUCT ID]],Table1[],5,0)</f>
        <v>76</v>
      </c>
      <c r="L375" s="8">
        <f>VLOOKUP(Table2[[#This Row],[PRODUCT ID]],Table1[],6,0)</f>
        <v>82.08</v>
      </c>
      <c r="M375" s="8">
        <f>(Table2[[#This Row],[BUYING PRIZE]]*Table2[[#This Row],[QUANTITY]])</f>
        <v>684</v>
      </c>
      <c r="N375" s="8">
        <f>Table2[[#This Row],[SELLING PRICE]]*Table2[[#This Row],[QUANTITY]]*(1-Table2[[#This Row],[DISCOUNT %]])</f>
        <v>738.72</v>
      </c>
      <c r="O375">
        <f>DAY(Table2[[#This Row],[DATE]])</f>
        <v>30</v>
      </c>
      <c r="P375" t="str">
        <f>TEXT(Table2[[#This Row],[DATE]],"mmm")</f>
        <v>May</v>
      </c>
      <c r="Q375">
        <f>YEAR(Table2[[#This Row],[DATE]])</f>
        <v>2022</v>
      </c>
    </row>
    <row r="376" spans="1:17" x14ac:dyDescent="0.3">
      <c r="A376" s="5">
        <v>44711</v>
      </c>
      <c r="B376" s="6" t="s">
        <v>16</v>
      </c>
      <c r="C376" s="3">
        <v>4</v>
      </c>
      <c r="D376" s="3" t="s">
        <v>110</v>
      </c>
      <c r="E376" s="3" t="s">
        <v>112</v>
      </c>
      <c r="F376" s="4">
        <v>0</v>
      </c>
      <c r="H376" t="str">
        <f>VLOOKUP(Table2[[#This Row],[PRODUCT ID]],Table1[],2,0)</f>
        <v>Product05</v>
      </c>
      <c r="I376" t="str">
        <f>VLOOKUP(Table2[[#This Row],[PRODUCT ID]],Table1[],3,0)</f>
        <v>Catagory01</v>
      </c>
      <c r="J376" t="str">
        <f>VLOOKUP(Table2[[#This Row],[PRODUCT ID]],Table1[],4,0)</f>
        <v>Kg</v>
      </c>
      <c r="K376" s="8">
        <f>VLOOKUP(Table2[[#This Row],[PRODUCT ID]],Table1[],5,0)</f>
        <v>133</v>
      </c>
      <c r="L376" s="8">
        <f>VLOOKUP(Table2[[#This Row],[PRODUCT ID]],Table1[],6,0)</f>
        <v>155.61000000000001</v>
      </c>
      <c r="M376" s="8">
        <f>(Table2[[#This Row],[BUYING PRIZE]]*Table2[[#This Row],[QUANTITY]])</f>
        <v>532</v>
      </c>
      <c r="N376" s="8">
        <f>Table2[[#This Row],[SELLING PRICE]]*Table2[[#This Row],[QUANTITY]]*(1-Table2[[#This Row],[DISCOUNT %]])</f>
        <v>622.44000000000005</v>
      </c>
      <c r="O376">
        <f>DAY(Table2[[#This Row],[DATE]])</f>
        <v>30</v>
      </c>
      <c r="P376" t="str">
        <f>TEXT(Table2[[#This Row],[DATE]],"mmm")</f>
        <v>May</v>
      </c>
      <c r="Q376">
        <f>YEAR(Table2[[#This Row],[DATE]])</f>
        <v>2022</v>
      </c>
    </row>
    <row r="377" spans="1:17" x14ac:dyDescent="0.3">
      <c r="A377" s="5">
        <v>44711</v>
      </c>
      <c r="B377" s="6" t="s">
        <v>75</v>
      </c>
      <c r="C377" s="3">
        <v>3</v>
      </c>
      <c r="D377" s="3" t="s">
        <v>111</v>
      </c>
      <c r="E377" s="3" t="s">
        <v>112</v>
      </c>
      <c r="F377" s="4">
        <v>0</v>
      </c>
      <c r="H377" t="str">
        <f>VLOOKUP(Table2[[#This Row],[PRODUCT ID]],Table1[],2,0)</f>
        <v>Product33</v>
      </c>
      <c r="I377" t="str">
        <f>VLOOKUP(Table2[[#This Row],[PRODUCT ID]],Table1[],3,0)</f>
        <v>Catagory04</v>
      </c>
      <c r="J377" t="str">
        <f>VLOOKUP(Table2[[#This Row],[PRODUCT ID]],Table1[],4,0)</f>
        <v>Kg</v>
      </c>
      <c r="K377" s="8">
        <f>VLOOKUP(Table2[[#This Row],[PRODUCT ID]],Table1[],5,0)</f>
        <v>95</v>
      </c>
      <c r="L377" s="8">
        <f>VLOOKUP(Table2[[#This Row],[PRODUCT ID]],Table1[],6,0)</f>
        <v>119.7</v>
      </c>
      <c r="M377" s="8">
        <f>(Table2[[#This Row],[BUYING PRIZE]]*Table2[[#This Row],[QUANTITY]])</f>
        <v>285</v>
      </c>
      <c r="N377" s="8">
        <f>Table2[[#This Row],[SELLING PRICE]]*Table2[[#This Row],[QUANTITY]]*(1-Table2[[#This Row],[DISCOUNT %]])</f>
        <v>359.1</v>
      </c>
      <c r="O377">
        <f>DAY(Table2[[#This Row],[DATE]])</f>
        <v>30</v>
      </c>
      <c r="P377" t="str">
        <f>TEXT(Table2[[#This Row],[DATE]],"mmm")</f>
        <v>May</v>
      </c>
      <c r="Q377">
        <f>YEAR(Table2[[#This Row],[DATE]])</f>
        <v>2022</v>
      </c>
    </row>
    <row r="378" spans="1:17" x14ac:dyDescent="0.3">
      <c r="A378" s="5">
        <v>44715</v>
      </c>
      <c r="B378" s="6" t="s">
        <v>22</v>
      </c>
      <c r="C378" s="3">
        <v>14</v>
      </c>
      <c r="D378" s="3" t="s">
        <v>111</v>
      </c>
      <c r="E378" s="3" t="s">
        <v>111</v>
      </c>
      <c r="F378" s="4">
        <v>0</v>
      </c>
      <c r="H378" t="str">
        <f>VLOOKUP(Table2[[#This Row],[PRODUCT ID]],Table1[],2,0)</f>
        <v>Product08</v>
      </c>
      <c r="I378" t="str">
        <f>VLOOKUP(Table2[[#This Row],[PRODUCT ID]],Table1[],3,0)</f>
        <v>Catagory01</v>
      </c>
      <c r="J378" t="str">
        <f>VLOOKUP(Table2[[#This Row],[PRODUCT ID]],Table1[],4,0)</f>
        <v>Kg</v>
      </c>
      <c r="K378" s="8">
        <f>VLOOKUP(Table2[[#This Row],[PRODUCT ID]],Table1[],5,0)</f>
        <v>83</v>
      </c>
      <c r="L378" s="8">
        <f>VLOOKUP(Table2[[#This Row],[PRODUCT ID]],Table1[],6,0)</f>
        <v>94.62</v>
      </c>
      <c r="M378" s="8">
        <f>(Table2[[#This Row],[BUYING PRIZE]]*Table2[[#This Row],[QUANTITY]])</f>
        <v>1162</v>
      </c>
      <c r="N378" s="8">
        <f>Table2[[#This Row],[SELLING PRICE]]*Table2[[#This Row],[QUANTITY]]*(1-Table2[[#This Row],[DISCOUNT %]])</f>
        <v>1324.68</v>
      </c>
      <c r="O378">
        <f>DAY(Table2[[#This Row],[DATE]])</f>
        <v>3</v>
      </c>
      <c r="P378" t="str">
        <f>TEXT(Table2[[#This Row],[DATE]],"mmm")</f>
        <v>Jun</v>
      </c>
      <c r="Q378">
        <f>YEAR(Table2[[#This Row],[DATE]])</f>
        <v>2022</v>
      </c>
    </row>
    <row r="379" spans="1:17" x14ac:dyDescent="0.3">
      <c r="A379" s="5">
        <v>44722</v>
      </c>
      <c r="B379" s="6" t="s">
        <v>65</v>
      </c>
      <c r="C379" s="3">
        <v>8</v>
      </c>
      <c r="D379" s="3" t="s">
        <v>110</v>
      </c>
      <c r="E379" s="3" t="s">
        <v>111</v>
      </c>
      <c r="F379" s="4">
        <v>0</v>
      </c>
      <c r="H379" t="str">
        <f>VLOOKUP(Table2[[#This Row],[PRODUCT ID]],Table1[],2,0)</f>
        <v>Product28</v>
      </c>
      <c r="I379" t="str">
        <f>VLOOKUP(Table2[[#This Row],[PRODUCT ID]],Table1[],3,0)</f>
        <v>Catagory04</v>
      </c>
      <c r="J379" t="str">
        <f>VLOOKUP(Table2[[#This Row],[PRODUCT ID]],Table1[],4,0)</f>
        <v>Kg</v>
      </c>
      <c r="K379" s="8">
        <f>VLOOKUP(Table2[[#This Row],[PRODUCT ID]],Table1[],5,0)</f>
        <v>37</v>
      </c>
      <c r="L379" s="8">
        <f>VLOOKUP(Table2[[#This Row],[PRODUCT ID]],Table1[],6,0)</f>
        <v>41.81</v>
      </c>
      <c r="M379" s="8">
        <f>(Table2[[#This Row],[BUYING PRIZE]]*Table2[[#This Row],[QUANTITY]])</f>
        <v>296</v>
      </c>
      <c r="N379" s="8">
        <f>Table2[[#This Row],[SELLING PRICE]]*Table2[[#This Row],[QUANTITY]]*(1-Table2[[#This Row],[DISCOUNT %]])</f>
        <v>334.48</v>
      </c>
      <c r="O379">
        <f>DAY(Table2[[#This Row],[DATE]])</f>
        <v>10</v>
      </c>
      <c r="P379" t="str">
        <f>TEXT(Table2[[#This Row],[DATE]],"mmm")</f>
        <v>Jun</v>
      </c>
      <c r="Q379">
        <f>YEAR(Table2[[#This Row],[DATE]])</f>
        <v>2022</v>
      </c>
    </row>
    <row r="380" spans="1:17" x14ac:dyDescent="0.3">
      <c r="A380" s="5">
        <v>44723</v>
      </c>
      <c r="B380" s="6" t="s">
        <v>87</v>
      </c>
      <c r="C380" s="3">
        <v>13</v>
      </c>
      <c r="D380" s="3" t="s">
        <v>111</v>
      </c>
      <c r="E380" s="3" t="s">
        <v>112</v>
      </c>
      <c r="F380" s="4">
        <v>0</v>
      </c>
      <c r="H380" t="str">
        <f>VLOOKUP(Table2[[#This Row],[PRODUCT ID]],Table1[],2,0)</f>
        <v>Product39</v>
      </c>
      <c r="I380" t="str">
        <f>VLOOKUP(Table2[[#This Row],[PRODUCT ID]],Table1[],3,0)</f>
        <v>Catagory04</v>
      </c>
      <c r="J380" t="str">
        <f>VLOOKUP(Table2[[#This Row],[PRODUCT ID]],Table1[],4,0)</f>
        <v>Kg</v>
      </c>
      <c r="K380" s="8">
        <f>VLOOKUP(Table2[[#This Row],[PRODUCT ID]],Table1[],5,0)</f>
        <v>37</v>
      </c>
      <c r="L380" s="8">
        <f>VLOOKUP(Table2[[#This Row],[PRODUCT ID]],Table1[],6,0)</f>
        <v>42.55</v>
      </c>
      <c r="M380" s="8">
        <f>(Table2[[#This Row],[BUYING PRIZE]]*Table2[[#This Row],[QUANTITY]])</f>
        <v>481</v>
      </c>
      <c r="N380" s="8">
        <f>Table2[[#This Row],[SELLING PRICE]]*Table2[[#This Row],[QUANTITY]]*(1-Table2[[#This Row],[DISCOUNT %]])</f>
        <v>553.15</v>
      </c>
      <c r="O380">
        <f>DAY(Table2[[#This Row],[DATE]])</f>
        <v>11</v>
      </c>
      <c r="P380" t="str">
        <f>TEXT(Table2[[#This Row],[DATE]],"mmm")</f>
        <v>Jun</v>
      </c>
      <c r="Q380">
        <f>YEAR(Table2[[#This Row],[DATE]])</f>
        <v>2022</v>
      </c>
    </row>
    <row r="381" spans="1:17" x14ac:dyDescent="0.3">
      <c r="A381" s="5">
        <v>44723</v>
      </c>
      <c r="B381" s="6" t="s">
        <v>50</v>
      </c>
      <c r="C381" s="3">
        <v>6</v>
      </c>
      <c r="D381" s="3" t="s">
        <v>113</v>
      </c>
      <c r="E381" s="3" t="s">
        <v>111</v>
      </c>
      <c r="F381" s="4">
        <v>0</v>
      </c>
      <c r="H381" t="str">
        <f>VLOOKUP(Table2[[#This Row],[PRODUCT ID]],Table1[],2,0)</f>
        <v>Product21</v>
      </c>
      <c r="I381" t="str">
        <f>VLOOKUP(Table2[[#This Row],[PRODUCT ID]],Table1[],3,0)</f>
        <v>Catagory03</v>
      </c>
      <c r="J381" t="str">
        <f>VLOOKUP(Table2[[#This Row],[PRODUCT ID]],Table1[],4,0)</f>
        <v>Kg</v>
      </c>
      <c r="K381" s="8">
        <f>VLOOKUP(Table2[[#This Row],[PRODUCT ID]],Table1[],5,0)</f>
        <v>126</v>
      </c>
      <c r="L381" s="8">
        <f>VLOOKUP(Table2[[#This Row],[PRODUCT ID]],Table1[],6,0)</f>
        <v>162.54</v>
      </c>
      <c r="M381" s="8">
        <f>(Table2[[#This Row],[BUYING PRIZE]]*Table2[[#This Row],[QUANTITY]])</f>
        <v>756</v>
      </c>
      <c r="N381" s="8">
        <f>Table2[[#This Row],[SELLING PRICE]]*Table2[[#This Row],[QUANTITY]]*(1-Table2[[#This Row],[DISCOUNT %]])</f>
        <v>975.24</v>
      </c>
      <c r="O381">
        <f>DAY(Table2[[#This Row],[DATE]])</f>
        <v>11</v>
      </c>
      <c r="P381" t="str">
        <f>TEXT(Table2[[#This Row],[DATE]],"mmm")</f>
        <v>Jun</v>
      </c>
      <c r="Q381">
        <f>YEAR(Table2[[#This Row],[DATE]])</f>
        <v>2022</v>
      </c>
    </row>
    <row r="382" spans="1:17" x14ac:dyDescent="0.3">
      <c r="A382" s="5">
        <v>44725</v>
      </c>
      <c r="B382" s="6" t="s">
        <v>61</v>
      </c>
      <c r="C382" s="3">
        <v>6</v>
      </c>
      <c r="D382" s="3" t="s">
        <v>113</v>
      </c>
      <c r="E382" s="3" t="s">
        <v>112</v>
      </c>
      <c r="F382" s="4">
        <v>0</v>
      </c>
      <c r="H382" t="str">
        <f>VLOOKUP(Table2[[#This Row],[PRODUCT ID]],Table1[],2,0)</f>
        <v>Product26</v>
      </c>
      <c r="I382" t="str">
        <f>VLOOKUP(Table2[[#This Row],[PRODUCT ID]],Table1[],3,0)</f>
        <v>Catagory04</v>
      </c>
      <c r="J382" t="str">
        <f>VLOOKUP(Table2[[#This Row],[PRODUCT ID]],Table1[],4,0)</f>
        <v>Kg</v>
      </c>
      <c r="K382" s="8">
        <f>VLOOKUP(Table2[[#This Row],[PRODUCT ID]],Table1[],5,0)</f>
        <v>18</v>
      </c>
      <c r="L382" s="8">
        <f>VLOOKUP(Table2[[#This Row],[PRODUCT ID]],Table1[],6,0)</f>
        <v>24.66</v>
      </c>
      <c r="M382" s="8">
        <f>(Table2[[#This Row],[BUYING PRIZE]]*Table2[[#This Row],[QUANTITY]])</f>
        <v>108</v>
      </c>
      <c r="N382" s="8">
        <f>Table2[[#This Row],[SELLING PRICE]]*Table2[[#This Row],[QUANTITY]]*(1-Table2[[#This Row],[DISCOUNT %]])</f>
        <v>147.96</v>
      </c>
      <c r="O382">
        <f>DAY(Table2[[#This Row],[DATE]])</f>
        <v>13</v>
      </c>
      <c r="P382" t="str">
        <f>TEXT(Table2[[#This Row],[DATE]],"mmm")</f>
        <v>Jun</v>
      </c>
      <c r="Q382">
        <f>YEAR(Table2[[#This Row],[DATE]])</f>
        <v>2022</v>
      </c>
    </row>
    <row r="383" spans="1:17" x14ac:dyDescent="0.3">
      <c r="A383" s="5">
        <v>44727</v>
      </c>
      <c r="B383" s="6" t="s">
        <v>93</v>
      </c>
      <c r="C383" s="3">
        <v>15</v>
      </c>
      <c r="D383" s="3" t="s">
        <v>110</v>
      </c>
      <c r="E383" s="3" t="s">
        <v>111</v>
      </c>
      <c r="F383" s="4">
        <v>0</v>
      </c>
      <c r="H383" t="str">
        <f>VLOOKUP(Table2[[#This Row],[PRODUCT ID]],Table1[],2,0)</f>
        <v>Product42</v>
      </c>
      <c r="I383" t="str">
        <f>VLOOKUP(Table2[[#This Row],[PRODUCT ID]],Table1[],3,0)</f>
        <v>Catagory04</v>
      </c>
      <c r="J383" t="str">
        <f>VLOOKUP(Table2[[#This Row],[PRODUCT ID]],Table1[],4,0)</f>
        <v>Kg</v>
      </c>
      <c r="K383" s="8">
        <f>VLOOKUP(Table2[[#This Row],[PRODUCT ID]],Table1[],5,0)</f>
        <v>120</v>
      </c>
      <c r="L383" s="8">
        <f>VLOOKUP(Table2[[#This Row],[PRODUCT ID]],Table1[],6,0)</f>
        <v>162</v>
      </c>
      <c r="M383" s="8">
        <f>(Table2[[#This Row],[BUYING PRIZE]]*Table2[[#This Row],[QUANTITY]])</f>
        <v>1800</v>
      </c>
      <c r="N383" s="8">
        <f>Table2[[#This Row],[SELLING PRICE]]*Table2[[#This Row],[QUANTITY]]*(1-Table2[[#This Row],[DISCOUNT %]])</f>
        <v>2430</v>
      </c>
      <c r="O383">
        <f>DAY(Table2[[#This Row],[DATE]])</f>
        <v>15</v>
      </c>
      <c r="P383" t="str">
        <f>TEXT(Table2[[#This Row],[DATE]],"mmm")</f>
        <v>Jun</v>
      </c>
      <c r="Q383">
        <f>YEAR(Table2[[#This Row],[DATE]])</f>
        <v>2022</v>
      </c>
    </row>
    <row r="384" spans="1:17" x14ac:dyDescent="0.3">
      <c r="A384" s="5">
        <v>44728</v>
      </c>
      <c r="B384" s="6" t="s">
        <v>67</v>
      </c>
      <c r="C384" s="3">
        <v>15</v>
      </c>
      <c r="D384" s="3" t="s">
        <v>111</v>
      </c>
      <c r="E384" s="3" t="s">
        <v>112</v>
      </c>
      <c r="F384" s="4">
        <v>0</v>
      </c>
      <c r="H384" t="str">
        <f>VLOOKUP(Table2[[#This Row],[PRODUCT ID]],Table1[],2,0)</f>
        <v>Product29</v>
      </c>
      <c r="I384" t="str">
        <f>VLOOKUP(Table2[[#This Row],[PRODUCT ID]],Table1[],3,0)</f>
        <v>Catagory04</v>
      </c>
      <c r="J384" t="str">
        <f>VLOOKUP(Table2[[#This Row],[PRODUCT ID]],Table1[],4,0)</f>
        <v>Kg</v>
      </c>
      <c r="K384" s="8">
        <f>VLOOKUP(Table2[[#This Row],[PRODUCT ID]],Table1[],5,0)</f>
        <v>47</v>
      </c>
      <c r="L384" s="8">
        <f>VLOOKUP(Table2[[#This Row],[PRODUCT ID]],Table1[],6,0)</f>
        <v>53.11</v>
      </c>
      <c r="M384" s="8">
        <f>(Table2[[#This Row],[BUYING PRIZE]]*Table2[[#This Row],[QUANTITY]])</f>
        <v>705</v>
      </c>
      <c r="N384" s="8">
        <f>Table2[[#This Row],[SELLING PRICE]]*Table2[[#This Row],[QUANTITY]]*(1-Table2[[#This Row],[DISCOUNT %]])</f>
        <v>796.65</v>
      </c>
      <c r="O384">
        <f>DAY(Table2[[#This Row],[DATE]])</f>
        <v>16</v>
      </c>
      <c r="P384" t="str">
        <f>TEXT(Table2[[#This Row],[DATE]],"mmm")</f>
        <v>Jun</v>
      </c>
      <c r="Q384">
        <f>YEAR(Table2[[#This Row],[DATE]])</f>
        <v>2022</v>
      </c>
    </row>
    <row r="385" spans="1:17" x14ac:dyDescent="0.3">
      <c r="A385" s="5">
        <v>44731</v>
      </c>
      <c r="B385" s="6" t="s">
        <v>10</v>
      </c>
      <c r="C385" s="3">
        <v>8</v>
      </c>
      <c r="D385" s="3" t="s">
        <v>113</v>
      </c>
      <c r="E385" s="3" t="s">
        <v>112</v>
      </c>
      <c r="F385" s="4">
        <v>0</v>
      </c>
      <c r="H385" t="str">
        <f>VLOOKUP(Table2[[#This Row],[PRODUCT ID]],Table1[],2,0)</f>
        <v>Product02</v>
      </c>
      <c r="I385" t="str">
        <f>VLOOKUP(Table2[[#This Row],[PRODUCT ID]],Table1[],3,0)</f>
        <v>Catagory01</v>
      </c>
      <c r="J385" t="str">
        <f>VLOOKUP(Table2[[#This Row],[PRODUCT ID]],Table1[],4,0)</f>
        <v>Kg</v>
      </c>
      <c r="K385" s="8">
        <f>VLOOKUP(Table2[[#This Row],[PRODUCT ID]],Table1[],5,0)</f>
        <v>105</v>
      </c>
      <c r="L385" s="8">
        <f>VLOOKUP(Table2[[#This Row],[PRODUCT ID]],Table1[],6,0)</f>
        <v>142.80000000000001</v>
      </c>
      <c r="M385" s="8">
        <f>(Table2[[#This Row],[BUYING PRIZE]]*Table2[[#This Row],[QUANTITY]])</f>
        <v>840</v>
      </c>
      <c r="N385" s="8">
        <f>Table2[[#This Row],[SELLING PRICE]]*Table2[[#This Row],[QUANTITY]]*(1-Table2[[#This Row],[DISCOUNT %]])</f>
        <v>1142.4000000000001</v>
      </c>
      <c r="O385">
        <f>DAY(Table2[[#This Row],[DATE]])</f>
        <v>19</v>
      </c>
      <c r="P385" t="str">
        <f>TEXT(Table2[[#This Row],[DATE]],"mmm")</f>
        <v>Jun</v>
      </c>
      <c r="Q385">
        <f>YEAR(Table2[[#This Row],[DATE]])</f>
        <v>2022</v>
      </c>
    </row>
    <row r="386" spans="1:17" x14ac:dyDescent="0.3">
      <c r="A386" s="5">
        <v>44733</v>
      </c>
      <c r="B386" s="6" t="s">
        <v>41</v>
      </c>
      <c r="C386" s="3">
        <v>14</v>
      </c>
      <c r="D386" s="3" t="s">
        <v>113</v>
      </c>
      <c r="E386" s="3" t="s">
        <v>112</v>
      </c>
      <c r="F386" s="4">
        <v>0</v>
      </c>
      <c r="H386" t="str">
        <f>VLOOKUP(Table2[[#This Row],[PRODUCT ID]],Table1[],2,0)</f>
        <v>Product17</v>
      </c>
      <c r="I386" t="str">
        <f>VLOOKUP(Table2[[#This Row],[PRODUCT ID]],Table1[],3,0)</f>
        <v>Catagory02</v>
      </c>
      <c r="J386" t="str">
        <f>VLOOKUP(Table2[[#This Row],[PRODUCT ID]],Table1[],4,0)</f>
        <v>Kg</v>
      </c>
      <c r="K386" s="8">
        <f>VLOOKUP(Table2[[#This Row],[PRODUCT ID]],Table1[],5,0)</f>
        <v>134</v>
      </c>
      <c r="L386" s="8">
        <f>VLOOKUP(Table2[[#This Row],[PRODUCT ID]],Table1[],6,0)</f>
        <v>156.78</v>
      </c>
      <c r="M386" s="8">
        <f>(Table2[[#This Row],[BUYING PRIZE]]*Table2[[#This Row],[QUANTITY]])</f>
        <v>1876</v>
      </c>
      <c r="N386" s="8">
        <f>Table2[[#This Row],[SELLING PRICE]]*Table2[[#This Row],[QUANTITY]]*(1-Table2[[#This Row],[DISCOUNT %]])</f>
        <v>2194.92</v>
      </c>
      <c r="O386">
        <f>DAY(Table2[[#This Row],[DATE]])</f>
        <v>21</v>
      </c>
      <c r="P386" t="str">
        <f>TEXT(Table2[[#This Row],[DATE]],"mmm")</f>
        <v>Jun</v>
      </c>
      <c r="Q386">
        <f>YEAR(Table2[[#This Row],[DATE]])</f>
        <v>2022</v>
      </c>
    </row>
    <row r="387" spans="1:17" x14ac:dyDescent="0.3">
      <c r="A387" s="5">
        <v>44734</v>
      </c>
      <c r="B387" s="6" t="s">
        <v>89</v>
      </c>
      <c r="C387" s="3">
        <v>10</v>
      </c>
      <c r="D387" s="3" t="s">
        <v>111</v>
      </c>
      <c r="E387" s="3" t="s">
        <v>112</v>
      </c>
      <c r="F387" s="4">
        <v>0</v>
      </c>
      <c r="H387" t="str">
        <f>VLOOKUP(Table2[[#This Row],[PRODUCT ID]],Table1[],2,0)</f>
        <v>Product40</v>
      </c>
      <c r="I387" t="str">
        <f>VLOOKUP(Table2[[#This Row],[PRODUCT ID]],Table1[],3,0)</f>
        <v>Catagory04</v>
      </c>
      <c r="J387" t="str">
        <f>VLOOKUP(Table2[[#This Row],[PRODUCT ID]],Table1[],4,0)</f>
        <v>Kg</v>
      </c>
      <c r="K387" s="8">
        <f>VLOOKUP(Table2[[#This Row],[PRODUCT ID]],Table1[],5,0)</f>
        <v>90</v>
      </c>
      <c r="L387" s="8">
        <f>VLOOKUP(Table2[[#This Row],[PRODUCT ID]],Table1[],6,0)</f>
        <v>115.2</v>
      </c>
      <c r="M387" s="8">
        <f>(Table2[[#This Row],[BUYING PRIZE]]*Table2[[#This Row],[QUANTITY]])</f>
        <v>900</v>
      </c>
      <c r="N387" s="8">
        <f>Table2[[#This Row],[SELLING PRICE]]*Table2[[#This Row],[QUANTITY]]*(1-Table2[[#This Row],[DISCOUNT %]])</f>
        <v>1152</v>
      </c>
      <c r="O387">
        <f>DAY(Table2[[#This Row],[DATE]])</f>
        <v>22</v>
      </c>
      <c r="P387" t="str">
        <f>TEXT(Table2[[#This Row],[DATE]],"mmm")</f>
        <v>Jun</v>
      </c>
      <c r="Q387">
        <f>YEAR(Table2[[#This Row],[DATE]])</f>
        <v>2022</v>
      </c>
    </row>
    <row r="388" spans="1:17" x14ac:dyDescent="0.3">
      <c r="A388" s="5">
        <v>44734</v>
      </c>
      <c r="B388" s="6" t="s">
        <v>6</v>
      </c>
      <c r="C388" s="3">
        <v>4</v>
      </c>
      <c r="D388" s="3" t="s">
        <v>113</v>
      </c>
      <c r="E388" s="3" t="s">
        <v>112</v>
      </c>
      <c r="F388" s="4">
        <v>0</v>
      </c>
      <c r="H388" t="str">
        <f>VLOOKUP(Table2[[#This Row],[PRODUCT ID]],Table1[],2,0)</f>
        <v>Product01</v>
      </c>
      <c r="I388" t="str">
        <f>VLOOKUP(Table2[[#This Row],[PRODUCT ID]],Table1[],3,0)</f>
        <v>Catagory01</v>
      </c>
      <c r="J388" t="str">
        <f>VLOOKUP(Table2[[#This Row],[PRODUCT ID]],Table1[],4,0)</f>
        <v>Kg</v>
      </c>
      <c r="K388" s="8">
        <f>VLOOKUP(Table2[[#This Row],[PRODUCT ID]],Table1[],5,0)</f>
        <v>98</v>
      </c>
      <c r="L388" s="8">
        <f>VLOOKUP(Table2[[#This Row],[PRODUCT ID]],Table1[],6,0)</f>
        <v>103.88</v>
      </c>
      <c r="M388" s="8">
        <f>(Table2[[#This Row],[BUYING PRIZE]]*Table2[[#This Row],[QUANTITY]])</f>
        <v>392</v>
      </c>
      <c r="N388" s="8">
        <f>Table2[[#This Row],[SELLING PRICE]]*Table2[[#This Row],[QUANTITY]]*(1-Table2[[#This Row],[DISCOUNT %]])</f>
        <v>415.52</v>
      </c>
      <c r="O388">
        <f>DAY(Table2[[#This Row],[DATE]])</f>
        <v>22</v>
      </c>
      <c r="P388" t="str">
        <f>TEXT(Table2[[#This Row],[DATE]],"mmm")</f>
        <v>Jun</v>
      </c>
      <c r="Q388">
        <f>YEAR(Table2[[#This Row],[DATE]])</f>
        <v>2022</v>
      </c>
    </row>
    <row r="389" spans="1:17" x14ac:dyDescent="0.3">
      <c r="A389" s="5">
        <v>44735</v>
      </c>
      <c r="B389" s="6" t="s">
        <v>14</v>
      </c>
      <c r="C389" s="3">
        <v>8</v>
      </c>
      <c r="D389" s="3" t="s">
        <v>113</v>
      </c>
      <c r="E389" s="3" t="s">
        <v>111</v>
      </c>
      <c r="F389" s="4">
        <v>0</v>
      </c>
      <c r="H389" t="str">
        <f>VLOOKUP(Table2[[#This Row],[PRODUCT ID]],Table1[],2,0)</f>
        <v>Product04</v>
      </c>
      <c r="I389" t="str">
        <f>VLOOKUP(Table2[[#This Row],[PRODUCT ID]],Table1[],3,0)</f>
        <v>Catagory01</v>
      </c>
      <c r="J389" t="str">
        <f>VLOOKUP(Table2[[#This Row],[PRODUCT ID]],Table1[],4,0)</f>
        <v>Kg</v>
      </c>
      <c r="K389" s="8">
        <f>VLOOKUP(Table2[[#This Row],[PRODUCT ID]],Table1[],5,0)</f>
        <v>44</v>
      </c>
      <c r="L389" s="8">
        <f>VLOOKUP(Table2[[#This Row],[PRODUCT ID]],Table1[],6,0)</f>
        <v>48.84</v>
      </c>
      <c r="M389" s="8">
        <f>(Table2[[#This Row],[BUYING PRIZE]]*Table2[[#This Row],[QUANTITY]])</f>
        <v>352</v>
      </c>
      <c r="N389" s="8">
        <f>Table2[[#This Row],[SELLING PRICE]]*Table2[[#This Row],[QUANTITY]]*(1-Table2[[#This Row],[DISCOUNT %]])</f>
        <v>390.72</v>
      </c>
      <c r="O389">
        <f>DAY(Table2[[#This Row],[DATE]])</f>
        <v>23</v>
      </c>
      <c r="P389" t="str">
        <f>TEXT(Table2[[#This Row],[DATE]],"mmm")</f>
        <v>Jun</v>
      </c>
      <c r="Q389">
        <f>YEAR(Table2[[#This Row],[DATE]])</f>
        <v>2022</v>
      </c>
    </row>
    <row r="390" spans="1:17" x14ac:dyDescent="0.3">
      <c r="A390" s="5">
        <v>44736</v>
      </c>
      <c r="B390" s="6" t="s">
        <v>43</v>
      </c>
      <c r="C390" s="3">
        <v>7</v>
      </c>
      <c r="D390" s="3" t="s">
        <v>113</v>
      </c>
      <c r="E390" s="3" t="s">
        <v>112</v>
      </c>
      <c r="F390" s="4">
        <v>0</v>
      </c>
      <c r="H390" t="str">
        <f>VLOOKUP(Table2[[#This Row],[PRODUCT ID]],Table1[],2,0)</f>
        <v>Product18</v>
      </c>
      <c r="I390" t="str">
        <f>VLOOKUP(Table2[[#This Row],[PRODUCT ID]],Table1[],3,0)</f>
        <v>Catagory02</v>
      </c>
      <c r="J390" t="str">
        <f>VLOOKUP(Table2[[#This Row],[PRODUCT ID]],Table1[],4,0)</f>
        <v>Kg</v>
      </c>
      <c r="K390" s="8">
        <f>VLOOKUP(Table2[[#This Row],[PRODUCT ID]],Table1[],5,0)</f>
        <v>37</v>
      </c>
      <c r="L390" s="8">
        <f>VLOOKUP(Table2[[#This Row],[PRODUCT ID]],Table1[],6,0)</f>
        <v>49.21</v>
      </c>
      <c r="M390" s="8">
        <f>(Table2[[#This Row],[BUYING PRIZE]]*Table2[[#This Row],[QUANTITY]])</f>
        <v>259</v>
      </c>
      <c r="N390" s="8">
        <f>Table2[[#This Row],[SELLING PRICE]]*Table2[[#This Row],[QUANTITY]]*(1-Table2[[#This Row],[DISCOUNT %]])</f>
        <v>344.47</v>
      </c>
      <c r="O390">
        <f>DAY(Table2[[#This Row],[DATE]])</f>
        <v>24</v>
      </c>
      <c r="P390" t="str">
        <f>TEXT(Table2[[#This Row],[DATE]],"mmm")</f>
        <v>Jun</v>
      </c>
      <c r="Q390">
        <f>YEAR(Table2[[#This Row],[DATE]])</f>
        <v>2022</v>
      </c>
    </row>
    <row r="391" spans="1:17" x14ac:dyDescent="0.3">
      <c r="A391" s="5">
        <v>44737</v>
      </c>
      <c r="B391" s="6" t="s">
        <v>31</v>
      </c>
      <c r="C391" s="3">
        <v>7</v>
      </c>
      <c r="D391" s="3" t="s">
        <v>111</v>
      </c>
      <c r="E391" s="3" t="s">
        <v>111</v>
      </c>
      <c r="F391" s="4">
        <v>0</v>
      </c>
      <c r="H391" t="str">
        <f>VLOOKUP(Table2[[#This Row],[PRODUCT ID]],Table1[],2,0)</f>
        <v>Product12</v>
      </c>
      <c r="I391" t="str">
        <f>VLOOKUP(Table2[[#This Row],[PRODUCT ID]],Table1[],3,0)</f>
        <v>Catagory02</v>
      </c>
      <c r="J391" t="str">
        <f>VLOOKUP(Table2[[#This Row],[PRODUCT ID]],Table1[],4,0)</f>
        <v>Kg</v>
      </c>
      <c r="K391" s="8">
        <f>VLOOKUP(Table2[[#This Row],[PRODUCT ID]],Table1[],5,0)</f>
        <v>73</v>
      </c>
      <c r="L391" s="8">
        <f>VLOOKUP(Table2[[#This Row],[PRODUCT ID]],Table1[],6,0)</f>
        <v>94.17</v>
      </c>
      <c r="M391" s="8">
        <f>(Table2[[#This Row],[BUYING PRIZE]]*Table2[[#This Row],[QUANTITY]])</f>
        <v>511</v>
      </c>
      <c r="N391" s="8">
        <f>Table2[[#This Row],[SELLING PRICE]]*Table2[[#This Row],[QUANTITY]]*(1-Table2[[#This Row],[DISCOUNT %]])</f>
        <v>659.19</v>
      </c>
      <c r="O391">
        <f>DAY(Table2[[#This Row],[DATE]])</f>
        <v>25</v>
      </c>
      <c r="P391" t="str">
        <f>TEXT(Table2[[#This Row],[DATE]],"mmm")</f>
        <v>Jun</v>
      </c>
      <c r="Q391">
        <f>YEAR(Table2[[#This Row],[DATE]])</f>
        <v>2022</v>
      </c>
    </row>
    <row r="392" spans="1:17" x14ac:dyDescent="0.3">
      <c r="A392" s="5">
        <v>44738</v>
      </c>
      <c r="B392" s="6" t="s">
        <v>77</v>
      </c>
      <c r="C392" s="3">
        <v>4</v>
      </c>
      <c r="D392" s="3" t="s">
        <v>113</v>
      </c>
      <c r="E392" s="3" t="s">
        <v>112</v>
      </c>
      <c r="F392" s="4">
        <v>0</v>
      </c>
      <c r="H392" t="str">
        <f>VLOOKUP(Table2[[#This Row],[PRODUCT ID]],Table1[],2,0)</f>
        <v>Product34</v>
      </c>
      <c r="I392" t="str">
        <f>VLOOKUP(Table2[[#This Row],[PRODUCT ID]],Table1[],3,0)</f>
        <v>Catagory04</v>
      </c>
      <c r="J392" t="str">
        <f>VLOOKUP(Table2[[#This Row],[PRODUCT ID]],Table1[],4,0)</f>
        <v>Kg</v>
      </c>
      <c r="K392" s="8">
        <f>VLOOKUP(Table2[[#This Row],[PRODUCT ID]],Table1[],5,0)</f>
        <v>55</v>
      </c>
      <c r="L392" s="8">
        <f>VLOOKUP(Table2[[#This Row],[PRODUCT ID]],Table1[],6,0)</f>
        <v>58.3</v>
      </c>
      <c r="M392" s="8">
        <f>(Table2[[#This Row],[BUYING PRIZE]]*Table2[[#This Row],[QUANTITY]])</f>
        <v>220</v>
      </c>
      <c r="N392" s="8">
        <f>Table2[[#This Row],[SELLING PRICE]]*Table2[[#This Row],[QUANTITY]]*(1-Table2[[#This Row],[DISCOUNT %]])</f>
        <v>233.2</v>
      </c>
      <c r="O392">
        <f>DAY(Table2[[#This Row],[DATE]])</f>
        <v>26</v>
      </c>
      <c r="P392" t="str">
        <f>TEXT(Table2[[#This Row],[DATE]],"mmm")</f>
        <v>Jun</v>
      </c>
      <c r="Q392">
        <f>YEAR(Table2[[#This Row],[DATE]])</f>
        <v>2022</v>
      </c>
    </row>
    <row r="393" spans="1:17" x14ac:dyDescent="0.3">
      <c r="A393" s="5">
        <v>44738</v>
      </c>
      <c r="B393" s="6" t="s">
        <v>95</v>
      </c>
      <c r="C393" s="3">
        <v>12</v>
      </c>
      <c r="D393" s="3" t="s">
        <v>113</v>
      </c>
      <c r="E393" s="3" t="s">
        <v>111</v>
      </c>
      <c r="F393" s="4">
        <v>0</v>
      </c>
      <c r="H393" t="str">
        <f>VLOOKUP(Table2[[#This Row],[PRODUCT ID]],Table1[],2,0)</f>
        <v>Product43</v>
      </c>
      <c r="I393" t="str">
        <f>VLOOKUP(Table2[[#This Row],[PRODUCT ID]],Table1[],3,0)</f>
        <v>Catagory04</v>
      </c>
      <c r="J393" t="str">
        <f>VLOOKUP(Table2[[#This Row],[PRODUCT ID]],Table1[],4,0)</f>
        <v>Kg</v>
      </c>
      <c r="K393" s="8">
        <f>VLOOKUP(Table2[[#This Row],[PRODUCT ID]],Table1[],5,0)</f>
        <v>67</v>
      </c>
      <c r="L393" s="8">
        <f>VLOOKUP(Table2[[#This Row],[PRODUCT ID]],Table1[],6,0)</f>
        <v>83.08</v>
      </c>
      <c r="M393" s="8">
        <f>(Table2[[#This Row],[BUYING PRIZE]]*Table2[[#This Row],[QUANTITY]])</f>
        <v>804</v>
      </c>
      <c r="N393" s="8">
        <f>Table2[[#This Row],[SELLING PRICE]]*Table2[[#This Row],[QUANTITY]]*(1-Table2[[#This Row],[DISCOUNT %]])</f>
        <v>996.96</v>
      </c>
      <c r="O393">
        <f>DAY(Table2[[#This Row],[DATE]])</f>
        <v>26</v>
      </c>
      <c r="P393" t="str">
        <f>TEXT(Table2[[#This Row],[DATE]],"mmm")</f>
        <v>Jun</v>
      </c>
      <c r="Q393">
        <f>YEAR(Table2[[#This Row],[DATE]])</f>
        <v>2022</v>
      </c>
    </row>
    <row r="394" spans="1:17" x14ac:dyDescent="0.3">
      <c r="A394" s="5">
        <v>44745</v>
      </c>
      <c r="B394" s="6" t="s">
        <v>75</v>
      </c>
      <c r="C394" s="3">
        <v>15</v>
      </c>
      <c r="D394" s="3" t="s">
        <v>113</v>
      </c>
      <c r="E394" s="3" t="s">
        <v>112</v>
      </c>
      <c r="F394" s="4">
        <v>0</v>
      </c>
      <c r="H394" t="str">
        <f>VLOOKUP(Table2[[#This Row],[PRODUCT ID]],Table1[],2,0)</f>
        <v>Product33</v>
      </c>
      <c r="I394" t="str">
        <f>VLOOKUP(Table2[[#This Row],[PRODUCT ID]],Table1[],3,0)</f>
        <v>Catagory04</v>
      </c>
      <c r="J394" t="str">
        <f>VLOOKUP(Table2[[#This Row],[PRODUCT ID]],Table1[],4,0)</f>
        <v>Kg</v>
      </c>
      <c r="K394" s="8">
        <f>VLOOKUP(Table2[[#This Row],[PRODUCT ID]],Table1[],5,0)</f>
        <v>95</v>
      </c>
      <c r="L394" s="8">
        <f>VLOOKUP(Table2[[#This Row],[PRODUCT ID]],Table1[],6,0)</f>
        <v>119.7</v>
      </c>
      <c r="M394" s="8">
        <f>(Table2[[#This Row],[BUYING PRIZE]]*Table2[[#This Row],[QUANTITY]])</f>
        <v>1425</v>
      </c>
      <c r="N394" s="8">
        <f>Table2[[#This Row],[SELLING PRICE]]*Table2[[#This Row],[QUANTITY]]*(1-Table2[[#This Row],[DISCOUNT %]])</f>
        <v>1795.5</v>
      </c>
      <c r="O394">
        <f>DAY(Table2[[#This Row],[DATE]])</f>
        <v>3</v>
      </c>
      <c r="P394" t="str">
        <f>TEXT(Table2[[#This Row],[DATE]],"mmm")</f>
        <v>Jul</v>
      </c>
      <c r="Q394">
        <f>YEAR(Table2[[#This Row],[DATE]])</f>
        <v>2022</v>
      </c>
    </row>
    <row r="395" spans="1:17" x14ac:dyDescent="0.3">
      <c r="A395" s="5">
        <v>44746</v>
      </c>
      <c r="B395" s="6" t="s">
        <v>20</v>
      </c>
      <c r="C395" s="3">
        <v>7</v>
      </c>
      <c r="D395" s="3" t="s">
        <v>113</v>
      </c>
      <c r="E395" s="3" t="s">
        <v>111</v>
      </c>
      <c r="F395" s="4">
        <v>0</v>
      </c>
      <c r="H395" t="str">
        <f>VLOOKUP(Table2[[#This Row],[PRODUCT ID]],Table1[],2,0)</f>
        <v>Product07</v>
      </c>
      <c r="I395" t="str">
        <f>VLOOKUP(Table2[[#This Row],[PRODUCT ID]],Table1[],3,0)</f>
        <v>Catagory01</v>
      </c>
      <c r="J395" t="str">
        <f>VLOOKUP(Table2[[#This Row],[PRODUCT ID]],Table1[],4,0)</f>
        <v>Kg</v>
      </c>
      <c r="K395" s="8">
        <f>VLOOKUP(Table2[[#This Row],[PRODUCT ID]],Table1[],5,0)</f>
        <v>43</v>
      </c>
      <c r="L395" s="8">
        <f>VLOOKUP(Table2[[#This Row],[PRODUCT ID]],Table1[],6,0)</f>
        <v>47.730000000000004</v>
      </c>
      <c r="M395" s="8">
        <f>(Table2[[#This Row],[BUYING PRIZE]]*Table2[[#This Row],[QUANTITY]])</f>
        <v>301</v>
      </c>
      <c r="N395" s="8">
        <f>Table2[[#This Row],[SELLING PRICE]]*Table2[[#This Row],[QUANTITY]]*(1-Table2[[#This Row],[DISCOUNT %]])</f>
        <v>334.11</v>
      </c>
      <c r="O395">
        <f>DAY(Table2[[#This Row],[DATE]])</f>
        <v>4</v>
      </c>
      <c r="P395" t="str">
        <f>TEXT(Table2[[#This Row],[DATE]],"mmm")</f>
        <v>Jul</v>
      </c>
      <c r="Q395">
        <f>YEAR(Table2[[#This Row],[DATE]])</f>
        <v>2022</v>
      </c>
    </row>
    <row r="396" spans="1:17" x14ac:dyDescent="0.3">
      <c r="A396" s="5">
        <v>44747</v>
      </c>
      <c r="B396" s="6" t="s">
        <v>58</v>
      </c>
      <c r="C396" s="3">
        <v>7</v>
      </c>
      <c r="D396" s="3" t="s">
        <v>111</v>
      </c>
      <c r="E396" s="3" t="s">
        <v>112</v>
      </c>
      <c r="F396" s="4">
        <v>0</v>
      </c>
      <c r="H396" t="str">
        <f>VLOOKUP(Table2[[#This Row],[PRODUCT ID]],Table1[],2,0)</f>
        <v>Product25</v>
      </c>
      <c r="I396" t="str">
        <f>VLOOKUP(Table2[[#This Row],[PRODUCT ID]],Table1[],3,0)</f>
        <v>Catagory04</v>
      </c>
      <c r="J396" t="str">
        <f>VLOOKUP(Table2[[#This Row],[PRODUCT ID]],Table1[],4,0)</f>
        <v>Kg</v>
      </c>
      <c r="K396" s="8">
        <f>VLOOKUP(Table2[[#This Row],[PRODUCT ID]],Table1[],5,0)</f>
        <v>7</v>
      </c>
      <c r="L396" s="8">
        <f>VLOOKUP(Table2[[#This Row],[PRODUCT ID]],Table1[],6,0)</f>
        <v>8.33</v>
      </c>
      <c r="M396" s="8">
        <f>(Table2[[#This Row],[BUYING PRIZE]]*Table2[[#This Row],[QUANTITY]])</f>
        <v>49</v>
      </c>
      <c r="N396" s="8">
        <f>Table2[[#This Row],[SELLING PRICE]]*Table2[[#This Row],[QUANTITY]]*(1-Table2[[#This Row],[DISCOUNT %]])</f>
        <v>58.31</v>
      </c>
      <c r="O396">
        <f>DAY(Table2[[#This Row],[DATE]])</f>
        <v>5</v>
      </c>
      <c r="P396" t="str">
        <f>TEXT(Table2[[#This Row],[DATE]],"mmm")</f>
        <v>Jul</v>
      </c>
      <c r="Q396">
        <f>YEAR(Table2[[#This Row],[DATE]])</f>
        <v>2022</v>
      </c>
    </row>
    <row r="397" spans="1:17" x14ac:dyDescent="0.3">
      <c r="A397" s="5">
        <v>44747</v>
      </c>
      <c r="B397" s="6" t="s">
        <v>37</v>
      </c>
      <c r="C397" s="3">
        <v>8</v>
      </c>
      <c r="D397" s="3" t="s">
        <v>113</v>
      </c>
      <c r="E397" s="3" t="s">
        <v>111</v>
      </c>
      <c r="F397" s="4">
        <v>0</v>
      </c>
      <c r="H397" t="str">
        <f>VLOOKUP(Table2[[#This Row],[PRODUCT ID]],Table1[],2,0)</f>
        <v>Product15</v>
      </c>
      <c r="I397" t="str">
        <f>VLOOKUP(Table2[[#This Row],[PRODUCT ID]],Table1[],3,0)</f>
        <v>Catagory02</v>
      </c>
      <c r="J397" t="str">
        <f>VLOOKUP(Table2[[#This Row],[PRODUCT ID]],Table1[],4,0)</f>
        <v>Kg</v>
      </c>
      <c r="K397" s="8">
        <f>VLOOKUP(Table2[[#This Row],[PRODUCT ID]],Table1[],5,0)</f>
        <v>12</v>
      </c>
      <c r="L397" s="8">
        <f>VLOOKUP(Table2[[#This Row],[PRODUCT ID]],Table1[],6,0)</f>
        <v>15.719999999999999</v>
      </c>
      <c r="M397" s="8">
        <f>(Table2[[#This Row],[BUYING PRIZE]]*Table2[[#This Row],[QUANTITY]])</f>
        <v>96</v>
      </c>
      <c r="N397" s="8">
        <f>Table2[[#This Row],[SELLING PRICE]]*Table2[[#This Row],[QUANTITY]]*(1-Table2[[#This Row],[DISCOUNT %]])</f>
        <v>125.75999999999999</v>
      </c>
      <c r="O397">
        <f>DAY(Table2[[#This Row],[DATE]])</f>
        <v>5</v>
      </c>
      <c r="P397" t="str">
        <f>TEXT(Table2[[#This Row],[DATE]],"mmm")</f>
        <v>Jul</v>
      </c>
      <c r="Q397">
        <f>YEAR(Table2[[#This Row],[DATE]])</f>
        <v>2022</v>
      </c>
    </row>
    <row r="398" spans="1:17" x14ac:dyDescent="0.3">
      <c r="A398" s="5">
        <v>44748</v>
      </c>
      <c r="B398" s="6" t="s">
        <v>91</v>
      </c>
      <c r="C398" s="3">
        <v>2</v>
      </c>
      <c r="D398" s="3" t="s">
        <v>113</v>
      </c>
      <c r="E398" s="3" t="s">
        <v>112</v>
      </c>
      <c r="F398" s="4">
        <v>0</v>
      </c>
      <c r="H398" t="str">
        <f>VLOOKUP(Table2[[#This Row],[PRODUCT ID]],Table1[],2,0)</f>
        <v>Product41</v>
      </c>
      <c r="I398" t="str">
        <f>VLOOKUP(Table2[[#This Row],[PRODUCT ID]],Table1[],3,0)</f>
        <v>Catagory04</v>
      </c>
      <c r="J398" t="str">
        <f>VLOOKUP(Table2[[#This Row],[PRODUCT ID]],Table1[],4,0)</f>
        <v>Kg</v>
      </c>
      <c r="K398" s="8">
        <f>VLOOKUP(Table2[[#This Row],[PRODUCT ID]],Table1[],5,0)</f>
        <v>138</v>
      </c>
      <c r="L398" s="8">
        <f>VLOOKUP(Table2[[#This Row],[PRODUCT ID]],Table1[],6,0)</f>
        <v>173.88</v>
      </c>
      <c r="M398" s="8">
        <f>(Table2[[#This Row],[BUYING PRIZE]]*Table2[[#This Row],[QUANTITY]])</f>
        <v>276</v>
      </c>
      <c r="N398" s="8">
        <f>Table2[[#This Row],[SELLING PRICE]]*Table2[[#This Row],[QUANTITY]]*(1-Table2[[#This Row],[DISCOUNT %]])</f>
        <v>347.76</v>
      </c>
      <c r="O398">
        <f>DAY(Table2[[#This Row],[DATE]])</f>
        <v>6</v>
      </c>
      <c r="P398" t="str">
        <f>TEXT(Table2[[#This Row],[DATE]],"mmm")</f>
        <v>Jul</v>
      </c>
      <c r="Q398">
        <f>YEAR(Table2[[#This Row],[DATE]])</f>
        <v>2022</v>
      </c>
    </row>
    <row r="399" spans="1:17" x14ac:dyDescent="0.3">
      <c r="A399" s="5">
        <v>44750</v>
      </c>
      <c r="B399" s="6" t="s">
        <v>43</v>
      </c>
      <c r="C399" s="3">
        <v>2</v>
      </c>
      <c r="D399" s="3" t="s">
        <v>113</v>
      </c>
      <c r="E399" s="3" t="s">
        <v>111</v>
      </c>
      <c r="F399" s="4">
        <v>0</v>
      </c>
      <c r="H399" t="str">
        <f>VLOOKUP(Table2[[#This Row],[PRODUCT ID]],Table1[],2,0)</f>
        <v>Product18</v>
      </c>
      <c r="I399" t="str">
        <f>VLOOKUP(Table2[[#This Row],[PRODUCT ID]],Table1[],3,0)</f>
        <v>Catagory02</v>
      </c>
      <c r="J399" t="str">
        <f>VLOOKUP(Table2[[#This Row],[PRODUCT ID]],Table1[],4,0)</f>
        <v>Kg</v>
      </c>
      <c r="K399" s="8">
        <f>VLOOKUP(Table2[[#This Row],[PRODUCT ID]],Table1[],5,0)</f>
        <v>37</v>
      </c>
      <c r="L399" s="8">
        <f>VLOOKUP(Table2[[#This Row],[PRODUCT ID]],Table1[],6,0)</f>
        <v>49.21</v>
      </c>
      <c r="M399" s="8">
        <f>(Table2[[#This Row],[BUYING PRIZE]]*Table2[[#This Row],[QUANTITY]])</f>
        <v>74</v>
      </c>
      <c r="N399" s="8">
        <f>Table2[[#This Row],[SELLING PRICE]]*Table2[[#This Row],[QUANTITY]]*(1-Table2[[#This Row],[DISCOUNT %]])</f>
        <v>98.42</v>
      </c>
      <c r="O399">
        <f>DAY(Table2[[#This Row],[DATE]])</f>
        <v>8</v>
      </c>
      <c r="P399" t="str">
        <f>TEXT(Table2[[#This Row],[DATE]],"mmm")</f>
        <v>Jul</v>
      </c>
      <c r="Q399">
        <f>YEAR(Table2[[#This Row],[DATE]])</f>
        <v>2022</v>
      </c>
    </row>
    <row r="400" spans="1:17" x14ac:dyDescent="0.3">
      <c r="A400" s="5">
        <v>44752</v>
      </c>
      <c r="B400" s="6" t="s">
        <v>73</v>
      </c>
      <c r="C400" s="3">
        <v>12</v>
      </c>
      <c r="D400" s="3" t="s">
        <v>111</v>
      </c>
      <c r="E400" s="3" t="s">
        <v>112</v>
      </c>
      <c r="F400" s="4">
        <v>0</v>
      </c>
      <c r="H400" t="str">
        <f>VLOOKUP(Table2[[#This Row],[PRODUCT ID]],Table1[],2,0)</f>
        <v>Product32</v>
      </c>
      <c r="I400" t="str">
        <f>VLOOKUP(Table2[[#This Row],[PRODUCT ID]],Table1[],3,0)</f>
        <v>Catagory04</v>
      </c>
      <c r="J400" t="str">
        <f>VLOOKUP(Table2[[#This Row],[PRODUCT ID]],Table1[],4,0)</f>
        <v>Kg</v>
      </c>
      <c r="K400" s="8">
        <f>VLOOKUP(Table2[[#This Row],[PRODUCT ID]],Table1[],5,0)</f>
        <v>89</v>
      </c>
      <c r="L400" s="8">
        <f>VLOOKUP(Table2[[#This Row],[PRODUCT ID]],Table1[],6,0)</f>
        <v>117.48</v>
      </c>
      <c r="M400" s="8">
        <f>(Table2[[#This Row],[BUYING PRIZE]]*Table2[[#This Row],[QUANTITY]])</f>
        <v>1068</v>
      </c>
      <c r="N400" s="8">
        <f>Table2[[#This Row],[SELLING PRICE]]*Table2[[#This Row],[QUANTITY]]*(1-Table2[[#This Row],[DISCOUNT %]])</f>
        <v>1409.76</v>
      </c>
      <c r="O400">
        <f>DAY(Table2[[#This Row],[DATE]])</f>
        <v>10</v>
      </c>
      <c r="P400" t="str">
        <f>TEXT(Table2[[#This Row],[DATE]],"mmm")</f>
        <v>Jul</v>
      </c>
      <c r="Q400">
        <f>YEAR(Table2[[#This Row],[DATE]])</f>
        <v>2022</v>
      </c>
    </row>
    <row r="401" spans="1:17" x14ac:dyDescent="0.3">
      <c r="A401" s="5">
        <v>44754</v>
      </c>
      <c r="B401" s="6" t="s">
        <v>65</v>
      </c>
      <c r="C401" s="3">
        <v>12</v>
      </c>
      <c r="D401" s="3" t="s">
        <v>113</v>
      </c>
      <c r="E401" s="3" t="s">
        <v>112</v>
      </c>
      <c r="F401" s="4">
        <v>0</v>
      </c>
      <c r="H401" t="str">
        <f>VLOOKUP(Table2[[#This Row],[PRODUCT ID]],Table1[],2,0)</f>
        <v>Product28</v>
      </c>
      <c r="I401" t="str">
        <f>VLOOKUP(Table2[[#This Row],[PRODUCT ID]],Table1[],3,0)</f>
        <v>Catagory04</v>
      </c>
      <c r="J401" t="str">
        <f>VLOOKUP(Table2[[#This Row],[PRODUCT ID]],Table1[],4,0)</f>
        <v>Kg</v>
      </c>
      <c r="K401" s="8">
        <f>VLOOKUP(Table2[[#This Row],[PRODUCT ID]],Table1[],5,0)</f>
        <v>37</v>
      </c>
      <c r="L401" s="8">
        <f>VLOOKUP(Table2[[#This Row],[PRODUCT ID]],Table1[],6,0)</f>
        <v>41.81</v>
      </c>
      <c r="M401" s="8">
        <f>(Table2[[#This Row],[BUYING PRIZE]]*Table2[[#This Row],[QUANTITY]])</f>
        <v>444</v>
      </c>
      <c r="N401" s="8">
        <f>Table2[[#This Row],[SELLING PRICE]]*Table2[[#This Row],[QUANTITY]]*(1-Table2[[#This Row],[DISCOUNT %]])</f>
        <v>501.72</v>
      </c>
      <c r="O401">
        <f>DAY(Table2[[#This Row],[DATE]])</f>
        <v>12</v>
      </c>
      <c r="P401" t="str">
        <f>TEXT(Table2[[#This Row],[DATE]],"mmm")</f>
        <v>Jul</v>
      </c>
      <c r="Q401">
        <f>YEAR(Table2[[#This Row],[DATE]])</f>
        <v>2022</v>
      </c>
    </row>
    <row r="402" spans="1:17" x14ac:dyDescent="0.3">
      <c r="A402" s="5">
        <v>44755</v>
      </c>
      <c r="B402" s="6" t="s">
        <v>58</v>
      </c>
      <c r="C402" s="3">
        <v>7</v>
      </c>
      <c r="D402" s="3" t="s">
        <v>113</v>
      </c>
      <c r="E402" s="3" t="s">
        <v>111</v>
      </c>
      <c r="F402" s="4">
        <v>0</v>
      </c>
      <c r="H402" t="str">
        <f>VLOOKUP(Table2[[#This Row],[PRODUCT ID]],Table1[],2,0)</f>
        <v>Product25</v>
      </c>
      <c r="I402" t="str">
        <f>VLOOKUP(Table2[[#This Row],[PRODUCT ID]],Table1[],3,0)</f>
        <v>Catagory04</v>
      </c>
      <c r="J402" t="str">
        <f>VLOOKUP(Table2[[#This Row],[PRODUCT ID]],Table1[],4,0)</f>
        <v>Kg</v>
      </c>
      <c r="K402" s="8">
        <f>VLOOKUP(Table2[[#This Row],[PRODUCT ID]],Table1[],5,0)</f>
        <v>7</v>
      </c>
      <c r="L402" s="8">
        <f>VLOOKUP(Table2[[#This Row],[PRODUCT ID]],Table1[],6,0)</f>
        <v>8.33</v>
      </c>
      <c r="M402" s="8">
        <f>(Table2[[#This Row],[BUYING PRIZE]]*Table2[[#This Row],[QUANTITY]])</f>
        <v>49</v>
      </c>
      <c r="N402" s="8">
        <f>Table2[[#This Row],[SELLING PRICE]]*Table2[[#This Row],[QUANTITY]]*(1-Table2[[#This Row],[DISCOUNT %]])</f>
        <v>58.31</v>
      </c>
      <c r="O402">
        <f>DAY(Table2[[#This Row],[DATE]])</f>
        <v>13</v>
      </c>
      <c r="P402" t="str">
        <f>TEXT(Table2[[#This Row],[DATE]],"mmm")</f>
        <v>Jul</v>
      </c>
      <c r="Q402">
        <f>YEAR(Table2[[#This Row],[DATE]])</f>
        <v>2022</v>
      </c>
    </row>
    <row r="403" spans="1:17" x14ac:dyDescent="0.3">
      <c r="A403" s="5">
        <v>44756</v>
      </c>
      <c r="B403" s="6" t="s">
        <v>75</v>
      </c>
      <c r="C403" s="3">
        <v>9</v>
      </c>
      <c r="D403" s="3" t="s">
        <v>113</v>
      </c>
      <c r="E403" s="3" t="s">
        <v>111</v>
      </c>
      <c r="F403" s="4">
        <v>0</v>
      </c>
      <c r="H403" t="str">
        <f>VLOOKUP(Table2[[#This Row],[PRODUCT ID]],Table1[],2,0)</f>
        <v>Product33</v>
      </c>
      <c r="I403" t="str">
        <f>VLOOKUP(Table2[[#This Row],[PRODUCT ID]],Table1[],3,0)</f>
        <v>Catagory04</v>
      </c>
      <c r="J403" t="str">
        <f>VLOOKUP(Table2[[#This Row],[PRODUCT ID]],Table1[],4,0)</f>
        <v>Kg</v>
      </c>
      <c r="K403" s="8">
        <f>VLOOKUP(Table2[[#This Row],[PRODUCT ID]],Table1[],5,0)</f>
        <v>95</v>
      </c>
      <c r="L403" s="8">
        <f>VLOOKUP(Table2[[#This Row],[PRODUCT ID]],Table1[],6,0)</f>
        <v>119.7</v>
      </c>
      <c r="M403" s="8">
        <f>(Table2[[#This Row],[BUYING PRIZE]]*Table2[[#This Row],[QUANTITY]])</f>
        <v>855</v>
      </c>
      <c r="N403" s="8">
        <f>Table2[[#This Row],[SELLING PRICE]]*Table2[[#This Row],[QUANTITY]]*(1-Table2[[#This Row],[DISCOUNT %]])</f>
        <v>1077.3</v>
      </c>
      <c r="O403">
        <f>DAY(Table2[[#This Row],[DATE]])</f>
        <v>14</v>
      </c>
      <c r="P403" t="str">
        <f>TEXT(Table2[[#This Row],[DATE]],"mmm")</f>
        <v>Jul</v>
      </c>
      <c r="Q403">
        <f>YEAR(Table2[[#This Row],[DATE]])</f>
        <v>2022</v>
      </c>
    </row>
    <row r="404" spans="1:17" x14ac:dyDescent="0.3">
      <c r="A404" s="5">
        <v>44757</v>
      </c>
      <c r="B404" s="6" t="s">
        <v>14</v>
      </c>
      <c r="C404" s="3">
        <v>2</v>
      </c>
      <c r="D404" s="3" t="s">
        <v>111</v>
      </c>
      <c r="E404" s="3" t="s">
        <v>111</v>
      </c>
      <c r="F404" s="4">
        <v>0</v>
      </c>
      <c r="H404" t="str">
        <f>VLOOKUP(Table2[[#This Row],[PRODUCT ID]],Table1[],2,0)</f>
        <v>Product04</v>
      </c>
      <c r="I404" t="str">
        <f>VLOOKUP(Table2[[#This Row],[PRODUCT ID]],Table1[],3,0)</f>
        <v>Catagory01</v>
      </c>
      <c r="J404" t="str">
        <f>VLOOKUP(Table2[[#This Row],[PRODUCT ID]],Table1[],4,0)</f>
        <v>Kg</v>
      </c>
      <c r="K404" s="8">
        <f>VLOOKUP(Table2[[#This Row],[PRODUCT ID]],Table1[],5,0)</f>
        <v>44</v>
      </c>
      <c r="L404" s="8">
        <f>VLOOKUP(Table2[[#This Row],[PRODUCT ID]],Table1[],6,0)</f>
        <v>48.84</v>
      </c>
      <c r="M404" s="8">
        <f>(Table2[[#This Row],[BUYING PRIZE]]*Table2[[#This Row],[QUANTITY]])</f>
        <v>88</v>
      </c>
      <c r="N404" s="8">
        <f>Table2[[#This Row],[SELLING PRICE]]*Table2[[#This Row],[QUANTITY]]*(1-Table2[[#This Row],[DISCOUNT %]])</f>
        <v>97.68</v>
      </c>
      <c r="O404">
        <f>DAY(Table2[[#This Row],[DATE]])</f>
        <v>15</v>
      </c>
      <c r="P404" t="str">
        <f>TEXT(Table2[[#This Row],[DATE]],"mmm")</f>
        <v>Jul</v>
      </c>
      <c r="Q404">
        <f>YEAR(Table2[[#This Row],[DATE]])</f>
        <v>2022</v>
      </c>
    </row>
    <row r="405" spans="1:17" x14ac:dyDescent="0.3">
      <c r="A405" s="5">
        <v>44759</v>
      </c>
      <c r="B405" s="6" t="s">
        <v>91</v>
      </c>
      <c r="C405" s="3">
        <v>8</v>
      </c>
      <c r="D405" s="3" t="s">
        <v>111</v>
      </c>
      <c r="E405" s="3" t="s">
        <v>112</v>
      </c>
      <c r="F405" s="4">
        <v>0</v>
      </c>
      <c r="H405" t="str">
        <f>VLOOKUP(Table2[[#This Row],[PRODUCT ID]],Table1[],2,0)</f>
        <v>Product41</v>
      </c>
      <c r="I405" t="str">
        <f>VLOOKUP(Table2[[#This Row],[PRODUCT ID]],Table1[],3,0)</f>
        <v>Catagory04</v>
      </c>
      <c r="J405" t="str">
        <f>VLOOKUP(Table2[[#This Row],[PRODUCT ID]],Table1[],4,0)</f>
        <v>Kg</v>
      </c>
      <c r="K405" s="8">
        <f>VLOOKUP(Table2[[#This Row],[PRODUCT ID]],Table1[],5,0)</f>
        <v>138</v>
      </c>
      <c r="L405" s="8">
        <f>VLOOKUP(Table2[[#This Row],[PRODUCT ID]],Table1[],6,0)</f>
        <v>173.88</v>
      </c>
      <c r="M405" s="8">
        <f>(Table2[[#This Row],[BUYING PRIZE]]*Table2[[#This Row],[QUANTITY]])</f>
        <v>1104</v>
      </c>
      <c r="N405" s="8">
        <f>Table2[[#This Row],[SELLING PRICE]]*Table2[[#This Row],[QUANTITY]]*(1-Table2[[#This Row],[DISCOUNT %]])</f>
        <v>1391.04</v>
      </c>
      <c r="O405">
        <f>DAY(Table2[[#This Row],[DATE]])</f>
        <v>17</v>
      </c>
      <c r="P405" t="str">
        <f>TEXT(Table2[[#This Row],[DATE]],"mmm")</f>
        <v>Jul</v>
      </c>
      <c r="Q405">
        <f>YEAR(Table2[[#This Row],[DATE]])</f>
        <v>2022</v>
      </c>
    </row>
    <row r="406" spans="1:17" x14ac:dyDescent="0.3">
      <c r="A406" s="5">
        <v>44760</v>
      </c>
      <c r="B406" s="6" t="s">
        <v>26</v>
      </c>
      <c r="C406" s="3">
        <v>12</v>
      </c>
      <c r="D406" s="3" t="s">
        <v>113</v>
      </c>
      <c r="E406" s="3" t="s">
        <v>111</v>
      </c>
      <c r="F406" s="4">
        <v>0</v>
      </c>
      <c r="H406" t="str">
        <f>VLOOKUP(Table2[[#This Row],[PRODUCT ID]],Table1[],2,0)</f>
        <v>Product10</v>
      </c>
      <c r="I406" t="str">
        <f>VLOOKUP(Table2[[#This Row],[PRODUCT ID]],Table1[],3,0)</f>
        <v>Catagory02</v>
      </c>
      <c r="J406" t="str">
        <f>VLOOKUP(Table2[[#This Row],[PRODUCT ID]],Table1[],4,0)</f>
        <v>Kg</v>
      </c>
      <c r="K406" s="8">
        <f>VLOOKUP(Table2[[#This Row],[PRODUCT ID]],Table1[],5,0)</f>
        <v>148</v>
      </c>
      <c r="L406" s="8">
        <f>VLOOKUP(Table2[[#This Row],[PRODUCT ID]],Table1[],6,0)</f>
        <v>164.28</v>
      </c>
      <c r="M406" s="8">
        <f>(Table2[[#This Row],[BUYING PRIZE]]*Table2[[#This Row],[QUANTITY]])</f>
        <v>1776</v>
      </c>
      <c r="N406" s="8">
        <f>Table2[[#This Row],[SELLING PRICE]]*Table2[[#This Row],[QUANTITY]]*(1-Table2[[#This Row],[DISCOUNT %]])</f>
        <v>1971.3600000000001</v>
      </c>
      <c r="O406">
        <f>DAY(Table2[[#This Row],[DATE]])</f>
        <v>18</v>
      </c>
      <c r="P406" t="str">
        <f>TEXT(Table2[[#This Row],[DATE]],"mmm")</f>
        <v>Jul</v>
      </c>
      <c r="Q406">
        <f>YEAR(Table2[[#This Row],[DATE]])</f>
        <v>2022</v>
      </c>
    </row>
    <row r="407" spans="1:17" x14ac:dyDescent="0.3">
      <c r="A407" s="5">
        <v>44762</v>
      </c>
      <c r="B407" s="6" t="s">
        <v>93</v>
      </c>
      <c r="C407" s="3">
        <v>8</v>
      </c>
      <c r="D407" s="3" t="s">
        <v>110</v>
      </c>
      <c r="E407" s="3" t="s">
        <v>111</v>
      </c>
      <c r="F407" s="4">
        <v>0</v>
      </c>
      <c r="H407" t="str">
        <f>VLOOKUP(Table2[[#This Row],[PRODUCT ID]],Table1[],2,0)</f>
        <v>Product42</v>
      </c>
      <c r="I407" t="str">
        <f>VLOOKUP(Table2[[#This Row],[PRODUCT ID]],Table1[],3,0)</f>
        <v>Catagory04</v>
      </c>
      <c r="J407" t="str">
        <f>VLOOKUP(Table2[[#This Row],[PRODUCT ID]],Table1[],4,0)</f>
        <v>Kg</v>
      </c>
      <c r="K407" s="8">
        <f>VLOOKUP(Table2[[#This Row],[PRODUCT ID]],Table1[],5,0)</f>
        <v>120</v>
      </c>
      <c r="L407" s="8">
        <f>VLOOKUP(Table2[[#This Row],[PRODUCT ID]],Table1[],6,0)</f>
        <v>162</v>
      </c>
      <c r="M407" s="8">
        <f>(Table2[[#This Row],[BUYING PRIZE]]*Table2[[#This Row],[QUANTITY]])</f>
        <v>960</v>
      </c>
      <c r="N407" s="8">
        <f>Table2[[#This Row],[SELLING PRICE]]*Table2[[#This Row],[QUANTITY]]*(1-Table2[[#This Row],[DISCOUNT %]])</f>
        <v>1296</v>
      </c>
      <c r="O407">
        <f>DAY(Table2[[#This Row],[DATE]])</f>
        <v>20</v>
      </c>
      <c r="P407" t="str">
        <f>TEXT(Table2[[#This Row],[DATE]],"mmm")</f>
        <v>Jul</v>
      </c>
      <c r="Q407">
        <f>YEAR(Table2[[#This Row],[DATE]])</f>
        <v>2022</v>
      </c>
    </row>
    <row r="408" spans="1:17" x14ac:dyDescent="0.3">
      <c r="A408" s="5">
        <v>44764</v>
      </c>
      <c r="B408" s="6" t="s">
        <v>77</v>
      </c>
      <c r="C408" s="3">
        <v>6</v>
      </c>
      <c r="D408" s="3" t="s">
        <v>113</v>
      </c>
      <c r="E408" s="3" t="s">
        <v>112</v>
      </c>
      <c r="F408" s="4">
        <v>0</v>
      </c>
      <c r="H408" t="str">
        <f>VLOOKUP(Table2[[#This Row],[PRODUCT ID]],Table1[],2,0)</f>
        <v>Product34</v>
      </c>
      <c r="I408" t="str">
        <f>VLOOKUP(Table2[[#This Row],[PRODUCT ID]],Table1[],3,0)</f>
        <v>Catagory04</v>
      </c>
      <c r="J408" t="str">
        <f>VLOOKUP(Table2[[#This Row],[PRODUCT ID]],Table1[],4,0)</f>
        <v>Kg</v>
      </c>
      <c r="K408" s="8">
        <f>VLOOKUP(Table2[[#This Row],[PRODUCT ID]],Table1[],5,0)</f>
        <v>55</v>
      </c>
      <c r="L408" s="8">
        <f>VLOOKUP(Table2[[#This Row],[PRODUCT ID]],Table1[],6,0)</f>
        <v>58.3</v>
      </c>
      <c r="M408" s="8">
        <f>(Table2[[#This Row],[BUYING PRIZE]]*Table2[[#This Row],[QUANTITY]])</f>
        <v>330</v>
      </c>
      <c r="N408" s="8">
        <f>Table2[[#This Row],[SELLING PRICE]]*Table2[[#This Row],[QUANTITY]]*(1-Table2[[#This Row],[DISCOUNT %]])</f>
        <v>349.79999999999995</v>
      </c>
      <c r="O408">
        <f>DAY(Table2[[#This Row],[DATE]])</f>
        <v>22</v>
      </c>
      <c r="P408" t="str">
        <f>TEXT(Table2[[#This Row],[DATE]],"mmm")</f>
        <v>Jul</v>
      </c>
      <c r="Q408">
        <f>YEAR(Table2[[#This Row],[DATE]])</f>
        <v>2022</v>
      </c>
    </row>
    <row r="409" spans="1:17" x14ac:dyDescent="0.3">
      <c r="A409" s="5">
        <v>44765</v>
      </c>
      <c r="B409" s="6" t="s">
        <v>43</v>
      </c>
      <c r="C409" s="3">
        <v>2</v>
      </c>
      <c r="D409" s="3" t="s">
        <v>111</v>
      </c>
      <c r="E409" s="3" t="s">
        <v>111</v>
      </c>
      <c r="F409" s="4">
        <v>0</v>
      </c>
      <c r="H409" t="str">
        <f>VLOOKUP(Table2[[#This Row],[PRODUCT ID]],Table1[],2,0)</f>
        <v>Product18</v>
      </c>
      <c r="I409" t="str">
        <f>VLOOKUP(Table2[[#This Row],[PRODUCT ID]],Table1[],3,0)</f>
        <v>Catagory02</v>
      </c>
      <c r="J409" t="str">
        <f>VLOOKUP(Table2[[#This Row],[PRODUCT ID]],Table1[],4,0)</f>
        <v>Kg</v>
      </c>
      <c r="K409" s="8">
        <f>VLOOKUP(Table2[[#This Row],[PRODUCT ID]],Table1[],5,0)</f>
        <v>37</v>
      </c>
      <c r="L409" s="8">
        <f>VLOOKUP(Table2[[#This Row],[PRODUCT ID]],Table1[],6,0)</f>
        <v>49.21</v>
      </c>
      <c r="M409" s="8">
        <f>(Table2[[#This Row],[BUYING PRIZE]]*Table2[[#This Row],[QUANTITY]])</f>
        <v>74</v>
      </c>
      <c r="N409" s="8">
        <f>Table2[[#This Row],[SELLING PRICE]]*Table2[[#This Row],[QUANTITY]]*(1-Table2[[#This Row],[DISCOUNT %]])</f>
        <v>98.42</v>
      </c>
      <c r="O409">
        <f>DAY(Table2[[#This Row],[DATE]])</f>
        <v>23</v>
      </c>
      <c r="P409" t="str">
        <f>TEXT(Table2[[#This Row],[DATE]],"mmm")</f>
        <v>Jul</v>
      </c>
      <c r="Q409">
        <f>YEAR(Table2[[#This Row],[DATE]])</f>
        <v>2022</v>
      </c>
    </row>
    <row r="410" spans="1:17" x14ac:dyDescent="0.3">
      <c r="A410" s="5">
        <v>44766</v>
      </c>
      <c r="B410" s="6" t="s">
        <v>18</v>
      </c>
      <c r="C410" s="3">
        <v>14</v>
      </c>
      <c r="D410" s="3" t="s">
        <v>113</v>
      </c>
      <c r="E410" s="3" t="s">
        <v>112</v>
      </c>
      <c r="F410" s="4">
        <v>0</v>
      </c>
      <c r="H410" t="str">
        <f>VLOOKUP(Table2[[#This Row],[PRODUCT ID]],Table1[],2,0)</f>
        <v>Product06</v>
      </c>
      <c r="I410" t="str">
        <f>VLOOKUP(Table2[[#This Row],[PRODUCT ID]],Table1[],3,0)</f>
        <v>Catagory01</v>
      </c>
      <c r="J410" t="str">
        <f>VLOOKUP(Table2[[#This Row],[PRODUCT ID]],Table1[],4,0)</f>
        <v>Kg</v>
      </c>
      <c r="K410" s="8">
        <f>VLOOKUP(Table2[[#This Row],[PRODUCT ID]],Table1[],5,0)</f>
        <v>75</v>
      </c>
      <c r="L410" s="8">
        <f>VLOOKUP(Table2[[#This Row],[PRODUCT ID]],Table1[],6,0)</f>
        <v>85.5</v>
      </c>
      <c r="M410" s="8">
        <f>(Table2[[#This Row],[BUYING PRIZE]]*Table2[[#This Row],[QUANTITY]])</f>
        <v>1050</v>
      </c>
      <c r="N410" s="8">
        <f>Table2[[#This Row],[SELLING PRICE]]*Table2[[#This Row],[QUANTITY]]*(1-Table2[[#This Row],[DISCOUNT %]])</f>
        <v>1197</v>
      </c>
      <c r="O410">
        <f>DAY(Table2[[#This Row],[DATE]])</f>
        <v>24</v>
      </c>
      <c r="P410" t="str">
        <f>TEXT(Table2[[#This Row],[DATE]],"mmm")</f>
        <v>Jul</v>
      </c>
      <c r="Q410">
        <f>YEAR(Table2[[#This Row],[DATE]])</f>
        <v>2022</v>
      </c>
    </row>
    <row r="411" spans="1:17" x14ac:dyDescent="0.3">
      <c r="A411" s="5">
        <v>44766</v>
      </c>
      <c r="B411" s="6" t="s">
        <v>63</v>
      </c>
      <c r="C411" s="3">
        <v>1</v>
      </c>
      <c r="D411" s="3" t="s">
        <v>111</v>
      </c>
      <c r="E411" s="3" t="s">
        <v>111</v>
      </c>
      <c r="F411" s="4">
        <v>0</v>
      </c>
      <c r="H411" t="str">
        <f>VLOOKUP(Table2[[#This Row],[PRODUCT ID]],Table1[],2,0)</f>
        <v>Product27</v>
      </c>
      <c r="I411" t="str">
        <f>VLOOKUP(Table2[[#This Row],[PRODUCT ID]],Table1[],3,0)</f>
        <v>Catagory04</v>
      </c>
      <c r="J411" t="str">
        <f>VLOOKUP(Table2[[#This Row],[PRODUCT ID]],Table1[],4,0)</f>
        <v>Kg</v>
      </c>
      <c r="K411" s="8">
        <f>VLOOKUP(Table2[[#This Row],[PRODUCT ID]],Table1[],5,0)</f>
        <v>48</v>
      </c>
      <c r="L411" s="8">
        <f>VLOOKUP(Table2[[#This Row],[PRODUCT ID]],Table1[],6,0)</f>
        <v>57.120000000000005</v>
      </c>
      <c r="M411" s="8">
        <f>(Table2[[#This Row],[BUYING PRIZE]]*Table2[[#This Row],[QUANTITY]])</f>
        <v>48</v>
      </c>
      <c r="N411" s="8">
        <f>Table2[[#This Row],[SELLING PRICE]]*Table2[[#This Row],[QUANTITY]]*(1-Table2[[#This Row],[DISCOUNT %]])</f>
        <v>57.120000000000005</v>
      </c>
      <c r="O411">
        <f>DAY(Table2[[#This Row],[DATE]])</f>
        <v>24</v>
      </c>
      <c r="P411" t="str">
        <f>TEXT(Table2[[#This Row],[DATE]],"mmm")</f>
        <v>Jul</v>
      </c>
      <c r="Q411">
        <f>YEAR(Table2[[#This Row],[DATE]])</f>
        <v>2022</v>
      </c>
    </row>
    <row r="412" spans="1:17" x14ac:dyDescent="0.3">
      <c r="A412" s="5">
        <v>44767</v>
      </c>
      <c r="B412" s="6" t="s">
        <v>97</v>
      </c>
      <c r="C412" s="3">
        <v>2</v>
      </c>
      <c r="D412" s="3" t="s">
        <v>113</v>
      </c>
      <c r="E412" s="3" t="s">
        <v>112</v>
      </c>
      <c r="F412" s="4">
        <v>0</v>
      </c>
      <c r="H412" t="str">
        <f>VLOOKUP(Table2[[#This Row],[PRODUCT ID]],Table1[],2,0)</f>
        <v>Product44</v>
      </c>
      <c r="I412" t="str">
        <f>VLOOKUP(Table2[[#This Row],[PRODUCT ID]],Table1[],3,0)</f>
        <v>Catagory04</v>
      </c>
      <c r="J412" t="str">
        <f>VLOOKUP(Table2[[#This Row],[PRODUCT ID]],Table1[],4,0)</f>
        <v>Kg</v>
      </c>
      <c r="K412" s="8">
        <f>VLOOKUP(Table2[[#This Row],[PRODUCT ID]],Table1[],5,0)</f>
        <v>76</v>
      </c>
      <c r="L412" s="8">
        <f>VLOOKUP(Table2[[#This Row],[PRODUCT ID]],Table1[],6,0)</f>
        <v>82.08</v>
      </c>
      <c r="M412" s="8">
        <f>(Table2[[#This Row],[BUYING PRIZE]]*Table2[[#This Row],[QUANTITY]])</f>
        <v>152</v>
      </c>
      <c r="N412" s="8">
        <f>Table2[[#This Row],[SELLING PRICE]]*Table2[[#This Row],[QUANTITY]]*(1-Table2[[#This Row],[DISCOUNT %]])</f>
        <v>164.16</v>
      </c>
      <c r="O412">
        <f>DAY(Table2[[#This Row],[DATE]])</f>
        <v>25</v>
      </c>
      <c r="P412" t="str">
        <f>TEXT(Table2[[#This Row],[DATE]],"mmm")</f>
        <v>Jul</v>
      </c>
      <c r="Q412">
        <f>YEAR(Table2[[#This Row],[DATE]])</f>
        <v>2022</v>
      </c>
    </row>
    <row r="413" spans="1:17" x14ac:dyDescent="0.3">
      <c r="A413" s="5">
        <v>44767</v>
      </c>
      <c r="B413" s="6" t="s">
        <v>41</v>
      </c>
      <c r="C413" s="3">
        <v>12</v>
      </c>
      <c r="D413" s="3" t="s">
        <v>113</v>
      </c>
      <c r="E413" s="3" t="s">
        <v>112</v>
      </c>
      <c r="F413" s="4">
        <v>0</v>
      </c>
      <c r="H413" t="str">
        <f>VLOOKUP(Table2[[#This Row],[PRODUCT ID]],Table1[],2,0)</f>
        <v>Product17</v>
      </c>
      <c r="I413" t="str">
        <f>VLOOKUP(Table2[[#This Row],[PRODUCT ID]],Table1[],3,0)</f>
        <v>Catagory02</v>
      </c>
      <c r="J413" t="str">
        <f>VLOOKUP(Table2[[#This Row],[PRODUCT ID]],Table1[],4,0)</f>
        <v>Kg</v>
      </c>
      <c r="K413" s="8">
        <f>VLOOKUP(Table2[[#This Row],[PRODUCT ID]],Table1[],5,0)</f>
        <v>134</v>
      </c>
      <c r="L413" s="8">
        <f>VLOOKUP(Table2[[#This Row],[PRODUCT ID]],Table1[],6,0)</f>
        <v>156.78</v>
      </c>
      <c r="M413" s="8">
        <f>(Table2[[#This Row],[BUYING PRIZE]]*Table2[[#This Row],[QUANTITY]])</f>
        <v>1608</v>
      </c>
      <c r="N413" s="8">
        <f>Table2[[#This Row],[SELLING PRICE]]*Table2[[#This Row],[QUANTITY]]*(1-Table2[[#This Row],[DISCOUNT %]])</f>
        <v>1881.3600000000001</v>
      </c>
      <c r="O413">
        <f>DAY(Table2[[#This Row],[DATE]])</f>
        <v>25</v>
      </c>
      <c r="P413" t="str">
        <f>TEXT(Table2[[#This Row],[DATE]],"mmm")</f>
        <v>Jul</v>
      </c>
      <c r="Q413">
        <f>YEAR(Table2[[#This Row],[DATE]])</f>
        <v>2022</v>
      </c>
    </row>
    <row r="414" spans="1:17" x14ac:dyDescent="0.3">
      <c r="A414" s="5">
        <v>44767</v>
      </c>
      <c r="B414" s="6" t="s">
        <v>12</v>
      </c>
      <c r="C414" s="3">
        <v>13</v>
      </c>
      <c r="D414" s="3" t="s">
        <v>111</v>
      </c>
      <c r="E414" s="3" t="s">
        <v>112</v>
      </c>
      <c r="F414" s="4">
        <v>0</v>
      </c>
      <c r="H414" t="str">
        <f>VLOOKUP(Table2[[#This Row],[PRODUCT ID]],Table1[],2,0)</f>
        <v>Product03</v>
      </c>
      <c r="I414" t="str">
        <f>VLOOKUP(Table2[[#This Row],[PRODUCT ID]],Table1[],3,0)</f>
        <v>Catagory01</v>
      </c>
      <c r="J414" t="str">
        <f>VLOOKUP(Table2[[#This Row],[PRODUCT ID]],Table1[],4,0)</f>
        <v>Kg</v>
      </c>
      <c r="K414" s="8">
        <f>VLOOKUP(Table2[[#This Row],[PRODUCT ID]],Table1[],5,0)</f>
        <v>71</v>
      </c>
      <c r="L414" s="8">
        <f>VLOOKUP(Table2[[#This Row],[PRODUCT ID]],Table1[],6,0)</f>
        <v>80.94</v>
      </c>
      <c r="M414" s="8">
        <f>(Table2[[#This Row],[BUYING PRIZE]]*Table2[[#This Row],[QUANTITY]])</f>
        <v>923</v>
      </c>
      <c r="N414" s="8">
        <f>Table2[[#This Row],[SELLING PRICE]]*Table2[[#This Row],[QUANTITY]]*(1-Table2[[#This Row],[DISCOUNT %]])</f>
        <v>1052.22</v>
      </c>
      <c r="O414">
        <f>DAY(Table2[[#This Row],[DATE]])</f>
        <v>25</v>
      </c>
      <c r="P414" t="str">
        <f>TEXT(Table2[[#This Row],[DATE]],"mmm")</f>
        <v>Jul</v>
      </c>
      <c r="Q414">
        <f>YEAR(Table2[[#This Row],[DATE]])</f>
        <v>2022</v>
      </c>
    </row>
    <row r="415" spans="1:17" x14ac:dyDescent="0.3">
      <c r="A415" s="5">
        <v>44768</v>
      </c>
      <c r="B415" s="6" t="s">
        <v>12</v>
      </c>
      <c r="C415" s="3">
        <v>10</v>
      </c>
      <c r="D415" s="3" t="s">
        <v>111</v>
      </c>
      <c r="E415" s="3" t="s">
        <v>111</v>
      </c>
      <c r="F415" s="4">
        <v>0</v>
      </c>
      <c r="H415" t="str">
        <f>VLOOKUP(Table2[[#This Row],[PRODUCT ID]],Table1[],2,0)</f>
        <v>Product03</v>
      </c>
      <c r="I415" t="str">
        <f>VLOOKUP(Table2[[#This Row],[PRODUCT ID]],Table1[],3,0)</f>
        <v>Catagory01</v>
      </c>
      <c r="J415" t="str">
        <f>VLOOKUP(Table2[[#This Row],[PRODUCT ID]],Table1[],4,0)</f>
        <v>Kg</v>
      </c>
      <c r="K415" s="8">
        <f>VLOOKUP(Table2[[#This Row],[PRODUCT ID]],Table1[],5,0)</f>
        <v>71</v>
      </c>
      <c r="L415" s="8">
        <f>VLOOKUP(Table2[[#This Row],[PRODUCT ID]],Table1[],6,0)</f>
        <v>80.94</v>
      </c>
      <c r="M415" s="8">
        <f>(Table2[[#This Row],[BUYING PRIZE]]*Table2[[#This Row],[QUANTITY]])</f>
        <v>710</v>
      </c>
      <c r="N415" s="8">
        <f>Table2[[#This Row],[SELLING PRICE]]*Table2[[#This Row],[QUANTITY]]*(1-Table2[[#This Row],[DISCOUNT %]])</f>
        <v>809.4</v>
      </c>
      <c r="O415">
        <f>DAY(Table2[[#This Row],[DATE]])</f>
        <v>26</v>
      </c>
      <c r="P415" t="str">
        <f>TEXT(Table2[[#This Row],[DATE]],"mmm")</f>
        <v>Jul</v>
      </c>
      <c r="Q415">
        <f>YEAR(Table2[[#This Row],[DATE]])</f>
        <v>2022</v>
      </c>
    </row>
    <row r="416" spans="1:17" x14ac:dyDescent="0.3">
      <c r="A416" s="5">
        <v>44768</v>
      </c>
      <c r="B416" s="6" t="s">
        <v>61</v>
      </c>
      <c r="C416" s="3">
        <v>1</v>
      </c>
      <c r="D416" s="3" t="s">
        <v>111</v>
      </c>
      <c r="E416" s="3" t="s">
        <v>112</v>
      </c>
      <c r="F416" s="4">
        <v>0</v>
      </c>
      <c r="H416" t="str">
        <f>VLOOKUP(Table2[[#This Row],[PRODUCT ID]],Table1[],2,0)</f>
        <v>Product26</v>
      </c>
      <c r="I416" t="str">
        <f>VLOOKUP(Table2[[#This Row],[PRODUCT ID]],Table1[],3,0)</f>
        <v>Catagory04</v>
      </c>
      <c r="J416" t="str">
        <f>VLOOKUP(Table2[[#This Row],[PRODUCT ID]],Table1[],4,0)</f>
        <v>Kg</v>
      </c>
      <c r="K416" s="8">
        <f>VLOOKUP(Table2[[#This Row],[PRODUCT ID]],Table1[],5,0)</f>
        <v>18</v>
      </c>
      <c r="L416" s="8">
        <f>VLOOKUP(Table2[[#This Row],[PRODUCT ID]],Table1[],6,0)</f>
        <v>24.66</v>
      </c>
      <c r="M416" s="8">
        <f>(Table2[[#This Row],[BUYING PRIZE]]*Table2[[#This Row],[QUANTITY]])</f>
        <v>18</v>
      </c>
      <c r="N416" s="8">
        <f>Table2[[#This Row],[SELLING PRICE]]*Table2[[#This Row],[QUANTITY]]*(1-Table2[[#This Row],[DISCOUNT %]])</f>
        <v>24.66</v>
      </c>
      <c r="O416">
        <f>DAY(Table2[[#This Row],[DATE]])</f>
        <v>26</v>
      </c>
      <c r="P416" t="str">
        <f>TEXT(Table2[[#This Row],[DATE]],"mmm")</f>
        <v>Jul</v>
      </c>
      <c r="Q416">
        <f>YEAR(Table2[[#This Row],[DATE]])</f>
        <v>2022</v>
      </c>
    </row>
    <row r="417" spans="1:17" x14ac:dyDescent="0.3">
      <c r="A417" s="5">
        <v>44776</v>
      </c>
      <c r="B417" s="6" t="s">
        <v>31</v>
      </c>
      <c r="C417" s="3">
        <v>5</v>
      </c>
      <c r="D417" s="3" t="s">
        <v>113</v>
      </c>
      <c r="E417" s="3" t="s">
        <v>112</v>
      </c>
      <c r="F417" s="4">
        <v>0</v>
      </c>
      <c r="H417" t="str">
        <f>VLOOKUP(Table2[[#This Row],[PRODUCT ID]],Table1[],2,0)</f>
        <v>Product12</v>
      </c>
      <c r="I417" t="str">
        <f>VLOOKUP(Table2[[#This Row],[PRODUCT ID]],Table1[],3,0)</f>
        <v>Catagory02</v>
      </c>
      <c r="J417" t="str">
        <f>VLOOKUP(Table2[[#This Row],[PRODUCT ID]],Table1[],4,0)</f>
        <v>Kg</v>
      </c>
      <c r="K417" s="8">
        <f>VLOOKUP(Table2[[#This Row],[PRODUCT ID]],Table1[],5,0)</f>
        <v>73</v>
      </c>
      <c r="L417" s="8">
        <f>VLOOKUP(Table2[[#This Row],[PRODUCT ID]],Table1[],6,0)</f>
        <v>94.17</v>
      </c>
      <c r="M417" s="8">
        <f>(Table2[[#This Row],[BUYING PRIZE]]*Table2[[#This Row],[QUANTITY]])</f>
        <v>365</v>
      </c>
      <c r="N417" s="8">
        <f>Table2[[#This Row],[SELLING PRICE]]*Table2[[#This Row],[QUANTITY]]*(1-Table2[[#This Row],[DISCOUNT %]])</f>
        <v>470.85</v>
      </c>
      <c r="O417">
        <f>DAY(Table2[[#This Row],[DATE]])</f>
        <v>3</v>
      </c>
      <c r="P417" t="str">
        <f>TEXT(Table2[[#This Row],[DATE]],"mmm")</f>
        <v>Aug</v>
      </c>
      <c r="Q417">
        <f>YEAR(Table2[[#This Row],[DATE]])</f>
        <v>2022</v>
      </c>
    </row>
    <row r="418" spans="1:17" x14ac:dyDescent="0.3">
      <c r="A418" s="5">
        <v>44779</v>
      </c>
      <c r="B418" s="6" t="s">
        <v>39</v>
      </c>
      <c r="C418" s="3">
        <v>9</v>
      </c>
      <c r="D418" s="3" t="s">
        <v>111</v>
      </c>
      <c r="E418" s="3" t="s">
        <v>111</v>
      </c>
      <c r="F418" s="4">
        <v>0</v>
      </c>
      <c r="H418" t="str">
        <f>VLOOKUP(Table2[[#This Row],[PRODUCT ID]],Table1[],2,0)</f>
        <v>Product16</v>
      </c>
      <c r="I418" t="str">
        <f>VLOOKUP(Table2[[#This Row],[PRODUCT ID]],Table1[],3,0)</f>
        <v>Catagory02</v>
      </c>
      <c r="J418" t="str">
        <f>VLOOKUP(Table2[[#This Row],[PRODUCT ID]],Table1[],4,0)</f>
        <v>Kg</v>
      </c>
      <c r="K418" s="8">
        <f>VLOOKUP(Table2[[#This Row],[PRODUCT ID]],Table1[],5,0)</f>
        <v>13</v>
      </c>
      <c r="L418" s="8">
        <f>VLOOKUP(Table2[[#This Row],[PRODUCT ID]],Table1[],6,0)</f>
        <v>16.64</v>
      </c>
      <c r="M418" s="8">
        <f>(Table2[[#This Row],[BUYING PRIZE]]*Table2[[#This Row],[QUANTITY]])</f>
        <v>117</v>
      </c>
      <c r="N418" s="8">
        <f>Table2[[#This Row],[SELLING PRICE]]*Table2[[#This Row],[QUANTITY]]*(1-Table2[[#This Row],[DISCOUNT %]])</f>
        <v>149.76</v>
      </c>
      <c r="O418">
        <f>DAY(Table2[[#This Row],[DATE]])</f>
        <v>6</v>
      </c>
      <c r="P418" t="str">
        <f>TEXT(Table2[[#This Row],[DATE]],"mmm")</f>
        <v>Aug</v>
      </c>
      <c r="Q418">
        <f>YEAR(Table2[[#This Row],[DATE]])</f>
        <v>2022</v>
      </c>
    </row>
    <row r="419" spans="1:17" x14ac:dyDescent="0.3">
      <c r="A419" s="5">
        <v>44781</v>
      </c>
      <c r="B419" s="6" t="s">
        <v>39</v>
      </c>
      <c r="C419" s="3">
        <v>2</v>
      </c>
      <c r="D419" s="3" t="s">
        <v>113</v>
      </c>
      <c r="E419" s="3" t="s">
        <v>111</v>
      </c>
      <c r="F419" s="4">
        <v>0</v>
      </c>
      <c r="H419" t="str">
        <f>VLOOKUP(Table2[[#This Row],[PRODUCT ID]],Table1[],2,0)</f>
        <v>Product16</v>
      </c>
      <c r="I419" t="str">
        <f>VLOOKUP(Table2[[#This Row],[PRODUCT ID]],Table1[],3,0)</f>
        <v>Catagory02</v>
      </c>
      <c r="J419" t="str">
        <f>VLOOKUP(Table2[[#This Row],[PRODUCT ID]],Table1[],4,0)</f>
        <v>Kg</v>
      </c>
      <c r="K419" s="8">
        <f>VLOOKUP(Table2[[#This Row],[PRODUCT ID]],Table1[],5,0)</f>
        <v>13</v>
      </c>
      <c r="L419" s="8">
        <f>VLOOKUP(Table2[[#This Row],[PRODUCT ID]],Table1[],6,0)</f>
        <v>16.64</v>
      </c>
      <c r="M419" s="8">
        <f>(Table2[[#This Row],[BUYING PRIZE]]*Table2[[#This Row],[QUANTITY]])</f>
        <v>26</v>
      </c>
      <c r="N419" s="8">
        <f>Table2[[#This Row],[SELLING PRICE]]*Table2[[#This Row],[QUANTITY]]*(1-Table2[[#This Row],[DISCOUNT %]])</f>
        <v>33.28</v>
      </c>
      <c r="O419">
        <f>DAY(Table2[[#This Row],[DATE]])</f>
        <v>8</v>
      </c>
      <c r="P419" t="str">
        <f>TEXT(Table2[[#This Row],[DATE]],"mmm")</f>
        <v>Aug</v>
      </c>
      <c r="Q419">
        <f>YEAR(Table2[[#This Row],[DATE]])</f>
        <v>2022</v>
      </c>
    </row>
    <row r="420" spans="1:17" x14ac:dyDescent="0.3">
      <c r="A420" s="5">
        <v>44781</v>
      </c>
      <c r="B420" s="6" t="s">
        <v>73</v>
      </c>
      <c r="C420" s="3">
        <v>12</v>
      </c>
      <c r="D420" s="3" t="s">
        <v>113</v>
      </c>
      <c r="E420" s="3" t="s">
        <v>112</v>
      </c>
      <c r="F420" s="4">
        <v>0</v>
      </c>
      <c r="H420" t="str">
        <f>VLOOKUP(Table2[[#This Row],[PRODUCT ID]],Table1[],2,0)</f>
        <v>Product32</v>
      </c>
      <c r="I420" t="str">
        <f>VLOOKUP(Table2[[#This Row],[PRODUCT ID]],Table1[],3,0)</f>
        <v>Catagory04</v>
      </c>
      <c r="J420" t="str">
        <f>VLOOKUP(Table2[[#This Row],[PRODUCT ID]],Table1[],4,0)</f>
        <v>Kg</v>
      </c>
      <c r="K420" s="8">
        <f>VLOOKUP(Table2[[#This Row],[PRODUCT ID]],Table1[],5,0)</f>
        <v>89</v>
      </c>
      <c r="L420" s="8">
        <f>VLOOKUP(Table2[[#This Row],[PRODUCT ID]],Table1[],6,0)</f>
        <v>117.48</v>
      </c>
      <c r="M420" s="8">
        <f>(Table2[[#This Row],[BUYING PRIZE]]*Table2[[#This Row],[QUANTITY]])</f>
        <v>1068</v>
      </c>
      <c r="N420" s="8">
        <f>Table2[[#This Row],[SELLING PRICE]]*Table2[[#This Row],[QUANTITY]]*(1-Table2[[#This Row],[DISCOUNT %]])</f>
        <v>1409.76</v>
      </c>
      <c r="O420">
        <f>DAY(Table2[[#This Row],[DATE]])</f>
        <v>8</v>
      </c>
      <c r="P420" t="str">
        <f>TEXT(Table2[[#This Row],[DATE]],"mmm")</f>
        <v>Aug</v>
      </c>
      <c r="Q420">
        <f>YEAR(Table2[[#This Row],[DATE]])</f>
        <v>2022</v>
      </c>
    </row>
    <row r="421" spans="1:17" x14ac:dyDescent="0.3">
      <c r="A421" s="5">
        <v>44781</v>
      </c>
      <c r="B421" s="6" t="s">
        <v>50</v>
      </c>
      <c r="C421" s="3">
        <v>11</v>
      </c>
      <c r="D421" s="3" t="s">
        <v>113</v>
      </c>
      <c r="E421" s="3" t="s">
        <v>112</v>
      </c>
      <c r="F421" s="4">
        <v>0</v>
      </c>
      <c r="H421" t="str">
        <f>VLOOKUP(Table2[[#This Row],[PRODUCT ID]],Table1[],2,0)</f>
        <v>Product21</v>
      </c>
      <c r="I421" t="str">
        <f>VLOOKUP(Table2[[#This Row],[PRODUCT ID]],Table1[],3,0)</f>
        <v>Catagory03</v>
      </c>
      <c r="J421" t="str">
        <f>VLOOKUP(Table2[[#This Row],[PRODUCT ID]],Table1[],4,0)</f>
        <v>Kg</v>
      </c>
      <c r="K421" s="8">
        <f>VLOOKUP(Table2[[#This Row],[PRODUCT ID]],Table1[],5,0)</f>
        <v>126</v>
      </c>
      <c r="L421" s="8">
        <f>VLOOKUP(Table2[[#This Row],[PRODUCT ID]],Table1[],6,0)</f>
        <v>162.54</v>
      </c>
      <c r="M421" s="8">
        <f>(Table2[[#This Row],[BUYING PRIZE]]*Table2[[#This Row],[QUANTITY]])</f>
        <v>1386</v>
      </c>
      <c r="N421" s="8">
        <f>Table2[[#This Row],[SELLING PRICE]]*Table2[[#This Row],[QUANTITY]]*(1-Table2[[#This Row],[DISCOUNT %]])</f>
        <v>1787.9399999999998</v>
      </c>
      <c r="O421">
        <f>DAY(Table2[[#This Row],[DATE]])</f>
        <v>8</v>
      </c>
      <c r="P421" t="str">
        <f>TEXT(Table2[[#This Row],[DATE]],"mmm")</f>
        <v>Aug</v>
      </c>
      <c r="Q421">
        <f>YEAR(Table2[[#This Row],[DATE]])</f>
        <v>2022</v>
      </c>
    </row>
    <row r="422" spans="1:17" x14ac:dyDescent="0.3">
      <c r="A422" s="5">
        <v>44787</v>
      </c>
      <c r="B422" s="6" t="s">
        <v>69</v>
      </c>
      <c r="C422" s="3">
        <v>14</v>
      </c>
      <c r="D422" s="3" t="s">
        <v>113</v>
      </c>
      <c r="E422" s="3" t="s">
        <v>112</v>
      </c>
      <c r="F422" s="4">
        <v>0</v>
      </c>
      <c r="H422" t="str">
        <f>VLOOKUP(Table2[[#This Row],[PRODUCT ID]],Table1[],2,0)</f>
        <v>Product30</v>
      </c>
      <c r="I422" t="str">
        <f>VLOOKUP(Table2[[#This Row],[PRODUCT ID]],Table1[],3,0)</f>
        <v>Catagory04</v>
      </c>
      <c r="J422" t="str">
        <f>VLOOKUP(Table2[[#This Row],[PRODUCT ID]],Table1[],4,0)</f>
        <v>Kg</v>
      </c>
      <c r="K422" s="8">
        <f>VLOOKUP(Table2[[#This Row],[PRODUCT ID]],Table1[],5,0)</f>
        <v>148</v>
      </c>
      <c r="L422" s="8">
        <f>VLOOKUP(Table2[[#This Row],[PRODUCT ID]],Table1[],6,0)</f>
        <v>201.28</v>
      </c>
      <c r="M422" s="8">
        <f>(Table2[[#This Row],[BUYING PRIZE]]*Table2[[#This Row],[QUANTITY]])</f>
        <v>2072</v>
      </c>
      <c r="N422" s="8">
        <f>Table2[[#This Row],[SELLING PRICE]]*Table2[[#This Row],[QUANTITY]]*(1-Table2[[#This Row],[DISCOUNT %]])</f>
        <v>2817.92</v>
      </c>
      <c r="O422">
        <f>DAY(Table2[[#This Row],[DATE]])</f>
        <v>14</v>
      </c>
      <c r="P422" t="str">
        <f>TEXT(Table2[[#This Row],[DATE]],"mmm")</f>
        <v>Aug</v>
      </c>
      <c r="Q422">
        <f>YEAR(Table2[[#This Row],[DATE]])</f>
        <v>2022</v>
      </c>
    </row>
    <row r="423" spans="1:17" x14ac:dyDescent="0.3">
      <c r="A423" s="5">
        <v>44788</v>
      </c>
      <c r="B423" s="6" t="s">
        <v>29</v>
      </c>
      <c r="C423" s="3">
        <v>10</v>
      </c>
      <c r="D423" s="3" t="s">
        <v>110</v>
      </c>
      <c r="E423" s="3" t="s">
        <v>112</v>
      </c>
      <c r="F423" s="4">
        <v>0</v>
      </c>
      <c r="H423" t="str">
        <f>VLOOKUP(Table2[[#This Row],[PRODUCT ID]],Table1[],2,0)</f>
        <v>Product11</v>
      </c>
      <c r="I423" t="str">
        <f>VLOOKUP(Table2[[#This Row],[PRODUCT ID]],Table1[],3,0)</f>
        <v>Catagory02</v>
      </c>
      <c r="J423" t="str">
        <f>VLOOKUP(Table2[[#This Row],[PRODUCT ID]],Table1[],4,0)</f>
        <v>Kg</v>
      </c>
      <c r="K423" s="8">
        <f>VLOOKUP(Table2[[#This Row],[PRODUCT ID]],Table1[],5,0)</f>
        <v>44</v>
      </c>
      <c r="L423" s="8">
        <f>VLOOKUP(Table2[[#This Row],[PRODUCT ID]],Table1[],6,0)</f>
        <v>48.4</v>
      </c>
      <c r="M423" s="8">
        <f>(Table2[[#This Row],[BUYING PRIZE]]*Table2[[#This Row],[QUANTITY]])</f>
        <v>440</v>
      </c>
      <c r="N423" s="8">
        <f>Table2[[#This Row],[SELLING PRICE]]*Table2[[#This Row],[QUANTITY]]*(1-Table2[[#This Row],[DISCOUNT %]])</f>
        <v>484</v>
      </c>
      <c r="O423">
        <f>DAY(Table2[[#This Row],[DATE]])</f>
        <v>15</v>
      </c>
      <c r="P423" t="str">
        <f>TEXT(Table2[[#This Row],[DATE]],"mmm")</f>
        <v>Aug</v>
      </c>
      <c r="Q423">
        <f>YEAR(Table2[[#This Row],[DATE]])</f>
        <v>2022</v>
      </c>
    </row>
    <row r="424" spans="1:17" x14ac:dyDescent="0.3">
      <c r="A424" s="5">
        <v>44788</v>
      </c>
      <c r="B424" s="6" t="s">
        <v>37</v>
      </c>
      <c r="C424" s="3">
        <v>7</v>
      </c>
      <c r="D424" s="3" t="s">
        <v>113</v>
      </c>
      <c r="E424" s="3" t="s">
        <v>111</v>
      </c>
      <c r="F424" s="4">
        <v>0</v>
      </c>
      <c r="H424" t="str">
        <f>VLOOKUP(Table2[[#This Row],[PRODUCT ID]],Table1[],2,0)</f>
        <v>Product15</v>
      </c>
      <c r="I424" t="str">
        <f>VLOOKUP(Table2[[#This Row],[PRODUCT ID]],Table1[],3,0)</f>
        <v>Catagory02</v>
      </c>
      <c r="J424" t="str">
        <f>VLOOKUP(Table2[[#This Row],[PRODUCT ID]],Table1[],4,0)</f>
        <v>Kg</v>
      </c>
      <c r="K424" s="8">
        <f>VLOOKUP(Table2[[#This Row],[PRODUCT ID]],Table1[],5,0)</f>
        <v>12</v>
      </c>
      <c r="L424" s="8">
        <f>VLOOKUP(Table2[[#This Row],[PRODUCT ID]],Table1[],6,0)</f>
        <v>15.719999999999999</v>
      </c>
      <c r="M424" s="8">
        <f>(Table2[[#This Row],[BUYING PRIZE]]*Table2[[#This Row],[QUANTITY]])</f>
        <v>84</v>
      </c>
      <c r="N424" s="8">
        <f>Table2[[#This Row],[SELLING PRICE]]*Table2[[#This Row],[QUANTITY]]*(1-Table2[[#This Row],[DISCOUNT %]])</f>
        <v>110.03999999999999</v>
      </c>
      <c r="O424">
        <f>DAY(Table2[[#This Row],[DATE]])</f>
        <v>15</v>
      </c>
      <c r="P424" t="str">
        <f>TEXT(Table2[[#This Row],[DATE]],"mmm")</f>
        <v>Aug</v>
      </c>
      <c r="Q424">
        <f>YEAR(Table2[[#This Row],[DATE]])</f>
        <v>2022</v>
      </c>
    </row>
    <row r="425" spans="1:17" x14ac:dyDescent="0.3">
      <c r="A425" s="5">
        <v>44791</v>
      </c>
      <c r="B425" s="6" t="s">
        <v>67</v>
      </c>
      <c r="C425" s="3">
        <v>8</v>
      </c>
      <c r="D425" s="3" t="s">
        <v>111</v>
      </c>
      <c r="E425" s="3" t="s">
        <v>111</v>
      </c>
      <c r="F425" s="4">
        <v>0</v>
      </c>
      <c r="H425" t="str">
        <f>VLOOKUP(Table2[[#This Row],[PRODUCT ID]],Table1[],2,0)</f>
        <v>Product29</v>
      </c>
      <c r="I425" t="str">
        <f>VLOOKUP(Table2[[#This Row],[PRODUCT ID]],Table1[],3,0)</f>
        <v>Catagory04</v>
      </c>
      <c r="J425" t="str">
        <f>VLOOKUP(Table2[[#This Row],[PRODUCT ID]],Table1[],4,0)</f>
        <v>Kg</v>
      </c>
      <c r="K425" s="8">
        <f>VLOOKUP(Table2[[#This Row],[PRODUCT ID]],Table1[],5,0)</f>
        <v>47</v>
      </c>
      <c r="L425" s="8">
        <f>VLOOKUP(Table2[[#This Row],[PRODUCT ID]],Table1[],6,0)</f>
        <v>53.11</v>
      </c>
      <c r="M425" s="8">
        <f>(Table2[[#This Row],[BUYING PRIZE]]*Table2[[#This Row],[QUANTITY]])</f>
        <v>376</v>
      </c>
      <c r="N425" s="8">
        <f>Table2[[#This Row],[SELLING PRICE]]*Table2[[#This Row],[QUANTITY]]*(1-Table2[[#This Row],[DISCOUNT %]])</f>
        <v>424.88</v>
      </c>
      <c r="O425">
        <f>DAY(Table2[[#This Row],[DATE]])</f>
        <v>18</v>
      </c>
      <c r="P425" t="str">
        <f>TEXT(Table2[[#This Row],[DATE]],"mmm")</f>
        <v>Aug</v>
      </c>
      <c r="Q425">
        <f>YEAR(Table2[[#This Row],[DATE]])</f>
        <v>2022</v>
      </c>
    </row>
    <row r="426" spans="1:17" x14ac:dyDescent="0.3">
      <c r="A426" s="5">
        <v>44791</v>
      </c>
      <c r="B426" s="6" t="s">
        <v>26</v>
      </c>
      <c r="C426" s="3">
        <v>2</v>
      </c>
      <c r="D426" s="3" t="s">
        <v>111</v>
      </c>
      <c r="E426" s="3" t="s">
        <v>112</v>
      </c>
      <c r="F426" s="4">
        <v>0</v>
      </c>
      <c r="H426" t="str">
        <f>VLOOKUP(Table2[[#This Row],[PRODUCT ID]],Table1[],2,0)</f>
        <v>Product10</v>
      </c>
      <c r="I426" t="str">
        <f>VLOOKUP(Table2[[#This Row],[PRODUCT ID]],Table1[],3,0)</f>
        <v>Catagory02</v>
      </c>
      <c r="J426" t="str">
        <f>VLOOKUP(Table2[[#This Row],[PRODUCT ID]],Table1[],4,0)</f>
        <v>Kg</v>
      </c>
      <c r="K426" s="8">
        <f>VLOOKUP(Table2[[#This Row],[PRODUCT ID]],Table1[],5,0)</f>
        <v>148</v>
      </c>
      <c r="L426" s="8">
        <f>VLOOKUP(Table2[[#This Row],[PRODUCT ID]],Table1[],6,0)</f>
        <v>164.28</v>
      </c>
      <c r="M426" s="8">
        <f>(Table2[[#This Row],[BUYING PRIZE]]*Table2[[#This Row],[QUANTITY]])</f>
        <v>296</v>
      </c>
      <c r="N426" s="8">
        <f>Table2[[#This Row],[SELLING PRICE]]*Table2[[#This Row],[QUANTITY]]*(1-Table2[[#This Row],[DISCOUNT %]])</f>
        <v>328.56</v>
      </c>
      <c r="O426">
        <f>DAY(Table2[[#This Row],[DATE]])</f>
        <v>18</v>
      </c>
      <c r="P426" t="str">
        <f>TEXT(Table2[[#This Row],[DATE]],"mmm")</f>
        <v>Aug</v>
      </c>
      <c r="Q426">
        <f>YEAR(Table2[[#This Row],[DATE]])</f>
        <v>2022</v>
      </c>
    </row>
    <row r="427" spans="1:17" x14ac:dyDescent="0.3">
      <c r="A427" s="5">
        <v>44792</v>
      </c>
      <c r="B427" s="6" t="s">
        <v>20</v>
      </c>
      <c r="C427" s="3">
        <v>3</v>
      </c>
      <c r="D427" s="3" t="s">
        <v>111</v>
      </c>
      <c r="E427" s="3" t="s">
        <v>111</v>
      </c>
      <c r="F427" s="4">
        <v>0</v>
      </c>
      <c r="H427" t="str">
        <f>VLOOKUP(Table2[[#This Row],[PRODUCT ID]],Table1[],2,0)</f>
        <v>Product07</v>
      </c>
      <c r="I427" t="str">
        <f>VLOOKUP(Table2[[#This Row],[PRODUCT ID]],Table1[],3,0)</f>
        <v>Catagory01</v>
      </c>
      <c r="J427" t="str">
        <f>VLOOKUP(Table2[[#This Row],[PRODUCT ID]],Table1[],4,0)</f>
        <v>Kg</v>
      </c>
      <c r="K427" s="8">
        <f>VLOOKUP(Table2[[#This Row],[PRODUCT ID]],Table1[],5,0)</f>
        <v>43</v>
      </c>
      <c r="L427" s="8">
        <f>VLOOKUP(Table2[[#This Row],[PRODUCT ID]],Table1[],6,0)</f>
        <v>47.730000000000004</v>
      </c>
      <c r="M427" s="8">
        <f>(Table2[[#This Row],[BUYING PRIZE]]*Table2[[#This Row],[QUANTITY]])</f>
        <v>129</v>
      </c>
      <c r="N427" s="8">
        <f>Table2[[#This Row],[SELLING PRICE]]*Table2[[#This Row],[QUANTITY]]*(1-Table2[[#This Row],[DISCOUNT %]])</f>
        <v>143.19</v>
      </c>
      <c r="O427">
        <f>DAY(Table2[[#This Row],[DATE]])</f>
        <v>19</v>
      </c>
      <c r="P427" t="str">
        <f>TEXT(Table2[[#This Row],[DATE]],"mmm")</f>
        <v>Aug</v>
      </c>
      <c r="Q427">
        <f>YEAR(Table2[[#This Row],[DATE]])</f>
        <v>2022</v>
      </c>
    </row>
    <row r="428" spans="1:17" x14ac:dyDescent="0.3">
      <c r="A428" s="5">
        <v>44793</v>
      </c>
      <c r="B428" s="6" t="s">
        <v>54</v>
      </c>
      <c r="C428" s="3">
        <v>13</v>
      </c>
      <c r="D428" s="3" t="s">
        <v>113</v>
      </c>
      <c r="E428" s="3" t="s">
        <v>111</v>
      </c>
      <c r="F428" s="4">
        <v>0</v>
      </c>
      <c r="H428" t="str">
        <f>VLOOKUP(Table2[[#This Row],[PRODUCT ID]],Table1[],2,0)</f>
        <v>Product23</v>
      </c>
      <c r="I428" t="str">
        <f>VLOOKUP(Table2[[#This Row],[PRODUCT ID]],Table1[],3,0)</f>
        <v>Catagory03</v>
      </c>
      <c r="J428" t="str">
        <f>VLOOKUP(Table2[[#This Row],[PRODUCT ID]],Table1[],4,0)</f>
        <v>Kg</v>
      </c>
      <c r="K428" s="8">
        <f>VLOOKUP(Table2[[#This Row],[PRODUCT ID]],Table1[],5,0)</f>
        <v>141</v>
      </c>
      <c r="L428" s="8">
        <f>VLOOKUP(Table2[[#This Row],[PRODUCT ID]],Table1[],6,0)</f>
        <v>149.46</v>
      </c>
      <c r="M428" s="8">
        <f>(Table2[[#This Row],[BUYING PRIZE]]*Table2[[#This Row],[QUANTITY]])</f>
        <v>1833</v>
      </c>
      <c r="N428" s="8">
        <f>Table2[[#This Row],[SELLING PRICE]]*Table2[[#This Row],[QUANTITY]]*(1-Table2[[#This Row],[DISCOUNT %]])</f>
        <v>1942.98</v>
      </c>
      <c r="O428">
        <f>DAY(Table2[[#This Row],[DATE]])</f>
        <v>20</v>
      </c>
      <c r="P428" t="str">
        <f>TEXT(Table2[[#This Row],[DATE]],"mmm")</f>
        <v>Aug</v>
      </c>
      <c r="Q428">
        <f>YEAR(Table2[[#This Row],[DATE]])</f>
        <v>2022</v>
      </c>
    </row>
    <row r="429" spans="1:17" x14ac:dyDescent="0.3">
      <c r="A429" s="5">
        <v>44793</v>
      </c>
      <c r="B429" s="6" t="s">
        <v>75</v>
      </c>
      <c r="C429" s="3">
        <v>14</v>
      </c>
      <c r="D429" s="3" t="s">
        <v>113</v>
      </c>
      <c r="E429" s="3" t="s">
        <v>111</v>
      </c>
      <c r="F429" s="4">
        <v>0</v>
      </c>
      <c r="H429" t="str">
        <f>VLOOKUP(Table2[[#This Row],[PRODUCT ID]],Table1[],2,0)</f>
        <v>Product33</v>
      </c>
      <c r="I429" t="str">
        <f>VLOOKUP(Table2[[#This Row],[PRODUCT ID]],Table1[],3,0)</f>
        <v>Catagory04</v>
      </c>
      <c r="J429" t="str">
        <f>VLOOKUP(Table2[[#This Row],[PRODUCT ID]],Table1[],4,0)</f>
        <v>Kg</v>
      </c>
      <c r="K429" s="8">
        <f>VLOOKUP(Table2[[#This Row],[PRODUCT ID]],Table1[],5,0)</f>
        <v>95</v>
      </c>
      <c r="L429" s="8">
        <f>VLOOKUP(Table2[[#This Row],[PRODUCT ID]],Table1[],6,0)</f>
        <v>119.7</v>
      </c>
      <c r="M429" s="8">
        <f>(Table2[[#This Row],[BUYING PRIZE]]*Table2[[#This Row],[QUANTITY]])</f>
        <v>1330</v>
      </c>
      <c r="N429" s="8">
        <f>Table2[[#This Row],[SELLING PRICE]]*Table2[[#This Row],[QUANTITY]]*(1-Table2[[#This Row],[DISCOUNT %]])</f>
        <v>1675.8</v>
      </c>
      <c r="O429">
        <f>DAY(Table2[[#This Row],[DATE]])</f>
        <v>20</v>
      </c>
      <c r="P429" t="str">
        <f>TEXT(Table2[[#This Row],[DATE]],"mmm")</f>
        <v>Aug</v>
      </c>
      <c r="Q429">
        <f>YEAR(Table2[[#This Row],[DATE]])</f>
        <v>2022</v>
      </c>
    </row>
    <row r="430" spans="1:17" x14ac:dyDescent="0.3">
      <c r="A430" s="5">
        <v>44794</v>
      </c>
      <c r="B430" s="6" t="s">
        <v>39</v>
      </c>
      <c r="C430" s="3">
        <v>4</v>
      </c>
      <c r="D430" s="3" t="s">
        <v>113</v>
      </c>
      <c r="E430" s="3" t="s">
        <v>111</v>
      </c>
      <c r="F430" s="4">
        <v>0</v>
      </c>
      <c r="H430" t="str">
        <f>VLOOKUP(Table2[[#This Row],[PRODUCT ID]],Table1[],2,0)</f>
        <v>Product16</v>
      </c>
      <c r="I430" t="str">
        <f>VLOOKUP(Table2[[#This Row],[PRODUCT ID]],Table1[],3,0)</f>
        <v>Catagory02</v>
      </c>
      <c r="J430" t="str">
        <f>VLOOKUP(Table2[[#This Row],[PRODUCT ID]],Table1[],4,0)</f>
        <v>Kg</v>
      </c>
      <c r="K430" s="8">
        <f>VLOOKUP(Table2[[#This Row],[PRODUCT ID]],Table1[],5,0)</f>
        <v>13</v>
      </c>
      <c r="L430" s="8">
        <f>VLOOKUP(Table2[[#This Row],[PRODUCT ID]],Table1[],6,0)</f>
        <v>16.64</v>
      </c>
      <c r="M430" s="8">
        <f>(Table2[[#This Row],[BUYING PRIZE]]*Table2[[#This Row],[QUANTITY]])</f>
        <v>52</v>
      </c>
      <c r="N430" s="8">
        <f>Table2[[#This Row],[SELLING PRICE]]*Table2[[#This Row],[QUANTITY]]*(1-Table2[[#This Row],[DISCOUNT %]])</f>
        <v>66.56</v>
      </c>
      <c r="O430">
        <f>DAY(Table2[[#This Row],[DATE]])</f>
        <v>21</v>
      </c>
      <c r="P430" t="str">
        <f>TEXT(Table2[[#This Row],[DATE]],"mmm")</f>
        <v>Aug</v>
      </c>
      <c r="Q430">
        <f>YEAR(Table2[[#This Row],[DATE]])</f>
        <v>2022</v>
      </c>
    </row>
    <row r="431" spans="1:17" x14ac:dyDescent="0.3">
      <c r="A431" s="5">
        <v>44796</v>
      </c>
      <c r="B431" s="6" t="s">
        <v>97</v>
      </c>
      <c r="C431" s="3">
        <v>11</v>
      </c>
      <c r="D431" s="3" t="s">
        <v>111</v>
      </c>
      <c r="E431" s="3" t="s">
        <v>111</v>
      </c>
      <c r="F431" s="4">
        <v>0</v>
      </c>
      <c r="H431" t="str">
        <f>VLOOKUP(Table2[[#This Row],[PRODUCT ID]],Table1[],2,0)</f>
        <v>Product44</v>
      </c>
      <c r="I431" t="str">
        <f>VLOOKUP(Table2[[#This Row],[PRODUCT ID]],Table1[],3,0)</f>
        <v>Catagory04</v>
      </c>
      <c r="J431" t="str">
        <f>VLOOKUP(Table2[[#This Row],[PRODUCT ID]],Table1[],4,0)</f>
        <v>Kg</v>
      </c>
      <c r="K431" s="8">
        <f>VLOOKUP(Table2[[#This Row],[PRODUCT ID]],Table1[],5,0)</f>
        <v>76</v>
      </c>
      <c r="L431" s="8">
        <f>VLOOKUP(Table2[[#This Row],[PRODUCT ID]],Table1[],6,0)</f>
        <v>82.08</v>
      </c>
      <c r="M431" s="8">
        <f>(Table2[[#This Row],[BUYING PRIZE]]*Table2[[#This Row],[QUANTITY]])</f>
        <v>836</v>
      </c>
      <c r="N431" s="8">
        <f>Table2[[#This Row],[SELLING PRICE]]*Table2[[#This Row],[QUANTITY]]*(1-Table2[[#This Row],[DISCOUNT %]])</f>
        <v>902.88</v>
      </c>
      <c r="O431">
        <f>DAY(Table2[[#This Row],[DATE]])</f>
        <v>23</v>
      </c>
      <c r="P431" t="str">
        <f>TEXT(Table2[[#This Row],[DATE]],"mmm")</f>
        <v>Aug</v>
      </c>
      <c r="Q431">
        <f>YEAR(Table2[[#This Row],[DATE]])</f>
        <v>2022</v>
      </c>
    </row>
    <row r="432" spans="1:17" x14ac:dyDescent="0.3">
      <c r="A432" s="5">
        <v>44796</v>
      </c>
      <c r="B432" s="6" t="s">
        <v>67</v>
      </c>
      <c r="C432" s="3">
        <v>14</v>
      </c>
      <c r="D432" s="3" t="s">
        <v>113</v>
      </c>
      <c r="E432" s="3" t="s">
        <v>112</v>
      </c>
      <c r="F432" s="4">
        <v>0</v>
      </c>
      <c r="H432" t="str">
        <f>VLOOKUP(Table2[[#This Row],[PRODUCT ID]],Table1[],2,0)</f>
        <v>Product29</v>
      </c>
      <c r="I432" t="str">
        <f>VLOOKUP(Table2[[#This Row],[PRODUCT ID]],Table1[],3,0)</f>
        <v>Catagory04</v>
      </c>
      <c r="J432" t="str">
        <f>VLOOKUP(Table2[[#This Row],[PRODUCT ID]],Table1[],4,0)</f>
        <v>Kg</v>
      </c>
      <c r="K432" s="8">
        <f>VLOOKUP(Table2[[#This Row],[PRODUCT ID]],Table1[],5,0)</f>
        <v>47</v>
      </c>
      <c r="L432" s="8">
        <f>VLOOKUP(Table2[[#This Row],[PRODUCT ID]],Table1[],6,0)</f>
        <v>53.11</v>
      </c>
      <c r="M432" s="8">
        <f>(Table2[[#This Row],[BUYING PRIZE]]*Table2[[#This Row],[QUANTITY]])</f>
        <v>658</v>
      </c>
      <c r="N432" s="8">
        <f>Table2[[#This Row],[SELLING PRICE]]*Table2[[#This Row],[QUANTITY]]*(1-Table2[[#This Row],[DISCOUNT %]])</f>
        <v>743.54</v>
      </c>
      <c r="O432">
        <f>DAY(Table2[[#This Row],[DATE]])</f>
        <v>23</v>
      </c>
      <c r="P432" t="str">
        <f>TEXT(Table2[[#This Row],[DATE]],"mmm")</f>
        <v>Aug</v>
      </c>
      <c r="Q432">
        <f>YEAR(Table2[[#This Row],[DATE]])</f>
        <v>2022</v>
      </c>
    </row>
    <row r="433" spans="1:17" x14ac:dyDescent="0.3">
      <c r="A433" s="5">
        <v>44797</v>
      </c>
      <c r="B433" s="6" t="s">
        <v>16</v>
      </c>
      <c r="C433" s="3">
        <v>5</v>
      </c>
      <c r="D433" s="3" t="s">
        <v>113</v>
      </c>
      <c r="E433" s="3" t="s">
        <v>112</v>
      </c>
      <c r="F433" s="4">
        <v>0</v>
      </c>
      <c r="H433" t="str">
        <f>VLOOKUP(Table2[[#This Row],[PRODUCT ID]],Table1[],2,0)</f>
        <v>Product05</v>
      </c>
      <c r="I433" t="str">
        <f>VLOOKUP(Table2[[#This Row],[PRODUCT ID]],Table1[],3,0)</f>
        <v>Catagory01</v>
      </c>
      <c r="J433" t="str">
        <f>VLOOKUP(Table2[[#This Row],[PRODUCT ID]],Table1[],4,0)</f>
        <v>Kg</v>
      </c>
      <c r="K433" s="8">
        <f>VLOOKUP(Table2[[#This Row],[PRODUCT ID]],Table1[],5,0)</f>
        <v>133</v>
      </c>
      <c r="L433" s="8">
        <f>VLOOKUP(Table2[[#This Row],[PRODUCT ID]],Table1[],6,0)</f>
        <v>155.61000000000001</v>
      </c>
      <c r="M433" s="8">
        <f>(Table2[[#This Row],[BUYING PRIZE]]*Table2[[#This Row],[QUANTITY]])</f>
        <v>665</v>
      </c>
      <c r="N433" s="8">
        <f>Table2[[#This Row],[SELLING PRICE]]*Table2[[#This Row],[QUANTITY]]*(1-Table2[[#This Row],[DISCOUNT %]])</f>
        <v>778.05000000000007</v>
      </c>
      <c r="O433">
        <f>DAY(Table2[[#This Row],[DATE]])</f>
        <v>24</v>
      </c>
      <c r="P433" t="str">
        <f>TEXT(Table2[[#This Row],[DATE]],"mmm")</f>
        <v>Aug</v>
      </c>
      <c r="Q433">
        <f>YEAR(Table2[[#This Row],[DATE]])</f>
        <v>2022</v>
      </c>
    </row>
    <row r="434" spans="1:17" x14ac:dyDescent="0.3">
      <c r="A434" s="5">
        <v>44799</v>
      </c>
      <c r="B434" s="6" t="s">
        <v>45</v>
      </c>
      <c r="C434" s="3">
        <v>13</v>
      </c>
      <c r="D434" s="3" t="s">
        <v>110</v>
      </c>
      <c r="E434" s="3" t="s">
        <v>112</v>
      </c>
      <c r="F434" s="4">
        <v>0</v>
      </c>
      <c r="H434" t="str">
        <f>VLOOKUP(Table2[[#This Row],[PRODUCT ID]],Table1[],2,0)</f>
        <v>Product19</v>
      </c>
      <c r="I434" t="str">
        <f>VLOOKUP(Table2[[#This Row],[PRODUCT ID]],Table1[],3,0)</f>
        <v>Catagory02</v>
      </c>
      <c r="J434" t="str">
        <f>VLOOKUP(Table2[[#This Row],[PRODUCT ID]],Table1[],4,0)</f>
        <v>Kg</v>
      </c>
      <c r="K434" s="8">
        <f>VLOOKUP(Table2[[#This Row],[PRODUCT ID]],Table1[],5,0)</f>
        <v>150</v>
      </c>
      <c r="L434" s="8">
        <f>VLOOKUP(Table2[[#This Row],[PRODUCT ID]],Table1[],6,0)</f>
        <v>210</v>
      </c>
      <c r="M434" s="8">
        <f>(Table2[[#This Row],[BUYING PRIZE]]*Table2[[#This Row],[QUANTITY]])</f>
        <v>1950</v>
      </c>
      <c r="N434" s="8">
        <f>Table2[[#This Row],[SELLING PRICE]]*Table2[[#This Row],[QUANTITY]]*(1-Table2[[#This Row],[DISCOUNT %]])</f>
        <v>2730</v>
      </c>
      <c r="O434">
        <f>DAY(Table2[[#This Row],[DATE]])</f>
        <v>26</v>
      </c>
      <c r="P434" t="str">
        <f>TEXT(Table2[[#This Row],[DATE]],"mmm")</f>
        <v>Aug</v>
      </c>
      <c r="Q434">
        <f>YEAR(Table2[[#This Row],[DATE]])</f>
        <v>2022</v>
      </c>
    </row>
    <row r="435" spans="1:17" x14ac:dyDescent="0.3">
      <c r="A435" s="5">
        <v>44799</v>
      </c>
      <c r="B435" s="6" t="s">
        <v>83</v>
      </c>
      <c r="C435" s="3">
        <v>8</v>
      </c>
      <c r="D435" s="3" t="s">
        <v>111</v>
      </c>
      <c r="E435" s="3" t="s">
        <v>111</v>
      </c>
      <c r="F435" s="4">
        <v>0</v>
      </c>
      <c r="H435" t="str">
        <f>VLOOKUP(Table2[[#This Row],[PRODUCT ID]],Table1[],2,0)</f>
        <v>Product37</v>
      </c>
      <c r="I435" t="str">
        <f>VLOOKUP(Table2[[#This Row],[PRODUCT ID]],Table1[],3,0)</f>
        <v>Catagory04</v>
      </c>
      <c r="J435" t="str">
        <f>VLOOKUP(Table2[[#This Row],[PRODUCT ID]],Table1[],4,0)</f>
        <v>Kg</v>
      </c>
      <c r="K435" s="8">
        <f>VLOOKUP(Table2[[#This Row],[PRODUCT ID]],Table1[],5,0)</f>
        <v>67</v>
      </c>
      <c r="L435" s="8">
        <f>VLOOKUP(Table2[[#This Row],[PRODUCT ID]],Table1[],6,0)</f>
        <v>85.76</v>
      </c>
      <c r="M435" s="8">
        <f>(Table2[[#This Row],[BUYING PRIZE]]*Table2[[#This Row],[QUANTITY]])</f>
        <v>536</v>
      </c>
      <c r="N435" s="8">
        <f>Table2[[#This Row],[SELLING PRICE]]*Table2[[#This Row],[QUANTITY]]*(1-Table2[[#This Row],[DISCOUNT %]])</f>
        <v>686.08</v>
      </c>
      <c r="O435">
        <f>DAY(Table2[[#This Row],[DATE]])</f>
        <v>26</v>
      </c>
      <c r="P435" t="str">
        <f>TEXT(Table2[[#This Row],[DATE]],"mmm")</f>
        <v>Aug</v>
      </c>
      <c r="Q435">
        <f>YEAR(Table2[[#This Row],[DATE]])</f>
        <v>2022</v>
      </c>
    </row>
    <row r="436" spans="1:17" x14ac:dyDescent="0.3">
      <c r="A436" s="5">
        <v>44800</v>
      </c>
      <c r="B436" s="6" t="s">
        <v>87</v>
      </c>
      <c r="C436" s="3">
        <v>15</v>
      </c>
      <c r="D436" s="3" t="s">
        <v>110</v>
      </c>
      <c r="E436" s="3" t="s">
        <v>111</v>
      </c>
      <c r="F436" s="4">
        <v>0</v>
      </c>
      <c r="H436" t="str">
        <f>VLOOKUP(Table2[[#This Row],[PRODUCT ID]],Table1[],2,0)</f>
        <v>Product39</v>
      </c>
      <c r="I436" t="str">
        <f>VLOOKUP(Table2[[#This Row],[PRODUCT ID]],Table1[],3,0)</f>
        <v>Catagory04</v>
      </c>
      <c r="J436" t="str">
        <f>VLOOKUP(Table2[[#This Row],[PRODUCT ID]],Table1[],4,0)</f>
        <v>Kg</v>
      </c>
      <c r="K436" s="8">
        <f>VLOOKUP(Table2[[#This Row],[PRODUCT ID]],Table1[],5,0)</f>
        <v>37</v>
      </c>
      <c r="L436" s="8">
        <f>VLOOKUP(Table2[[#This Row],[PRODUCT ID]],Table1[],6,0)</f>
        <v>42.55</v>
      </c>
      <c r="M436" s="8">
        <f>(Table2[[#This Row],[BUYING PRIZE]]*Table2[[#This Row],[QUANTITY]])</f>
        <v>555</v>
      </c>
      <c r="N436" s="8">
        <f>Table2[[#This Row],[SELLING PRICE]]*Table2[[#This Row],[QUANTITY]]*(1-Table2[[#This Row],[DISCOUNT %]])</f>
        <v>638.25</v>
      </c>
      <c r="O436">
        <f>DAY(Table2[[#This Row],[DATE]])</f>
        <v>27</v>
      </c>
      <c r="P436" t="str">
        <f>TEXT(Table2[[#This Row],[DATE]],"mmm")</f>
        <v>Aug</v>
      </c>
      <c r="Q436">
        <f>YEAR(Table2[[#This Row],[DATE]])</f>
        <v>2022</v>
      </c>
    </row>
    <row r="437" spans="1:17" x14ac:dyDescent="0.3">
      <c r="A437" s="5">
        <v>44801</v>
      </c>
      <c r="B437" s="6" t="s">
        <v>16</v>
      </c>
      <c r="C437" s="3">
        <v>9</v>
      </c>
      <c r="D437" s="3" t="s">
        <v>111</v>
      </c>
      <c r="E437" s="3" t="s">
        <v>111</v>
      </c>
      <c r="F437" s="4">
        <v>0</v>
      </c>
      <c r="H437" t="str">
        <f>VLOOKUP(Table2[[#This Row],[PRODUCT ID]],Table1[],2,0)</f>
        <v>Product05</v>
      </c>
      <c r="I437" t="str">
        <f>VLOOKUP(Table2[[#This Row],[PRODUCT ID]],Table1[],3,0)</f>
        <v>Catagory01</v>
      </c>
      <c r="J437" t="str">
        <f>VLOOKUP(Table2[[#This Row],[PRODUCT ID]],Table1[],4,0)</f>
        <v>Kg</v>
      </c>
      <c r="K437" s="8">
        <f>VLOOKUP(Table2[[#This Row],[PRODUCT ID]],Table1[],5,0)</f>
        <v>133</v>
      </c>
      <c r="L437" s="8">
        <f>VLOOKUP(Table2[[#This Row],[PRODUCT ID]],Table1[],6,0)</f>
        <v>155.61000000000001</v>
      </c>
      <c r="M437" s="8">
        <f>(Table2[[#This Row],[BUYING PRIZE]]*Table2[[#This Row],[QUANTITY]])</f>
        <v>1197</v>
      </c>
      <c r="N437" s="8">
        <f>Table2[[#This Row],[SELLING PRICE]]*Table2[[#This Row],[QUANTITY]]*(1-Table2[[#This Row],[DISCOUNT %]])</f>
        <v>1400.4900000000002</v>
      </c>
      <c r="O437">
        <f>DAY(Table2[[#This Row],[DATE]])</f>
        <v>28</v>
      </c>
      <c r="P437" t="str">
        <f>TEXT(Table2[[#This Row],[DATE]],"mmm")</f>
        <v>Aug</v>
      </c>
      <c r="Q437">
        <f>YEAR(Table2[[#This Row],[DATE]])</f>
        <v>2022</v>
      </c>
    </row>
    <row r="438" spans="1:17" x14ac:dyDescent="0.3">
      <c r="A438" s="5">
        <v>44801</v>
      </c>
      <c r="B438" s="6" t="s">
        <v>87</v>
      </c>
      <c r="C438" s="3">
        <v>5</v>
      </c>
      <c r="D438" s="3" t="s">
        <v>113</v>
      </c>
      <c r="E438" s="3" t="s">
        <v>111</v>
      </c>
      <c r="F438" s="4">
        <v>0</v>
      </c>
      <c r="H438" t="str">
        <f>VLOOKUP(Table2[[#This Row],[PRODUCT ID]],Table1[],2,0)</f>
        <v>Product39</v>
      </c>
      <c r="I438" t="str">
        <f>VLOOKUP(Table2[[#This Row],[PRODUCT ID]],Table1[],3,0)</f>
        <v>Catagory04</v>
      </c>
      <c r="J438" t="str">
        <f>VLOOKUP(Table2[[#This Row],[PRODUCT ID]],Table1[],4,0)</f>
        <v>Kg</v>
      </c>
      <c r="K438" s="8">
        <f>VLOOKUP(Table2[[#This Row],[PRODUCT ID]],Table1[],5,0)</f>
        <v>37</v>
      </c>
      <c r="L438" s="8">
        <f>VLOOKUP(Table2[[#This Row],[PRODUCT ID]],Table1[],6,0)</f>
        <v>42.55</v>
      </c>
      <c r="M438" s="8">
        <f>(Table2[[#This Row],[BUYING PRIZE]]*Table2[[#This Row],[QUANTITY]])</f>
        <v>185</v>
      </c>
      <c r="N438" s="8">
        <f>Table2[[#This Row],[SELLING PRICE]]*Table2[[#This Row],[QUANTITY]]*(1-Table2[[#This Row],[DISCOUNT %]])</f>
        <v>212.75</v>
      </c>
      <c r="O438">
        <f>DAY(Table2[[#This Row],[DATE]])</f>
        <v>28</v>
      </c>
      <c r="P438" t="str">
        <f>TEXT(Table2[[#This Row],[DATE]],"mmm")</f>
        <v>Aug</v>
      </c>
      <c r="Q438">
        <f>YEAR(Table2[[#This Row],[DATE]])</f>
        <v>2022</v>
      </c>
    </row>
    <row r="439" spans="1:17" x14ac:dyDescent="0.3">
      <c r="A439" s="5">
        <v>44803</v>
      </c>
      <c r="B439" s="6" t="s">
        <v>18</v>
      </c>
      <c r="C439" s="3">
        <v>6</v>
      </c>
      <c r="D439" s="3" t="s">
        <v>111</v>
      </c>
      <c r="E439" s="3" t="s">
        <v>112</v>
      </c>
      <c r="F439" s="4">
        <v>0</v>
      </c>
      <c r="H439" t="str">
        <f>VLOOKUP(Table2[[#This Row],[PRODUCT ID]],Table1[],2,0)</f>
        <v>Product06</v>
      </c>
      <c r="I439" t="str">
        <f>VLOOKUP(Table2[[#This Row],[PRODUCT ID]],Table1[],3,0)</f>
        <v>Catagory01</v>
      </c>
      <c r="J439" t="str">
        <f>VLOOKUP(Table2[[#This Row],[PRODUCT ID]],Table1[],4,0)</f>
        <v>Kg</v>
      </c>
      <c r="K439" s="8">
        <f>VLOOKUP(Table2[[#This Row],[PRODUCT ID]],Table1[],5,0)</f>
        <v>75</v>
      </c>
      <c r="L439" s="8">
        <f>VLOOKUP(Table2[[#This Row],[PRODUCT ID]],Table1[],6,0)</f>
        <v>85.5</v>
      </c>
      <c r="M439" s="8">
        <f>(Table2[[#This Row],[BUYING PRIZE]]*Table2[[#This Row],[QUANTITY]])</f>
        <v>450</v>
      </c>
      <c r="N439" s="8">
        <f>Table2[[#This Row],[SELLING PRICE]]*Table2[[#This Row],[QUANTITY]]*(1-Table2[[#This Row],[DISCOUNT %]])</f>
        <v>513</v>
      </c>
      <c r="O439">
        <f>DAY(Table2[[#This Row],[DATE]])</f>
        <v>30</v>
      </c>
      <c r="P439" t="str">
        <f>TEXT(Table2[[#This Row],[DATE]],"mmm")</f>
        <v>Aug</v>
      </c>
      <c r="Q439">
        <f>YEAR(Table2[[#This Row],[DATE]])</f>
        <v>2022</v>
      </c>
    </row>
    <row r="440" spans="1:17" x14ac:dyDescent="0.3">
      <c r="A440" s="5">
        <v>44803</v>
      </c>
      <c r="B440" s="6" t="s">
        <v>95</v>
      </c>
      <c r="C440" s="3">
        <v>6</v>
      </c>
      <c r="D440" s="3" t="s">
        <v>113</v>
      </c>
      <c r="E440" s="3" t="s">
        <v>112</v>
      </c>
      <c r="F440" s="4">
        <v>0</v>
      </c>
      <c r="H440" t="str">
        <f>VLOOKUP(Table2[[#This Row],[PRODUCT ID]],Table1[],2,0)</f>
        <v>Product43</v>
      </c>
      <c r="I440" t="str">
        <f>VLOOKUP(Table2[[#This Row],[PRODUCT ID]],Table1[],3,0)</f>
        <v>Catagory04</v>
      </c>
      <c r="J440" t="str">
        <f>VLOOKUP(Table2[[#This Row],[PRODUCT ID]],Table1[],4,0)</f>
        <v>Kg</v>
      </c>
      <c r="K440" s="8">
        <f>VLOOKUP(Table2[[#This Row],[PRODUCT ID]],Table1[],5,0)</f>
        <v>67</v>
      </c>
      <c r="L440" s="8">
        <f>VLOOKUP(Table2[[#This Row],[PRODUCT ID]],Table1[],6,0)</f>
        <v>83.08</v>
      </c>
      <c r="M440" s="8">
        <f>(Table2[[#This Row],[BUYING PRIZE]]*Table2[[#This Row],[QUANTITY]])</f>
        <v>402</v>
      </c>
      <c r="N440" s="8">
        <f>Table2[[#This Row],[SELLING PRICE]]*Table2[[#This Row],[QUANTITY]]*(1-Table2[[#This Row],[DISCOUNT %]])</f>
        <v>498.48</v>
      </c>
      <c r="O440">
        <f>DAY(Table2[[#This Row],[DATE]])</f>
        <v>30</v>
      </c>
      <c r="P440" t="str">
        <f>TEXT(Table2[[#This Row],[DATE]],"mmm")</f>
        <v>Aug</v>
      </c>
      <c r="Q440">
        <f>YEAR(Table2[[#This Row],[DATE]])</f>
        <v>2022</v>
      </c>
    </row>
    <row r="441" spans="1:17" x14ac:dyDescent="0.3">
      <c r="A441" s="5">
        <v>44803</v>
      </c>
      <c r="B441" s="6" t="s">
        <v>58</v>
      </c>
      <c r="C441" s="3">
        <v>5</v>
      </c>
      <c r="D441" s="3" t="s">
        <v>113</v>
      </c>
      <c r="E441" s="3" t="s">
        <v>112</v>
      </c>
      <c r="F441" s="4">
        <v>0</v>
      </c>
      <c r="H441" t="str">
        <f>VLOOKUP(Table2[[#This Row],[PRODUCT ID]],Table1[],2,0)</f>
        <v>Product25</v>
      </c>
      <c r="I441" t="str">
        <f>VLOOKUP(Table2[[#This Row],[PRODUCT ID]],Table1[],3,0)</f>
        <v>Catagory04</v>
      </c>
      <c r="J441" t="str">
        <f>VLOOKUP(Table2[[#This Row],[PRODUCT ID]],Table1[],4,0)</f>
        <v>Kg</v>
      </c>
      <c r="K441" s="8">
        <f>VLOOKUP(Table2[[#This Row],[PRODUCT ID]],Table1[],5,0)</f>
        <v>7</v>
      </c>
      <c r="L441" s="8">
        <f>VLOOKUP(Table2[[#This Row],[PRODUCT ID]],Table1[],6,0)</f>
        <v>8.33</v>
      </c>
      <c r="M441" s="8">
        <f>(Table2[[#This Row],[BUYING PRIZE]]*Table2[[#This Row],[QUANTITY]])</f>
        <v>35</v>
      </c>
      <c r="N441" s="8">
        <f>Table2[[#This Row],[SELLING PRICE]]*Table2[[#This Row],[QUANTITY]]*(1-Table2[[#This Row],[DISCOUNT %]])</f>
        <v>41.65</v>
      </c>
      <c r="O441">
        <f>DAY(Table2[[#This Row],[DATE]])</f>
        <v>30</v>
      </c>
      <c r="P441" t="str">
        <f>TEXT(Table2[[#This Row],[DATE]],"mmm")</f>
        <v>Aug</v>
      </c>
      <c r="Q441">
        <f>YEAR(Table2[[#This Row],[DATE]])</f>
        <v>2022</v>
      </c>
    </row>
    <row r="442" spans="1:17" x14ac:dyDescent="0.3">
      <c r="A442" s="5">
        <v>44804</v>
      </c>
      <c r="B442" s="6" t="s">
        <v>37</v>
      </c>
      <c r="C442" s="3">
        <v>13</v>
      </c>
      <c r="D442" s="3" t="s">
        <v>113</v>
      </c>
      <c r="E442" s="3" t="s">
        <v>112</v>
      </c>
      <c r="F442" s="4">
        <v>0</v>
      </c>
      <c r="H442" t="str">
        <f>VLOOKUP(Table2[[#This Row],[PRODUCT ID]],Table1[],2,0)</f>
        <v>Product15</v>
      </c>
      <c r="I442" t="str">
        <f>VLOOKUP(Table2[[#This Row],[PRODUCT ID]],Table1[],3,0)</f>
        <v>Catagory02</v>
      </c>
      <c r="J442" t="str">
        <f>VLOOKUP(Table2[[#This Row],[PRODUCT ID]],Table1[],4,0)</f>
        <v>Kg</v>
      </c>
      <c r="K442" s="8">
        <f>VLOOKUP(Table2[[#This Row],[PRODUCT ID]],Table1[],5,0)</f>
        <v>12</v>
      </c>
      <c r="L442" s="8">
        <f>VLOOKUP(Table2[[#This Row],[PRODUCT ID]],Table1[],6,0)</f>
        <v>15.719999999999999</v>
      </c>
      <c r="M442" s="8">
        <f>(Table2[[#This Row],[BUYING PRIZE]]*Table2[[#This Row],[QUANTITY]])</f>
        <v>156</v>
      </c>
      <c r="N442" s="8">
        <f>Table2[[#This Row],[SELLING PRICE]]*Table2[[#This Row],[QUANTITY]]*(1-Table2[[#This Row],[DISCOUNT %]])</f>
        <v>204.35999999999999</v>
      </c>
      <c r="O442">
        <f>DAY(Table2[[#This Row],[DATE]])</f>
        <v>31</v>
      </c>
      <c r="P442" t="str">
        <f>TEXT(Table2[[#This Row],[DATE]],"mmm")</f>
        <v>Aug</v>
      </c>
      <c r="Q442">
        <f>YEAR(Table2[[#This Row],[DATE]])</f>
        <v>2022</v>
      </c>
    </row>
    <row r="443" spans="1:17" x14ac:dyDescent="0.3">
      <c r="A443" s="5">
        <v>44808</v>
      </c>
      <c r="B443" s="6" t="s">
        <v>10</v>
      </c>
      <c r="C443" s="3">
        <v>1</v>
      </c>
      <c r="D443" s="3" t="s">
        <v>113</v>
      </c>
      <c r="E443" s="3" t="s">
        <v>112</v>
      </c>
      <c r="F443" s="4">
        <v>0</v>
      </c>
      <c r="H443" t="str">
        <f>VLOOKUP(Table2[[#This Row],[PRODUCT ID]],Table1[],2,0)</f>
        <v>Product02</v>
      </c>
      <c r="I443" t="str">
        <f>VLOOKUP(Table2[[#This Row],[PRODUCT ID]],Table1[],3,0)</f>
        <v>Catagory01</v>
      </c>
      <c r="J443" t="str">
        <f>VLOOKUP(Table2[[#This Row],[PRODUCT ID]],Table1[],4,0)</f>
        <v>Kg</v>
      </c>
      <c r="K443" s="8">
        <f>VLOOKUP(Table2[[#This Row],[PRODUCT ID]],Table1[],5,0)</f>
        <v>105</v>
      </c>
      <c r="L443" s="8">
        <f>VLOOKUP(Table2[[#This Row],[PRODUCT ID]],Table1[],6,0)</f>
        <v>142.80000000000001</v>
      </c>
      <c r="M443" s="8">
        <f>(Table2[[#This Row],[BUYING PRIZE]]*Table2[[#This Row],[QUANTITY]])</f>
        <v>105</v>
      </c>
      <c r="N443" s="8">
        <f>Table2[[#This Row],[SELLING PRICE]]*Table2[[#This Row],[QUANTITY]]*(1-Table2[[#This Row],[DISCOUNT %]])</f>
        <v>142.80000000000001</v>
      </c>
      <c r="O443">
        <f>DAY(Table2[[#This Row],[DATE]])</f>
        <v>4</v>
      </c>
      <c r="P443" t="str">
        <f>TEXT(Table2[[#This Row],[DATE]],"mmm")</f>
        <v>Sep</v>
      </c>
      <c r="Q443">
        <f>YEAR(Table2[[#This Row],[DATE]])</f>
        <v>2022</v>
      </c>
    </row>
    <row r="444" spans="1:17" x14ac:dyDescent="0.3">
      <c r="A444" s="5">
        <v>44810</v>
      </c>
      <c r="B444" s="6" t="s">
        <v>16</v>
      </c>
      <c r="C444" s="3">
        <v>12</v>
      </c>
      <c r="D444" s="3" t="s">
        <v>110</v>
      </c>
      <c r="E444" s="3" t="s">
        <v>111</v>
      </c>
      <c r="F444" s="4">
        <v>0</v>
      </c>
      <c r="H444" t="str">
        <f>VLOOKUP(Table2[[#This Row],[PRODUCT ID]],Table1[],2,0)</f>
        <v>Product05</v>
      </c>
      <c r="I444" t="str">
        <f>VLOOKUP(Table2[[#This Row],[PRODUCT ID]],Table1[],3,0)</f>
        <v>Catagory01</v>
      </c>
      <c r="J444" t="str">
        <f>VLOOKUP(Table2[[#This Row],[PRODUCT ID]],Table1[],4,0)</f>
        <v>Kg</v>
      </c>
      <c r="K444" s="8">
        <f>VLOOKUP(Table2[[#This Row],[PRODUCT ID]],Table1[],5,0)</f>
        <v>133</v>
      </c>
      <c r="L444" s="8">
        <f>VLOOKUP(Table2[[#This Row],[PRODUCT ID]],Table1[],6,0)</f>
        <v>155.61000000000001</v>
      </c>
      <c r="M444" s="8">
        <f>(Table2[[#This Row],[BUYING PRIZE]]*Table2[[#This Row],[QUANTITY]])</f>
        <v>1596</v>
      </c>
      <c r="N444" s="8">
        <f>Table2[[#This Row],[SELLING PRICE]]*Table2[[#This Row],[QUANTITY]]*(1-Table2[[#This Row],[DISCOUNT %]])</f>
        <v>1867.3200000000002</v>
      </c>
      <c r="O444">
        <f>DAY(Table2[[#This Row],[DATE]])</f>
        <v>6</v>
      </c>
      <c r="P444" t="str">
        <f>TEXT(Table2[[#This Row],[DATE]],"mmm")</f>
        <v>Sep</v>
      </c>
      <c r="Q444">
        <f>YEAR(Table2[[#This Row],[DATE]])</f>
        <v>2022</v>
      </c>
    </row>
    <row r="445" spans="1:17" x14ac:dyDescent="0.3">
      <c r="A445" s="5">
        <v>44813</v>
      </c>
      <c r="B445" s="6" t="s">
        <v>91</v>
      </c>
      <c r="C445" s="3">
        <v>9</v>
      </c>
      <c r="D445" s="3" t="s">
        <v>113</v>
      </c>
      <c r="E445" s="3" t="s">
        <v>111</v>
      </c>
      <c r="F445" s="4">
        <v>0</v>
      </c>
      <c r="H445" t="str">
        <f>VLOOKUP(Table2[[#This Row],[PRODUCT ID]],Table1[],2,0)</f>
        <v>Product41</v>
      </c>
      <c r="I445" t="str">
        <f>VLOOKUP(Table2[[#This Row],[PRODUCT ID]],Table1[],3,0)</f>
        <v>Catagory04</v>
      </c>
      <c r="J445" t="str">
        <f>VLOOKUP(Table2[[#This Row],[PRODUCT ID]],Table1[],4,0)</f>
        <v>Kg</v>
      </c>
      <c r="K445" s="8">
        <f>VLOOKUP(Table2[[#This Row],[PRODUCT ID]],Table1[],5,0)</f>
        <v>138</v>
      </c>
      <c r="L445" s="8">
        <f>VLOOKUP(Table2[[#This Row],[PRODUCT ID]],Table1[],6,0)</f>
        <v>173.88</v>
      </c>
      <c r="M445" s="8">
        <f>(Table2[[#This Row],[BUYING PRIZE]]*Table2[[#This Row],[QUANTITY]])</f>
        <v>1242</v>
      </c>
      <c r="N445" s="8">
        <f>Table2[[#This Row],[SELLING PRICE]]*Table2[[#This Row],[QUANTITY]]*(1-Table2[[#This Row],[DISCOUNT %]])</f>
        <v>1564.92</v>
      </c>
      <c r="O445">
        <f>DAY(Table2[[#This Row],[DATE]])</f>
        <v>9</v>
      </c>
      <c r="P445" t="str">
        <f>TEXT(Table2[[#This Row],[DATE]],"mmm")</f>
        <v>Sep</v>
      </c>
      <c r="Q445">
        <f>YEAR(Table2[[#This Row],[DATE]])</f>
        <v>2022</v>
      </c>
    </row>
    <row r="446" spans="1:17" x14ac:dyDescent="0.3">
      <c r="A446" s="5">
        <v>44813</v>
      </c>
      <c r="B446" s="6" t="s">
        <v>12</v>
      </c>
      <c r="C446" s="3">
        <v>3</v>
      </c>
      <c r="D446" s="3" t="s">
        <v>113</v>
      </c>
      <c r="E446" s="3" t="s">
        <v>111</v>
      </c>
      <c r="F446" s="4">
        <v>0</v>
      </c>
      <c r="H446" t="str">
        <f>VLOOKUP(Table2[[#This Row],[PRODUCT ID]],Table1[],2,0)</f>
        <v>Product03</v>
      </c>
      <c r="I446" t="str">
        <f>VLOOKUP(Table2[[#This Row],[PRODUCT ID]],Table1[],3,0)</f>
        <v>Catagory01</v>
      </c>
      <c r="J446" t="str">
        <f>VLOOKUP(Table2[[#This Row],[PRODUCT ID]],Table1[],4,0)</f>
        <v>Kg</v>
      </c>
      <c r="K446" s="8">
        <f>VLOOKUP(Table2[[#This Row],[PRODUCT ID]],Table1[],5,0)</f>
        <v>71</v>
      </c>
      <c r="L446" s="8">
        <f>VLOOKUP(Table2[[#This Row],[PRODUCT ID]],Table1[],6,0)</f>
        <v>80.94</v>
      </c>
      <c r="M446" s="8">
        <f>(Table2[[#This Row],[BUYING PRIZE]]*Table2[[#This Row],[QUANTITY]])</f>
        <v>213</v>
      </c>
      <c r="N446" s="8">
        <f>Table2[[#This Row],[SELLING PRICE]]*Table2[[#This Row],[QUANTITY]]*(1-Table2[[#This Row],[DISCOUNT %]])</f>
        <v>242.82</v>
      </c>
      <c r="O446">
        <f>DAY(Table2[[#This Row],[DATE]])</f>
        <v>9</v>
      </c>
      <c r="P446" t="str">
        <f>TEXT(Table2[[#This Row],[DATE]],"mmm")</f>
        <v>Sep</v>
      </c>
      <c r="Q446">
        <f>YEAR(Table2[[#This Row],[DATE]])</f>
        <v>2022</v>
      </c>
    </row>
    <row r="447" spans="1:17" x14ac:dyDescent="0.3">
      <c r="A447" s="5">
        <v>44814</v>
      </c>
      <c r="B447" s="6" t="s">
        <v>79</v>
      </c>
      <c r="C447" s="3">
        <v>15</v>
      </c>
      <c r="D447" s="3" t="s">
        <v>111</v>
      </c>
      <c r="E447" s="3" t="s">
        <v>112</v>
      </c>
      <c r="F447" s="4">
        <v>0</v>
      </c>
      <c r="H447" t="str">
        <f>VLOOKUP(Table2[[#This Row],[PRODUCT ID]],Table1[],2,0)</f>
        <v>Product35</v>
      </c>
      <c r="I447" t="str">
        <f>VLOOKUP(Table2[[#This Row],[PRODUCT ID]],Table1[],3,0)</f>
        <v>Catagory04</v>
      </c>
      <c r="J447" t="str">
        <f>VLOOKUP(Table2[[#This Row],[PRODUCT ID]],Table1[],4,0)</f>
        <v>Kg</v>
      </c>
      <c r="K447" s="8">
        <f>VLOOKUP(Table2[[#This Row],[PRODUCT ID]],Table1[],5,0)</f>
        <v>5</v>
      </c>
      <c r="L447" s="8">
        <f>VLOOKUP(Table2[[#This Row],[PRODUCT ID]],Table1[],6,0)</f>
        <v>6.7</v>
      </c>
      <c r="M447" s="8">
        <f>(Table2[[#This Row],[BUYING PRIZE]]*Table2[[#This Row],[QUANTITY]])</f>
        <v>75</v>
      </c>
      <c r="N447" s="8">
        <f>Table2[[#This Row],[SELLING PRICE]]*Table2[[#This Row],[QUANTITY]]*(1-Table2[[#This Row],[DISCOUNT %]])</f>
        <v>100.5</v>
      </c>
      <c r="O447">
        <f>DAY(Table2[[#This Row],[DATE]])</f>
        <v>10</v>
      </c>
      <c r="P447" t="str">
        <f>TEXT(Table2[[#This Row],[DATE]],"mmm")</f>
        <v>Sep</v>
      </c>
      <c r="Q447">
        <f>YEAR(Table2[[#This Row],[DATE]])</f>
        <v>2022</v>
      </c>
    </row>
    <row r="448" spans="1:17" x14ac:dyDescent="0.3">
      <c r="A448" s="5">
        <v>44814</v>
      </c>
      <c r="B448" s="6" t="s">
        <v>85</v>
      </c>
      <c r="C448" s="3">
        <v>4</v>
      </c>
      <c r="D448" s="3" t="s">
        <v>113</v>
      </c>
      <c r="E448" s="3" t="s">
        <v>112</v>
      </c>
      <c r="F448" s="4">
        <v>0</v>
      </c>
      <c r="H448" t="str">
        <f>VLOOKUP(Table2[[#This Row],[PRODUCT ID]],Table1[],2,0)</f>
        <v>Product38</v>
      </c>
      <c r="I448" t="str">
        <f>VLOOKUP(Table2[[#This Row],[PRODUCT ID]],Table1[],3,0)</f>
        <v>Catagory04</v>
      </c>
      <c r="J448" t="str">
        <f>VLOOKUP(Table2[[#This Row],[PRODUCT ID]],Table1[],4,0)</f>
        <v>Kg</v>
      </c>
      <c r="K448" s="8">
        <f>VLOOKUP(Table2[[#This Row],[PRODUCT ID]],Table1[],5,0)</f>
        <v>72</v>
      </c>
      <c r="L448" s="8">
        <f>VLOOKUP(Table2[[#This Row],[PRODUCT ID]],Table1[],6,0)</f>
        <v>79.92</v>
      </c>
      <c r="M448" s="8">
        <f>(Table2[[#This Row],[BUYING PRIZE]]*Table2[[#This Row],[QUANTITY]])</f>
        <v>288</v>
      </c>
      <c r="N448" s="8">
        <f>Table2[[#This Row],[SELLING PRICE]]*Table2[[#This Row],[QUANTITY]]*(1-Table2[[#This Row],[DISCOUNT %]])</f>
        <v>319.68</v>
      </c>
      <c r="O448">
        <f>DAY(Table2[[#This Row],[DATE]])</f>
        <v>10</v>
      </c>
      <c r="P448" t="str">
        <f>TEXT(Table2[[#This Row],[DATE]],"mmm")</f>
        <v>Sep</v>
      </c>
      <c r="Q448">
        <f>YEAR(Table2[[#This Row],[DATE]])</f>
        <v>2022</v>
      </c>
    </row>
    <row r="449" spans="1:17" x14ac:dyDescent="0.3">
      <c r="A449" s="5">
        <v>44818</v>
      </c>
      <c r="B449" s="6" t="s">
        <v>67</v>
      </c>
      <c r="C449" s="3">
        <v>3</v>
      </c>
      <c r="D449" s="3" t="s">
        <v>113</v>
      </c>
      <c r="E449" s="3" t="s">
        <v>112</v>
      </c>
      <c r="F449" s="4">
        <v>0</v>
      </c>
      <c r="H449" t="str">
        <f>VLOOKUP(Table2[[#This Row],[PRODUCT ID]],Table1[],2,0)</f>
        <v>Product29</v>
      </c>
      <c r="I449" t="str">
        <f>VLOOKUP(Table2[[#This Row],[PRODUCT ID]],Table1[],3,0)</f>
        <v>Catagory04</v>
      </c>
      <c r="J449" t="str">
        <f>VLOOKUP(Table2[[#This Row],[PRODUCT ID]],Table1[],4,0)</f>
        <v>Kg</v>
      </c>
      <c r="K449" s="8">
        <f>VLOOKUP(Table2[[#This Row],[PRODUCT ID]],Table1[],5,0)</f>
        <v>47</v>
      </c>
      <c r="L449" s="8">
        <f>VLOOKUP(Table2[[#This Row],[PRODUCT ID]],Table1[],6,0)</f>
        <v>53.11</v>
      </c>
      <c r="M449" s="8">
        <f>(Table2[[#This Row],[BUYING PRIZE]]*Table2[[#This Row],[QUANTITY]])</f>
        <v>141</v>
      </c>
      <c r="N449" s="8">
        <f>Table2[[#This Row],[SELLING PRICE]]*Table2[[#This Row],[QUANTITY]]*(1-Table2[[#This Row],[DISCOUNT %]])</f>
        <v>159.32999999999998</v>
      </c>
      <c r="O449">
        <f>DAY(Table2[[#This Row],[DATE]])</f>
        <v>14</v>
      </c>
      <c r="P449" t="str">
        <f>TEXT(Table2[[#This Row],[DATE]],"mmm")</f>
        <v>Sep</v>
      </c>
      <c r="Q449">
        <f>YEAR(Table2[[#This Row],[DATE]])</f>
        <v>2022</v>
      </c>
    </row>
    <row r="450" spans="1:17" x14ac:dyDescent="0.3">
      <c r="A450" s="5">
        <v>44819</v>
      </c>
      <c r="B450" s="6" t="s">
        <v>83</v>
      </c>
      <c r="C450" s="3">
        <v>15</v>
      </c>
      <c r="D450" s="3" t="s">
        <v>111</v>
      </c>
      <c r="E450" s="3" t="s">
        <v>111</v>
      </c>
      <c r="F450" s="4">
        <v>0</v>
      </c>
      <c r="H450" t="str">
        <f>VLOOKUP(Table2[[#This Row],[PRODUCT ID]],Table1[],2,0)</f>
        <v>Product37</v>
      </c>
      <c r="I450" t="str">
        <f>VLOOKUP(Table2[[#This Row],[PRODUCT ID]],Table1[],3,0)</f>
        <v>Catagory04</v>
      </c>
      <c r="J450" t="str">
        <f>VLOOKUP(Table2[[#This Row],[PRODUCT ID]],Table1[],4,0)</f>
        <v>Kg</v>
      </c>
      <c r="K450" s="8">
        <f>VLOOKUP(Table2[[#This Row],[PRODUCT ID]],Table1[],5,0)</f>
        <v>67</v>
      </c>
      <c r="L450" s="8">
        <f>VLOOKUP(Table2[[#This Row],[PRODUCT ID]],Table1[],6,0)</f>
        <v>85.76</v>
      </c>
      <c r="M450" s="8">
        <f>(Table2[[#This Row],[BUYING PRIZE]]*Table2[[#This Row],[QUANTITY]])</f>
        <v>1005</v>
      </c>
      <c r="N450" s="8">
        <f>Table2[[#This Row],[SELLING PRICE]]*Table2[[#This Row],[QUANTITY]]*(1-Table2[[#This Row],[DISCOUNT %]])</f>
        <v>1286.4000000000001</v>
      </c>
      <c r="O450">
        <f>DAY(Table2[[#This Row],[DATE]])</f>
        <v>15</v>
      </c>
      <c r="P450" t="str">
        <f>TEXT(Table2[[#This Row],[DATE]],"mmm")</f>
        <v>Sep</v>
      </c>
      <c r="Q450">
        <f>YEAR(Table2[[#This Row],[DATE]])</f>
        <v>2022</v>
      </c>
    </row>
    <row r="451" spans="1:17" x14ac:dyDescent="0.3">
      <c r="A451" s="5">
        <v>44822</v>
      </c>
      <c r="B451" s="6" t="s">
        <v>61</v>
      </c>
      <c r="C451" s="3">
        <v>14</v>
      </c>
      <c r="D451" s="3" t="s">
        <v>111</v>
      </c>
      <c r="E451" s="3" t="s">
        <v>112</v>
      </c>
      <c r="F451" s="4">
        <v>0</v>
      </c>
      <c r="H451" t="str">
        <f>VLOOKUP(Table2[[#This Row],[PRODUCT ID]],Table1[],2,0)</f>
        <v>Product26</v>
      </c>
      <c r="I451" t="str">
        <f>VLOOKUP(Table2[[#This Row],[PRODUCT ID]],Table1[],3,0)</f>
        <v>Catagory04</v>
      </c>
      <c r="J451" t="str">
        <f>VLOOKUP(Table2[[#This Row],[PRODUCT ID]],Table1[],4,0)</f>
        <v>Kg</v>
      </c>
      <c r="K451" s="8">
        <f>VLOOKUP(Table2[[#This Row],[PRODUCT ID]],Table1[],5,0)</f>
        <v>18</v>
      </c>
      <c r="L451" s="8">
        <f>VLOOKUP(Table2[[#This Row],[PRODUCT ID]],Table1[],6,0)</f>
        <v>24.66</v>
      </c>
      <c r="M451" s="8">
        <f>(Table2[[#This Row],[BUYING PRIZE]]*Table2[[#This Row],[QUANTITY]])</f>
        <v>252</v>
      </c>
      <c r="N451" s="8">
        <f>Table2[[#This Row],[SELLING PRICE]]*Table2[[#This Row],[QUANTITY]]*(1-Table2[[#This Row],[DISCOUNT %]])</f>
        <v>345.24</v>
      </c>
      <c r="O451">
        <f>DAY(Table2[[#This Row],[DATE]])</f>
        <v>18</v>
      </c>
      <c r="P451" t="str">
        <f>TEXT(Table2[[#This Row],[DATE]],"mmm")</f>
        <v>Sep</v>
      </c>
      <c r="Q451">
        <f>YEAR(Table2[[#This Row],[DATE]])</f>
        <v>2022</v>
      </c>
    </row>
    <row r="452" spans="1:17" x14ac:dyDescent="0.3">
      <c r="A452" s="5">
        <v>44823</v>
      </c>
      <c r="B452" s="6" t="s">
        <v>75</v>
      </c>
      <c r="C452" s="3">
        <v>8</v>
      </c>
      <c r="D452" s="3" t="s">
        <v>110</v>
      </c>
      <c r="E452" s="3" t="s">
        <v>112</v>
      </c>
      <c r="F452" s="4">
        <v>0</v>
      </c>
      <c r="H452" t="str">
        <f>VLOOKUP(Table2[[#This Row],[PRODUCT ID]],Table1[],2,0)</f>
        <v>Product33</v>
      </c>
      <c r="I452" t="str">
        <f>VLOOKUP(Table2[[#This Row],[PRODUCT ID]],Table1[],3,0)</f>
        <v>Catagory04</v>
      </c>
      <c r="J452" t="str">
        <f>VLOOKUP(Table2[[#This Row],[PRODUCT ID]],Table1[],4,0)</f>
        <v>Kg</v>
      </c>
      <c r="K452" s="8">
        <f>VLOOKUP(Table2[[#This Row],[PRODUCT ID]],Table1[],5,0)</f>
        <v>95</v>
      </c>
      <c r="L452" s="8">
        <f>VLOOKUP(Table2[[#This Row],[PRODUCT ID]],Table1[],6,0)</f>
        <v>119.7</v>
      </c>
      <c r="M452" s="8">
        <f>(Table2[[#This Row],[BUYING PRIZE]]*Table2[[#This Row],[QUANTITY]])</f>
        <v>760</v>
      </c>
      <c r="N452" s="8">
        <f>Table2[[#This Row],[SELLING PRICE]]*Table2[[#This Row],[QUANTITY]]*(1-Table2[[#This Row],[DISCOUNT %]])</f>
        <v>957.6</v>
      </c>
      <c r="O452">
        <f>DAY(Table2[[#This Row],[DATE]])</f>
        <v>19</v>
      </c>
      <c r="P452" t="str">
        <f>TEXT(Table2[[#This Row],[DATE]],"mmm")</f>
        <v>Sep</v>
      </c>
      <c r="Q452">
        <f>YEAR(Table2[[#This Row],[DATE]])</f>
        <v>2022</v>
      </c>
    </row>
    <row r="453" spans="1:17" x14ac:dyDescent="0.3">
      <c r="A453" s="5">
        <v>44824</v>
      </c>
      <c r="B453" s="6" t="s">
        <v>75</v>
      </c>
      <c r="C453" s="3">
        <v>6</v>
      </c>
      <c r="D453" s="3" t="s">
        <v>113</v>
      </c>
      <c r="E453" s="3" t="s">
        <v>111</v>
      </c>
      <c r="F453" s="4">
        <v>0</v>
      </c>
      <c r="H453" t="str">
        <f>VLOOKUP(Table2[[#This Row],[PRODUCT ID]],Table1[],2,0)</f>
        <v>Product33</v>
      </c>
      <c r="I453" t="str">
        <f>VLOOKUP(Table2[[#This Row],[PRODUCT ID]],Table1[],3,0)</f>
        <v>Catagory04</v>
      </c>
      <c r="J453" t="str">
        <f>VLOOKUP(Table2[[#This Row],[PRODUCT ID]],Table1[],4,0)</f>
        <v>Kg</v>
      </c>
      <c r="K453" s="8">
        <f>VLOOKUP(Table2[[#This Row],[PRODUCT ID]],Table1[],5,0)</f>
        <v>95</v>
      </c>
      <c r="L453" s="8">
        <f>VLOOKUP(Table2[[#This Row],[PRODUCT ID]],Table1[],6,0)</f>
        <v>119.7</v>
      </c>
      <c r="M453" s="8">
        <f>(Table2[[#This Row],[BUYING PRIZE]]*Table2[[#This Row],[QUANTITY]])</f>
        <v>570</v>
      </c>
      <c r="N453" s="8">
        <f>Table2[[#This Row],[SELLING PRICE]]*Table2[[#This Row],[QUANTITY]]*(1-Table2[[#This Row],[DISCOUNT %]])</f>
        <v>718.2</v>
      </c>
      <c r="O453">
        <f>DAY(Table2[[#This Row],[DATE]])</f>
        <v>20</v>
      </c>
      <c r="P453" t="str">
        <f>TEXT(Table2[[#This Row],[DATE]],"mmm")</f>
        <v>Sep</v>
      </c>
      <c r="Q453">
        <f>YEAR(Table2[[#This Row],[DATE]])</f>
        <v>2022</v>
      </c>
    </row>
    <row r="454" spans="1:17" x14ac:dyDescent="0.3">
      <c r="A454" s="5">
        <v>44824</v>
      </c>
      <c r="B454" s="6" t="s">
        <v>6</v>
      </c>
      <c r="C454" s="3">
        <v>10</v>
      </c>
      <c r="D454" s="3" t="s">
        <v>113</v>
      </c>
      <c r="E454" s="3" t="s">
        <v>111</v>
      </c>
      <c r="F454" s="4">
        <v>0</v>
      </c>
      <c r="H454" t="str">
        <f>VLOOKUP(Table2[[#This Row],[PRODUCT ID]],Table1[],2,0)</f>
        <v>Product01</v>
      </c>
      <c r="I454" t="str">
        <f>VLOOKUP(Table2[[#This Row],[PRODUCT ID]],Table1[],3,0)</f>
        <v>Catagory01</v>
      </c>
      <c r="J454" t="str">
        <f>VLOOKUP(Table2[[#This Row],[PRODUCT ID]],Table1[],4,0)</f>
        <v>Kg</v>
      </c>
      <c r="K454" s="8">
        <f>VLOOKUP(Table2[[#This Row],[PRODUCT ID]],Table1[],5,0)</f>
        <v>98</v>
      </c>
      <c r="L454" s="8">
        <f>VLOOKUP(Table2[[#This Row],[PRODUCT ID]],Table1[],6,0)</f>
        <v>103.88</v>
      </c>
      <c r="M454" s="8">
        <f>(Table2[[#This Row],[BUYING PRIZE]]*Table2[[#This Row],[QUANTITY]])</f>
        <v>980</v>
      </c>
      <c r="N454" s="8">
        <f>Table2[[#This Row],[SELLING PRICE]]*Table2[[#This Row],[QUANTITY]]*(1-Table2[[#This Row],[DISCOUNT %]])</f>
        <v>1038.8</v>
      </c>
      <c r="O454">
        <f>DAY(Table2[[#This Row],[DATE]])</f>
        <v>20</v>
      </c>
      <c r="P454" t="str">
        <f>TEXT(Table2[[#This Row],[DATE]],"mmm")</f>
        <v>Sep</v>
      </c>
      <c r="Q454">
        <f>YEAR(Table2[[#This Row],[DATE]])</f>
        <v>2022</v>
      </c>
    </row>
    <row r="455" spans="1:17" x14ac:dyDescent="0.3">
      <c r="A455" s="5">
        <v>44825</v>
      </c>
      <c r="B455" s="6" t="s">
        <v>43</v>
      </c>
      <c r="C455" s="3">
        <v>14</v>
      </c>
      <c r="D455" s="3" t="s">
        <v>111</v>
      </c>
      <c r="E455" s="3" t="s">
        <v>111</v>
      </c>
      <c r="F455" s="4">
        <v>0</v>
      </c>
      <c r="H455" t="str">
        <f>VLOOKUP(Table2[[#This Row],[PRODUCT ID]],Table1[],2,0)</f>
        <v>Product18</v>
      </c>
      <c r="I455" t="str">
        <f>VLOOKUP(Table2[[#This Row],[PRODUCT ID]],Table1[],3,0)</f>
        <v>Catagory02</v>
      </c>
      <c r="J455" t="str">
        <f>VLOOKUP(Table2[[#This Row],[PRODUCT ID]],Table1[],4,0)</f>
        <v>Kg</v>
      </c>
      <c r="K455" s="8">
        <f>VLOOKUP(Table2[[#This Row],[PRODUCT ID]],Table1[],5,0)</f>
        <v>37</v>
      </c>
      <c r="L455" s="8">
        <f>VLOOKUP(Table2[[#This Row],[PRODUCT ID]],Table1[],6,0)</f>
        <v>49.21</v>
      </c>
      <c r="M455" s="8">
        <f>(Table2[[#This Row],[BUYING PRIZE]]*Table2[[#This Row],[QUANTITY]])</f>
        <v>518</v>
      </c>
      <c r="N455" s="8">
        <f>Table2[[#This Row],[SELLING PRICE]]*Table2[[#This Row],[QUANTITY]]*(1-Table2[[#This Row],[DISCOUNT %]])</f>
        <v>688.94</v>
      </c>
      <c r="O455">
        <f>DAY(Table2[[#This Row],[DATE]])</f>
        <v>21</v>
      </c>
      <c r="P455" t="str">
        <f>TEXT(Table2[[#This Row],[DATE]],"mmm")</f>
        <v>Sep</v>
      </c>
      <c r="Q455">
        <f>YEAR(Table2[[#This Row],[DATE]])</f>
        <v>2022</v>
      </c>
    </row>
    <row r="456" spans="1:17" x14ac:dyDescent="0.3">
      <c r="A456" s="5">
        <v>44825</v>
      </c>
      <c r="B456" s="6" t="s">
        <v>61</v>
      </c>
      <c r="C456" s="3">
        <v>5</v>
      </c>
      <c r="D456" s="3" t="s">
        <v>113</v>
      </c>
      <c r="E456" s="3" t="s">
        <v>112</v>
      </c>
      <c r="F456" s="4">
        <v>0</v>
      </c>
      <c r="H456" t="str">
        <f>VLOOKUP(Table2[[#This Row],[PRODUCT ID]],Table1[],2,0)</f>
        <v>Product26</v>
      </c>
      <c r="I456" t="str">
        <f>VLOOKUP(Table2[[#This Row],[PRODUCT ID]],Table1[],3,0)</f>
        <v>Catagory04</v>
      </c>
      <c r="J456" t="str">
        <f>VLOOKUP(Table2[[#This Row],[PRODUCT ID]],Table1[],4,0)</f>
        <v>Kg</v>
      </c>
      <c r="K456" s="8">
        <f>VLOOKUP(Table2[[#This Row],[PRODUCT ID]],Table1[],5,0)</f>
        <v>18</v>
      </c>
      <c r="L456" s="8">
        <f>VLOOKUP(Table2[[#This Row],[PRODUCT ID]],Table1[],6,0)</f>
        <v>24.66</v>
      </c>
      <c r="M456" s="8">
        <f>(Table2[[#This Row],[BUYING PRIZE]]*Table2[[#This Row],[QUANTITY]])</f>
        <v>90</v>
      </c>
      <c r="N456" s="8">
        <f>Table2[[#This Row],[SELLING PRICE]]*Table2[[#This Row],[QUANTITY]]*(1-Table2[[#This Row],[DISCOUNT %]])</f>
        <v>123.3</v>
      </c>
      <c r="O456">
        <f>DAY(Table2[[#This Row],[DATE]])</f>
        <v>21</v>
      </c>
      <c r="P456" t="str">
        <f>TEXT(Table2[[#This Row],[DATE]],"mmm")</f>
        <v>Sep</v>
      </c>
      <c r="Q456">
        <f>YEAR(Table2[[#This Row],[DATE]])</f>
        <v>2022</v>
      </c>
    </row>
    <row r="457" spans="1:17" x14ac:dyDescent="0.3">
      <c r="A457" s="5">
        <v>44826</v>
      </c>
      <c r="B457" s="6" t="s">
        <v>95</v>
      </c>
      <c r="C457" s="3">
        <v>12</v>
      </c>
      <c r="D457" s="3" t="s">
        <v>111</v>
      </c>
      <c r="E457" s="3" t="s">
        <v>111</v>
      </c>
      <c r="F457" s="4">
        <v>0</v>
      </c>
      <c r="H457" t="str">
        <f>VLOOKUP(Table2[[#This Row],[PRODUCT ID]],Table1[],2,0)</f>
        <v>Product43</v>
      </c>
      <c r="I457" t="str">
        <f>VLOOKUP(Table2[[#This Row],[PRODUCT ID]],Table1[],3,0)</f>
        <v>Catagory04</v>
      </c>
      <c r="J457" t="str">
        <f>VLOOKUP(Table2[[#This Row],[PRODUCT ID]],Table1[],4,0)</f>
        <v>Kg</v>
      </c>
      <c r="K457" s="8">
        <f>VLOOKUP(Table2[[#This Row],[PRODUCT ID]],Table1[],5,0)</f>
        <v>67</v>
      </c>
      <c r="L457" s="8">
        <f>VLOOKUP(Table2[[#This Row],[PRODUCT ID]],Table1[],6,0)</f>
        <v>83.08</v>
      </c>
      <c r="M457" s="8">
        <f>(Table2[[#This Row],[BUYING PRIZE]]*Table2[[#This Row],[QUANTITY]])</f>
        <v>804</v>
      </c>
      <c r="N457" s="8">
        <f>Table2[[#This Row],[SELLING PRICE]]*Table2[[#This Row],[QUANTITY]]*(1-Table2[[#This Row],[DISCOUNT %]])</f>
        <v>996.96</v>
      </c>
      <c r="O457">
        <f>DAY(Table2[[#This Row],[DATE]])</f>
        <v>22</v>
      </c>
      <c r="P457" t="str">
        <f>TEXT(Table2[[#This Row],[DATE]],"mmm")</f>
        <v>Sep</v>
      </c>
      <c r="Q457">
        <f>YEAR(Table2[[#This Row],[DATE]])</f>
        <v>2022</v>
      </c>
    </row>
    <row r="458" spans="1:17" x14ac:dyDescent="0.3">
      <c r="A458" s="5">
        <v>44827</v>
      </c>
      <c r="B458" s="6" t="s">
        <v>31</v>
      </c>
      <c r="C458" s="3">
        <v>12</v>
      </c>
      <c r="D458" s="3" t="s">
        <v>113</v>
      </c>
      <c r="E458" s="3" t="s">
        <v>111</v>
      </c>
      <c r="F458" s="4">
        <v>0</v>
      </c>
      <c r="H458" t="str">
        <f>VLOOKUP(Table2[[#This Row],[PRODUCT ID]],Table1[],2,0)</f>
        <v>Product12</v>
      </c>
      <c r="I458" t="str">
        <f>VLOOKUP(Table2[[#This Row],[PRODUCT ID]],Table1[],3,0)</f>
        <v>Catagory02</v>
      </c>
      <c r="J458" t="str">
        <f>VLOOKUP(Table2[[#This Row],[PRODUCT ID]],Table1[],4,0)</f>
        <v>Kg</v>
      </c>
      <c r="K458" s="8">
        <f>VLOOKUP(Table2[[#This Row],[PRODUCT ID]],Table1[],5,0)</f>
        <v>73</v>
      </c>
      <c r="L458" s="8">
        <f>VLOOKUP(Table2[[#This Row],[PRODUCT ID]],Table1[],6,0)</f>
        <v>94.17</v>
      </c>
      <c r="M458" s="8">
        <f>(Table2[[#This Row],[BUYING PRIZE]]*Table2[[#This Row],[QUANTITY]])</f>
        <v>876</v>
      </c>
      <c r="N458" s="8">
        <f>Table2[[#This Row],[SELLING PRICE]]*Table2[[#This Row],[QUANTITY]]*(1-Table2[[#This Row],[DISCOUNT %]])</f>
        <v>1130.04</v>
      </c>
      <c r="O458">
        <f>DAY(Table2[[#This Row],[DATE]])</f>
        <v>23</v>
      </c>
      <c r="P458" t="str">
        <f>TEXT(Table2[[#This Row],[DATE]],"mmm")</f>
        <v>Sep</v>
      </c>
      <c r="Q458">
        <f>YEAR(Table2[[#This Row],[DATE]])</f>
        <v>2022</v>
      </c>
    </row>
    <row r="459" spans="1:17" x14ac:dyDescent="0.3">
      <c r="A459" s="5">
        <v>44828</v>
      </c>
      <c r="B459" s="6" t="s">
        <v>73</v>
      </c>
      <c r="C459" s="3">
        <v>14</v>
      </c>
      <c r="D459" s="3" t="s">
        <v>113</v>
      </c>
      <c r="E459" s="3" t="s">
        <v>111</v>
      </c>
      <c r="F459" s="4">
        <v>0</v>
      </c>
      <c r="H459" t="str">
        <f>VLOOKUP(Table2[[#This Row],[PRODUCT ID]],Table1[],2,0)</f>
        <v>Product32</v>
      </c>
      <c r="I459" t="str">
        <f>VLOOKUP(Table2[[#This Row],[PRODUCT ID]],Table1[],3,0)</f>
        <v>Catagory04</v>
      </c>
      <c r="J459" t="str">
        <f>VLOOKUP(Table2[[#This Row],[PRODUCT ID]],Table1[],4,0)</f>
        <v>Kg</v>
      </c>
      <c r="K459" s="8">
        <f>VLOOKUP(Table2[[#This Row],[PRODUCT ID]],Table1[],5,0)</f>
        <v>89</v>
      </c>
      <c r="L459" s="8">
        <f>VLOOKUP(Table2[[#This Row],[PRODUCT ID]],Table1[],6,0)</f>
        <v>117.48</v>
      </c>
      <c r="M459" s="8">
        <f>(Table2[[#This Row],[BUYING PRIZE]]*Table2[[#This Row],[QUANTITY]])</f>
        <v>1246</v>
      </c>
      <c r="N459" s="8">
        <f>Table2[[#This Row],[SELLING PRICE]]*Table2[[#This Row],[QUANTITY]]*(1-Table2[[#This Row],[DISCOUNT %]])</f>
        <v>1644.72</v>
      </c>
      <c r="O459">
        <f>DAY(Table2[[#This Row],[DATE]])</f>
        <v>24</v>
      </c>
      <c r="P459" t="str">
        <f>TEXT(Table2[[#This Row],[DATE]],"mmm")</f>
        <v>Sep</v>
      </c>
      <c r="Q459">
        <f>YEAR(Table2[[#This Row],[DATE]])</f>
        <v>2022</v>
      </c>
    </row>
    <row r="460" spans="1:17" x14ac:dyDescent="0.3">
      <c r="A460" s="5">
        <v>44828</v>
      </c>
      <c r="B460" s="6" t="s">
        <v>73</v>
      </c>
      <c r="C460" s="3">
        <v>8</v>
      </c>
      <c r="D460" s="3" t="s">
        <v>113</v>
      </c>
      <c r="E460" s="3" t="s">
        <v>112</v>
      </c>
      <c r="F460" s="4">
        <v>0</v>
      </c>
      <c r="H460" t="str">
        <f>VLOOKUP(Table2[[#This Row],[PRODUCT ID]],Table1[],2,0)</f>
        <v>Product32</v>
      </c>
      <c r="I460" t="str">
        <f>VLOOKUP(Table2[[#This Row],[PRODUCT ID]],Table1[],3,0)</f>
        <v>Catagory04</v>
      </c>
      <c r="J460" t="str">
        <f>VLOOKUP(Table2[[#This Row],[PRODUCT ID]],Table1[],4,0)</f>
        <v>Kg</v>
      </c>
      <c r="K460" s="8">
        <f>VLOOKUP(Table2[[#This Row],[PRODUCT ID]],Table1[],5,0)</f>
        <v>89</v>
      </c>
      <c r="L460" s="8">
        <f>VLOOKUP(Table2[[#This Row],[PRODUCT ID]],Table1[],6,0)</f>
        <v>117.48</v>
      </c>
      <c r="M460" s="8">
        <f>(Table2[[#This Row],[BUYING PRIZE]]*Table2[[#This Row],[QUANTITY]])</f>
        <v>712</v>
      </c>
      <c r="N460" s="8">
        <f>Table2[[#This Row],[SELLING PRICE]]*Table2[[#This Row],[QUANTITY]]*(1-Table2[[#This Row],[DISCOUNT %]])</f>
        <v>939.84</v>
      </c>
      <c r="O460">
        <f>DAY(Table2[[#This Row],[DATE]])</f>
        <v>24</v>
      </c>
      <c r="P460" t="str">
        <f>TEXT(Table2[[#This Row],[DATE]],"mmm")</f>
        <v>Sep</v>
      </c>
      <c r="Q460">
        <f>YEAR(Table2[[#This Row],[DATE]])</f>
        <v>2022</v>
      </c>
    </row>
    <row r="461" spans="1:17" x14ac:dyDescent="0.3">
      <c r="A461" s="5">
        <v>44831</v>
      </c>
      <c r="B461" s="6" t="s">
        <v>81</v>
      </c>
      <c r="C461" s="3">
        <v>4</v>
      </c>
      <c r="D461" s="3" t="s">
        <v>113</v>
      </c>
      <c r="E461" s="3" t="s">
        <v>112</v>
      </c>
      <c r="F461" s="4">
        <v>0</v>
      </c>
      <c r="H461" t="str">
        <f>VLOOKUP(Table2[[#This Row],[PRODUCT ID]],Table1[],2,0)</f>
        <v>Product36</v>
      </c>
      <c r="I461" t="str">
        <f>VLOOKUP(Table2[[#This Row],[PRODUCT ID]],Table1[],3,0)</f>
        <v>Catagory04</v>
      </c>
      <c r="J461" t="str">
        <f>VLOOKUP(Table2[[#This Row],[PRODUCT ID]],Table1[],4,0)</f>
        <v>Kg</v>
      </c>
      <c r="K461" s="8">
        <f>VLOOKUP(Table2[[#This Row],[PRODUCT ID]],Table1[],5,0)</f>
        <v>90</v>
      </c>
      <c r="L461" s="8">
        <f>VLOOKUP(Table2[[#This Row],[PRODUCT ID]],Table1[],6,0)</f>
        <v>96.3</v>
      </c>
      <c r="M461" s="8">
        <f>(Table2[[#This Row],[BUYING PRIZE]]*Table2[[#This Row],[QUANTITY]])</f>
        <v>360</v>
      </c>
      <c r="N461" s="8">
        <f>Table2[[#This Row],[SELLING PRICE]]*Table2[[#This Row],[QUANTITY]]*(1-Table2[[#This Row],[DISCOUNT %]])</f>
        <v>385.2</v>
      </c>
      <c r="O461">
        <f>DAY(Table2[[#This Row],[DATE]])</f>
        <v>27</v>
      </c>
      <c r="P461" t="str">
        <f>TEXT(Table2[[#This Row],[DATE]],"mmm")</f>
        <v>Sep</v>
      </c>
      <c r="Q461">
        <f>YEAR(Table2[[#This Row],[DATE]])</f>
        <v>2022</v>
      </c>
    </row>
    <row r="462" spans="1:17" x14ac:dyDescent="0.3">
      <c r="A462" s="5">
        <v>44831</v>
      </c>
      <c r="B462" s="6" t="s">
        <v>97</v>
      </c>
      <c r="C462" s="3">
        <v>9</v>
      </c>
      <c r="D462" s="3" t="s">
        <v>113</v>
      </c>
      <c r="E462" s="3" t="s">
        <v>112</v>
      </c>
      <c r="F462" s="4">
        <v>0</v>
      </c>
      <c r="H462" t="str">
        <f>VLOOKUP(Table2[[#This Row],[PRODUCT ID]],Table1[],2,0)</f>
        <v>Product44</v>
      </c>
      <c r="I462" t="str">
        <f>VLOOKUP(Table2[[#This Row],[PRODUCT ID]],Table1[],3,0)</f>
        <v>Catagory04</v>
      </c>
      <c r="J462" t="str">
        <f>VLOOKUP(Table2[[#This Row],[PRODUCT ID]],Table1[],4,0)</f>
        <v>Kg</v>
      </c>
      <c r="K462" s="8">
        <f>VLOOKUP(Table2[[#This Row],[PRODUCT ID]],Table1[],5,0)</f>
        <v>76</v>
      </c>
      <c r="L462" s="8">
        <f>VLOOKUP(Table2[[#This Row],[PRODUCT ID]],Table1[],6,0)</f>
        <v>82.08</v>
      </c>
      <c r="M462" s="8">
        <f>(Table2[[#This Row],[BUYING PRIZE]]*Table2[[#This Row],[QUANTITY]])</f>
        <v>684</v>
      </c>
      <c r="N462" s="8">
        <f>Table2[[#This Row],[SELLING PRICE]]*Table2[[#This Row],[QUANTITY]]*(1-Table2[[#This Row],[DISCOUNT %]])</f>
        <v>738.72</v>
      </c>
      <c r="O462">
        <f>DAY(Table2[[#This Row],[DATE]])</f>
        <v>27</v>
      </c>
      <c r="P462" t="str">
        <f>TEXT(Table2[[#This Row],[DATE]],"mmm")</f>
        <v>Sep</v>
      </c>
      <c r="Q462">
        <f>YEAR(Table2[[#This Row],[DATE]])</f>
        <v>2022</v>
      </c>
    </row>
    <row r="463" spans="1:17" x14ac:dyDescent="0.3">
      <c r="A463" s="5">
        <v>44831</v>
      </c>
      <c r="B463" s="6" t="s">
        <v>85</v>
      </c>
      <c r="C463" s="3">
        <v>3</v>
      </c>
      <c r="D463" s="3" t="s">
        <v>110</v>
      </c>
      <c r="E463" s="3" t="s">
        <v>112</v>
      </c>
      <c r="F463" s="4">
        <v>0</v>
      </c>
      <c r="H463" t="str">
        <f>VLOOKUP(Table2[[#This Row],[PRODUCT ID]],Table1[],2,0)</f>
        <v>Product38</v>
      </c>
      <c r="I463" t="str">
        <f>VLOOKUP(Table2[[#This Row],[PRODUCT ID]],Table1[],3,0)</f>
        <v>Catagory04</v>
      </c>
      <c r="J463" t="str">
        <f>VLOOKUP(Table2[[#This Row],[PRODUCT ID]],Table1[],4,0)</f>
        <v>Kg</v>
      </c>
      <c r="K463" s="8">
        <f>VLOOKUP(Table2[[#This Row],[PRODUCT ID]],Table1[],5,0)</f>
        <v>72</v>
      </c>
      <c r="L463" s="8">
        <f>VLOOKUP(Table2[[#This Row],[PRODUCT ID]],Table1[],6,0)</f>
        <v>79.92</v>
      </c>
      <c r="M463" s="8">
        <f>(Table2[[#This Row],[BUYING PRIZE]]*Table2[[#This Row],[QUANTITY]])</f>
        <v>216</v>
      </c>
      <c r="N463" s="8">
        <f>Table2[[#This Row],[SELLING PRICE]]*Table2[[#This Row],[QUANTITY]]*(1-Table2[[#This Row],[DISCOUNT %]])</f>
        <v>239.76</v>
      </c>
      <c r="O463">
        <f>DAY(Table2[[#This Row],[DATE]])</f>
        <v>27</v>
      </c>
      <c r="P463" t="str">
        <f>TEXT(Table2[[#This Row],[DATE]],"mmm")</f>
        <v>Sep</v>
      </c>
      <c r="Q463">
        <f>YEAR(Table2[[#This Row],[DATE]])</f>
        <v>2022</v>
      </c>
    </row>
    <row r="464" spans="1:17" x14ac:dyDescent="0.3">
      <c r="A464" s="5">
        <v>44833</v>
      </c>
      <c r="B464" s="6" t="s">
        <v>77</v>
      </c>
      <c r="C464" s="3">
        <v>13</v>
      </c>
      <c r="D464" s="3" t="s">
        <v>113</v>
      </c>
      <c r="E464" s="3" t="s">
        <v>111</v>
      </c>
      <c r="F464" s="4">
        <v>0</v>
      </c>
      <c r="H464" t="str">
        <f>VLOOKUP(Table2[[#This Row],[PRODUCT ID]],Table1[],2,0)</f>
        <v>Product34</v>
      </c>
      <c r="I464" t="str">
        <f>VLOOKUP(Table2[[#This Row],[PRODUCT ID]],Table1[],3,0)</f>
        <v>Catagory04</v>
      </c>
      <c r="J464" t="str">
        <f>VLOOKUP(Table2[[#This Row],[PRODUCT ID]],Table1[],4,0)</f>
        <v>Kg</v>
      </c>
      <c r="K464" s="8">
        <f>VLOOKUP(Table2[[#This Row],[PRODUCT ID]],Table1[],5,0)</f>
        <v>55</v>
      </c>
      <c r="L464" s="8">
        <f>VLOOKUP(Table2[[#This Row],[PRODUCT ID]],Table1[],6,0)</f>
        <v>58.3</v>
      </c>
      <c r="M464" s="8">
        <f>(Table2[[#This Row],[BUYING PRIZE]]*Table2[[#This Row],[QUANTITY]])</f>
        <v>715</v>
      </c>
      <c r="N464" s="8">
        <f>Table2[[#This Row],[SELLING PRICE]]*Table2[[#This Row],[QUANTITY]]*(1-Table2[[#This Row],[DISCOUNT %]])</f>
        <v>757.9</v>
      </c>
      <c r="O464">
        <f>DAY(Table2[[#This Row],[DATE]])</f>
        <v>29</v>
      </c>
      <c r="P464" t="str">
        <f>TEXT(Table2[[#This Row],[DATE]],"mmm")</f>
        <v>Sep</v>
      </c>
      <c r="Q464">
        <f>YEAR(Table2[[#This Row],[DATE]])</f>
        <v>2022</v>
      </c>
    </row>
    <row r="465" spans="1:17" x14ac:dyDescent="0.3">
      <c r="A465" s="5">
        <v>44837</v>
      </c>
      <c r="B465" s="6" t="s">
        <v>29</v>
      </c>
      <c r="C465" s="3">
        <v>5</v>
      </c>
      <c r="D465" s="3" t="s">
        <v>113</v>
      </c>
      <c r="E465" s="3" t="s">
        <v>112</v>
      </c>
      <c r="F465" s="4">
        <v>0</v>
      </c>
      <c r="H465" t="str">
        <f>VLOOKUP(Table2[[#This Row],[PRODUCT ID]],Table1[],2,0)</f>
        <v>Product11</v>
      </c>
      <c r="I465" t="str">
        <f>VLOOKUP(Table2[[#This Row],[PRODUCT ID]],Table1[],3,0)</f>
        <v>Catagory02</v>
      </c>
      <c r="J465" t="str">
        <f>VLOOKUP(Table2[[#This Row],[PRODUCT ID]],Table1[],4,0)</f>
        <v>Kg</v>
      </c>
      <c r="K465" s="8">
        <f>VLOOKUP(Table2[[#This Row],[PRODUCT ID]],Table1[],5,0)</f>
        <v>44</v>
      </c>
      <c r="L465" s="8">
        <f>VLOOKUP(Table2[[#This Row],[PRODUCT ID]],Table1[],6,0)</f>
        <v>48.4</v>
      </c>
      <c r="M465" s="8">
        <f>(Table2[[#This Row],[BUYING PRIZE]]*Table2[[#This Row],[QUANTITY]])</f>
        <v>220</v>
      </c>
      <c r="N465" s="8">
        <f>Table2[[#This Row],[SELLING PRICE]]*Table2[[#This Row],[QUANTITY]]*(1-Table2[[#This Row],[DISCOUNT %]])</f>
        <v>242</v>
      </c>
      <c r="O465">
        <f>DAY(Table2[[#This Row],[DATE]])</f>
        <v>3</v>
      </c>
      <c r="P465" t="str">
        <f>TEXT(Table2[[#This Row],[DATE]],"mmm")</f>
        <v>Oct</v>
      </c>
      <c r="Q465">
        <f>YEAR(Table2[[#This Row],[DATE]])</f>
        <v>2022</v>
      </c>
    </row>
    <row r="466" spans="1:17" x14ac:dyDescent="0.3">
      <c r="A466" s="5">
        <v>44838</v>
      </c>
      <c r="B466" s="6" t="s">
        <v>20</v>
      </c>
      <c r="C466" s="3">
        <v>15</v>
      </c>
      <c r="D466" s="3" t="s">
        <v>113</v>
      </c>
      <c r="E466" s="3" t="s">
        <v>111</v>
      </c>
      <c r="F466" s="4">
        <v>0</v>
      </c>
      <c r="H466" t="str">
        <f>VLOOKUP(Table2[[#This Row],[PRODUCT ID]],Table1[],2,0)</f>
        <v>Product07</v>
      </c>
      <c r="I466" t="str">
        <f>VLOOKUP(Table2[[#This Row],[PRODUCT ID]],Table1[],3,0)</f>
        <v>Catagory01</v>
      </c>
      <c r="J466" t="str">
        <f>VLOOKUP(Table2[[#This Row],[PRODUCT ID]],Table1[],4,0)</f>
        <v>Kg</v>
      </c>
      <c r="K466" s="8">
        <f>VLOOKUP(Table2[[#This Row],[PRODUCT ID]],Table1[],5,0)</f>
        <v>43</v>
      </c>
      <c r="L466" s="8">
        <f>VLOOKUP(Table2[[#This Row],[PRODUCT ID]],Table1[],6,0)</f>
        <v>47.730000000000004</v>
      </c>
      <c r="M466" s="8">
        <f>(Table2[[#This Row],[BUYING PRIZE]]*Table2[[#This Row],[QUANTITY]])</f>
        <v>645</v>
      </c>
      <c r="N466" s="8">
        <f>Table2[[#This Row],[SELLING PRICE]]*Table2[[#This Row],[QUANTITY]]*(1-Table2[[#This Row],[DISCOUNT %]])</f>
        <v>715.95</v>
      </c>
      <c r="O466">
        <f>DAY(Table2[[#This Row],[DATE]])</f>
        <v>4</v>
      </c>
      <c r="P466" t="str">
        <f>TEXT(Table2[[#This Row],[DATE]],"mmm")</f>
        <v>Oct</v>
      </c>
      <c r="Q466">
        <f>YEAR(Table2[[#This Row],[DATE]])</f>
        <v>2022</v>
      </c>
    </row>
    <row r="467" spans="1:17" x14ac:dyDescent="0.3">
      <c r="A467" s="5">
        <v>44840</v>
      </c>
      <c r="B467" s="6" t="s">
        <v>79</v>
      </c>
      <c r="C467" s="3">
        <v>1</v>
      </c>
      <c r="D467" s="3" t="s">
        <v>113</v>
      </c>
      <c r="E467" s="3" t="s">
        <v>111</v>
      </c>
      <c r="F467" s="4">
        <v>0</v>
      </c>
      <c r="H467" t="str">
        <f>VLOOKUP(Table2[[#This Row],[PRODUCT ID]],Table1[],2,0)</f>
        <v>Product35</v>
      </c>
      <c r="I467" t="str">
        <f>VLOOKUP(Table2[[#This Row],[PRODUCT ID]],Table1[],3,0)</f>
        <v>Catagory04</v>
      </c>
      <c r="J467" t="str">
        <f>VLOOKUP(Table2[[#This Row],[PRODUCT ID]],Table1[],4,0)</f>
        <v>Kg</v>
      </c>
      <c r="K467" s="8">
        <f>VLOOKUP(Table2[[#This Row],[PRODUCT ID]],Table1[],5,0)</f>
        <v>5</v>
      </c>
      <c r="L467" s="8">
        <f>VLOOKUP(Table2[[#This Row],[PRODUCT ID]],Table1[],6,0)</f>
        <v>6.7</v>
      </c>
      <c r="M467" s="8">
        <f>(Table2[[#This Row],[BUYING PRIZE]]*Table2[[#This Row],[QUANTITY]])</f>
        <v>5</v>
      </c>
      <c r="N467" s="8">
        <f>Table2[[#This Row],[SELLING PRICE]]*Table2[[#This Row],[QUANTITY]]*(1-Table2[[#This Row],[DISCOUNT %]])</f>
        <v>6.7</v>
      </c>
      <c r="O467">
        <f>DAY(Table2[[#This Row],[DATE]])</f>
        <v>6</v>
      </c>
      <c r="P467" t="str">
        <f>TEXT(Table2[[#This Row],[DATE]],"mmm")</f>
        <v>Oct</v>
      </c>
      <c r="Q467">
        <f>YEAR(Table2[[#This Row],[DATE]])</f>
        <v>2022</v>
      </c>
    </row>
    <row r="468" spans="1:17" x14ac:dyDescent="0.3">
      <c r="A468" s="5">
        <v>44843</v>
      </c>
      <c r="B468" s="6" t="s">
        <v>85</v>
      </c>
      <c r="C468" s="3">
        <v>14</v>
      </c>
      <c r="D468" s="3" t="s">
        <v>111</v>
      </c>
      <c r="E468" s="3" t="s">
        <v>111</v>
      </c>
      <c r="F468" s="4">
        <v>0</v>
      </c>
      <c r="H468" t="str">
        <f>VLOOKUP(Table2[[#This Row],[PRODUCT ID]],Table1[],2,0)</f>
        <v>Product38</v>
      </c>
      <c r="I468" t="str">
        <f>VLOOKUP(Table2[[#This Row],[PRODUCT ID]],Table1[],3,0)</f>
        <v>Catagory04</v>
      </c>
      <c r="J468" t="str">
        <f>VLOOKUP(Table2[[#This Row],[PRODUCT ID]],Table1[],4,0)</f>
        <v>Kg</v>
      </c>
      <c r="K468" s="8">
        <f>VLOOKUP(Table2[[#This Row],[PRODUCT ID]],Table1[],5,0)</f>
        <v>72</v>
      </c>
      <c r="L468" s="8">
        <f>VLOOKUP(Table2[[#This Row],[PRODUCT ID]],Table1[],6,0)</f>
        <v>79.92</v>
      </c>
      <c r="M468" s="8">
        <f>(Table2[[#This Row],[BUYING PRIZE]]*Table2[[#This Row],[QUANTITY]])</f>
        <v>1008</v>
      </c>
      <c r="N468" s="8">
        <f>Table2[[#This Row],[SELLING PRICE]]*Table2[[#This Row],[QUANTITY]]*(1-Table2[[#This Row],[DISCOUNT %]])</f>
        <v>1118.8800000000001</v>
      </c>
      <c r="O468">
        <f>DAY(Table2[[#This Row],[DATE]])</f>
        <v>9</v>
      </c>
      <c r="P468" t="str">
        <f>TEXT(Table2[[#This Row],[DATE]],"mmm")</f>
        <v>Oct</v>
      </c>
      <c r="Q468">
        <f>YEAR(Table2[[#This Row],[DATE]])</f>
        <v>2022</v>
      </c>
    </row>
    <row r="469" spans="1:17" x14ac:dyDescent="0.3">
      <c r="A469" s="5">
        <v>44844</v>
      </c>
      <c r="B469" s="6" t="s">
        <v>45</v>
      </c>
      <c r="C469" s="3">
        <v>9</v>
      </c>
      <c r="D469" s="3" t="s">
        <v>113</v>
      </c>
      <c r="E469" s="3" t="s">
        <v>111</v>
      </c>
      <c r="F469" s="4">
        <v>0</v>
      </c>
      <c r="H469" t="str">
        <f>VLOOKUP(Table2[[#This Row],[PRODUCT ID]],Table1[],2,0)</f>
        <v>Product19</v>
      </c>
      <c r="I469" t="str">
        <f>VLOOKUP(Table2[[#This Row],[PRODUCT ID]],Table1[],3,0)</f>
        <v>Catagory02</v>
      </c>
      <c r="J469" t="str">
        <f>VLOOKUP(Table2[[#This Row],[PRODUCT ID]],Table1[],4,0)</f>
        <v>Kg</v>
      </c>
      <c r="K469" s="8">
        <f>VLOOKUP(Table2[[#This Row],[PRODUCT ID]],Table1[],5,0)</f>
        <v>150</v>
      </c>
      <c r="L469" s="8">
        <f>VLOOKUP(Table2[[#This Row],[PRODUCT ID]],Table1[],6,0)</f>
        <v>210</v>
      </c>
      <c r="M469" s="8">
        <f>(Table2[[#This Row],[BUYING PRIZE]]*Table2[[#This Row],[QUANTITY]])</f>
        <v>1350</v>
      </c>
      <c r="N469" s="8">
        <f>Table2[[#This Row],[SELLING PRICE]]*Table2[[#This Row],[QUANTITY]]*(1-Table2[[#This Row],[DISCOUNT %]])</f>
        <v>1890</v>
      </c>
      <c r="O469">
        <f>DAY(Table2[[#This Row],[DATE]])</f>
        <v>10</v>
      </c>
      <c r="P469" t="str">
        <f>TEXT(Table2[[#This Row],[DATE]],"mmm")</f>
        <v>Oct</v>
      </c>
      <c r="Q469">
        <f>YEAR(Table2[[#This Row],[DATE]])</f>
        <v>2022</v>
      </c>
    </row>
    <row r="470" spans="1:17" x14ac:dyDescent="0.3">
      <c r="A470" s="5">
        <v>44844</v>
      </c>
      <c r="B470" s="6" t="s">
        <v>97</v>
      </c>
      <c r="C470" s="3">
        <v>12</v>
      </c>
      <c r="D470" s="3" t="s">
        <v>111</v>
      </c>
      <c r="E470" s="3" t="s">
        <v>111</v>
      </c>
      <c r="F470" s="4">
        <v>0</v>
      </c>
      <c r="H470" t="str">
        <f>VLOOKUP(Table2[[#This Row],[PRODUCT ID]],Table1[],2,0)</f>
        <v>Product44</v>
      </c>
      <c r="I470" t="str">
        <f>VLOOKUP(Table2[[#This Row],[PRODUCT ID]],Table1[],3,0)</f>
        <v>Catagory04</v>
      </c>
      <c r="J470" t="str">
        <f>VLOOKUP(Table2[[#This Row],[PRODUCT ID]],Table1[],4,0)</f>
        <v>Kg</v>
      </c>
      <c r="K470" s="8">
        <f>VLOOKUP(Table2[[#This Row],[PRODUCT ID]],Table1[],5,0)</f>
        <v>76</v>
      </c>
      <c r="L470" s="8">
        <f>VLOOKUP(Table2[[#This Row],[PRODUCT ID]],Table1[],6,0)</f>
        <v>82.08</v>
      </c>
      <c r="M470" s="8">
        <f>(Table2[[#This Row],[BUYING PRIZE]]*Table2[[#This Row],[QUANTITY]])</f>
        <v>912</v>
      </c>
      <c r="N470" s="8">
        <f>Table2[[#This Row],[SELLING PRICE]]*Table2[[#This Row],[QUANTITY]]*(1-Table2[[#This Row],[DISCOUNT %]])</f>
        <v>984.96</v>
      </c>
      <c r="O470">
        <f>DAY(Table2[[#This Row],[DATE]])</f>
        <v>10</v>
      </c>
      <c r="P470" t="str">
        <f>TEXT(Table2[[#This Row],[DATE]],"mmm")</f>
        <v>Oct</v>
      </c>
      <c r="Q470">
        <f>YEAR(Table2[[#This Row],[DATE]])</f>
        <v>2022</v>
      </c>
    </row>
    <row r="471" spans="1:17" x14ac:dyDescent="0.3">
      <c r="A471" s="5">
        <v>44845</v>
      </c>
      <c r="B471" s="6" t="s">
        <v>22</v>
      </c>
      <c r="C471" s="3">
        <v>10</v>
      </c>
      <c r="D471" s="3" t="s">
        <v>113</v>
      </c>
      <c r="E471" s="3" t="s">
        <v>111</v>
      </c>
      <c r="F471" s="4">
        <v>0</v>
      </c>
      <c r="H471" t="str">
        <f>VLOOKUP(Table2[[#This Row],[PRODUCT ID]],Table1[],2,0)</f>
        <v>Product08</v>
      </c>
      <c r="I471" t="str">
        <f>VLOOKUP(Table2[[#This Row],[PRODUCT ID]],Table1[],3,0)</f>
        <v>Catagory01</v>
      </c>
      <c r="J471" t="str">
        <f>VLOOKUP(Table2[[#This Row],[PRODUCT ID]],Table1[],4,0)</f>
        <v>Kg</v>
      </c>
      <c r="K471" s="8">
        <f>VLOOKUP(Table2[[#This Row],[PRODUCT ID]],Table1[],5,0)</f>
        <v>83</v>
      </c>
      <c r="L471" s="8">
        <f>VLOOKUP(Table2[[#This Row],[PRODUCT ID]],Table1[],6,0)</f>
        <v>94.62</v>
      </c>
      <c r="M471" s="8">
        <f>(Table2[[#This Row],[BUYING PRIZE]]*Table2[[#This Row],[QUANTITY]])</f>
        <v>830</v>
      </c>
      <c r="N471" s="8">
        <f>Table2[[#This Row],[SELLING PRICE]]*Table2[[#This Row],[QUANTITY]]*(1-Table2[[#This Row],[DISCOUNT %]])</f>
        <v>946.2</v>
      </c>
      <c r="O471">
        <f>DAY(Table2[[#This Row],[DATE]])</f>
        <v>11</v>
      </c>
      <c r="P471" t="str">
        <f>TEXT(Table2[[#This Row],[DATE]],"mmm")</f>
        <v>Oct</v>
      </c>
      <c r="Q471">
        <f>YEAR(Table2[[#This Row],[DATE]])</f>
        <v>2022</v>
      </c>
    </row>
    <row r="472" spans="1:17" x14ac:dyDescent="0.3">
      <c r="A472" s="5">
        <v>44847</v>
      </c>
      <c r="B472" s="6" t="s">
        <v>10</v>
      </c>
      <c r="C472" s="3">
        <v>15</v>
      </c>
      <c r="D472" s="3" t="s">
        <v>111</v>
      </c>
      <c r="E472" s="3" t="s">
        <v>111</v>
      </c>
      <c r="F472" s="4">
        <v>0</v>
      </c>
      <c r="H472" t="str">
        <f>VLOOKUP(Table2[[#This Row],[PRODUCT ID]],Table1[],2,0)</f>
        <v>Product02</v>
      </c>
      <c r="I472" t="str">
        <f>VLOOKUP(Table2[[#This Row],[PRODUCT ID]],Table1[],3,0)</f>
        <v>Catagory01</v>
      </c>
      <c r="J472" t="str">
        <f>VLOOKUP(Table2[[#This Row],[PRODUCT ID]],Table1[],4,0)</f>
        <v>Kg</v>
      </c>
      <c r="K472" s="8">
        <f>VLOOKUP(Table2[[#This Row],[PRODUCT ID]],Table1[],5,0)</f>
        <v>105</v>
      </c>
      <c r="L472" s="8">
        <f>VLOOKUP(Table2[[#This Row],[PRODUCT ID]],Table1[],6,0)</f>
        <v>142.80000000000001</v>
      </c>
      <c r="M472" s="8">
        <f>(Table2[[#This Row],[BUYING PRIZE]]*Table2[[#This Row],[QUANTITY]])</f>
        <v>1575</v>
      </c>
      <c r="N472" s="8">
        <f>Table2[[#This Row],[SELLING PRICE]]*Table2[[#This Row],[QUANTITY]]*(1-Table2[[#This Row],[DISCOUNT %]])</f>
        <v>2142</v>
      </c>
      <c r="O472">
        <f>DAY(Table2[[#This Row],[DATE]])</f>
        <v>13</v>
      </c>
      <c r="P472" t="str">
        <f>TEXT(Table2[[#This Row],[DATE]],"mmm")</f>
        <v>Oct</v>
      </c>
      <c r="Q472">
        <f>YEAR(Table2[[#This Row],[DATE]])</f>
        <v>2022</v>
      </c>
    </row>
    <row r="473" spans="1:17" x14ac:dyDescent="0.3">
      <c r="A473" s="5">
        <v>44848</v>
      </c>
      <c r="B473" s="6" t="s">
        <v>97</v>
      </c>
      <c r="C473" s="3">
        <v>15</v>
      </c>
      <c r="D473" s="3" t="s">
        <v>110</v>
      </c>
      <c r="E473" s="3" t="s">
        <v>111</v>
      </c>
      <c r="F473" s="4">
        <v>0</v>
      </c>
      <c r="H473" t="str">
        <f>VLOOKUP(Table2[[#This Row],[PRODUCT ID]],Table1[],2,0)</f>
        <v>Product44</v>
      </c>
      <c r="I473" t="str">
        <f>VLOOKUP(Table2[[#This Row],[PRODUCT ID]],Table1[],3,0)</f>
        <v>Catagory04</v>
      </c>
      <c r="J473" t="str">
        <f>VLOOKUP(Table2[[#This Row],[PRODUCT ID]],Table1[],4,0)</f>
        <v>Kg</v>
      </c>
      <c r="K473" s="8">
        <f>VLOOKUP(Table2[[#This Row],[PRODUCT ID]],Table1[],5,0)</f>
        <v>76</v>
      </c>
      <c r="L473" s="8">
        <f>VLOOKUP(Table2[[#This Row],[PRODUCT ID]],Table1[],6,0)</f>
        <v>82.08</v>
      </c>
      <c r="M473" s="8">
        <f>(Table2[[#This Row],[BUYING PRIZE]]*Table2[[#This Row],[QUANTITY]])</f>
        <v>1140</v>
      </c>
      <c r="N473" s="8">
        <f>Table2[[#This Row],[SELLING PRICE]]*Table2[[#This Row],[QUANTITY]]*(1-Table2[[#This Row],[DISCOUNT %]])</f>
        <v>1231.2</v>
      </c>
      <c r="O473">
        <f>DAY(Table2[[#This Row],[DATE]])</f>
        <v>14</v>
      </c>
      <c r="P473" t="str">
        <f>TEXT(Table2[[#This Row],[DATE]],"mmm")</f>
        <v>Oct</v>
      </c>
      <c r="Q473">
        <f>YEAR(Table2[[#This Row],[DATE]])</f>
        <v>2022</v>
      </c>
    </row>
    <row r="474" spans="1:17" x14ac:dyDescent="0.3">
      <c r="A474" s="5">
        <v>44849</v>
      </c>
      <c r="B474" s="6" t="s">
        <v>37</v>
      </c>
      <c r="C474" s="3">
        <v>10</v>
      </c>
      <c r="D474" s="3" t="s">
        <v>113</v>
      </c>
      <c r="E474" s="3" t="s">
        <v>112</v>
      </c>
      <c r="F474" s="4">
        <v>0</v>
      </c>
      <c r="H474" t="str">
        <f>VLOOKUP(Table2[[#This Row],[PRODUCT ID]],Table1[],2,0)</f>
        <v>Product15</v>
      </c>
      <c r="I474" t="str">
        <f>VLOOKUP(Table2[[#This Row],[PRODUCT ID]],Table1[],3,0)</f>
        <v>Catagory02</v>
      </c>
      <c r="J474" t="str">
        <f>VLOOKUP(Table2[[#This Row],[PRODUCT ID]],Table1[],4,0)</f>
        <v>Kg</v>
      </c>
      <c r="K474" s="8">
        <f>VLOOKUP(Table2[[#This Row],[PRODUCT ID]],Table1[],5,0)</f>
        <v>12</v>
      </c>
      <c r="L474" s="8">
        <f>VLOOKUP(Table2[[#This Row],[PRODUCT ID]],Table1[],6,0)</f>
        <v>15.719999999999999</v>
      </c>
      <c r="M474" s="8">
        <f>(Table2[[#This Row],[BUYING PRIZE]]*Table2[[#This Row],[QUANTITY]])</f>
        <v>120</v>
      </c>
      <c r="N474" s="8">
        <f>Table2[[#This Row],[SELLING PRICE]]*Table2[[#This Row],[QUANTITY]]*(1-Table2[[#This Row],[DISCOUNT %]])</f>
        <v>157.19999999999999</v>
      </c>
      <c r="O474">
        <f>DAY(Table2[[#This Row],[DATE]])</f>
        <v>15</v>
      </c>
      <c r="P474" t="str">
        <f>TEXT(Table2[[#This Row],[DATE]],"mmm")</f>
        <v>Oct</v>
      </c>
      <c r="Q474">
        <f>YEAR(Table2[[#This Row],[DATE]])</f>
        <v>2022</v>
      </c>
    </row>
    <row r="475" spans="1:17" x14ac:dyDescent="0.3">
      <c r="A475" s="5">
        <v>44850</v>
      </c>
      <c r="B475" s="6" t="s">
        <v>81</v>
      </c>
      <c r="C475" s="3">
        <v>3</v>
      </c>
      <c r="D475" s="3" t="s">
        <v>111</v>
      </c>
      <c r="E475" s="3" t="s">
        <v>111</v>
      </c>
      <c r="F475" s="4">
        <v>0</v>
      </c>
      <c r="H475" t="str">
        <f>VLOOKUP(Table2[[#This Row],[PRODUCT ID]],Table1[],2,0)</f>
        <v>Product36</v>
      </c>
      <c r="I475" t="str">
        <f>VLOOKUP(Table2[[#This Row],[PRODUCT ID]],Table1[],3,0)</f>
        <v>Catagory04</v>
      </c>
      <c r="J475" t="str">
        <f>VLOOKUP(Table2[[#This Row],[PRODUCT ID]],Table1[],4,0)</f>
        <v>Kg</v>
      </c>
      <c r="K475" s="8">
        <f>VLOOKUP(Table2[[#This Row],[PRODUCT ID]],Table1[],5,0)</f>
        <v>90</v>
      </c>
      <c r="L475" s="8">
        <f>VLOOKUP(Table2[[#This Row],[PRODUCT ID]],Table1[],6,0)</f>
        <v>96.3</v>
      </c>
      <c r="M475" s="8">
        <f>(Table2[[#This Row],[BUYING PRIZE]]*Table2[[#This Row],[QUANTITY]])</f>
        <v>270</v>
      </c>
      <c r="N475" s="8">
        <f>Table2[[#This Row],[SELLING PRICE]]*Table2[[#This Row],[QUANTITY]]*(1-Table2[[#This Row],[DISCOUNT %]])</f>
        <v>288.89999999999998</v>
      </c>
      <c r="O475">
        <f>DAY(Table2[[#This Row],[DATE]])</f>
        <v>16</v>
      </c>
      <c r="P475" t="str">
        <f>TEXT(Table2[[#This Row],[DATE]],"mmm")</f>
        <v>Oct</v>
      </c>
      <c r="Q475">
        <f>YEAR(Table2[[#This Row],[DATE]])</f>
        <v>2022</v>
      </c>
    </row>
    <row r="476" spans="1:17" x14ac:dyDescent="0.3">
      <c r="A476" s="5">
        <v>44857</v>
      </c>
      <c r="B476" s="6" t="s">
        <v>56</v>
      </c>
      <c r="C476" s="3">
        <v>14</v>
      </c>
      <c r="D476" s="3" t="s">
        <v>111</v>
      </c>
      <c r="E476" s="3" t="s">
        <v>112</v>
      </c>
      <c r="F476" s="4">
        <v>0</v>
      </c>
      <c r="H476" t="str">
        <f>VLOOKUP(Table2[[#This Row],[PRODUCT ID]],Table1[],2,0)</f>
        <v>Product24</v>
      </c>
      <c r="I476" t="str">
        <f>VLOOKUP(Table2[[#This Row],[PRODUCT ID]],Table1[],3,0)</f>
        <v>Catagory03</v>
      </c>
      <c r="J476" t="str">
        <f>VLOOKUP(Table2[[#This Row],[PRODUCT ID]],Table1[],4,0)</f>
        <v>Kg</v>
      </c>
      <c r="K476" s="8">
        <f>VLOOKUP(Table2[[#This Row],[PRODUCT ID]],Table1[],5,0)</f>
        <v>144</v>
      </c>
      <c r="L476" s="8">
        <f>VLOOKUP(Table2[[#This Row],[PRODUCT ID]],Table1[],6,0)</f>
        <v>156.96</v>
      </c>
      <c r="M476" s="8">
        <f>(Table2[[#This Row],[BUYING PRIZE]]*Table2[[#This Row],[QUANTITY]])</f>
        <v>2016</v>
      </c>
      <c r="N476" s="8">
        <f>Table2[[#This Row],[SELLING PRICE]]*Table2[[#This Row],[QUANTITY]]*(1-Table2[[#This Row],[DISCOUNT %]])</f>
        <v>2197.44</v>
      </c>
      <c r="O476">
        <f>DAY(Table2[[#This Row],[DATE]])</f>
        <v>23</v>
      </c>
      <c r="P476" t="str">
        <f>TEXT(Table2[[#This Row],[DATE]],"mmm")</f>
        <v>Oct</v>
      </c>
      <c r="Q476">
        <f>YEAR(Table2[[#This Row],[DATE]])</f>
        <v>2022</v>
      </c>
    </row>
    <row r="477" spans="1:17" x14ac:dyDescent="0.3">
      <c r="A477" s="5">
        <v>44864</v>
      </c>
      <c r="B477" s="6" t="s">
        <v>93</v>
      </c>
      <c r="C477" s="3">
        <v>3</v>
      </c>
      <c r="D477" s="3" t="s">
        <v>113</v>
      </c>
      <c r="E477" s="3" t="s">
        <v>112</v>
      </c>
      <c r="F477" s="4">
        <v>0</v>
      </c>
      <c r="H477" t="str">
        <f>VLOOKUP(Table2[[#This Row],[PRODUCT ID]],Table1[],2,0)</f>
        <v>Product42</v>
      </c>
      <c r="I477" t="str">
        <f>VLOOKUP(Table2[[#This Row],[PRODUCT ID]],Table1[],3,0)</f>
        <v>Catagory04</v>
      </c>
      <c r="J477" t="str">
        <f>VLOOKUP(Table2[[#This Row],[PRODUCT ID]],Table1[],4,0)</f>
        <v>Kg</v>
      </c>
      <c r="K477" s="8">
        <f>VLOOKUP(Table2[[#This Row],[PRODUCT ID]],Table1[],5,0)</f>
        <v>120</v>
      </c>
      <c r="L477" s="8">
        <f>VLOOKUP(Table2[[#This Row],[PRODUCT ID]],Table1[],6,0)</f>
        <v>162</v>
      </c>
      <c r="M477" s="8">
        <f>(Table2[[#This Row],[BUYING PRIZE]]*Table2[[#This Row],[QUANTITY]])</f>
        <v>360</v>
      </c>
      <c r="N477" s="8">
        <f>Table2[[#This Row],[SELLING PRICE]]*Table2[[#This Row],[QUANTITY]]*(1-Table2[[#This Row],[DISCOUNT %]])</f>
        <v>486</v>
      </c>
      <c r="O477">
        <f>DAY(Table2[[#This Row],[DATE]])</f>
        <v>30</v>
      </c>
      <c r="P477" t="str">
        <f>TEXT(Table2[[#This Row],[DATE]],"mmm")</f>
        <v>Oct</v>
      </c>
      <c r="Q477">
        <f>YEAR(Table2[[#This Row],[DATE]])</f>
        <v>2022</v>
      </c>
    </row>
    <row r="478" spans="1:17" x14ac:dyDescent="0.3">
      <c r="A478" s="5">
        <v>44865</v>
      </c>
      <c r="B478" s="6" t="s">
        <v>85</v>
      </c>
      <c r="C478" s="3">
        <v>8</v>
      </c>
      <c r="D478" s="3" t="s">
        <v>113</v>
      </c>
      <c r="E478" s="3" t="s">
        <v>111</v>
      </c>
      <c r="F478" s="4">
        <v>0</v>
      </c>
      <c r="H478" t="str">
        <f>VLOOKUP(Table2[[#This Row],[PRODUCT ID]],Table1[],2,0)</f>
        <v>Product38</v>
      </c>
      <c r="I478" t="str">
        <f>VLOOKUP(Table2[[#This Row],[PRODUCT ID]],Table1[],3,0)</f>
        <v>Catagory04</v>
      </c>
      <c r="J478" t="str">
        <f>VLOOKUP(Table2[[#This Row],[PRODUCT ID]],Table1[],4,0)</f>
        <v>Kg</v>
      </c>
      <c r="K478" s="8">
        <f>VLOOKUP(Table2[[#This Row],[PRODUCT ID]],Table1[],5,0)</f>
        <v>72</v>
      </c>
      <c r="L478" s="8">
        <f>VLOOKUP(Table2[[#This Row],[PRODUCT ID]],Table1[],6,0)</f>
        <v>79.92</v>
      </c>
      <c r="M478" s="8">
        <f>(Table2[[#This Row],[BUYING PRIZE]]*Table2[[#This Row],[QUANTITY]])</f>
        <v>576</v>
      </c>
      <c r="N478" s="8">
        <f>Table2[[#This Row],[SELLING PRICE]]*Table2[[#This Row],[QUANTITY]]*(1-Table2[[#This Row],[DISCOUNT %]])</f>
        <v>639.36</v>
      </c>
      <c r="O478">
        <f>DAY(Table2[[#This Row],[DATE]])</f>
        <v>31</v>
      </c>
      <c r="P478" t="str">
        <f>TEXT(Table2[[#This Row],[DATE]],"mmm")</f>
        <v>Oct</v>
      </c>
      <c r="Q478">
        <f>YEAR(Table2[[#This Row],[DATE]])</f>
        <v>2022</v>
      </c>
    </row>
    <row r="479" spans="1:17" x14ac:dyDescent="0.3">
      <c r="A479" s="5">
        <v>44866</v>
      </c>
      <c r="B479" s="6" t="s">
        <v>31</v>
      </c>
      <c r="C479" s="3">
        <v>15</v>
      </c>
      <c r="D479" s="3" t="s">
        <v>110</v>
      </c>
      <c r="E479" s="3" t="s">
        <v>111</v>
      </c>
      <c r="F479" s="4">
        <v>0</v>
      </c>
      <c r="H479" t="str">
        <f>VLOOKUP(Table2[[#This Row],[PRODUCT ID]],Table1[],2,0)</f>
        <v>Product12</v>
      </c>
      <c r="I479" t="str">
        <f>VLOOKUP(Table2[[#This Row],[PRODUCT ID]],Table1[],3,0)</f>
        <v>Catagory02</v>
      </c>
      <c r="J479" t="str">
        <f>VLOOKUP(Table2[[#This Row],[PRODUCT ID]],Table1[],4,0)</f>
        <v>Kg</v>
      </c>
      <c r="K479" s="8">
        <f>VLOOKUP(Table2[[#This Row],[PRODUCT ID]],Table1[],5,0)</f>
        <v>73</v>
      </c>
      <c r="L479" s="8">
        <f>VLOOKUP(Table2[[#This Row],[PRODUCT ID]],Table1[],6,0)</f>
        <v>94.17</v>
      </c>
      <c r="M479" s="8">
        <f>(Table2[[#This Row],[BUYING PRIZE]]*Table2[[#This Row],[QUANTITY]])</f>
        <v>1095</v>
      </c>
      <c r="N479" s="8">
        <f>Table2[[#This Row],[SELLING PRICE]]*Table2[[#This Row],[QUANTITY]]*(1-Table2[[#This Row],[DISCOUNT %]])</f>
        <v>1412.55</v>
      </c>
      <c r="O479">
        <f>DAY(Table2[[#This Row],[DATE]])</f>
        <v>1</v>
      </c>
      <c r="P479" t="str">
        <f>TEXT(Table2[[#This Row],[DATE]],"mmm")</f>
        <v>Nov</v>
      </c>
      <c r="Q479">
        <f>YEAR(Table2[[#This Row],[DATE]])</f>
        <v>2022</v>
      </c>
    </row>
    <row r="480" spans="1:17" x14ac:dyDescent="0.3">
      <c r="A480" s="5">
        <v>44867</v>
      </c>
      <c r="B480" s="6" t="s">
        <v>37</v>
      </c>
      <c r="C480" s="3">
        <v>15</v>
      </c>
      <c r="D480" s="3" t="s">
        <v>110</v>
      </c>
      <c r="E480" s="3" t="s">
        <v>112</v>
      </c>
      <c r="F480" s="4">
        <v>0</v>
      </c>
      <c r="H480" t="str">
        <f>VLOOKUP(Table2[[#This Row],[PRODUCT ID]],Table1[],2,0)</f>
        <v>Product15</v>
      </c>
      <c r="I480" t="str">
        <f>VLOOKUP(Table2[[#This Row],[PRODUCT ID]],Table1[],3,0)</f>
        <v>Catagory02</v>
      </c>
      <c r="J480" t="str">
        <f>VLOOKUP(Table2[[#This Row],[PRODUCT ID]],Table1[],4,0)</f>
        <v>Kg</v>
      </c>
      <c r="K480" s="8">
        <f>VLOOKUP(Table2[[#This Row],[PRODUCT ID]],Table1[],5,0)</f>
        <v>12</v>
      </c>
      <c r="L480" s="8">
        <f>VLOOKUP(Table2[[#This Row],[PRODUCT ID]],Table1[],6,0)</f>
        <v>15.719999999999999</v>
      </c>
      <c r="M480" s="8">
        <f>(Table2[[#This Row],[BUYING PRIZE]]*Table2[[#This Row],[QUANTITY]])</f>
        <v>180</v>
      </c>
      <c r="N480" s="8">
        <f>Table2[[#This Row],[SELLING PRICE]]*Table2[[#This Row],[QUANTITY]]*(1-Table2[[#This Row],[DISCOUNT %]])</f>
        <v>235.79999999999998</v>
      </c>
      <c r="O480">
        <f>DAY(Table2[[#This Row],[DATE]])</f>
        <v>2</v>
      </c>
      <c r="P480" t="str">
        <f>TEXT(Table2[[#This Row],[DATE]],"mmm")</f>
        <v>Nov</v>
      </c>
      <c r="Q480">
        <f>YEAR(Table2[[#This Row],[DATE]])</f>
        <v>2022</v>
      </c>
    </row>
    <row r="481" spans="1:17" x14ac:dyDescent="0.3">
      <c r="A481" s="5">
        <v>44867</v>
      </c>
      <c r="B481" s="6" t="s">
        <v>69</v>
      </c>
      <c r="C481" s="3">
        <v>15</v>
      </c>
      <c r="D481" s="3" t="s">
        <v>113</v>
      </c>
      <c r="E481" s="3" t="s">
        <v>112</v>
      </c>
      <c r="F481" s="4">
        <v>0</v>
      </c>
      <c r="H481" t="str">
        <f>VLOOKUP(Table2[[#This Row],[PRODUCT ID]],Table1[],2,0)</f>
        <v>Product30</v>
      </c>
      <c r="I481" t="str">
        <f>VLOOKUP(Table2[[#This Row],[PRODUCT ID]],Table1[],3,0)</f>
        <v>Catagory04</v>
      </c>
      <c r="J481" t="str">
        <f>VLOOKUP(Table2[[#This Row],[PRODUCT ID]],Table1[],4,0)</f>
        <v>Kg</v>
      </c>
      <c r="K481" s="8">
        <f>VLOOKUP(Table2[[#This Row],[PRODUCT ID]],Table1[],5,0)</f>
        <v>148</v>
      </c>
      <c r="L481" s="8">
        <f>VLOOKUP(Table2[[#This Row],[PRODUCT ID]],Table1[],6,0)</f>
        <v>201.28</v>
      </c>
      <c r="M481" s="8">
        <f>(Table2[[#This Row],[BUYING PRIZE]]*Table2[[#This Row],[QUANTITY]])</f>
        <v>2220</v>
      </c>
      <c r="N481" s="8">
        <f>Table2[[#This Row],[SELLING PRICE]]*Table2[[#This Row],[QUANTITY]]*(1-Table2[[#This Row],[DISCOUNT %]])</f>
        <v>3019.2</v>
      </c>
      <c r="O481">
        <f>DAY(Table2[[#This Row],[DATE]])</f>
        <v>2</v>
      </c>
      <c r="P481" t="str">
        <f>TEXT(Table2[[#This Row],[DATE]],"mmm")</f>
        <v>Nov</v>
      </c>
      <c r="Q481">
        <f>YEAR(Table2[[#This Row],[DATE]])</f>
        <v>2022</v>
      </c>
    </row>
    <row r="482" spans="1:17" x14ac:dyDescent="0.3">
      <c r="A482" s="5">
        <v>44867</v>
      </c>
      <c r="B482" s="6" t="s">
        <v>79</v>
      </c>
      <c r="C482" s="3">
        <v>5</v>
      </c>
      <c r="D482" s="3" t="s">
        <v>113</v>
      </c>
      <c r="E482" s="3" t="s">
        <v>112</v>
      </c>
      <c r="F482" s="4">
        <v>0</v>
      </c>
      <c r="H482" t="str">
        <f>VLOOKUP(Table2[[#This Row],[PRODUCT ID]],Table1[],2,0)</f>
        <v>Product35</v>
      </c>
      <c r="I482" t="str">
        <f>VLOOKUP(Table2[[#This Row],[PRODUCT ID]],Table1[],3,0)</f>
        <v>Catagory04</v>
      </c>
      <c r="J482" t="str">
        <f>VLOOKUP(Table2[[#This Row],[PRODUCT ID]],Table1[],4,0)</f>
        <v>Kg</v>
      </c>
      <c r="K482" s="8">
        <f>VLOOKUP(Table2[[#This Row],[PRODUCT ID]],Table1[],5,0)</f>
        <v>5</v>
      </c>
      <c r="L482" s="8">
        <f>VLOOKUP(Table2[[#This Row],[PRODUCT ID]],Table1[],6,0)</f>
        <v>6.7</v>
      </c>
      <c r="M482" s="8">
        <f>(Table2[[#This Row],[BUYING PRIZE]]*Table2[[#This Row],[QUANTITY]])</f>
        <v>25</v>
      </c>
      <c r="N482" s="8">
        <f>Table2[[#This Row],[SELLING PRICE]]*Table2[[#This Row],[QUANTITY]]*(1-Table2[[#This Row],[DISCOUNT %]])</f>
        <v>33.5</v>
      </c>
      <c r="O482">
        <f>DAY(Table2[[#This Row],[DATE]])</f>
        <v>2</v>
      </c>
      <c r="P482" t="str">
        <f>TEXT(Table2[[#This Row],[DATE]],"mmm")</f>
        <v>Nov</v>
      </c>
      <c r="Q482">
        <f>YEAR(Table2[[#This Row],[DATE]])</f>
        <v>2022</v>
      </c>
    </row>
    <row r="483" spans="1:17" x14ac:dyDescent="0.3">
      <c r="A483" s="5">
        <v>44868</v>
      </c>
      <c r="B483" s="6" t="s">
        <v>47</v>
      </c>
      <c r="C483" s="3">
        <v>11</v>
      </c>
      <c r="D483" s="3" t="s">
        <v>111</v>
      </c>
      <c r="E483" s="3" t="s">
        <v>111</v>
      </c>
      <c r="F483" s="4">
        <v>0</v>
      </c>
      <c r="H483" t="str">
        <f>VLOOKUP(Table2[[#This Row],[PRODUCT ID]],Table1[],2,0)</f>
        <v>Product20</v>
      </c>
      <c r="I483" t="str">
        <f>VLOOKUP(Table2[[#This Row],[PRODUCT ID]],Table1[],3,0)</f>
        <v>Catagory03</v>
      </c>
      <c r="J483" t="str">
        <f>VLOOKUP(Table2[[#This Row],[PRODUCT ID]],Table1[],4,0)</f>
        <v>Kg</v>
      </c>
      <c r="K483" s="8">
        <f>VLOOKUP(Table2[[#This Row],[PRODUCT ID]],Table1[],5,0)</f>
        <v>61</v>
      </c>
      <c r="L483" s="8">
        <f>VLOOKUP(Table2[[#This Row],[PRODUCT ID]],Table1[],6,0)</f>
        <v>76.25</v>
      </c>
      <c r="M483" s="8">
        <f>(Table2[[#This Row],[BUYING PRIZE]]*Table2[[#This Row],[QUANTITY]])</f>
        <v>671</v>
      </c>
      <c r="N483" s="8">
        <f>Table2[[#This Row],[SELLING PRICE]]*Table2[[#This Row],[QUANTITY]]*(1-Table2[[#This Row],[DISCOUNT %]])</f>
        <v>838.75</v>
      </c>
      <c r="O483">
        <f>DAY(Table2[[#This Row],[DATE]])</f>
        <v>3</v>
      </c>
      <c r="P483" t="str">
        <f>TEXT(Table2[[#This Row],[DATE]],"mmm")</f>
        <v>Nov</v>
      </c>
      <c r="Q483">
        <f>YEAR(Table2[[#This Row],[DATE]])</f>
        <v>2022</v>
      </c>
    </row>
    <row r="484" spans="1:17" x14ac:dyDescent="0.3">
      <c r="A484" s="5">
        <v>44869</v>
      </c>
      <c r="B484" s="6" t="s">
        <v>22</v>
      </c>
      <c r="C484" s="3">
        <v>10</v>
      </c>
      <c r="D484" s="3" t="s">
        <v>113</v>
      </c>
      <c r="E484" s="3" t="s">
        <v>111</v>
      </c>
      <c r="F484" s="4">
        <v>0</v>
      </c>
      <c r="H484" t="str">
        <f>VLOOKUP(Table2[[#This Row],[PRODUCT ID]],Table1[],2,0)</f>
        <v>Product08</v>
      </c>
      <c r="I484" t="str">
        <f>VLOOKUP(Table2[[#This Row],[PRODUCT ID]],Table1[],3,0)</f>
        <v>Catagory01</v>
      </c>
      <c r="J484" t="str">
        <f>VLOOKUP(Table2[[#This Row],[PRODUCT ID]],Table1[],4,0)</f>
        <v>Kg</v>
      </c>
      <c r="K484" s="8">
        <f>VLOOKUP(Table2[[#This Row],[PRODUCT ID]],Table1[],5,0)</f>
        <v>83</v>
      </c>
      <c r="L484" s="8">
        <f>VLOOKUP(Table2[[#This Row],[PRODUCT ID]],Table1[],6,0)</f>
        <v>94.62</v>
      </c>
      <c r="M484" s="8">
        <f>(Table2[[#This Row],[BUYING PRIZE]]*Table2[[#This Row],[QUANTITY]])</f>
        <v>830</v>
      </c>
      <c r="N484" s="8">
        <f>Table2[[#This Row],[SELLING PRICE]]*Table2[[#This Row],[QUANTITY]]*(1-Table2[[#This Row],[DISCOUNT %]])</f>
        <v>946.2</v>
      </c>
      <c r="O484">
        <f>DAY(Table2[[#This Row],[DATE]])</f>
        <v>4</v>
      </c>
      <c r="P484" t="str">
        <f>TEXT(Table2[[#This Row],[DATE]],"mmm")</f>
        <v>Nov</v>
      </c>
      <c r="Q484">
        <f>YEAR(Table2[[#This Row],[DATE]])</f>
        <v>2022</v>
      </c>
    </row>
    <row r="485" spans="1:17" x14ac:dyDescent="0.3">
      <c r="A485" s="5">
        <v>44870</v>
      </c>
      <c r="B485" s="6" t="s">
        <v>45</v>
      </c>
      <c r="C485" s="3">
        <v>15</v>
      </c>
      <c r="D485" s="3" t="s">
        <v>113</v>
      </c>
      <c r="E485" s="3" t="s">
        <v>112</v>
      </c>
      <c r="F485" s="4">
        <v>0</v>
      </c>
      <c r="H485" t="str">
        <f>VLOOKUP(Table2[[#This Row],[PRODUCT ID]],Table1[],2,0)</f>
        <v>Product19</v>
      </c>
      <c r="I485" t="str">
        <f>VLOOKUP(Table2[[#This Row],[PRODUCT ID]],Table1[],3,0)</f>
        <v>Catagory02</v>
      </c>
      <c r="J485" t="str">
        <f>VLOOKUP(Table2[[#This Row],[PRODUCT ID]],Table1[],4,0)</f>
        <v>Kg</v>
      </c>
      <c r="K485" s="8">
        <f>VLOOKUP(Table2[[#This Row],[PRODUCT ID]],Table1[],5,0)</f>
        <v>150</v>
      </c>
      <c r="L485" s="8">
        <f>VLOOKUP(Table2[[#This Row],[PRODUCT ID]],Table1[],6,0)</f>
        <v>210</v>
      </c>
      <c r="M485" s="8">
        <f>(Table2[[#This Row],[BUYING PRIZE]]*Table2[[#This Row],[QUANTITY]])</f>
        <v>2250</v>
      </c>
      <c r="N485" s="8">
        <f>Table2[[#This Row],[SELLING PRICE]]*Table2[[#This Row],[QUANTITY]]*(1-Table2[[#This Row],[DISCOUNT %]])</f>
        <v>3150</v>
      </c>
      <c r="O485">
        <f>DAY(Table2[[#This Row],[DATE]])</f>
        <v>5</v>
      </c>
      <c r="P485" t="str">
        <f>TEXT(Table2[[#This Row],[DATE]],"mmm")</f>
        <v>Nov</v>
      </c>
      <c r="Q485">
        <f>YEAR(Table2[[#This Row],[DATE]])</f>
        <v>2022</v>
      </c>
    </row>
    <row r="486" spans="1:17" x14ac:dyDescent="0.3">
      <c r="A486" s="5">
        <v>44871</v>
      </c>
      <c r="B486" s="6" t="s">
        <v>95</v>
      </c>
      <c r="C486" s="3">
        <v>13</v>
      </c>
      <c r="D486" s="3" t="s">
        <v>113</v>
      </c>
      <c r="E486" s="3" t="s">
        <v>112</v>
      </c>
      <c r="F486" s="4">
        <v>0</v>
      </c>
      <c r="H486" t="str">
        <f>VLOOKUP(Table2[[#This Row],[PRODUCT ID]],Table1[],2,0)</f>
        <v>Product43</v>
      </c>
      <c r="I486" t="str">
        <f>VLOOKUP(Table2[[#This Row],[PRODUCT ID]],Table1[],3,0)</f>
        <v>Catagory04</v>
      </c>
      <c r="J486" t="str">
        <f>VLOOKUP(Table2[[#This Row],[PRODUCT ID]],Table1[],4,0)</f>
        <v>Kg</v>
      </c>
      <c r="K486" s="8">
        <f>VLOOKUP(Table2[[#This Row],[PRODUCT ID]],Table1[],5,0)</f>
        <v>67</v>
      </c>
      <c r="L486" s="8">
        <f>VLOOKUP(Table2[[#This Row],[PRODUCT ID]],Table1[],6,0)</f>
        <v>83.08</v>
      </c>
      <c r="M486" s="8">
        <f>(Table2[[#This Row],[BUYING PRIZE]]*Table2[[#This Row],[QUANTITY]])</f>
        <v>871</v>
      </c>
      <c r="N486" s="8">
        <f>Table2[[#This Row],[SELLING PRICE]]*Table2[[#This Row],[QUANTITY]]*(1-Table2[[#This Row],[DISCOUNT %]])</f>
        <v>1080.04</v>
      </c>
      <c r="O486">
        <f>DAY(Table2[[#This Row],[DATE]])</f>
        <v>6</v>
      </c>
      <c r="P486" t="str">
        <f>TEXT(Table2[[#This Row],[DATE]],"mmm")</f>
        <v>Nov</v>
      </c>
      <c r="Q486">
        <f>YEAR(Table2[[#This Row],[DATE]])</f>
        <v>2022</v>
      </c>
    </row>
    <row r="487" spans="1:17" x14ac:dyDescent="0.3">
      <c r="A487" s="5">
        <v>44871</v>
      </c>
      <c r="B487" s="6" t="s">
        <v>37</v>
      </c>
      <c r="C487" s="3">
        <v>13</v>
      </c>
      <c r="D487" s="3" t="s">
        <v>111</v>
      </c>
      <c r="E487" s="3" t="s">
        <v>111</v>
      </c>
      <c r="F487" s="4">
        <v>0</v>
      </c>
      <c r="H487" t="str">
        <f>VLOOKUP(Table2[[#This Row],[PRODUCT ID]],Table1[],2,0)</f>
        <v>Product15</v>
      </c>
      <c r="I487" t="str">
        <f>VLOOKUP(Table2[[#This Row],[PRODUCT ID]],Table1[],3,0)</f>
        <v>Catagory02</v>
      </c>
      <c r="J487" t="str">
        <f>VLOOKUP(Table2[[#This Row],[PRODUCT ID]],Table1[],4,0)</f>
        <v>Kg</v>
      </c>
      <c r="K487" s="8">
        <f>VLOOKUP(Table2[[#This Row],[PRODUCT ID]],Table1[],5,0)</f>
        <v>12</v>
      </c>
      <c r="L487" s="8">
        <f>VLOOKUP(Table2[[#This Row],[PRODUCT ID]],Table1[],6,0)</f>
        <v>15.719999999999999</v>
      </c>
      <c r="M487" s="8">
        <f>(Table2[[#This Row],[BUYING PRIZE]]*Table2[[#This Row],[QUANTITY]])</f>
        <v>156</v>
      </c>
      <c r="N487" s="8">
        <f>Table2[[#This Row],[SELLING PRICE]]*Table2[[#This Row],[QUANTITY]]*(1-Table2[[#This Row],[DISCOUNT %]])</f>
        <v>204.35999999999999</v>
      </c>
      <c r="O487">
        <f>DAY(Table2[[#This Row],[DATE]])</f>
        <v>6</v>
      </c>
      <c r="P487" t="str">
        <f>TEXT(Table2[[#This Row],[DATE]],"mmm")</f>
        <v>Nov</v>
      </c>
      <c r="Q487">
        <f>YEAR(Table2[[#This Row],[DATE]])</f>
        <v>2022</v>
      </c>
    </row>
    <row r="488" spans="1:17" x14ac:dyDescent="0.3">
      <c r="A488" s="5">
        <v>44871</v>
      </c>
      <c r="B488" s="6" t="s">
        <v>93</v>
      </c>
      <c r="C488" s="3">
        <v>13</v>
      </c>
      <c r="D488" s="3" t="s">
        <v>113</v>
      </c>
      <c r="E488" s="3" t="s">
        <v>112</v>
      </c>
      <c r="F488" s="4">
        <v>0</v>
      </c>
      <c r="H488" t="str">
        <f>VLOOKUP(Table2[[#This Row],[PRODUCT ID]],Table1[],2,0)</f>
        <v>Product42</v>
      </c>
      <c r="I488" t="str">
        <f>VLOOKUP(Table2[[#This Row],[PRODUCT ID]],Table1[],3,0)</f>
        <v>Catagory04</v>
      </c>
      <c r="J488" t="str">
        <f>VLOOKUP(Table2[[#This Row],[PRODUCT ID]],Table1[],4,0)</f>
        <v>Kg</v>
      </c>
      <c r="K488" s="8">
        <f>VLOOKUP(Table2[[#This Row],[PRODUCT ID]],Table1[],5,0)</f>
        <v>120</v>
      </c>
      <c r="L488" s="8">
        <f>VLOOKUP(Table2[[#This Row],[PRODUCT ID]],Table1[],6,0)</f>
        <v>162</v>
      </c>
      <c r="M488" s="8">
        <f>(Table2[[#This Row],[BUYING PRIZE]]*Table2[[#This Row],[QUANTITY]])</f>
        <v>1560</v>
      </c>
      <c r="N488" s="8">
        <f>Table2[[#This Row],[SELLING PRICE]]*Table2[[#This Row],[QUANTITY]]*(1-Table2[[#This Row],[DISCOUNT %]])</f>
        <v>2106</v>
      </c>
      <c r="O488">
        <f>DAY(Table2[[#This Row],[DATE]])</f>
        <v>6</v>
      </c>
      <c r="P488" t="str">
        <f>TEXT(Table2[[#This Row],[DATE]],"mmm")</f>
        <v>Nov</v>
      </c>
      <c r="Q488">
        <f>YEAR(Table2[[#This Row],[DATE]])</f>
        <v>2022</v>
      </c>
    </row>
    <row r="489" spans="1:17" x14ac:dyDescent="0.3">
      <c r="A489" s="5">
        <v>44872</v>
      </c>
      <c r="B489" s="6" t="s">
        <v>89</v>
      </c>
      <c r="C489" s="3">
        <v>13</v>
      </c>
      <c r="D489" s="3" t="s">
        <v>111</v>
      </c>
      <c r="E489" s="3" t="s">
        <v>112</v>
      </c>
      <c r="F489" s="4">
        <v>0</v>
      </c>
      <c r="H489" t="str">
        <f>VLOOKUP(Table2[[#This Row],[PRODUCT ID]],Table1[],2,0)</f>
        <v>Product40</v>
      </c>
      <c r="I489" t="str">
        <f>VLOOKUP(Table2[[#This Row],[PRODUCT ID]],Table1[],3,0)</f>
        <v>Catagory04</v>
      </c>
      <c r="J489" t="str">
        <f>VLOOKUP(Table2[[#This Row],[PRODUCT ID]],Table1[],4,0)</f>
        <v>Kg</v>
      </c>
      <c r="K489" s="8">
        <f>VLOOKUP(Table2[[#This Row],[PRODUCT ID]],Table1[],5,0)</f>
        <v>90</v>
      </c>
      <c r="L489" s="8">
        <f>VLOOKUP(Table2[[#This Row],[PRODUCT ID]],Table1[],6,0)</f>
        <v>115.2</v>
      </c>
      <c r="M489" s="8">
        <f>(Table2[[#This Row],[BUYING PRIZE]]*Table2[[#This Row],[QUANTITY]])</f>
        <v>1170</v>
      </c>
      <c r="N489" s="8">
        <f>Table2[[#This Row],[SELLING PRICE]]*Table2[[#This Row],[QUANTITY]]*(1-Table2[[#This Row],[DISCOUNT %]])</f>
        <v>1497.6000000000001</v>
      </c>
      <c r="O489">
        <f>DAY(Table2[[#This Row],[DATE]])</f>
        <v>7</v>
      </c>
      <c r="P489" t="str">
        <f>TEXT(Table2[[#This Row],[DATE]],"mmm")</f>
        <v>Nov</v>
      </c>
      <c r="Q489">
        <f>YEAR(Table2[[#This Row],[DATE]])</f>
        <v>2022</v>
      </c>
    </row>
    <row r="490" spans="1:17" x14ac:dyDescent="0.3">
      <c r="A490" s="5">
        <v>44873</v>
      </c>
      <c r="B490" s="6" t="s">
        <v>81</v>
      </c>
      <c r="C490" s="3">
        <v>11</v>
      </c>
      <c r="D490" s="3" t="s">
        <v>110</v>
      </c>
      <c r="E490" s="3" t="s">
        <v>112</v>
      </c>
      <c r="F490" s="4">
        <v>0</v>
      </c>
      <c r="H490" t="str">
        <f>VLOOKUP(Table2[[#This Row],[PRODUCT ID]],Table1[],2,0)</f>
        <v>Product36</v>
      </c>
      <c r="I490" t="str">
        <f>VLOOKUP(Table2[[#This Row],[PRODUCT ID]],Table1[],3,0)</f>
        <v>Catagory04</v>
      </c>
      <c r="J490" t="str">
        <f>VLOOKUP(Table2[[#This Row],[PRODUCT ID]],Table1[],4,0)</f>
        <v>Kg</v>
      </c>
      <c r="K490" s="8">
        <f>VLOOKUP(Table2[[#This Row],[PRODUCT ID]],Table1[],5,0)</f>
        <v>90</v>
      </c>
      <c r="L490" s="8">
        <f>VLOOKUP(Table2[[#This Row],[PRODUCT ID]],Table1[],6,0)</f>
        <v>96.3</v>
      </c>
      <c r="M490" s="8">
        <f>(Table2[[#This Row],[BUYING PRIZE]]*Table2[[#This Row],[QUANTITY]])</f>
        <v>990</v>
      </c>
      <c r="N490" s="8">
        <f>Table2[[#This Row],[SELLING PRICE]]*Table2[[#This Row],[QUANTITY]]*(1-Table2[[#This Row],[DISCOUNT %]])</f>
        <v>1059.3</v>
      </c>
      <c r="O490">
        <f>DAY(Table2[[#This Row],[DATE]])</f>
        <v>8</v>
      </c>
      <c r="P490" t="str">
        <f>TEXT(Table2[[#This Row],[DATE]],"mmm")</f>
        <v>Nov</v>
      </c>
      <c r="Q490">
        <f>YEAR(Table2[[#This Row],[DATE]])</f>
        <v>2022</v>
      </c>
    </row>
    <row r="491" spans="1:17" x14ac:dyDescent="0.3">
      <c r="A491" s="5">
        <v>44873</v>
      </c>
      <c r="B491" s="6" t="s">
        <v>45</v>
      </c>
      <c r="C491" s="3">
        <v>10</v>
      </c>
      <c r="D491" s="3" t="s">
        <v>110</v>
      </c>
      <c r="E491" s="3" t="s">
        <v>111</v>
      </c>
      <c r="F491" s="4">
        <v>0</v>
      </c>
      <c r="H491" t="str">
        <f>VLOOKUP(Table2[[#This Row],[PRODUCT ID]],Table1[],2,0)</f>
        <v>Product19</v>
      </c>
      <c r="I491" t="str">
        <f>VLOOKUP(Table2[[#This Row],[PRODUCT ID]],Table1[],3,0)</f>
        <v>Catagory02</v>
      </c>
      <c r="J491" t="str">
        <f>VLOOKUP(Table2[[#This Row],[PRODUCT ID]],Table1[],4,0)</f>
        <v>Kg</v>
      </c>
      <c r="K491" s="8">
        <f>VLOOKUP(Table2[[#This Row],[PRODUCT ID]],Table1[],5,0)</f>
        <v>150</v>
      </c>
      <c r="L491" s="8">
        <f>VLOOKUP(Table2[[#This Row],[PRODUCT ID]],Table1[],6,0)</f>
        <v>210</v>
      </c>
      <c r="M491" s="8">
        <f>(Table2[[#This Row],[BUYING PRIZE]]*Table2[[#This Row],[QUANTITY]])</f>
        <v>1500</v>
      </c>
      <c r="N491" s="8">
        <f>Table2[[#This Row],[SELLING PRICE]]*Table2[[#This Row],[QUANTITY]]*(1-Table2[[#This Row],[DISCOUNT %]])</f>
        <v>2100</v>
      </c>
      <c r="O491">
        <f>DAY(Table2[[#This Row],[DATE]])</f>
        <v>8</v>
      </c>
      <c r="P491" t="str">
        <f>TEXT(Table2[[#This Row],[DATE]],"mmm")</f>
        <v>Nov</v>
      </c>
      <c r="Q491">
        <f>YEAR(Table2[[#This Row],[DATE]])</f>
        <v>2022</v>
      </c>
    </row>
    <row r="492" spans="1:17" x14ac:dyDescent="0.3">
      <c r="A492" s="5">
        <v>44874</v>
      </c>
      <c r="B492" s="6" t="s">
        <v>63</v>
      </c>
      <c r="C492" s="3">
        <v>8</v>
      </c>
      <c r="D492" s="3" t="s">
        <v>111</v>
      </c>
      <c r="E492" s="3" t="s">
        <v>112</v>
      </c>
      <c r="F492" s="4">
        <v>0</v>
      </c>
      <c r="H492" t="str">
        <f>VLOOKUP(Table2[[#This Row],[PRODUCT ID]],Table1[],2,0)</f>
        <v>Product27</v>
      </c>
      <c r="I492" t="str">
        <f>VLOOKUP(Table2[[#This Row],[PRODUCT ID]],Table1[],3,0)</f>
        <v>Catagory04</v>
      </c>
      <c r="J492" t="str">
        <f>VLOOKUP(Table2[[#This Row],[PRODUCT ID]],Table1[],4,0)</f>
        <v>Kg</v>
      </c>
      <c r="K492" s="8">
        <f>VLOOKUP(Table2[[#This Row],[PRODUCT ID]],Table1[],5,0)</f>
        <v>48</v>
      </c>
      <c r="L492" s="8">
        <f>VLOOKUP(Table2[[#This Row],[PRODUCT ID]],Table1[],6,0)</f>
        <v>57.120000000000005</v>
      </c>
      <c r="M492" s="8">
        <f>(Table2[[#This Row],[BUYING PRIZE]]*Table2[[#This Row],[QUANTITY]])</f>
        <v>384</v>
      </c>
      <c r="N492" s="8">
        <f>Table2[[#This Row],[SELLING PRICE]]*Table2[[#This Row],[QUANTITY]]*(1-Table2[[#This Row],[DISCOUNT %]])</f>
        <v>456.96000000000004</v>
      </c>
      <c r="O492">
        <f>DAY(Table2[[#This Row],[DATE]])</f>
        <v>9</v>
      </c>
      <c r="P492" t="str">
        <f>TEXT(Table2[[#This Row],[DATE]],"mmm")</f>
        <v>Nov</v>
      </c>
      <c r="Q492">
        <f>YEAR(Table2[[#This Row],[DATE]])</f>
        <v>2022</v>
      </c>
    </row>
    <row r="493" spans="1:17" x14ac:dyDescent="0.3">
      <c r="A493" s="5">
        <v>44875</v>
      </c>
      <c r="B493" s="6" t="s">
        <v>43</v>
      </c>
      <c r="C493" s="3">
        <v>7</v>
      </c>
      <c r="D493" s="3" t="s">
        <v>113</v>
      </c>
      <c r="E493" s="3" t="s">
        <v>111</v>
      </c>
      <c r="F493" s="4">
        <v>0</v>
      </c>
      <c r="H493" t="str">
        <f>VLOOKUP(Table2[[#This Row],[PRODUCT ID]],Table1[],2,0)</f>
        <v>Product18</v>
      </c>
      <c r="I493" t="str">
        <f>VLOOKUP(Table2[[#This Row],[PRODUCT ID]],Table1[],3,0)</f>
        <v>Catagory02</v>
      </c>
      <c r="J493" t="str">
        <f>VLOOKUP(Table2[[#This Row],[PRODUCT ID]],Table1[],4,0)</f>
        <v>Kg</v>
      </c>
      <c r="K493" s="8">
        <f>VLOOKUP(Table2[[#This Row],[PRODUCT ID]],Table1[],5,0)</f>
        <v>37</v>
      </c>
      <c r="L493" s="8">
        <f>VLOOKUP(Table2[[#This Row],[PRODUCT ID]],Table1[],6,0)</f>
        <v>49.21</v>
      </c>
      <c r="M493" s="8">
        <f>(Table2[[#This Row],[BUYING PRIZE]]*Table2[[#This Row],[QUANTITY]])</f>
        <v>259</v>
      </c>
      <c r="N493" s="8">
        <f>Table2[[#This Row],[SELLING PRICE]]*Table2[[#This Row],[QUANTITY]]*(1-Table2[[#This Row],[DISCOUNT %]])</f>
        <v>344.47</v>
      </c>
      <c r="O493">
        <f>DAY(Table2[[#This Row],[DATE]])</f>
        <v>10</v>
      </c>
      <c r="P493" t="str">
        <f>TEXT(Table2[[#This Row],[DATE]],"mmm")</f>
        <v>Nov</v>
      </c>
      <c r="Q493">
        <f>YEAR(Table2[[#This Row],[DATE]])</f>
        <v>2022</v>
      </c>
    </row>
    <row r="494" spans="1:17" x14ac:dyDescent="0.3">
      <c r="A494" s="5">
        <v>44878</v>
      </c>
      <c r="B494" s="6" t="s">
        <v>63</v>
      </c>
      <c r="C494" s="3">
        <v>10</v>
      </c>
      <c r="D494" s="3" t="s">
        <v>110</v>
      </c>
      <c r="E494" s="3" t="s">
        <v>112</v>
      </c>
      <c r="F494" s="4">
        <v>0</v>
      </c>
      <c r="H494" t="str">
        <f>VLOOKUP(Table2[[#This Row],[PRODUCT ID]],Table1[],2,0)</f>
        <v>Product27</v>
      </c>
      <c r="I494" t="str">
        <f>VLOOKUP(Table2[[#This Row],[PRODUCT ID]],Table1[],3,0)</f>
        <v>Catagory04</v>
      </c>
      <c r="J494" t="str">
        <f>VLOOKUP(Table2[[#This Row],[PRODUCT ID]],Table1[],4,0)</f>
        <v>Kg</v>
      </c>
      <c r="K494" s="8">
        <f>VLOOKUP(Table2[[#This Row],[PRODUCT ID]],Table1[],5,0)</f>
        <v>48</v>
      </c>
      <c r="L494" s="8">
        <f>VLOOKUP(Table2[[#This Row],[PRODUCT ID]],Table1[],6,0)</f>
        <v>57.120000000000005</v>
      </c>
      <c r="M494" s="8">
        <f>(Table2[[#This Row],[BUYING PRIZE]]*Table2[[#This Row],[QUANTITY]])</f>
        <v>480</v>
      </c>
      <c r="N494" s="8">
        <f>Table2[[#This Row],[SELLING PRICE]]*Table2[[#This Row],[QUANTITY]]*(1-Table2[[#This Row],[DISCOUNT %]])</f>
        <v>571.20000000000005</v>
      </c>
      <c r="O494">
        <f>DAY(Table2[[#This Row],[DATE]])</f>
        <v>13</v>
      </c>
      <c r="P494" t="str">
        <f>TEXT(Table2[[#This Row],[DATE]],"mmm")</f>
        <v>Nov</v>
      </c>
      <c r="Q494">
        <f>YEAR(Table2[[#This Row],[DATE]])</f>
        <v>2022</v>
      </c>
    </row>
    <row r="495" spans="1:17" x14ac:dyDescent="0.3">
      <c r="A495" s="5">
        <v>44879</v>
      </c>
      <c r="B495" s="6" t="s">
        <v>10</v>
      </c>
      <c r="C495" s="3">
        <v>1</v>
      </c>
      <c r="D495" s="3" t="s">
        <v>113</v>
      </c>
      <c r="E495" s="3" t="s">
        <v>112</v>
      </c>
      <c r="F495" s="4">
        <v>0</v>
      </c>
      <c r="H495" t="str">
        <f>VLOOKUP(Table2[[#This Row],[PRODUCT ID]],Table1[],2,0)</f>
        <v>Product02</v>
      </c>
      <c r="I495" t="str">
        <f>VLOOKUP(Table2[[#This Row],[PRODUCT ID]],Table1[],3,0)</f>
        <v>Catagory01</v>
      </c>
      <c r="J495" t="str">
        <f>VLOOKUP(Table2[[#This Row],[PRODUCT ID]],Table1[],4,0)</f>
        <v>Kg</v>
      </c>
      <c r="K495" s="8">
        <f>VLOOKUP(Table2[[#This Row],[PRODUCT ID]],Table1[],5,0)</f>
        <v>105</v>
      </c>
      <c r="L495" s="8">
        <f>VLOOKUP(Table2[[#This Row],[PRODUCT ID]],Table1[],6,0)</f>
        <v>142.80000000000001</v>
      </c>
      <c r="M495" s="8">
        <f>(Table2[[#This Row],[BUYING PRIZE]]*Table2[[#This Row],[QUANTITY]])</f>
        <v>105</v>
      </c>
      <c r="N495" s="8">
        <f>Table2[[#This Row],[SELLING PRICE]]*Table2[[#This Row],[QUANTITY]]*(1-Table2[[#This Row],[DISCOUNT %]])</f>
        <v>142.80000000000001</v>
      </c>
      <c r="O495">
        <f>DAY(Table2[[#This Row],[DATE]])</f>
        <v>14</v>
      </c>
      <c r="P495" t="str">
        <f>TEXT(Table2[[#This Row],[DATE]],"mmm")</f>
        <v>Nov</v>
      </c>
      <c r="Q495">
        <f>YEAR(Table2[[#This Row],[DATE]])</f>
        <v>2022</v>
      </c>
    </row>
    <row r="496" spans="1:17" x14ac:dyDescent="0.3">
      <c r="A496" s="5">
        <v>44880</v>
      </c>
      <c r="B496" s="6" t="s">
        <v>31</v>
      </c>
      <c r="C496" s="3">
        <v>14</v>
      </c>
      <c r="D496" s="3" t="s">
        <v>113</v>
      </c>
      <c r="E496" s="3" t="s">
        <v>112</v>
      </c>
      <c r="F496" s="4">
        <v>0</v>
      </c>
      <c r="H496" t="str">
        <f>VLOOKUP(Table2[[#This Row],[PRODUCT ID]],Table1[],2,0)</f>
        <v>Product12</v>
      </c>
      <c r="I496" t="str">
        <f>VLOOKUP(Table2[[#This Row],[PRODUCT ID]],Table1[],3,0)</f>
        <v>Catagory02</v>
      </c>
      <c r="J496" t="str">
        <f>VLOOKUP(Table2[[#This Row],[PRODUCT ID]],Table1[],4,0)</f>
        <v>Kg</v>
      </c>
      <c r="K496" s="8">
        <f>VLOOKUP(Table2[[#This Row],[PRODUCT ID]],Table1[],5,0)</f>
        <v>73</v>
      </c>
      <c r="L496" s="8">
        <f>VLOOKUP(Table2[[#This Row],[PRODUCT ID]],Table1[],6,0)</f>
        <v>94.17</v>
      </c>
      <c r="M496" s="8">
        <f>(Table2[[#This Row],[BUYING PRIZE]]*Table2[[#This Row],[QUANTITY]])</f>
        <v>1022</v>
      </c>
      <c r="N496" s="8">
        <f>Table2[[#This Row],[SELLING PRICE]]*Table2[[#This Row],[QUANTITY]]*(1-Table2[[#This Row],[DISCOUNT %]])</f>
        <v>1318.38</v>
      </c>
      <c r="O496">
        <f>DAY(Table2[[#This Row],[DATE]])</f>
        <v>15</v>
      </c>
      <c r="P496" t="str">
        <f>TEXT(Table2[[#This Row],[DATE]],"mmm")</f>
        <v>Nov</v>
      </c>
      <c r="Q496">
        <f>YEAR(Table2[[#This Row],[DATE]])</f>
        <v>2022</v>
      </c>
    </row>
    <row r="497" spans="1:17" x14ac:dyDescent="0.3">
      <c r="A497" s="5">
        <v>44881</v>
      </c>
      <c r="B497" s="6" t="s">
        <v>41</v>
      </c>
      <c r="C497" s="3">
        <v>8</v>
      </c>
      <c r="D497" s="3" t="s">
        <v>111</v>
      </c>
      <c r="E497" s="3" t="s">
        <v>111</v>
      </c>
      <c r="F497" s="4">
        <v>0</v>
      </c>
      <c r="H497" t="str">
        <f>VLOOKUP(Table2[[#This Row],[PRODUCT ID]],Table1[],2,0)</f>
        <v>Product17</v>
      </c>
      <c r="I497" t="str">
        <f>VLOOKUP(Table2[[#This Row],[PRODUCT ID]],Table1[],3,0)</f>
        <v>Catagory02</v>
      </c>
      <c r="J497" t="str">
        <f>VLOOKUP(Table2[[#This Row],[PRODUCT ID]],Table1[],4,0)</f>
        <v>Kg</v>
      </c>
      <c r="K497" s="8">
        <f>VLOOKUP(Table2[[#This Row],[PRODUCT ID]],Table1[],5,0)</f>
        <v>134</v>
      </c>
      <c r="L497" s="8">
        <f>VLOOKUP(Table2[[#This Row],[PRODUCT ID]],Table1[],6,0)</f>
        <v>156.78</v>
      </c>
      <c r="M497" s="8">
        <f>(Table2[[#This Row],[BUYING PRIZE]]*Table2[[#This Row],[QUANTITY]])</f>
        <v>1072</v>
      </c>
      <c r="N497" s="8">
        <f>Table2[[#This Row],[SELLING PRICE]]*Table2[[#This Row],[QUANTITY]]*(1-Table2[[#This Row],[DISCOUNT %]])</f>
        <v>1254.24</v>
      </c>
      <c r="O497">
        <f>DAY(Table2[[#This Row],[DATE]])</f>
        <v>16</v>
      </c>
      <c r="P497" t="str">
        <f>TEXT(Table2[[#This Row],[DATE]],"mmm")</f>
        <v>Nov</v>
      </c>
      <c r="Q497">
        <f>YEAR(Table2[[#This Row],[DATE]])</f>
        <v>2022</v>
      </c>
    </row>
    <row r="498" spans="1:17" x14ac:dyDescent="0.3">
      <c r="A498" s="5">
        <v>44883</v>
      </c>
      <c r="B498" s="6" t="s">
        <v>77</v>
      </c>
      <c r="C498" s="3">
        <v>8</v>
      </c>
      <c r="D498" s="3" t="s">
        <v>113</v>
      </c>
      <c r="E498" s="3" t="s">
        <v>112</v>
      </c>
      <c r="F498" s="4">
        <v>0</v>
      </c>
      <c r="H498" t="str">
        <f>VLOOKUP(Table2[[#This Row],[PRODUCT ID]],Table1[],2,0)</f>
        <v>Product34</v>
      </c>
      <c r="I498" t="str">
        <f>VLOOKUP(Table2[[#This Row],[PRODUCT ID]],Table1[],3,0)</f>
        <v>Catagory04</v>
      </c>
      <c r="J498" t="str">
        <f>VLOOKUP(Table2[[#This Row],[PRODUCT ID]],Table1[],4,0)</f>
        <v>Kg</v>
      </c>
      <c r="K498" s="8">
        <f>VLOOKUP(Table2[[#This Row],[PRODUCT ID]],Table1[],5,0)</f>
        <v>55</v>
      </c>
      <c r="L498" s="8">
        <f>VLOOKUP(Table2[[#This Row],[PRODUCT ID]],Table1[],6,0)</f>
        <v>58.3</v>
      </c>
      <c r="M498" s="8">
        <f>(Table2[[#This Row],[BUYING PRIZE]]*Table2[[#This Row],[QUANTITY]])</f>
        <v>440</v>
      </c>
      <c r="N498" s="8">
        <f>Table2[[#This Row],[SELLING PRICE]]*Table2[[#This Row],[QUANTITY]]*(1-Table2[[#This Row],[DISCOUNT %]])</f>
        <v>466.4</v>
      </c>
      <c r="O498">
        <f>DAY(Table2[[#This Row],[DATE]])</f>
        <v>18</v>
      </c>
      <c r="P498" t="str">
        <f>TEXT(Table2[[#This Row],[DATE]],"mmm")</f>
        <v>Nov</v>
      </c>
      <c r="Q498">
        <f>YEAR(Table2[[#This Row],[DATE]])</f>
        <v>2022</v>
      </c>
    </row>
    <row r="499" spans="1:17" x14ac:dyDescent="0.3">
      <c r="A499" s="5">
        <v>44886</v>
      </c>
      <c r="B499" s="6" t="s">
        <v>47</v>
      </c>
      <c r="C499" s="3">
        <v>6</v>
      </c>
      <c r="D499" s="3" t="s">
        <v>113</v>
      </c>
      <c r="E499" s="3" t="s">
        <v>112</v>
      </c>
      <c r="F499" s="4">
        <v>0</v>
      </c>
      <c r="H499" t="str">
        <f>VLOOKUP(Table2[[#This Row],[PRODUCT ID]],Table1[],2,0)</f>
        <v>Product20</v>
      </c>
      <c r="I499" t="str">
        <f>VLOOKUP(Table2[[#This Row],[PRODUCT ID]],Table1[],3,0)</f>
        <v>Catagory03</v>
      </c>
      <c r="J499" t="str">
        <f>VLOOKUP(Table2[[#This Row],[PRODUCT ID]],Table1[],4,0)</f>
        <v>Kg</v>
      </c>
      <c r="K499" s="8">
        <f>VLOOKUP(Table2[[#This Row],[PRODUCT ID]],Table1[],5,0)</f>
        <v>61</v>
      </c>
      <c r="L499" s="8">
        <f>VLOOKUP(Table2[[#This Row],[PRODUCT ID]],Table1[],6,0)</f>
        <v>76.25</v>
      </c>
      <c r="M499" s="8">
        <f>(Table2[[#This Row],[BUYING PRIZE]]*Table2[[#This Row],[QUANTITY]])</f>
        <v>366</v>
      </c>
      <c r="N499" s="8">
        <f>Table2[[#This Row],[SELLING PRICE]]*Table2[[#This Row],[QUANTITY]]*(1-Table2[[#This Row],[DISCOUNT %]])</f>
        <v>457.5</v>
      </c>
      <c r="O499">
        <f>DAY(Table2[[#This Row],[DATE]])</f>
        <v>21</v>
      </c>
      <c r="P499" t="str">
        <f>TEXT(Table2[[#This Row],[DATE]],"mmm")</f>
        <v>Nov</v>
      </c>
      <c r="Q499">
        <f>YEAR(Table2[[#This Row],[DATE]])</f>
        <v>2022</v>
      </c>
    </row>
    <row r="500" spans="1:17" x14ac:dyDescent="0.3">
      <c r="A500" s="5">
        <v>44888</v>
      </c>
      <c r="B500" s="6" t="s">
        <v>81</v>
      </c>
      <c r="C500" s="3">
        <v>12</v>
      </c>
      <c r="D500" s="3" t="s">
        <v>111</v>
      </c>
      <c r="E500" s="3" t="s">
        <v>111</v>
      </c>
      <c r="F500" s="4">
        <v>0</v>
      </c>
      <c r="H500" t="str">
        <f>VLOOKUP(Table2[[#This Row],[PRODUCT ID]],Table1[],2,0)</f>
        <v>Product36</v>
      </c>
      <c r="I500" t="str">
        <f>VLOOKUP(Table2[[#This Row],[PRODUCT ID]],Table1[],3,0)</f>
        <v>Catagory04</v>
      </c>
      <c r="J500" t="str">
        <f>VLOOKUP(Table2[[#This Row],[PRODUCT ID]],Table1[],4,0)</f>
        <v>Kg</v>
      </c>
      <c r="K500" s="8">
        <f>VLOOKUP(Table2[[#This Row],[PRODUCT ID]],Table1[],5,0)</f>
        <v>90</v>
      </c>
      <c r="L500" s="8">
        <f>VLOOKUP(Table2[[#This Row],[PRODUCT ID]],Table1[],6,0)</f>
        <v>96.3</v>
      </c>
      <c r="M500" s="8">
        <f>(Table2[[#This Row],[BUYING PRIZE]]*Table2[[#This Row],[QUANTITY]])</f>
        <v>1080</v>
      </c>
      <c r="N500" s="8">
        <f>Table2[[#This Row],[SELLING PRICE]]*Table2[[#This Row],[QUANTITY]]*(1-Table2[[#This Row],[DISCOUNT %]])</f>
        <v>1155.5999999999999</v>
      </c>
      <c r="O500">
        <f>DAY(Table2[[#This Row],[DATE]])</f>
        <v>23</v>
      </c>
      <c r="P500" t="str">
        <f>TEXT(Table2[[#This Row],[DATE]],"mmm")</f>
        <v>Nov</v>
      </c>
      <c r="Q500">
        <f>YEAR(Table2[[#This Row],[DATE]])</f>
        <v>2022</v>
      </c>
    </row>
    <row r="501" spans="1:17" x14ac:dyDescent="0.3">
      <c r="A501" s="5">
        <v>44890</v>
      </c>
      <c r="B501" s="6" t="s">
        <v>14</v>
      </c>
      <c r="C501" s="3">
        <v>5</v>
      </c>
      <c r="D501" s="3" t="s">
        <v>113</v>
      </c>
      <c r="E501" s="3" t="s">
        <v>112</v>
      </c>
      <c r="F501" s="4">
        <v>0</v>
      </c>
      <c r="H501" t="str">
        <f>VLOOKUP(Table2[[#This Row],[PRODUCT ID]],Table1[],2,0)</f>
        <v>Product04</v>
      </c>
      <c r="I501" t="str">
        <f>VLOOKUP(Table2[[#This Row],[PRODUCT ID]],Table1[],3,0)</f>
        <v>Catagory01</v>
      </c>
      <c r="J501" t="str">
        <f>VLOOKUP(Table2[[#This Row],[PRODUCT ID]],Table1[],4,0)</f>
        <v>Kg</v>
      </c>
      <c r="K501" s="8">
        <f>VLOOKUP(Table2[[#This Row],[PRODUCT ID]],Table1[],5,0)</f>
        <v>44</v>
      </c>
      <c r="L501" s="8">
        <f>VLOOKUP(Table2[[#This Row],[PRODUCT ID]],Table1[],6,0)</f>
        <v>48.84</v>
      </c>
      <c r="M501" s="8">
        <f>(Table2[[#This Row],[BUYING PRIZE]]*Table2[[#This Row],[QUANTITY]])</f>
        <v>220</v>
      </c>
      <c r="N501" s="8">
        <f>Table2[[#This Row],[SELLING PRICE]]*Table2[[#This Row],[QUANTITY]]*(1-Table2[[#This Row],[DISCOUNT %]])</f>
        <v>244.20000000000002</v>
      </c>
      <c r="O501">
        <f>DAY(Table2[[#This Row],[DATE]])</f>
        <v>25</v>
      </c>
      <c r="P501" t="str">
        <f>TEXT(Table2[[#This Row],[DATE]],"mmm")</f>
        <v>Nov</v>
      </c>
      <c r="Q501">
        <f>YEAR(Table2[[#This Row],[DATE]])</f>
        <v>2022</v>
      </c>
    </row>
    <row r="502" spans="1:17" x14ac:dyDescent="0.3">
      <c r="A502" s="5">
        <v>44891</v>
      </c>
      <c r="B502" s="6" t="s">
        <v>73</v>
      </c>
      <c r="C502" s="3">
        <v>5</v>
      </c>
      <c r="D502" s="3" t="s">
        <v>113</v>
      </c>
      <c r="E502" s="3" t="s">
        <v>111</v>
      </c>
      <c r="F502" s="4">
        <v>0</v>
      </c>
      <c r="H502" t="str">
        <f>VLOOKUP(Table2[[#This Row],[PRODUCT ID]],Table1[],2,0)</f>
        <v>Product32</v>
      </c>
      <c r="I502" t="str">
        <f>VLOOKUP(Table2[[#This Row],[PRODUCT ID]],Table1[],3,0)</f>
        <v>Catagory04</v>
      </c>
      <c r="J502" t="str">
        <f>VLOOKUP(Table2[[#This Row],[PRODUCT ID]],Table1[],4,0)</f>
        <v>Kg</v>
      </c>
      <c r="K502" s="8">
        <f>VLOOKUP(Table2[[#This Row],[PRODUCT ID]],Table1[],5,0)</f>
        <v>89</v>
      </c>
      <c r="L502" s="8">
        <f>VLOOKUP(Table2[[#This Row],[PRODUCT ID]],Table1[],6,0)</f>
        <v>117.48</v>
      </c>
      <c r="M502" s="8">
        <f>(Table2[[#This Row],[BUYING PRIZE]]*Table2[[#This Row],[QUANTITY]])</f>
        <v>445</v>
      </c>
      <c r="N502" s="8">
        <f>Table2[[#This Row],[SELLING PRICE]]*Table2[[#This Row],[QUANTITY]]*(1-Table2[[#This Row],[DISCOUNT %]])</f>
        <v>587.4</v>
      </c>
      <c r="O502">
        <f>DAY(Table2[[#This Row],[DATE]])</f>
        <v>26</v>
      </c>
      <c r="P502" t="str">
        <f>TEXT(Table2[[#This Row],[DATE]],"mmm")</f>
        <v>Nov</v>
      </c>
      <c r="Q502">
        <f>YEAR(Table2[[#This Row],[DATE]])</f>
        <v>2022</v>
      </c>
    </row>
    <row r="503" spans="1:17" x14ac:dyDescent="0.3">
      <c r="A503" s="5">
        <v>44892</v>
      </c>
      <c r="B503" s="6" t="s">
        <v>77</v>
      </c>
      <c r="C503" s="3">
        <v>15</v>
      </c>
      <c r="D503" s="3" t="s">
        <v>113</v>
      </c>
      <c r="E503" s="3" t="s">
        <v>111</v>
      </c>
      <c r="F503" s="4">
        <v>0</v>
      </c>
      <c r="H503" t="str">
        <f>VLOOKUP(Table2[[#This Row],[PRODUCT ID]],Table1[],2,0)</f>
        <v>Product34</v>
      </c>
      <c r="I503" t="str">
        <f>VLOOKUP(Table2[[#This Row],[PRODUCT ID]],Table1[],3,0)</f>
        <v>Catagory04</v>
      </c>
      <c r="J503" t="str">
        <f>VLOOKUP(Table2[[#This Row],[PRODUCT ID]],Table1[],4,0)</f>
        <v>Kg</v>
      </c>
      <c r="K503" s="8">
        <f>VLOOKUP(Table2[[#This Row],[PRODUCT ID]],Table1[],5,0)</f>
        <v>55</v>
      </c>
      <c r="L503" s="8">
        <f>VLOOKUP(Table2[[#This Row],[PRODUCT ID]],Table1[],6,0)</f>
        <v>58.3</v>
      </c>
      <c r="M503" s="8">
        <f>(Table2[[#This Row],[BUYING PRIZE]]*Table2[[#This Row],[QUANTITY]])</f>
        <v>825</v>
      </c>
      <c r="N503" s="8">
        <f>Table2[[#This Row],[SELLING PRICE]]*Table2[[#This Row],[QUANTITY]]*(1-Table2[[#This Row],[DISCOUNT %]])</f>
        <v>874.5</v>
      </c>
      <c r="O503">
        <f>DAY(Table2[[#This Row],[DATE]])</f>
        <v>27</v>
      </c>
      <c r="P503" t="str">
        <f>TEXT(Table2[[#This Row],[DATE]],"mmm")</f>
        <v>Nov</v>
      </c>
      <c r="Q503">
        <f>YEAR(Table2[[#This Row],[DATE]])</f>
        <v>2022</v>
      </c>
    </row>
    <row r="504" spans="1:17" x14ac:dyDescent="0.3">
      <c r="A504" s="5">
        <v>44893</v>
      </c>
      <c r="B504" s="6" t="s">
        <v>71</v>
      </c>
      <c r="C504" s="3">
        <v>8</v>
      </c>
      <c r="D504" s="3" t="s">
        <v>113</v>
      </c>
      <c r="E504" s="3" t="s">
        <v>112</v>
      </c>
      <c r="F504" s="4">
        <v>0</v>
      </c>
      <c r="H504" t="str">
        <f>VLOOKUP(Table2[[#This Row],[PRODUCT ID]],Table1[],2,0)</f>
        <v>Product31</v>
      </c>
      <c r="I504" t="str">
        <f>VLOOKUP(Table2[[#This Row],[PRODUCT ID]],Table1[],3,0)</f>
        <v>Catagory04</v>
      </c>
      <c r="J504" t="str">
        <f>VLOOKUP(Table2[[#This Row],[PRODUCT ID]],Table1[],4,0)</f>
        <v>Kg</v>
      </c>
      <c r="K504" s="8">
        <f>VLOOKUP(Table2[[#This Row],[PRODUCT ID]],Table1[],5,0)</f>
        <v>93</v>
      </c>
      <c r="L504" s="8">
        <f>VLOOKUP(Table2[[#This Row],[PRODUCT ID]],Table1[],6,0)</f>
        <v>104.16</v>
      </c>
      <c r="M504" s="8">
        <f>(Table2[[#This Row],[BUYING PRIZE]]*Table2[[#This Row],[QUANTITY]])</f>
        <v>744</v>
      </c>
      <c r="N504" s="8">
        <f>Table2[[#This Row],[SELLING PRICE]]*Table2[[#This Row],[QUANTITY]]*(1-Table2[[#This Row],[DISCOUNT %]])</f>
        <v>833.28</v>
      </c>
      <c r="O504">
        <f>DAY(Table2[[#This Row],[DATE]])</f>
        <v>28</v>
      </c>
      <c r="P504" t="str">
        <f>TEXT(Table2[[#This Row],[DATE]],"mmm")</f>
        <v>Nov</v>
      </c>
      <c r="Q504">
        <f>YEAR(Table2[[#This Row],[DATE]])</f>
        <v>2022</v>
      </c>
    </row>
    <row r="505" spans="1:17" x14ac:dyDescent="0.3">
      <c r="A505" s="5">
        <v>44895</v>
      </c>
      <c r="B505" s="6" t="s">
        <v>37</v>
      </c>
      <c r="C505" s="3">
        <v>2</v>
      </c>
      <c r="D505" s="3" t="s">
        <v>113</v>
      </c>
      <c r="E505" s="3" t="s">
        <v>111</v>
      </c>
      <c r="F505" s="4">
        <v>0</v>
      </c>
      <c r="H505" t="str">
        <f>VLOOKUP(Table2[[#This Row],[PRODUCT ID]],Table1[],2,0)</f>
        <v>Product15</v>
      </c>
      <c r="I505" t="str">
        <f>VLOOKUP(Table2[[#This Row],[PRODUCT ID]],Table1[],3,0)</f>
        <v>Catagory02</v>
      </c>
      <c r="J505" t="str">
        <f>VLOOKUP(Table2[[#This Row],[PRODUCT ID]],Table1[],4,0)</f>
        <v>Kg</v>
      </c>
      <c r="K505" s="8">
        <f>VLOOKUP(Table2[[#This Row],[PRODUCT ID]],Table1[],5,0)</f>
        <v>12</v>
      </c>
      <c r="L505" s="8">
        <f>VLOOKUP(Table2[[#This Row],[PRODUCT ID]],Table1[],6,0)</f>
        <v>15.719999999999999</v>
      </c>
      <c r="M505" s="8">
        <f>(Table2[[#This Row],[BUYING PRIZE]]*Table2[[#This Row],[QUANTITY]])</f>
        <v>24</v>
      </c>
      <c r="N505" s="8">
        <f>Table2[[#This Row],[SELLING PRICE]]*Table2[[#This Row],[QUANTITY]]*(1-Table2[[#This Row],[DISCOUNT %]])</f>
        <v>31.439999999999998</v>
      </c>
      <c r="O505">
        <f>DAY(Table2[[#This Row],[DATE]])</f>
        <v>30</v>
      </c>
      <c r="P505" t="str">
        <f>TEXT(Table2[[#This Row],[DATE]],"mmm")</f>
        <v>Nov</v>
      </c>
      <c r="Q505">
        <f>YEAR(Table2[[#This Row],[DATE]])</f>
        <v>2022</v>
      </c>
    </row>
    <row r="506" spans="1:17" x14ac:dyDescent="0.3">
      <c r="A506" s="5">
        <v>44898</v>
      </c>
      <c r="B506" s="6" t="s">
        <v>65</v>
      </c>
      <c r="C506" s="3">
        <v>5</v>
      </c>
      <c r="D506" s="3" t="s">
        <v>110</v>
      </c>
      <c r="E506" s="3" t="s">
        <v>112</v>
      </c>
      <c r="F506" s="4">
        <v>0</v>
      </c>
      <c r="H506" t="str">
        <f>VLOOKUP(Table2[[#This Row],[PRODUCT ID]],Table1[],2,0)</f>
        <v>Product28</v>
      </c>
      <c r="I506" t="str">
        <f>VLOOKUP(Table2[[#This Row],[PRODUCT ID]],Table1[],3,0)</f>
        <v>Catagory04</v>
      </c>
      <c r="J506" t="str">
        <f>VLOOKUP(Table2[[#This Row],[PRODUCT ID]],Table1[],4,0)</f>
        <v>Kg</v>
      </c>
      <c r="K506" s="8">
        <f>VLOOKUP(Table2[[#This Row],[PRODUCT ID]],Table1[],5,0)</f>
        <v>37</v>
      </c>
      <c r="L506" s="8">
        <f>VLOOKUP(Table2[[#This Row],[PRODUCT ID]],Table1[],6,0)</f>
        <v>41.81</v>
      </c>
      <c r="M506" s="8">
        <f>(Table2[[#This Row],[BUYING PRIZE]]*Table2[[#This Row],[QUANTITY]])</f>
        <v>185</v>
      </c>
      <c r="N506" s="8">
        <f>Table2[[#This Row],[SELLING PRICE]]*Table2[[#This Row],[QUANTITY]]*(1-Table2[[#This Row],[DISCOUNT %]])</f>
        <v>209.05</v>
      </c>
      <c r="O506">
        <f>DAY(Table2[[#This Row],[DATE]])</f>
        <v>3</v>
      </c>
      <c r="P506" t="str">
        <f>TEXT(Table2[[#This Row],[DATE]],"mmm")</f>
        <v>Dec</v>
      </c>
      <c r="Q506">
        <f>YEAR(Table2[[#This Row],[DATE]])</f>
        <v>2022</v>
      </c>
    </row>
    <row r="507" spans="1:17" x14ac:dyDescent="0.3">
      <c r="A507" s="5">
        <v>44899</v>
      </c>
      <c r="B507" s="6" t="s">
        <v>61</v>
      </c>
      <c r="C507" s="3">
        <v>10</v>
      </c>
      <c r="D507" s="3" t="s">
        <v>113</v>
      </c>
      <c r="E507" s="3" t="s">
        <v>112</v>
      </c>
      <c r="F507" s="4">
        <v>0</v>
      </c>
      <c r="H507" t="str">
        <f>VLOOKUP(Table2[[#This Row],[PRODUCT ID]],Table1[],2,0)</f>
        <v>Product26</v>
      </c>
      <c r="I507" t="str">
        <f>VLOOKUP(Table2[[#This Row],[PRODUCT ID]],Table1[],3,0)</f>
        <v>Catagory04</v>
      </c>
      <c r="J507" t="str">
        <f>VLOOKUP(Table2[[#This Row],[PRODUCT ID]],Table1[],4,0)</f>
        <v>Kg</v>
      </c>
      <c r="K507" s="8">
        <f>VLOOKUP(Table2[[#This Row],[PRODUCT ID]],Table1[],5,0)</f>
        <v>18</v>
      </c>
      <c r="L507" s="8">
        <f>VLOOKUP(Table2[[#This Row],[PRODUCT ID]],Table1[],6,0)</f>
        <v>24.66</v>
      </c>
      <c r="M507" s="8">
        <f>(Table2[[#This Row],[BUYING PRIZE]]*Table2[[#This Row],[QUANTITY]])</f>
        <v>180</v>
      </c>
      <c r="N507" s="8">
        <f>Table2[[#This Row],[SELLING PRICE]]*Table2[[#This Row],[QUANTITY]]*(1-Table2[[#This Row],[DISCOUNT %]])</f>
        <v>246.6</v>
      </c>
      <c r="O507">
        <f>DAY(Table2[[#This Row],[DATE]])</f>
        <v>4</v>
      </c>
      <c r="P507" t="str">
        <f>TEXT(Table2[[#This Row],[DATE]],"mmm")</f>
        <v>Dec</v>
      </c>
      <c r="Q507">
        <f>YEAR(Table2[[#This Row],[DATE]])</f>
        <v>2022</v>
      </c>
    </row>
    <row r="508" spans="1:17" x14ac:dyDescent="0.3">
      <c r="A508" s="5">
        <v>44899</v>
      </c>
      <c r="B508" s="6" t="s">
        <v>97</v>
      </c>
      <c r="C508" s="3">
        <v>15</v>
      </c>
      <c r="D508" s="3" t="s">
        <v>113</v>
      </c>
      <c r="E508" s="3" t="s">
        <v>112</v>
      </c>
      <c r="F508" s="4">
        <v>0</v>
      </c>
      <c r="H508" t="str">
        <f>VLOOKUP(Table2[[#This Row],[PRODUCT ID]],Table1[],2,0)</f>
        <v>Product44</v>
      </c>
      <c r="I508" t="str">
        <f>VLOOKUP(Table2[[#This Row],[PRODUCT ID]],Table1[],3,0)</f>
        <v>Catagory04</v>
      </c>
      <c r="J508" t="str">
        <f>VLOOKUP(Table2[[#This Row],[PRODUCT ID]],Table1[],4,0)</f>
        <v>Kg</v>
      </c>
      <c r="K508" s="8">
        <f>VLOOKUP(Table2[[#This Row],[PRODUCT ID]],Table1[],5,0)</f>
        <v>76</v>
      </c>
      <c r="L508" s="8">
        <f>VLOOKUP(Table2[[#This Row],[PRODUCT ID]],Table1[],6,0)</f>
        <v>82.08</v>
      </c>
      <c r="M508" s="8">
        <f>(Table2[[#This Row],[BUYING PRIZE]]*Table2[[#This Row],[QUANTITY]])</f>
        <v>1140</v>
      </c>
      <c r="N508" s="8">
        <f>Table2[[#This Row],[SELLING PRICE]]*Table2[[#This Row],[QUANTITY]]*(1-Table2[[#This Row],[DISCOUNT %]])</f>
        <v>1231.2</v>
      </c>
      <c r="O508">
        <f>DAY(Table2[[#This Row],[DATE]])</f>
        <v>4</v>
      </c>
      <c r="P508" t="str">
        <f>TEXT(Table2[[#This Row],[DATE]],"mmm")</f>
        <v>Dec</v>
      </c>
      <c r="Q508">
        <f>YEAR(Table2[[#This Row],[DATE]])</f>
        <v>2022</v>
      </c>
    </row>
    <row r="509" spans="1:17" x14ac:dyDescent="0.3">
      <c r="A509" s="5">
        <v>44902</v>
      </c>
      <c r="B509" s="6" t="s">
        <v>85</v>
      </c>
      <c r="C509" s="3">
        <v>12</v>
      </c>
      <c r="D509" s="3" t="s">
        <v>113</v>
      </c>
      <c r="E509" s="3" t="s">
        <v>112</v>
      </c>
      <c r="F509" s="4">
        <v>0</v>
      </c>
      <c r="H509" t="str">
        <f>VLOOKUP(Table2[[#This Row],[PRODUCT ID]],Table1[],2,0)</f>
        <v>Product38</v>
      </c>
      <c r="I509" t="str">
        <f>VLOOKUP(Table2[[#This Row],[PRODUCT ID]],Table1[],3,0)</f>
        <v>Catagory04</v>
      </c>
      <c r="J509" t="str">
        <f>VLOOKUP(Table2[[#This Row],[PRODUCT ID]],Table1[],4,0)</f>
        <v>Kg</v>
      </c>
      <c r="K509" s="8">
        <f>VLOOKUP(Table2[[#This Row],[PRODUCT ID]],Table1[],5,0)</f>
        <v>72</v>
      </c>
      <c r="L509" s="8">
        <f>VLOOKUP(Table2[[#This Row],[PRODUCT ID]],Table1[],6,0)</f>
        <v>79.92</v>
      </c>
      <c r="M509" s="8">
        <f>(Table2[[#This Row],[BUYING PRIZE]]*Table2[[#This Row],[QUANTITY]])</f>
        <v>864</v>
      </c>
      <c r="N509" s="8">
        <f>Table2[[#This Row],[SELLING PRICE]]*Table2[[#This Row],[QUANTITY]]*(1-Table2[[#This Row],[DISCOUNT %]])</f>
        <v>959.04</v>
      </c>
      <c r="O509">
        <f>DAY(Table2[[#This Row],[DATE]])</f>
        <v>7</v>
      </c>
      <c r="P509" t="str">
        <f>TEXT(Table2[[#This Row],[DATE]],"mmm")</f>
        <v>Dec</v>
      </c>
      <c r="Q509">
        <f>YEAR(Table2[[#This Row],[DATE]])</f>
        <v>2022</v>
      </c>
    </row>
    <row r="510" spans="1:17" x14ac:dyDescent="0.3">
      <c r="A510" s="5">
        <v>44902</v>
      </c>
      <c r="B510" s="6" t="s">
        <v>39</v>
      </c>
      <c r="C510" s="3">
        <v>13</v>
      </c>
      <c r="D510" s="3" t="s">
        <v>113</v>
      </c>
      <c r="E510" s="3" t="s">
        <v>111</v>
      </c>
      <c r="F510" s="4">
        <v>0</v>
      </c>
      <c r="H510" t="str">
        <f>VLOOKUP(Table2[[#This Row],[PRODUCT ID]],Table1[],2,0)</f>
        <v>Product16</v>
      </c>
      <c r="I510" t="str">
        <f>VLOOKUP(Table2[[#This Row],[PRODUCT ID]],Table1[],3,0)</f>
        <v>Catagory02</v>
      </c>
      <c r="J510" t="str">
        <f>VLOOKUP(Table2[[#This Row],[PRODUCT ID]],Table1[],4,0)</f>
        <v>Kg</v>
      </c>
      <c r="K510" s="8">
        <f>VLOOKUP(Table2[[#This Row],[PRODUCT ID]],Table1[],5,0)</f>
        <v>13</v>
      </c>
      <c r="L510" s="8">
        <f>VLOOKUP(Table2[[#This Row],[PRODUCT ID]],Table1[],6,0)</f>
        <v>16.64</v>
      </c>
      <c r="M510" s="8">
        <f>(Table2[[#This Row],[BUYING PRIZE]]*Table2[[#This Row],[QUANTITY]])</f>
        <v>169</v>
      </c>
      <c r="N510" s="8">
        <f>Table2[[#This Row],[SELLING PRICE]]*Table2[[#This Row],[QUANTITY]]*(1-Table2[[#This Row],[DISCOUNT %]])</f>
        <v>216.32</v>
      </c>
      <c r="O510">
        <f>DAY(Table2[[#This Row],[DATE]])</f>
        <v>7</v>
      </c>
      <c r="P510" t="str">
        <f>TEXT(Table2[[#This Row],[DATE]],"mmm")</f>
        <v>Dec</v>
      </c>
      <c r="Q510">
        <f>YEAR(Table2[[#This Row],[DATE]])</f>
        <v>2022</v>
      </c>
    </row>
    <row r="511" spans="1:17" x14ac:dyDescent="0.3">
      <c r="A511" s="5">
        <v>44902</v>
      </c>
      <c r="B511" s="6" t="s">
        <v>85</v>
      </c>
      <c r="C511" s="3">
        <v>5</v>
      </c>
      <c r="D511" s="3" t="s">
        <v>113</v>
      </c>
      <c r="E511" s="3" t="s">
        <v>112</v>
      </c>
      <c r="F511" s="4">
        <v>0</v>
      </c>
      <c r="H511" t="str">
        <f>VLOOKUP(Table2[[#This Row],[PRODUCT ID]],Table1[],2,0)</f>
        <v>Product38</v>
      </c>
      <c r="I511" t="str">
        <f>VLOOKUP(Table2[[#This Row],[PRODUCT ID]],Table1[],3,0)</f>
        <v>Catagory04</v>
      </c>
      <c r="J511" t="str">
        <f>VLOOKUP(Table2[[#This Row],[PRODUCT ID]],Table1[],4,0)</f>
        <v>Kg</v>
      </c>
      <c r="K511" s="8">
        <f>VLOOKUP(Table2[[#This Row],[PRODUCT ID]],Table1[],5,0)</f>
        <v>72</v>
      </c>
      <c r="L511" s="8">
        <f>VLOOKUP(Table2[[#This Row],[PRODUCT ID]],Table1[],6,0)</f>
        <v>79.92</v>
      </c>
      <c r="M511" s="8">
        <f>(Table2[[#This Row],[BUYING PRIZE]]*Table2[[#This Row],[QUANTITY]])</f>
        <v>360</v>
      </c>
      <c r="N511" s="8">
        <f>Table2[[#This Row],[SELLING PRICE]]*Table2[[#This Row],[QUANTITY]]*(1-Table2[[#This Row],[DISCOUNT %]])</f>
        <v>399.6</v>
      </c>
      <c r="O511">
        <f>DAY(Table2[[#This Row],[DATE]])</f>
        <v>7</v>
      </c>
      <c r="P511" t="str">
        <f>TEXT(Table2[[#This Row],[DATE]],"mmm")</f>
        <v>Dec</v>
      </c>
      <c r="Q511">
        <f>YEAR(Table2[[#This Row],[DATE]])</f>
        <v>2022</v>
      </c>
    </row>
    <row r="512" spans="1:17" x14ac:dyDescent="0.3">
      <c r="A512" s="5">
        <v>44906</v>
      </c>
      <c r="B512" s="6" t="s">
        <v>63</v>
      </c>
      <c r="C512" s="3">
        <v>5</v>
      </c>
      <c r="D512" s="3" t="s">
        <v>113</v>
      </c>
      <c r="E512" s="3" t="s">
        <v>111</v>
      </c>
      <c r="F512" s="4">
        <v>0</v>
      </c>
      <c r="H512" t="str">
        <f>VLOOKUP(Table2[[#This Row],[PRODUCT ID]],Table1[],2,0)</f>
        <v>Product27</v>
      </c>
      <c r="I512" t="str">
        <f>VLOOKUP(Table2[[#This Row],[PRODUCT ID]],Table1[],3,0)</f>
        <v>Catagory04</v>
      </c>
      <c r="J512" t="str">
        <f>VLOOKUP(Table2[[#This Row],[PRODUCT ID]],Table1[],4,0)</f>
        <v>Kg</v>
      </c>
      <c r="K512" s="8">
        <f>VLOOKUP(Table2[[#This Row],[PRODUCT ID]],Table1[],5,0)</f>
        <v>48</v>
      </c>
      <c r="L512" s="8">
        <f>VLOOKUP(Table2[[#This Row],[PRODUCT ID]],Table1[],6,0)</f>
        <v>57.120000000000005</v>
      </c>
      <c r="M512" s="8">
        <f>(Table2[[#This Row],[BUYING PRIZE]]*Table2[[#This Row],[QUANTITY]])</f>
        <v>240</v>
      </c>
      <c r="N512" s="8">
        <f>Table2[[#This Row],[SELLING PRICE]]*Table2[[#This Row],[QUANTITY]]*(1-Table2[[#This Row],[DISCOUNT %]])</f>
        <v>285.60000000000002</v>
      </c>
      <c r="O512">
        <f>DAY(Table2[[#This Row],[DATE]])</f>
        <v>11</v>
      </c>
      <c r="P512" t="str">
        <f>TEXT(Table2[[#This Row],[DATE]],"mmm")</f>
        <v>Dec</v>
      </c>
      <c r="Q512">
        <f>YEAR(Table2[[#This Row],[DATE]])</f>
        <v>2022</v>
      </c>
    </row>
    <row r="513" spans="1:17" x14ac:dyDescent="0.3">
      <c r="A513" s="5">
        <v>44906</v>
      </c>
      <c r="B513" s="6" t="s">
        <v>33</v>
      </c>
      <c r="C513" s="3">
        <v>9</v>
      </c>
      <c r="D513" s="3" t="s">
        <v>110</v>
      </c>
      <c r="E513" s="3" t="s">
        <v>111</v>
      </c>
      <c r="F513" s="4">
        <v>0</v>
      </c>
      <c r="H513" t="str">
        <f>VLOOKUP(Table2[[#This Row],[PRODUCT ID]],Table1[],2,0)</f>
        <v>Product13</v>
      </c>
      <c r="I513" t="str">
        <f>VLOOKUP(Table2[[#This Row],[PRODUCT ID]],Table1[],3,0)</f>
        <v>Catagory02</v>
      </c>
      <c r="J513" t="str">
        <f>VLOOKUP(Table2[[#This Row],[PRODUCT ID]],Table1[],4,0)</f>
        <v>Kg</v>
      </c>
      <c r="K513" s="8">
        <f>VLOOKUP(Table2[[#This Row],[PRODUCT ID]],Table1[],5,0)</f>
        <v>112</v>
      </c>
      <c r="L513" s="8">
        <f>VLOOKUP(Table2[[#This Row],[PRODUCT ID]],Table1[],6,0)</f>
        <v>122.08</v>
      </c>
      <c r="M513" s="8">
        <f>(Table2[[#This Row],[BUYING PRIZE]]*Table2[[#This Row],[QUANTITY]])</f>
        <v>1008</v>
      </c>
      <c r="N513" s="8">
        <f>Table2[[#This Row],[SELLING PRICE]]*Table2[[#This Row],[QUANTITY]]*(1-Table2[[#This Row],[DISCOUNT %]])</f>
        <v>1098.72</v>
      </c>
      <c r="O513">
        <f>DAY(Table2[[#This Row],[DATE]])</f>
        <v>11</v>
      </c>
      <c r="P513" t="str">
        <f>TEXT(Table2[[#This Row],[DATE]],"mmm")</f>
        <v>Dec</v>
      </c>
      <c r="Q513">
        <f>YEAR(Table2[[#This Row],[DATE]])</f>
        <v>2022</v>
      </c>
    </row>
    <row r="514" spans="1:17" x14ac:dyDescent="0.3">
      <c r="A514" s="5">
        <v>44906</v>
      </c>
      <c r="B514" s="6" t="s">
        <v>35</v>
      </c>
      <c r="C514" s="3">
        <v>10</v>
      </c>
      <c r="D514" s="3" t="s">
        <v>111</v>
      </c>
      <c r="E514" s="3" t="s">
        <v>112</v>
      </c>
      <c r="F514" s="4">
        <v>0</v>
      </c>
      <c r="H514" t="str">
        <f>VLOOKUP(Table2[[#This Row],[PRODUCT ID]],Table1[],2,0)</f>
        <v>Product14</v>
      </c>
      <c r="I514" t="str">
        <f>VLOOKUP(Table2[[#This Row],[PRODUCT ID]],Table1[],3,0)</f>
        <v>Catagory02</v>
      </c>
      <c r="J514" t="str">
        <f>VLOOKUP(Table2[[#This Row],[PRODUCT ID]],Table1[],4,0)</f>
        <v>Kg</v>
      </c>
      <c r="K514" s="8">
        <f>VLOOKUP(Table2[[#This Row],[PRODUCT ID]],Table1[],5,0)</f>
        <v>112</v>
      </c>
      <c r="L514" s="8">
        <f>VLOOKUP(Table2[[#This Row],[PRODUCT ID]],Table1[],6,0)</f>
        <v>146.72</v>
      </c>
      <c r="M514" s="8">
        <f>(Table2[[#This Row],[BUYING PRIZE]]*Table2[[#This Row],[QUANTITY]])</f>
        <v>1120</v>
      </c>
      <c r="N514" s="8">
        <f>Table2[[#This Row],[SELLING PRICE]]*Table2[[#This Row],[QUANTITY]]*(1-Table2[[#This Row],[DISCOUNT %]])</f>
        <v>1467.2</v>
      </c>
      <c r="O514">
        <f>DAY(Table2[[#This Row],[DATE]])</f>
        <v>11</v>
      </c>
      <c r="P514" t="str">
        <f>TEXT(Table2[[#This Row],[DATE]],"mmm")</f>
        <v>Dec</v>
      </c>
      <c r="Q514">
        <f>YEAR(Table2[[#This Row],[DATE]])</f>
        <v>2022</v>
      </c>
    </row>
    <row r="515" spans="1:17" x14ac:dyDescent="0.3">
      <c r="A515" s="5">
        <v>44907</v>
      </c>
      <c r="B515" s="6" t="s">
        <v>69</v>
      </c>
      <c r="C515" s="3">
        <v>9</v>
      </c>
      <c r="D515" s="3" t="s">
        <v>110</v>
      </c>
      <c r="E515" s="3" t="s">
        <v>112</v>
      </c>
      <c r="F515" s="4">
        <v>0</v>
      </c>
      <c r="H515" t="str">
        <f>VLOOKUP(Table2[[#This Row],[PRODUCT ID]],Table1[],2,0)</f>
        <v>Product30</v>
      </c>
      <c r="I515" t="str">
        <f>VLOOKUP(Table2[[#This Row],[PRODUCT ID]],Table1[],3,0)</f>
        <v>Catagory04</v>
      </c>
      <c r="J515" t="str">
        <f>VLOOKUP(Table2[[#This Row],[PRODUCT ID]],Table1[],4,0)</f>
        <v>Kg</v>
      </c>
      <c r="K515" s="8">
        <f>VLOOKUP(Table2[[#This Row],[PRODUCT ID]],Table1[],5,0)</f>
        <v>148</v>
      </c>
      <c r="L515" s="8">
        <f>VLOOKUP(Table2[[#This Row],[PRODUCT ID]],Table1[],6,0)</f>
        <v>201.28</v>
      </c>
      <c r="M515" s="8">
        <f>(Table2[[#This Row],[BUYING PRIZE]]*Table2[[#This Row],[QUANTITY]])</f>
        <v>1332</v>
      </c>
      <c r="N515" s="8">
        <f>Table2[[#This Row],[SELLING PRICE]]*Table2[[#This Row],[QUANTITY]]*(1-Table2[[#This Row],[DISCOUNT %]])</f>
        <v>1811.52</v>
      </c>
      <c r="O515">
        <f>DAY(Table2[[#This Row],[DATE]])</f>
        <v>12</v>
      </c>
      <c r="P515" t="str">
        <f>TEXT(Table2[[#This Row],[DATE]],"mmm")</f>
        <v>Dec</v>
      </c>
      <c r="Q515">
        <f>YEAR(Table2[[#This Row],[DATE]])</f>
        <v>2022</v>
      </c>
    </row>
    <row r="516" spans="1:17" x14ac:dyDescent="0.3">
      <c r="A516" s="5">
        <v>44907</v>
      </c>
      <c r="B516" s="6" t="s">
        <v>91</v>
      </c>
      <c r="C516" s="3">
        <v>10</v>
      </c>
      <c r="D516" s="3" t="s">
        <v>110</v>
      </c>
      <c r="E516" s="3" t="s">
        <v>111</v>
      </c>
      <c r="F516" s="4">
        <v>0</v>
      </c>
      <c r="H516" t="str">
        <f>VLOOKUP(Table2[[#This Row],[PRODUCT ID]],Table1[],2,0)</f>
        <v>Product41</v>
      </c>
      <c r="I516" t="str">
        <f>VLOOKUP(Table2[[#This Row],[PRODUCT ID]],Table1[],3,0)</f>
        <v>Catagory04</v>
      </c>
      <c r="J516" t="str">
        <f>VLOOKUP(Table2[[#This Row],[PRODUCT ID]],Table1[],4,0)</f>
        <v>Kg</v>
      </c>
      <c r="K516" s="8">
        <f>VLOOKUP(Table2[[#This Row],[PRODUCT ID]],Table1[],5,0)</f>
        <v>138</v>
      </c>
      <c r="L516" s="8">
        <f>VLOOKUP(Table2[[#This Row],[PRODUCT ID]],Table1[],6,0)</f>
        <v>173.88</v>
      </c>
      <c r="M516" s="8">
        <f>(Table2[[#This Row],[BUYING PRIZE]]*Table2[[#This Row],[QUANTITY]])</f>
        <v>1380</v>
      </c>
      <c r="N516" s="8">
        <f>Table2[[#This Row],[SELLING PRICE]]*Table2[[#This Row],[QUANTITY]]*(1-Table2[[#This Row],[DISCOUNT %]])</f>
        <v>1738.8</v>
      </c>
      <c r="O516">
        <f>DAY(Table2[[#This Row],[DATE]])</f>
        <v>12</v>
      </c>
      <c r="P516" t="str">
        <f>TEXT(Table2[[#This Row],[DATE]],"mmm")</f>
        <v>Dec</v>
      </c>
      <c r="Q516">
        <f>YEAR(Table2[[#This Row],[DATE]])</f>
        <v>2022</v>
      </c>
    </row>
    <row r="517" spans="1:17" x14ac:dyDescent="0.3">
      <c r="A517" s="5">
        <v>44909</v>
      </c>
      <c r="B517" s="6" t="s">
        <v>16</v>
      </c>
      <c r="C517" s="3">
        <v>4</v>
      </c>
      <c r="D517" s="3" t="s">
        <v>113</v>
      </c>
      <c r="E517" s="3" t="s">
        <v>112</v>
      </c>
      <c r="F517" s="4">
        <v>0</v>
      </c>
      <c r="H517" t="str">
        <f>VLOOKUP(Table2[[#This Row],[PRODUCT ID]],Table1[],2,0)</f>
        <v>Product05</v>
      </c>
      <c r="I517" t="str">
        <f>VLOOKUP(Table2[[#This Row],[PRODUCT ID]],Table1[],3,0)</f>
        <v>Catagory01</v>
      </c>
      <c r="J517" t="str">
        <f>VLOOKUP(Table2[[#This Row],[PRODUCT ID]],Table1[],4,0)</f>
        <v>Kg</v>
      </c>
      <c r="K517" s="8">
        <f>VLOOKUP(Table2[[#This Row],[PRODUCT ID]],Table1[],5,0)</f>
        <v>133</v>
      </c>
      <c r="L517" s="8">
        <f>VLOOKUP(Table2[[#This Row],[PRODUCT ID]],Table1[],6,0)</f>
        <v>155.61000000000001</v>
      </c>
      <c r="M517" s="8">
        <f>(Table2[[#This Row],[BUYING PRIZE]]*Table2[[#This Row],[QUANTITY]])</f>
        <v>532</v>
      </c>
      <c r="N517" s="8">
        <f>Table2[[#This Row],[SELLING PRICE]]*Table2[[#This Row],[QUANTITY]]*(1-Table2[[#This Row],[DISCOUNT %]])</f>
        <v>622.44000000000005</v>
      </c>
      <c r="O517">
        <f>DAY(Table2[[#This Row],[DATE]])</f>
        <v>14</v>
      </c>
      <c r="P517" t="str">
        <f>TEXT(Table2[[#This Row],[DATE]],"mmm")</f>
        <v>Dec</v>
      </c>
      <c r="Q517">
        <f>YEAR(Table2[[#This Row],[DATE]])</f>
        <v>2022</v>
      </c>
    </row>
    <row r="518" spans="1:17" x14ac:dyDescent="0.3">
      <c r="A518" s="5">
        <v>44910</v>
      </c>
      <c r="B518" s="6" t="s">
        <v>24</v>
      </c>
      <c r="C518" s="3">
        <v>13</v>
      </c>
      <c r="D518" s="3" t="s">
        <v>113</v>
      </c>
      <c r="E518" s="3" t="s">
        <v>111</v>
      </c>
      <c r="F518" s="4">
        <v>0</v>
      </c>
      <c r="H518" t="str">
        <f>VLOOKUP(Table2[[#This Row],[PRODUCT ID]],Table1[],2,0)</f>
        <v>Product09</v>
      </c>
      <c r="I518" t="str">
        <f>VLOOKUP(Table2[[#This Row],[PRODUCT ID]],Table1[],3,0)</f>
        <v>Catagory01</v>
      </c>
      <c r="J518" t="str">
        <f>VLOOKUP(Table2[[#This Row],[PRODUCT ID]],Table1[],4,0)</f>
        <v>Kg</v>
      </c>
      <c r="K518" s="8">
        <f>VLOOKUP(Table2[[#This Row],[PRODUCT ID]],Table1[],5,0)</f>
        <v>6</v>
      </c>
      <c r="L518" s="8">
        <f>VLOOKUP(Table2[[#This Row],[PRODUCT ID]],Table1[],6,0)</f>
        <v>7.8599999999999994</v>
      </c>
      <c r="M518" s="8">
        <f>(Table2[[#This Row],[BUYING PRIZE]]*Table2[[#This Row],[QUANTITY]])</f>
        <v>78</v>
      </c>
      <c r="N518" s="8">
        <f>Table2[[#This Row],[SELLING PRICE]]*Table2[[#This Row],[QUANTITY]]*(1-Table2[[#This Row],[DISCOUNT %]])</f>
        <v>102.17999999999999</v>
      </c>
      <c r="O518">
        <f>DAY(Table2[[#This Row],[DATE]])</f>
        <v>15</v>
      </c>
      <c r="P518" t="str">
        <f>TEXT(Table2[[#This Row],[DATE]],"mmm")</f>
        <v>Dec</v>
      </c>
      <c r="Q518">
        <f>YEAR(Table2[[#This Row],[DATE]])</f>
        <v>2022</v>
      </c>
    </row>
    <row r="519" spans="1:17" x14ac:dyDescent="0.3">
      <c r="A519" s="5">
        <v>44914</v>
      </c>
      <c r="B519" s="6" t="s">
        <v>97</v>
      </c>
      <c r="C519" s="3">
        <v>7</v>
      </c>
      <c r="D519" s="3" t="s">
        <v>113</v>
      </c>
      <c r="E519" s="3" t="s">
        <v>111</v>
      </c>
      <c r="F519" s="4">
        <v>0</v>
      </c>
      <c r="H519" t="str">
        <f>VLOOKUP(Table2[[#This Row],[PRODUCT ID]],Table1[],2,0)</f>
        <v>Product44</v>
      </c>
      <c r="I519" t="str">
        <f>VLOOKUP(Table2[[#This Row],[PRODUCT ID]],Table1[],3,0)</f>
        <v>Catagory04</v>
      </c>
      <c r="J519" t="str">
        <f>VLOOKUP(Table2[[#This Row],[PRODUCT ID]],Table1[],4,0)</f>
        <v>Kg</v>
      </c>
      <c r="K519" s="8">
        <f>VLOOKUP(Table2[[#This Row],[PRODUCT ID]],Table1[],5,0)</f>
        <v>76</v>
      </c>
      <c r="L519" s="8">
        <f>VLOOKUP(Table2[[#This Row],[PRODUCT ID]],Table1[],6,0)</f>
        <v>82.08</v>
      </c>
      <c r="M519" s="8">
        <f>(Table2[[#This Row],[BUYING PRIZE]]*Table2[[#This Row],[QUANTITY]])</f>
        <v>532</v>
      </c>
      <c r="N519" s="8">
        <f>Table2[[#This Row],[SELLING PRICE]]*Table2[[#This Row],[QUANTITY]]*(1-Table2[[#This Row],[DISCOUNT %]])</f>
        <v>574.55999999999995</v>
      </c>
      <c r="O519">
        <f>DAY(Table2[[#This Row],[DATE]])</f>
        <v>19</v>
      </c>
      <c r="P519" t="str">
        <f>TEXT(Table2[[#This Row],[DATE]],"mmm")</f>
        <v>Dec</v>
      </c>
      <c r="Q519">
        <f>YEAR(Table2[[#This Row],[DATE]])</f>
        <v>2022</v>
      </c>
    </row>
    <row r="520" spans="1:17" x14ac:dyDescent="0.3">
      <c r="A520" s="5">
        <v>44914</v>
      </c>
      <c r="B520" s="6" t="s">
        <v>29</v>
      </c>
      <c r="C520" s="3">
        <v>14</v>
      </c>
      <c r="D520" s="3" t="s">
        <v>113</v>
      </c>
      <c r="E520" s="3" t="s">
        <v>112</v>
      </c>
      <c r="F520" s="4">
        <v>0</v>
      </c>
      <c r="H520" t="str">
        <f>VLOOKUP(Table2[[#This Row],[PRODUCT ID]],Table1[],2,0)</f>
        <v>Product11</v>
      </c>
      <c r="I520" t="str">
        <f>VLOOKUP(Table2[[#This Row],[PRODUCT ID]],Table1[],3,0)</f>
        <v>Catagory02</v>
      </c>
      <c r="J520" t="str">
        <f>VLOOKUP(Table2[[#This Row],[PRODUCT ID]],Table1[],4,0)</f>
        <v>Kg</v>
      </c>
      <c r="K520" s="8">
        <f>VLOOKUP(Table2[[#This Row],[PRODUCT ID]],Table1[],5,0)</f>
        <v>44</v>
      </c>
      <c r="L520" s="8">
        <f>VLOOKUP(Table2[[#This Row],[PRODUCT ID]],Table1[],6,0)</f>
        <v>48.4</v>
      </c>
      <c r="M520" s="8">
        <f>(Table2[[#This Row],[BUYING PRIZE]]*Table2[[#This Row],[QUANTITY]])</f>
        <v>616</v>
      </c>
      <c r="N520" s="8">
        <f>Table2[[#This Row],[SELLING PRICE]]*Table2[[#This Row],[QUANTITY]]*(1-Table2[[#This Row],[DISCOUNT %]])</f>
        <v>677.6</v>
      </c>
      <c r="O520">
        <f>DAY(Table2[[#This Row],[DATE]])</f>
        <v>19</v>
      </c>
      <c r="P520" t="str">
        <f>TEXT(Table2[[#This Row],[DATE]],"mmm")</f>
        <v>Dec</v>
      </c>
      <c r="Q520">
        <f>YEAR(Table2[[#This Row],[DATE]])</f>
        <v>2022</v>
      </c>
    </row>
    <row r="521" spans="1:17" x14ac:dyDescent="0.3">
      <c r="A521" s="5">
        <v>44914</v>
      </c>
      <c r="B521" s="6" t="s">
        <v>24</v>
      </c>
      <c r="C521" s="3">
        <v>11</v>
      </c>
      <c r="D521" s="3" t="s">
        <v>111</v>
      </c>
      <c r="E521" s="3" t="s">
        <v>111</v>
      </c>
      <c r="F521" s="4">
        <v>0</v>
      </c>
      <c r="H521" t="str">
        <f>VLOOKUP(Table2[[#This Row],[PRODUCT ID]],Table1[],2,0)</f>
        <v>Product09</v>
      </c>
      <c r="I521" t="str">
        <f>VLOOKUP(Table2[[#This Row],[PRODUCT ID]],Table1[],3,0)</f>
        <v>Catagory01</v>
      </c>
      <c r="J521" t="str">
        <f>VLOOKUP(Table2[[#This Row],[PRODUCT ID]],Table1[],4,0)</f>
        <v>Kg</v>
      </c>
      <c r="K521" s="8">
        <f>VLOOKUP(Table2[[#This Row],[PRODUCT ID]],Table1[],5,0)</f>
        <v>6</v>
      </c>
      <c r="L521" s="8">
        <f>VLOOKUP(Table2[[#This Row],[PRODUCT ID]],Table1[],6,0)</f>
        <v>7.8599999999999994</v>
      </c>
      <c r="M521" s="8">
        <f>(Table2[[#This Row],[BUYING PRIZE]]*Table2[[#This Row],[QUANTITY]])</f>
        <v>66</v>
      </c>
      <c r="N521" s="8">
        <f>Table2[[#This Row],[SELLING PRICE]]*Table2[[#This Row],[QUANTITY]]*(1-Table2[[#This Row],[DISCOUNT %]])</f>
        <v>86.46</v>
      </c>
      <c r="O521">
        <f>DAY(Table2[[#This Row],[DATE]])</f>
        <v>19</v>
      </c>
      <c r="P521" t="str">
        <f>TEXT(Table2[[#This Row],[DATE]],"mmm")</f>
        <v>Dec</v>
      </c>
      <c r="Q521">
        <f>YEAR(Table2[[#This Row],[DATE]])</f>
        <v>2022</v>
      </c>
    </row>
    <row r="522" spans="1:17" x14ac:dyDescent="0.3">
      <c r="A522" s="5">
        <v>44916</v>
      </c>
      <c r="B522" s="6" t="s">
        <v>18</v>
      </c>
      <c r="C522" s="3">
        <v>10</v>
      </c>
      <c r="D522" s="3" t="s">
        <v>113</v>
      </c>
      <c r="E522" s="3" t="s">
        <v>111</v>
      </c>
      <c r="F522" s="4">
        <v>0</v>
      </c>
      <c r="H522" t="str">
        <f>VLOOKUP(Table2[[#This Row],[PRODUCT ID]],Table1[],2,0)</f>
        <v>Product06</v>
      </c>
      <c r="I522" t="str">
        <f>VLOOKUP(Table2[[#This Row],[PRODUCT ID]],Table1[],3,0)</f>
        <v>Catagory01</v>
      </c>
      <c r="J522" t="str">
        <f>VLOOKUP(Table2[[#This Row],[PRODUCT ID]],Table1[],4,0)</f>
        <v>Kg</v>
      </c>
      <c r="K522" s="8">
        <f>VLOOKUP(Table2[[#This Row],[PRODUCT ID]],Table1[],5,0)</f>
        <v>75</v>
      </c>
      <c r="L522" s="8">
        <f>VLOOKUP(Table2[[#This Row],[PRODUCT ID]],Table1[],6,0)</f>
        <v>85.5</v>
      </c>
      <c r="M522" s="8">
        <f>(Table2[[#This Row],[BUYING PRIZE]]*Table2[[#This Row],[QUANTITY]])</f>
        <v>750</v>
      </c>
      <c r="N522" s="8">
        <f>Table2[[#This Row],[SELLING PRICE]]*Table2[[#This Row],[QUANTITY]]*(1-Table2[[#This Row],[DISCOUNT %]])</f>
        <v>855</v>
      </c>
      <c r="O522">
        <f>DAY(Table2[[#This Row],[DATE]])</f>
        <v>21</v>
      </c>
      <c r="P522" t="str">
        <f>TEXT(Table2[[#This Row],[DATE]],"mmm")</f>
        <v>Dec</v>
      </c>
      <c r="Q522">
        <f>YEAR(Table2[[#This Row],[DATE]])</f>
        <v>2022</v>
      </c>
    </row>
    <row r="523" spans="1:17" x14ac:dyDescent="0.3">
      <c r="A523" s="5">
        <v>44924</v>
      </c>
      <c r="B523" s="6" t="s">
        <v>22</v>
      </c>
      <c r="C523" s="3">
        <v>15</v>
      </c>
      <c r="D523" s="3" t="s">
        <v>113</v>
      </c>
      <c r="E523" s="3" t="s">
        <v>111</v>
      </c>
      <c r="F523" s="4">
        <v>0</v>
      </c>
      <c r="H523" t="str">
        <f>VLOOKUP(Table2[[#This Row],[PRODUCT ID]],Table1[],2,0)</f>
        <v>Product08</v>
      </c>
      <c r="I523" t="str">
        <f>VLOOKUP(Table2[[#This Row],[PRODUCT ID]],Table1[],3,0)</f>
        <v>Catagory01</v>
      </c>
      <c r="J523" t="str">
        <f>VLOOKUP(Table2[[#This Row],[PRODUCT ID]],Table1[],4,0)</f>
        <v>Kg</v>
      </c>
      <c r="K523" s="8">
        <f>VLOOKUP(Table2[[#This Row],[PRODUCT ID]],Table1[],5,0)</f>
        <v>83</v>
      </c>
      <c r="L523" s="8">
        <f>VLOOKUP(Table2[[#This Row],[PRODUCT ID]],Table1[],6,0)</f>
        <v>94.62</v>
      </c>
      <c r="M523" s="8">
        <f>(Table2[[#This Row],[BUYING PRIZE]]*Table2[[#This Row],[QUANTITY]])</f>
        <v>1245</v>
      </c>
      <c r="N523" s="8">
        <f>Table2[[#This Row],[SELLING PRICE]]*Table2[[#This Row],[QUANTITY]]*(1-Table2[[#This Row],[DISCOUNT %]])</f>
        <v>1419.3000000000002</v>
      </c>
      <c r="O523">
        <f>DAY(Table2[[#This Row],[DATE]])</f>
        <v>29</v>
      </c>
      <c r="P523" t="str">
        <f>TEXT(Table2[[#This Row],[DATE]],"mmm")</f>
        <v>Dec</v>
      </c>
      <c r="Q523">
        <f>YEAR(Table2[[#This Row],[DATE]])</f>
        <v>2022</v>
      </c>
    </row>
    <row r="524" spans="1:17" x14ac:dyDescent="0.3">
      <c r="A524" s="5">
        <v>44924</v>
      </c>
      <c r="B524" s="6" t="s">
        <v>93</v>
      </c>
      <c r="C524" s="3">
        <v>1</v>
      </c>
      <c r="D524" s="3" t="s">
        <v>110</v>
      </c>
      <c r="E524" s="3" t="s">
        <v>112</v>
      </c>
      <c r="F524" s="4">
        <v>0</v>
      </c>
      <c r="H524" t="str">
        <f>VLOOKUP(Table2[[#This Row],[PRODUCT ID]],Table1[],2,0)</f>
        <v>Product42</v>
      </c>
      <c r="I524" t="str">
        <f>VLOOKUP(Table2[[#This Row],[PRODUCT ID]],Table1[],3,0)</f>
        <v>Catagory04</v>
      </c>
      <c r="J524" t="str">
        <f>VLOOKUP(Table2[[#This Row],[PRODUCT ID]],Table1[],4,0)</f>
        <v>Kg</v>
      </c>
      <c r="K524" s="8">
        <f>VLOOKUP(Table2[[#This Row],[PRODUCT ID]],Table1[],5,0)</f>
        <v>120</v>
      </c>
      <c r="L524" s="8">
        <f>VLOOKUP(Table2[[#This Row],[PRODUCT ID]],Table1[],6,0)</f>
        <v>162</v>
      </c>
      <c r="M524" s="8">
        <f>(Table2[[#This Row],[BUYING PRIZE]]*Table2[[#This Row],[QUANTITY]])</f>
        <v>120</v>
      </c>
      <c r="N524" s="8">
        <f>Table2[[#This Row],[SELLING PRICE]]*Table2[[#This Row],[QUANTITY]]*(1-Table2[[#This Row],[DISCOUNT %]])</f>
        <v>162</v>
      </c>
      <c r="O524">
        <f>DAY(Table2[[#This Row],[DATE]])</f>
        <v>29</v>
      </c>
      <c r="P524" t="str">
        <f>TEXT(Table2[[#This Row],[DATE]],"mmm")</f>
        <v>Dec</v>
      </c>
      <c r="Q524">
        <f>YEAR(Table2[[#This Row],[DATE]])</f>
        <v>2022</v>
      </c>
    </row>
    <row r="525" spans="1:17" x14ac:dyDescent="0.3">
      <c r="A525" s="5">
        <v>44925</v>
      </c>
      <c r="B525" s="6" t="s">
        <v>91</v>
      </c>
      <c r="C525" s="3">
        <v>14</v>
      </c>
      <c r="D525" s="3" t="s">
        <v>113</v>
      </c>
      <c r="E525" s="3" t="s">
        <v>111</v>
      </c>
      <c r="F525" s="4">
        <v>0</v>
      </c>
      <c r="H525" t="str">
        <f>VLOOKUP(Table2[[#This Row],[PRODUCT ID]],Table1[],2,0)</f>
        <v>Product41</v>
      </c>
      <c r="I525" t="str">
        <f>VLOOKUP(Table2[[#This Row],[PRODUCT ID]],Table1[],3,0)</f>
        <v>Catagory04</v>
      </c>
      <c r="J525" t="str">
        <f>VLOOKUP(Table2[[#This Row],[PRODUCT ID]],Table1[],4,0)</f>
        <v>Kg</v>
      </c>
      <c r="K525" s="8">
        <f>VLOOKUP(Table2[[#This Row],[PRODUCT ID]],Table1[],5,0)</f>
        <v>138</v>
      </c>
      <c r="L525" s="8">
        <f>VLOOKUP(Table2[[#This Row],[PRODUCT ID]],Table1[],6,0)</f>
        <v>173.88</v>
      </c>
      <c r="M525" s="8">
        <f>(Table2[[#This Row],[BUYING PRIZE]]*Table2[[#This Row],[QUANTITY]])</f>
        <v>1932</v>
      </c>
      <c r="N525" s="8">
        <f>Table2[[#This Row],[SELLING PRICE]]*Table2[[#This Row],[QUANTITY]]*(1-Table2[[#This Row],[DISCOUNT %]])</f>
        <v>2434.3199999999997</v>
      </c>
      <c r="O525">
        <f>DAY(Table2[[#This Row],[DATE]])</f>
        <v>30</v>
      </c>
      <c r="P525" t="str">
        <f>TEXT(Table2[[#This Row],[DATE]],"mmm")</f>
        <v>Dec</v>
      </c>
      <c r="Q525">
        <f>YEAR(Table2[[#This Row],[DATE]])</f>
        <v>2022</v>
      </c>
    </row>
    <row r="526" spans="1:17" x14ac:dyDescent="0.3">
      <c r="A526" s="5">
        <v>44926</v>
      </c>
      <c r="B526" s="6" t="s">
        <v>75</v>
      </c>
      <c r="C526" s="3">
        <v>12</v>
      </c>
      <c r="D526" s="3" t="s">
        <v>111</v>
      </c>
      <c r="E526" s="3" t="s">
        <v>111</v>
      </c>
      <c r="F526" s="4">
        <v>0</v>
      </c>
      <c r="H526" t="str">
        <f>VLOOKUP(Table2[[#This Row],[PRODUCT ID]],Table1[],2,0)</f>
        <v>Product33</v>
      </c>
      <c r="I526" t="str">
        <f>VLOOKUP(Table2[[#This Row],[PRODUCT ID]],Table1[],3,0)</f>
        <v>Catagory04</v>
      </c>
      <c r="J526" t="str">
        <f>VLOOKUP(Table2[[#This Row],[PRODUCT ID]],Table1[],4,0)</f>
        <v>Kg</v>
      </c>
      <c r="K526" s="8">
        <f>VLOOKUP(Table2[[#This Row],[PRODUCT ID]],Table1[],5,0)</f>
        <v>95</v>
      </c>
      <c r="L526" s="8">
        <f>VLOOKUP(Table2[[#This Row],[PRODUCT ID]],Table1[],6,0)</f>
        <v>119.7</v>
      </c>
      <c r="M526" s="8">
        <f>(Table2[[#This Row],[BUYING PRIZE]]*Table2[[#This Row],[QUANTITY]])</f>
        <v>1140</v>
      </c>
      <c r="N526" s="8">
        <f>Table2[[#This Row],[SELLING PRICE]]*Table2[[#This Row],[QUANTITY]]*(1-Table2[[#This Row],[DISCOUNT %]])</f>
        <v>1436.4</v>
      </c>
      <c r="O526">
        <f>DAY(Table2[[#This Row],[DATE]])</f>
        <v>31</v>
      </c>
      <c r="P526" t="str">
        <f>TEXT(Table2[[#This Row],[DATE]],"mmm")</f>
        <v>Dec</v>
      </c>
      <c r="Q526">
        <f>YEAR(Table2[[#This Row],[DATE]])</f>
        <v>2022</v>
      </c>
    </row>
    <row r="527" spans="1:17" x14ac:dyDescent="0.3">
      <c r="A527" s="5">
        <v>44926</v>
      </c>
      <c r="B527" s="6" t="s">
        <v>29</v>
      </c>
      <c r="C527" s="3">
        <v>6</v>
      </c>
      <c r="D527" s="3" t="s">
        <v>111</v>
      </c>
      <c r="E527" s="3" t="s">
        <v>111</v>
      </c>
      <c r="F527" s="4">
        <v>0</v>
      </c>
      <c r="H527" t="str">
        <f>VLOOKUP(Table2[[#This Row],[PRODUCT ID]],Table1[],2,0)</f>
        <v>Product11</v>
      </c>
      <c r="I527" t="str">
        <f>VLOOKUP(Table2[[#This Row],[PRODUCT ID]],Table1[],3,0)</f>
        <v>Catagory02</v>
      </c>
      <c r="J527" t="str">
        <f>VLOOKUP(Table2[[#This Row],[PRODUCT ID]],Table1[],4,0)</f>
        <v>Kg</v>
      </c>
      <c r="K527" s="8">
        <f>VLOOKUP(Table2[[#This Row],[PRODUCT ID]],Table1[],5,0)</f>
        <v>44</v>
      </c>
      <c r="L527" s="8">
        <f>VLOOKUP(Table2[[#This Row],[PRODUCT ID]],Table1[],6,0)</f>
        <v>48.4</v>
      </c>
      <c r="M527" s="8">
        <f>(Table2[[#This Row],[BUYING PRIZE]]*Table2[[#This Row],[QUANTITY]])</f>
        <v>264</v>
      </c>
      <c r="N527" s="8">
        <f>Table2[[#This Row],[SELLING PRICE]]*Table2[[#This Row],[QUANTITY]]*(1-Table2[[#This Row],[DISCOUNT %]])</f>
        <v>290.39999999999998</v>
      </c>
      <c r="O527">
        <f>DAY(Table2[[#This Row],[DATE]])</f>
        <v>31</v>
      </c>
      <c r="P527" t="str">
        <f>TEXT(Table2[[#This Row],[DATE]],"mmm")</f>
        <v>Dec</v>
      </c>
      <c r="Q527">
        <f>YEAR(Table2[[#This Row],[DATE]])</f>
        <v>2022</v>
      </c>
    </row>
    <row r="528" spans="1:17" x14ac:dyDescent="0.3">
      <c r="A528" s="5">
        <v>44926</v>
      </c>
      <c r="B528" s="6" t="s">
        <v>29</v>
      </c>
      <c r="C528" s="3">
        <v>8</v>
      </c>
      <c r="D528" s="3" t="s">
        <v>110</v>
      </c>
      <c r="E528" s="3" t="s">
        <v>112</v>
      </c>
      <c r="F528" s="4">
        <v>0</v>
      </c>
      <c r="H528" t="str">
        <f>VLOOKUP(Table2[[#This Row],[PRODUCT ID]],Table1[],2,0)</f>
        <v>Product11</v>
      </c>
      <c r="I528" t="str">
        <f>VLOOKUP(Table2[[#This Row],[PRODUCT ID]],Table1[],3,0)</f>
        <v>Catagory02</v>
      </c>
      <c r="J528" t="str">
        <f>VLOOKUP(Table2[[#This Row],[PRODUCT ID]],Table1[],4,0)</f>
        <v>Kg</v>
      </c>
      <c r="K528" s="8">
        <f>VLOOKUP(Table2[[#This Row],[PRODUCT ID]],Table1[],5,0)</f>
        <v>44</v>
      </c>
      <c r="L528" s="8">
        <f>VLOOKUP(Table2[[#This Row],[PRODUCT ID]],Table1[],6,0)</f>
        <v>48.4</v>
      </c>
      <c r="M528" s="8">
        <f>(Table2[[#This Row],[BUYING PRIZE]]*Table2[[#This Row],[QUANTITY]])</f>
        <v>352</v>
      </c>
      <c r="N528" s="8">
        <f>Table2[[#This Row],[SELLING PRICE]]*Table2[[#This Row],[QUANTITY]]*(1-Table2[[#This Row],[DISCOUNT %]])</f>
        <v>387.2</v>
      </c>
      <c r="O528">
        <f>DAY(Table2[[#This Row],[DATE]])</f>
        <v>31</v>
      </c>
      <c r="P528" t="str">
        <f>TEXT(Table2[[#This Row],[DATE]],"mmm")</f>
        <v>Dec</v>
      </c>
      <c r="Q528">
        <f>YEAR(Table2[[#This Row],[DATE]])</f>
        <v>2022</v>
      </c>
    </row>
  </sheetData>
  <dataValidations count="3">
    <dataValidation type="list" allowBlank="1" showInputMessage="1" sqref="D2:D528" xr:uid="{E2B334EA-7D61-4C0B-9E6D-4494EFC65B22}">
      <formula1>"Online,Wholesaler,Direct Sales"</formula1>
    </dataValidation>
    <dataValidation type="whole" allowBlank="1" showInputMessage="1" showErrorMessage="1" sqref="C2:C528" xr:uid="{F1AE2A6D-3BEF-4BD0-BC9D-2277B2D3B748}">
      <formula1>1</formula1>
      <formula2>1000</formula2>
    </dataValidation>
    <dataValidation type="list" allowBlank="1" showInputMessage="1" showErrorMessage="1" sqref="E2:E528" xr:uid="{22A84140-D6F7-48D4-A93C-C4038EC74C48}">
      <formula1>"Online,Cash"</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70C75-A6C7-47FC-8F02-32222ADBFCC6}">
  <dimension ref="A1:Q528"/>
  <sheetViews>
    <sheetView workbookViewId="0">
      <selection activeCell="J4" sqref="J4"/>
    </sheetView>
  </sheetViews>
  <sheetFormatPr defaultRowHeight="14.4" x14ac:dyDescent="0.3"/>
  <cols>
    <col min="2" max="2" width="13.33203125" customWidth="1"/>
    <col min="3" max="3" width="11.6640625" customWidth="1"/>
    <col min="4" max="4" width="11.5546875" customWidth="1"/>
    <col min="5" max="5" width="17.109375" customWidth="1"/>
    <col min="6" max="6" width="13.6640625" customWidth="1"/>
    <col min="7" max="7" width="10.44140625" customWidth="1"/>
    <col min="8" max="8" width="11.109375" customWidth="1"/>
    <col min="9" max="9" width="11.88671875" customWidth="1"/>
    <col min="11" max="11" width="14.6640625" customWidth="1"/>
    <col min="12" max="12" width="15.109375" customWidth="1"/>
    <col min="13" max="13" width="21.5546875" customWidth="1"/>
    <col min="14" max="14" width="22.5546875" customWidth="1"/>
    <col min="16" max="16" width="9.5546875" customWidth="1"/>
  </cols>
  <sheetData>
    <row r="1" spans="1:17" x14ac:dyDescent="0.3">
      <c r="A1" t="s">
        <v>99</v>
      </c>
      <c r="B1" t="s">
        <v>0</v>
      </c>
      <c r="C1" t="s">
        <v>100</v>
      </c>
      <c r="D1" t="s">
        <v>101</v>
      </c>
      <c r="E1" t="s">
        <v>102</v>
      </c>
      <c r="F1" t="s">
        <v>103</v>
      </c>
      <c r="G1" t="s">
        <v>104</v>
      </c>
      <c r="H1" t="s">
        <v>1</v>
      </c>
      <c r="I1" t="s">
        <v>2</v>
      </c>
      <c r="J1" t="s">
        <v>3</v>
      </c>
      <c r="K1" t="s">
        <v>4</v>
      </c>
      <c r="L1" t="s">
        <v>5</v>
      </c>
      <c r="M1" t="s">
        <v>114</v>
      </c>
      <c r="N1" t="s">
        <v>115</v>
      </c>
      <c r="O1" t="s">
        <v>107</v>
      </c>
      <c r="P1" t="s">
        <v>108</v>
      </c>
      <c r="Q1" t="s">
        <v>109</v>
      </c>
    </row>
    <row r="2" spans="1:17" x14ac:dyDescent="0.3">
      <c r="A2" s="11">
        <v>44197</v>
      </c>
      <c r="B2" t="s">
        <v>56</v>
      </c>
      <c r="C2">
        <v>9</v>
      </c>
      <c r="D2" t="s">
        <v>110</v>
      </c>
      <c r="E2" t="s">
        <v>111</v>
      </c>
      <c r="F2">
        <v>0</v>
      </c>
      <c r="H2" t="s">
        <v>57</v>
      </c>
      <c r="I2" t="s">
        <v>49</v>
      </c>
      <c r="J2" t="s">
        <v>9</v>
      </c>
      <c r="K2">
        <v>144</v>
      </c>
      <c r="L2">
        <v>156.96</v>
      </c>
      <c r="M2">
        <v>1296</v>
      </c>
      <c r="N2">
        <v>1412.64</v>
      </c>
      <c r="O2">
        <v>1</v>
      </c>
      <c r="P2" t="s">
        <v>116</v>
      </c>
      <c r="Q2">
        <v>2021</v>
      </c>
    </row>
    <row r="3" spans="1:17" x14ac:dyDescent="0.3">
      <c r="A3" s="11">
        <v>44198</v>
      </c>
      <c r="B3" t="s">
        <v>85</v>
      </c>
      <c r="C3">
        <v>15</v>
      </c>
      <c r="D3" t="s">
        <v>111</v>
      </c>
      <c r="E3" t="s">
        <v>112</v>
      </c>
      <c r="F3">
        <v>0</v>
      </c>
      <c r="H3" t="s">
        <v>86</v>
      </c>
      <c r="I3" t="s">
        <v>60</v>
      </c>
      <c r="J3" t="s">
        <v>9</v>
      </c>
      <c r="K3">
        <v>72</v>
      </c>
      <c r="L3">
        <v>79.92</v>
      </c>
      <c r="M3">
        <v>1080</v>
      </c>
      <c r="N3">
        <v>1198.8</v>
      </c>
      <c r="O3">
        <v>2</v>
      </c>
      <c r="P3" t="s">
        <v>116</v>
      </c>
      <c r="Q3">
        <v>2021</v>
      </c>
    </row>
    <row r="4" spans="1:17" x14ac:dyDescent="0.3">
      <c r="A4" s="11">
        <v>44198</v>
      </c>
      <c r="B4" t="s">
        <v>33</v>
      </c>
      <c r="C4">
        <v>6</v>
      </c>
      <c r="D4" t="s">
        <v>113</v>
      </c>
      <c r="E4" t="s">
        <v>112</v>
      </c>
      <c r="F4">
        <v>0</v>
      </c>
      <c r="H4" t="s">
        <v>34</v>
      </c>
      <c r="I4" t="s">
        <v>28</v>
      </c>
      <c r="J4" t="s">
        <v>9</v>
      </c>
      <c r="K4">
        <v>112</v>
      </c>
      <c r="L4">
        <v>122.08</v>
      </c>
      <c r="M4">
        <v>672</v>
      </c>
      <c r="N4">
        <v>732.48</v>
      </c>
      <c r="O4">
        <v>2</v>
      </c>
      <c r="P4" t="s">
        <v>116</v>
      </c>
      <c r="Q4">
        <v>2021</v>
      </c>
    </row>
    <row r="5" spans="1:17" x14ac:dyDescent="0.3">
      <c r="A5" s="11">
        <v>44199</v>
      </c>
      <c r="B5" t="s">
        <v>14</v>
      </c>
      <c r="C5">
        <v>5</v>
      </c>
      <c r="D5" t="s">
        <v>113</v>
      </c>
      <c r="E5" t="s">
        <v>111</v>
      </c>
      <c r="F5">
        <v>0</v>
      </c>
      <c r="H5" t="s">
        <v>15</v>
      </c>
      <c r="I5" t="s">
        <v>8</v>
      </c>
      <c r="J5" t="s">
        <v>9</v>
      </c>
      <c r="K5">
        <v>44</v>
      </c>
      <c r="L5">
        <v>48.84</v>
      </c>
      <c r="M5">
        <v>220</v>
      </c>
      <c r="N5">
        <v>244.20000000000002</v>
      </c>
      <c r="O5">
        <v>3</v>
      </c>
      <c r="P5" t="s">
        <v>116</v>
      </c>
      <c r="Q5">
        <v>2021</v>
      </c>
    </row>
    <row r="6" spans="1:17" x14ac:dyDescent="0.3">
      <c r="A6" s="11">
        <v>44200</v>
      </c>
      <c r="B6" t="s">
        <v>79</v>
      </c>
      <c r="C6">
        <v>12</v>
      </c>
      <c r="D6" t="s">
        <v>111</v>
      </c>
      <c r="E6" t="s">
        <v>111</v>
      </c>
      <c r="F6">
        <v>0</v>
      </c>
      <c r="H6" t="s">
        <v>80</v>
      </c>
      <c r="I6" t="s">
        <v>60</v>
      </c>
      <c r="J6" t="s">
        <v>9</v>
      </c>
      <c r="K6">
        <v>5</v>
      </c>
      <c r="L6">
        <v>6.7</v>
      </c>
      <c r="M6">
        <v>60</v>
      </c>
      <c r="N6">
        <v>80.400000000000006</v>
      </c>
      <c r="O6">
        <v>4</v>
      </c>
      <c r="P6" t="s">
        <v>116</v>
      </c>
      <c r="Q6">
        <v>2021</v>
      </c>
    </row>
    <row r="7" spans="1:17" x14ac:dyDescent="0.3">
      <c r="A7" s="11">
        <v>44205</v>
      </c>
      <c r="B7" t="s">
        <v>71</v>
      </c>
      <c r="C7">
        <v>1</v>
      </c>
      <c r="D7" t="s">
        <v>113</v>
      </c>
      <c r="E7" t="s">
        <v>112</v>
      </c>
      <c r="F7">
        <v>0</v>
      </c>
      <c r="H7" t="s">
        <v>72</v>
      </c>
      <c r="I7" t="s">
        <v>60</v>
      </c>
      <c r="J7" t="s">
        <v>9</v>
      </c>
      <c r="K7">
        <v>93</v>
      </c>
      <c r="L7">
        <v>104.16</v>
      </c>
      <c r="M7">
        <v>93</v>
      </c>
      <c r="N7">
        <v>104.16</v>
      </c>
      <c r="O7">
        <v>9</v>
      </c>
      <c r="P7" t="s">
        <v>116</v>
      </c>
      <c r="Q7">
        <v>2021</v>
      </c>
    </row>
    <row r="8" spans="1:17" x14ac:dyDescent="0.3">
      <c r="A8" s="11">
        <v>44205</v>
      </c>
      <c r="B8" t="s">
        <v>12</v>
      </c>
      <c r="C8">
        <v>8</v>
      </c>
      <c r="D8" t="s">
        <v>113</v>
      </c>
      <c r="E8" t="s">
        <v>112</v>
      </c>
      <c r="F8">
        <v>0</v>
      </c>
      <c r="H8" t="s">
        <v>13</v>
      </c>
      <c r="I8" t="s">
        <v>8</v>
      </c>
      <c r="J8" t="s">
        <v>9</v>
      </c>
      <c r="K8">
        <v>71</v>
      </c>
      <c r="L8">
        <v>80.94</v>
      </c>
      <c r="M8">
        <v>568</v>
      </c>
      <c r="N8">
        <v>647.52</v>
      </c>
      <c r="O8">
        <v>9</v>
      </c>
      <c r="P8" t="s">
        <v>116</v>
      </c>
      <c r="Q8">
        <v>2021</v>
      </c>
    </row>
    <row r="9" spans="1:17" x14ac:dyDescent="0.3">
      <c r="A9" s="11">
        <v>44205</v>
      </c>
      <c r="B9" t="s">
        <v>58</v>
      </c>
      <c r="C9">
        <v>4</v>
      </c>
      <c r="D9" t="s">
        <v>113</v>
      </c>
      <c r="E9" t="s">
        <v>111</v>
      </c>
      <c r="F9">
        <v>0</v>
      </c>
      <c r="H9" t="s">
        <v>59</v>
      </c>
      <c r="I9" t="s">
        <v>60</v>
      </c>
      <c r="J9" t="s">
        <v>9</v>
      </c>
      <c r="K9">
        <v>7</v>
      </c>
      <c r="L9">
        <v>8.33</v>
      </c>
      <c r="M9">
        <v>28</v>
      </c>
      <c r="N9">
        <v>33.32</v>
      </c>
      <c r="O9">
        <v>9</v>
      </c>
      <c r="P9" t="s">
        <v>116</v>
      </c>
      <c r="Q9">
        <v>2021</v>
      </c>
    </row>
    <row r="10" spans="1:17" x14ac:dyDescent="0.3">
      <c r="A10" s="11">
        <v>44207</v>
      </c>
      <c r="B10" t="s">
        <v>83</v>
      </c>
      <c r="C10">
        <v>3</v>
      </c>
      <c r="D10" t="s">
        <v>113</v>
      </c>
      <c r="E10" t="s">
        <v>112</v>
      </c>
      <c r="F10">
        <v>0</v>
      </c>
      <c r="H10" t="s">
        <v>84</v>
      </c>
      <c r="I10" t="s">
        <v>60</v>
      </c>
      <c r="J10" t="s">
        <v>9</v>
      </c>
      <c r="K10">
        <v>67</v>
      </c>
      <c r="L10">
        <v>85.76</v>
      </c>
      <c r="M10">
        <v>201</v>
      </c>
      <c r="N10">
        <v>257.28000000000003</v>
      </c>
      <c r="O10">
        <v>11</v>
      </c>
      <c r="P10" t="s">
        <v>116</v>
      </c>
      <c r="Q10">
        <v>2021</v>
      </c>
    </row>
    <row r="11" spans="1:17" x14ac:dyDescent="0.3">
      <c r="A11" s="11">
        <v>44207</v>
      </c>
      <c r="B11" t="s">
        <v>35</v>
      </c>
      <c r="C11">
        <v>4</v>
      </c>
      <c r="D11" t="s">
        <v>110</v>
      </c>
      <c r="E11" t="s">
        <v>111</v>
      </c>
      <c r="F11">
        <v>0</v>
      </c>
      <c r="H11" t="s">
        <v>36</v>
      </c>
      <c r="I11" t="s">
        <v>28</v>
      </c>
      <c r="J11" t="s">
        <v>9</v>
      </c>
      <c r="K11">
        <v>112</v>
      </c>
      <c r="L11">
        <v>146.72</v>
      </c>
      <c r="M11">
        <v>448</v>
      </c>
      <c r="N11">
        <v>586.88</v>
      </c>
      <c r="O11">
        <v>11</v>
      </c>
      <c r="P11" t="s">
        <v>116</v>
      </c>
      <c r="Q11">
        <v>2021</v>
      </c>
    </row>
    <row r="12" spans="1:17" x14ac:dyDescent="0.3">
      <c r="A12" s="11">
        <v>44207</v>
      </c>
      <c r="B12" t="s">
        <v>93</v>
      </c>
      <c r="C12">
        <v>4</v>
      </c>
      <c r="D12" t="s">
        <v>113</v>
      </c>
      <c r="E12" t="s">
        <v>111</v>
      </c>
      <c r="F12">
        <v>0</v>
      </c>
      <c r="H12" t="s">
        <v>94</v>
      </c>
      <c r="I12" t="s">
        <v>60</v>
      </c>
      <c r="J12" t="s">
        <v>9</v>
      </c>
      <c r="K12">
        <v>120</v>
      </c>
      <c r="L12">
        <v>162</v>
      </c>
      <c r="M12">
        <v>480</v>
      </c>
      <c r="N12">
        <v>648</v>
      </c>
      <c r="O12">
        <v>11</v>
      </c>
      <c r="P12" t="s">
        <v>116</v>
      </c>
      <c r="Q12">
        <v>2021</v>
      </c>
    </row>
    <row r="13" spans="1:17" x14ac:dyDescent="0.3">
      <c r="A13" s="11">
        <v>44208</v>
      </c>
      <c r="B13" t="s">
        <v>93</v>
      </c>
      <c r="C13">
        <v>10</v>
      </c>
      <c r="D13" t="s">
        <v>111</v>
      </c>
      <c r="E13" t="s">
        <v>112</v>
      </c>
      <c r="F13">
        <v>0</v>
      </c>
      <c r="H13" t="s">
        <v>94</v>
      </c>
      <c r="I13" t="s">
        <v>60</v>
      </c>
      <c r="J13" t="s">
        <v>9</v>
      </c>
      <c r="K13">
        <v>120</v>
      </c>
      <c r="L13">
        <v>162</v>
      </c>
      <c r="M13">
        <v>1200</v>
      </c>
      <c r="N13">
        <v>1620</v>
      </c>
      <c r="O13">
        <v>12</v>
      </c>
      <c r="P13" t="s">
        <v>116</v>
      </c>
      <c r="Q13">
        <v>2021</v>
      </c>
    </row>
    <row r="14" spans="1:17" x14ac:dyDescent="0.3">
      <c r="A14" s="11">
        <v>44214</v>
      </c>
      <c r="B14" t="s">
        <v>97</v>
      </c>
      <c r="C14">
        <v>13</v>
      </c>
      <c r="D14" t="s">
        <v>113</v>
      </c>
      <c r="E14" t="s">
        <v>111</v>
      </c>
      <c r="F14">
        <v>0</v>
      </c>
      <c r="H14" t="s">
        <v>98</v>
      </c>
      <c r="I14" t="s">
        <v>60</v>
      </c>
      <c r="J14" t="s">
        <v>9</v>
      </c>
      <c r="K14">
        <v>76</v>
      </c>
      <c r="L14">
        <v>82.08</v>
      </c>
      <c r="M14">
        <v>988</v>
      </c>
      <c r="N14">
        <v>1067.04</v>
      </c>
      <c r="O14">
        <v>18</v>
      </c>
      <c r="P14" t="s">
        <v>116</v>
      </c>
      <c r="Q14">
        <v>2021</v>
      </c>
    </row>
    <row r="15" spans="1:17" x14ac:dyDescent="0.3">
      <c r="A15" s="11">
        <v>44214</v>
      </c>
      <c r="B15" t="s">
        <v>54</v>
      </c>
      <c r="C15">
        <v>3</v>
      </c>
      <c r="D15" t="s">
        <v>111</v>
      </c>
      <c r="E15" t="s">
        <v>112</v>
      </c>
      <c r="F15">
        <v>0</v>
      </c>
      <c r="H15" t="s">
        <v>55</v>
      </c>
      <c r="I15" t="s">
        <v>49</v>
      </c>
      <c r="J15" t="s">
        <v>9</v>
      </c>
      <c r="K15">
        <v>141</v>
      </c>
      <c r="L15">
        <v>149.46</v>
      </c>
      <c r="M15">
        <v>423</v>
      </c>
      <c r="N15">
        <v>448.38</v>
      </c>
      <c r="O15">
        <v>18</v>
      </c>
      <c r="P15" t="s">
        <v>116</v>
      </c>
      <c r="Q15">
        <v>2021</v>
      </c>
    </row>
    <row r="16" spans="1:17" x14ac:dyDescent="0.3">
      <c r="A16" s="11">
        <v>44215</v>
      </c>
      <c r="B16" t="s">
        <v>79</v>
      </c>
      <c r="C16">
        <v>6</v>
      </c>
      <c r="D16" t="s">
        <v>113</v>
      </c>
      <c r="E16" t="s">
        <v>112</v>
      </c>
      <c r="F16">
        <v>0</v>
      </c>
      <c r="H16" t="s">
        <v>80</v>
      </c>
      <c r="I16" t="s">
        <v>60</v>
      </c>
      <c r="J16" t="s">
        <v>9</v>
      </c>
      <c r="K16">
        <v>5</v>
      </c>
      <c r="L16">
        <v>6.7</v>
      </c>
      <c r="M16">
        <v>30</v>
      </c>
      <c r="N16">
        <v>40.200000000000003</v>
      </c>
      <c r="O16">
        <v>19</v>
      </c>
      <c r="P16" t="s">
        <v>116</v>
      </c>
      <c r="Q16">
        <v>2021</v>
      </c>
    </row>
    <row r="17" spans="1:17" x14ac:dyDescent="0.3">
      <c r="A17" s="11">
        <v>44216</v>
      </c>
      <c r="B17" t="s">
        <v>77</v>
      </c>
      <c r="C17">
        <v>4</v>
      </c>
      <c r="D17" t="s">
        <v>113</v>
      </c>
      <c r="E17" t="s">
        <v>112</v>
      </c>
      <c r="F17">
        <v>0</v>
      </c>
      <c r="H17" t="s">
        <v>78</v>
      </c>
      <c r="I17" t="s">
        <v>60</v>
      </c>
      <c r="J17" t="s">
        <v>9</v>
      </c>
      <c r="K17">
        <v>55</v>
      </c>
      <c r="L17">
        <v>58.3</v>
      </c>
      <c r="M17">
        <v>220</v>
      </c>
      <c r="N17">
        <v>233.2</v>
      </c>
      <c r="O17">
        <v>20</v>
      </c>
      <c r="P17" t="s">
        <v>116</v>
      </c>
      <c r="Q17">
        <v>2021</v>
      </c>
    </row>
    <row r="18" spans="1:17" x14ac:dyDescent="0.3">
      <c r="A18" s="11">
        <v>44216</v>
      </c>
      <c r="B18" t="s">
        <v>47</v>
      </c>
      <c r="C18">
        <v>4</v>
      </c>
      <c r="D18" t="s">
        <v>113</v>
      </c>
      <c r="E18" t="s">
        <v>112</v>
      </c>
      <c r="F18">
        <v>0</v>
      </c>
      <c r="H18" t="s">
        <v>48</v>
      </c>
      <c r="I18" t="s">
        <v>49</v>
      </c>
      <c r="J18" t="s">
        <v>9</v>
      </c>
      <c r="K18">
        <v>61</v>
      </c>
      <c r="L18">
        <v>76.25</v>
      </c>
      <c r="M18">
        <v>244</v>
      </c>
      <c r="N18">
        <v>305</v>
      </c>
      <c r="O18">
        <v>20</v>
      </c>
      <c r="P18" t="s">
        <v>116</v>
      </c>
      <c r="Q18">
        <v>2021</v>
      </c>
    </row>
    <row r="19" spans="1:17" x14ac:dyDescent="0.3">
      <c r="A19" s="11">
        <v>44217</v>
      </c>
      <c r="B19" t="s">
        <v>14</v>
      </c>
      <c r="C19">
        <v>15</v>
      </c>
      <c r="D19" t="s">
        <v>110</v>
      </c>
      <c r="E19" t="s">
        <v>112</v>
      </c>
      <c r="F19">
        <v>0</v>
      </c>
      <c r="H19" t="s">
        <v>15</v>
      </c>
      <c r="I19" t="s">
        <v>8</v>
      </c>
      <c r="J19" t="s">
        <v>9</v>
      </c>
      <c r="K19">
        <v>44</v>
      </c>
      <c r="L19">
        <v>48.84</v>
      </c>
      <c r="M19">
        <v>660</v>
      </c>
      <c r="N19">
        <v>732.6</v>
      </c>
      <c r="O19">
        <v>21</v>
      </c>
      <c r="P19" t="s">
        <v>116</v>
      </c>
      <c r="Q19">
        <v>2021</v>
      </c>
    </row>
    <row r="20" spans="1:17" x14ac:dyDescent="0.3">
      <c r="A20" s="11">
        <v>44217</v>
      </c>
      <c r="B20" t="s">
        <v>12</v>
      </c>
      <c r="C20">
        <v>9</v>
      </c>
      <c r="D20" t="s">
        <v>113</v>
      </c>
      <c r="E20" t="s">
        <v>111</v>
      </c>
      <c r="F20">
        <v>0</v>
      </c>
      <c r="H20" t="s">
        <v>13</v>
      </c>
      <c r="I20" t="s">
        <v>8</v>
      </c>
      <c r="J20" t="s">
        <v>9</v>
      </c>
      <c r="K20">
        <v>71</v>
      </c>
      <c r="L20">
        <v>80.94</v>
      </c>
      <c r="M20">
        <v>639</v>
      </c>
      <c r="N20">
        <v>728.46</v>
      </c>
      <c r="O20">
        <v>21</v>
      </c>
      <c r="P20" t="s">
        <v>116</v>
      </c>
      <c r="Q20">
        <v>2021</v>
      </c>
    </row>
    <row r="21" spans="1:17" x14ac:dyDescent="0.3">
      <c r="A21" s="11">
        <v>44217</v>
      </c>
      <c r="B21" t="s">
        <v>93</v>
      </c>
      <c r="C21">
        <v>6</v>
      </c>
      <c r="D21" t="s">
        <v>113</v>
      </c>
      <c r="E21" t="s">
        <v>111</v>
      </c>
      <c r="F21">
        <v>0</v>
      </c>
      <c r="H21" t="s">
        <v>94</v>
      </c>
      <c r="I21" t="s">
        <v>60</v>
      </c>
      <c r="J21" t="s">
        <v>9</v>
      </c>
      <c r="K21">
        <v>120</v>
      </c>
      <c r="L21">
        <v>162</v>
      </c>
      <c r="M21">
        <v>720</v>
      </c>
      <c r="N21">
        <v>972</v>
      </c>
      <c r="O21">
        <v>21</v>
      </c>
      <c r="P21" t="s">
        <v>116</v>
      </c>
      <c r="Q21">
        <v>2021</v>
      </c>
    </row>
    <row r="22" spans="1:17" x14ac:dyDescent="0.3">
      <c r="A22" s="11">
        <v>44221</v>
      </c>
      <c r="B22" t="s">
        <v>77</v>
      </c>
      <c r="C22">
        <v>6</v>
      </c>
      <c r="D22" t="s">
        <v>113</v>
      </c>
      <c r="E22" t="s">
        <v>112</v>
      </c>
      <c r="F22">
        <v>0</v>
      </c>
      <c r="H22" t="s">
        <v>78</v>
      </c>
      <c r="I22" t="s">
        <v>60</v>
      </c>
      <c r="J22" t="s">
        <v>9</v>
      </c>
      <c r="K22">
        <v>55</v>
      </c>
      <c r="L22">
        <v>58.3</v>
      </c>
      <c r="M22">
        <v>330</v>
      </c>
      <c r="N22">
        <v>349.79999999999995</v>
      </c>
      <c r="O22">
        <v>25</v>
      </c>
      <c r="P22" t="s">
        <v>116</v>
      </c>
      <c r="Q22">
        <v>2021</v>
      </c>
    </row>
    <row r="23" spans="1:17" x14ac:dyDescent="0.3">
      <c r="A23" s="11">
        <v>44221</v>
      </c>
      <c r="B23" t="s">
        <v>79</v>
      </c>
      <c r="C23">
        <v>7</v>
      </c>
      <c r="D23" t="s">
        <v>113</v>
      </c>
      <c r="E23" t="s">
        <v>111</v>
      </c>
      <c r="F23">
        <v>0</v>
      </c>
      <c r="H23" t="s">
        <v>80</v>
      </c>
      <c r="I23" t="s">
        <v>60</v>
      </c>
      <c r="J23" t="s">
        <v>9</v>
      </c>
      <c r="K23">
        <v>5</v>
      </c>
      <c r="L23">
        <v>6.7</v>
      </c>
      <c r="M23">
        <v>35</v>
      </c>
      <c r="N23">
        <v>46.9</v>
      </c>
      <c r="O23">
        <v>25</v>
      </c>
      <c r="P23" t="s">
        <v>116</v>
      </c>
      <c r="Q23">
        <v>2021</v>
      </c>
    </row>
    <row r="24" spans="1:17" x14ac:dyDescent="0.3">
      <c r="A24" s="11">
        <v>44221</v>
      </c>
      <c r="B24" t="s">
        <v>71</v>
      </c>
      <c r="C24">
        <v>14</v>
      </c>
      <c r="D24" t="s">
        <v>113</v>
      </c>
      <c r="E24" t="s">
        <v>111</v>
      </c>
      <c r="F24">
        <v>0</v>
      </c>
      <c r="H24" t="s">
        <v>72</v>
      </c>
      <c r="I24" t="s">
        <v>60</v>
      </c>
      <c r="J24" t="s">
        <v>9</v>
      </c>
      <c r="K24">
        <v>93</v>
      </c>
      <c r="L24">
        <v>104.16</v>
      </c>
      <c r="M24">
        <v>1302</v>
      </c>
      <c r="N24">
        <v>1458.24</v>
      </c>
      <c r="O24">
        <v>25</v>
      </c>
      <c r="P24" t="s">
        <v>116</v>
      </c>
      <c r="Q24">
        <v>2021</v>
      </c>
    </row>
    <row r="25" spans="1:17" x14ac:dyDescent="0.3">
      <c r="A25" s="11">
        <v>44222</v>
      </c>
      <c r="B25" t="s">
        <v>97</v>
      </c>
      <c r="C25">
        <v>9</v>
      </c>
      <c r="D25" t="s">
        <v>110</v>
      </c>
      <c r="E25" t="s">
        <v>112</v>
      </c>
      <c r="F25">
        <v>0</v>
      </c>
      <c r="H25" t="s">
        <v>98</v>
      </c>
      <c r="I25" t="s">
        <v>60</v>
      </c>
      <c r="J25" t="s">
        <v>9</v>
      </c>
      <c r="K25">
        <v>76</v>
      </c>
      <c r="L25">
        <v>82.08</v>
      </c>
      <c r="M25">
        <v>684</v>
      </c>
      <c r="N25">
        <v>738.72</v>
      </c>
      <c r="O25">
        <v>26</v>
      </c>
      <c r="P25" t="s">
        <v>116</v>
      </c>
      <c r="Q25">
        <v>2021</v>
      </c>
    </row>
    <row r="26" spans="1:17" x14ac:dyDescent="0.3">
      <c r="A26" s="11">
        <v>44222</v>
      </c>
      <c r="B26" t="s">
        <v>18</v>
      </c>
      <c r="C26">
        <v>7</v>
      </c>
      <c r="D26" t="s">
        <v>111</v>
      </c>
      <c r="E26" t="s">
        <v>112</v>
      </c>
      <c r="F26">
        <v>0</v>
      </c>
      <c r="H26" t="s">
        <v>19</v>
      </c>
      <c r="I26" t="s">
        <v>8</v>
      </c>
      <c r="J26" t="s">
        <v>9</v>
      </c>
      <c r="K26">
        <v>75</v>
      </c>
      <c r="L26">
        <v>85.5</v>
      </c>
      <c r="M26">
        <v>525</v>
      </c>
      <c r="N26">
        <v>598.5</v>
      </c>
      <c r="O26">
        <v>26</v>
      </c>
      <c r="P26" t="s">
        <v>116</v>
      </c>
      <c r="Q26">
        <v>2021</v>
      </c>
    </row>
    <row r="27" spans="1:17" x14ac:dyDescent="0.3">
      <c r="A27" s="11">
        <v>44222</v>
      </c>
      <c r="B27" t="s">
        <v>6</v>
      </c>
      <c r="C27">
        <v>7</v>
      </c>
      <c r="D27" t="s">
        <v>111</v>
      </c>
      <c r="E27" t="s">
        <v>111</v>
      </c>
      <c r="F27">
        <v>0</v>
      </c>
      <c r="H27" t="s">
        <v>7</v>
      </c>
      <c r="I27" t="s">
        <v>8</v>
      </c>
      <c r="J27" t="s">
        <v>9</v>
      </c>
      <c r="K27">
        <v>98</v>
      </c>
      <c r="L27">
        <v>103.88</v>
      </c>
      <c r="M27">
        <v>686</v>
      </c>
      <c r="N27">
        <v>727.16</v>
      </c>
      <c r="O27">
        <v>26</v>
      </c>
      <c r="P27" t="s">
        <v>116</v>
      </c>
      <c r="Q27">
        <v>2021</v>
      </c>
    </row>
    <row r="28" spans="1:17" x14ac:dyDescent="0.3">
      <c r="A28" s="11">
        <v>44223</v>
      </c>
      <c r="B28" t="s">
        <v>89</v>
      </c>
      <c r="C28">
        <v>7</v>
      </c>
      <c r="D28" t="s">
        <v>110</v>
      </c>
      <c r="E28" t="s">
        <v>111</v>
      </c>
      <c r="F28">
        <v>0</v>
      </c>
      <c r="H28" t="s">
        <v>90</v>
      </c>
      <c r="I28" t="s">
        <v>60</v>
      </c>
      <c r="J28" t="s">
        <v>9</v>
      </c>
      <c r="K28">
        <v>90</v>
      </c>
      <c r="L28">
        <v>115.2</v>
      </c>
      <c r="M28">
        <v>630</v>
      </c>
      <c r="N28">
        <v>806.4</v>
      </c>
      <c r="O28">
        <v>27</v>
      </c>
      <c r="P28" t="s">
        <v>116</v>
      </c>
      <c r="Q28">
        <v>2021</v>
      </c>
    </row>
    <row r="29" spans="1:17" x14ac:dyDescent="0.3">
      <c r="A29" s="11">
        <v>44223</v>
      </c>
      <c r="B29" t="s">
        <v>73</v>
      </c>
      <c r="C29">
        <v>3</v>
      </c>
      <c r="D29" t="s">
        <v>110</v>
      </c>
      <c r="E29" t="s">
        <v>111</v>
      </c>
      <c r="F29">
        <v>0</v>
      </c>
      <c r="H29" t="s">
        <v>74</v>
      </c>
      <c r="I29" t="s">
        <v>60</v>
      </c>
      <c r="J29" t="s">
        <v>9</v>
      </c>
      <c r="K29">
        <v>89</v>
      </c>
      <c r="L29">
        <v>117.48</v>
      </c>
      <c r="M29">
        <v>267</v>
      </c>
      <c r="N29">
        <v>352.44</v>
      </c>
      <c r="O29">
        <v>27</v>
      </c>
      <c r="P29" t="s">
        <v>116</v>
      </c>
      <c r="Q29">
        <v>2021</v>
      </c>
    </row>
    <row r="30" spans="1:17" x14ac:dyDescent="0.3">
      <c r="A30" s="11">
        <v>44224</v>
      </c>
      <c r="B30" t="s">
        <v>14</v>
      </c>
      <c r="C30">
        <v>10</v>
      </c>
      <c r="D30" t="s">
        <v>111</v>
      </c>
      <c r="E30" t="s">
        <v>112</v>
      </c>
      <c r="F30">
        <v>0</v>
      </c>
      <c r="H30" t="s">
        <v>15</v>
      </c>
      <c r="I30" t="s">
        <v>8</v>
      </c>
      <c r="J30" t="s">
        <v>9</v>
      </c>
      <c r="K30">
        <v>44</v>
      </c>
      <c r="L30">
        <v>48.84</v>
      </c>
      <c r="M30">
        <v>440</v>
      </c>
      <c r="N30">
        <v>488.40000000000003</v>
      </c>
      <c r="O30">
        <v>28</v>
      </c>
      <c r="P30" t="s">
        <v>116</v>
      </c>
      <c r="Q30">
        <v>2021</v>
      </c>
    </row>
    <row r="31" spans="1:17" x14ac:dyDescent="0.3">
      <c r="A31" s="11">
        <v>44224</v>
      </c>
      <c r="B31" t="s">
        <v>67</v>
      </c>
      <c r="C31">
        <v>2</v>
      </c>
      <c r="D31" t="s">
        <v>113</v>
      </c>
      <c r="E31" t="s">
        <v>112</v>
      </c>
      <c r="F31">
        <v>0</v>
      </c>
      <c r="H31" t="s">
        <v>68</v>
      </c>
      <c r="I31" t="s">
        <v>60</v>
      </c>
      <c r="J31" t="s">
        <v>9</v>
      </c>
      <c r="K31">
        <v>47</v>
      </c>
      <c r="L31">
        <v>53.11</v>
      </c>
      <c r="M31">
        <v>94</v>
      </c>
      <c r="N31">
        <v>106.22</v>
      </c>
      <c r="O31">
        <v>28</v>
      </c>
      <c r="P31" t="s">
        <v>116</v>
      </c>
      <c r="Q31">
        <v>2021</v>
      </c>
    </row>
    <row r="32" spans="1:17" x14ac:dyDescent="0.3">
      <c r="A32" s="11">
        <v>44229</v>
      </c>
      <c r="B32" t="s">
        <v>26</v>
      </c>
      <c r="C32">
        <v>7</v>
      </c>
      <c r="D32" t="s">
        <v>111</v>
      </c>
      <c r="E32" t="s">
        <v>111</v>
      </c>
      <c r="F32">
        <v>0</v>
      </c>
      <c r="H32" t="s">
        <v>27</v>
      </c>
      <c r="I32" t="s">
        <v>28</v>
      </c>
      <c r="J32" t="s">
        <v>9</v>
      </c>
      <c r="K32">
        <v>148</v>
      </c>
      <c r="L32">
        <v>164.28</v>
      </c>
      <c r="M32">
        <v>1036</v>
      </c>
      <c r="N32">
        <v>1149.96</v>
      </c>
      <c r="O32">
        <v>2</v>
      </c>
      <c r="P32" t="s">
        <v>117</v>
      </c>
      <c r="Q32">
        <v>2021</v>
      </c>
    </row>
    <row r="33" spans="1:17" x14ac:dyDescent="0.3">
      <c r="A33" s="11">
        <v>44230</v>
      </c>
      <c r="B33" t="s">
        <v>39</v>
      </c>
      <c r="C33">
        <v>13</v>
      </c>
      <c r="D33" t="s">
        <v>113</v>
      </c>
      <c r="E33" t="s">
        <v>111</v>
      </c>
      <c r="F33">
        <v>0</v>
      </c>
      <c r="H33" t="s">
        <v>40</v>
      </c>
      <c r="I33" t="s">
        <v>28</v>
      </c>
      <c r="J33" t="s">
        <v>9</v>
      </c>
      <c r="K33">
        <v>13</v>
      </c>
      <c r="L33">
        <v>16.64</v>
      </c>
      <c r="M33">
        <v>169</v>
      </c>
      <c r="N33">
        <v>216.32</v>
      </c>
      <c r="O33">
        <v>3</v>
      </c>
      <c r="P33" t="s">
        <v>117</v>
      </c>
      <c r="Q33">
        <v>2021</v>
      </c>
    </row>
    <row r="34" spans="1:17" x14ac:dyDescent="0.3">
      <c r="A34" s="11">
        <v>44230</v>
      </c>
      <c r="B34" t="s">
        <v>52</v>
      </c>
      <c r="C34">
        <v>2</v>
      </c>
      <c r="D34" t="s">
        <v>110</v>
      </c>
      <c r="E34" t="s">
        <v>112</v>
      </c>
      <c r="F34">
        <v>0</v>
      </c>
      <c r="H34" t="s">
        <v>53</v>
      </c>
      <c r="I34" t="s">
        <v>49</v>
      </c>
      <c r="J34" t="s">
        <v>9</v>
      </c>
      <c r="K34">
        <v>121</v>
      </c>
      <c r="L34">
        <v>141.57</v>
      </c>
      <c r="M34">
        <v>242</v>
      </c>
      <c r="N34">
        <v>283.14</v>
      </c>
      <c r="O34">
        <v>3</v>
      </c>
      <c r="P34" t="s">
        <v>117</v>
      </c>
      <c r="Q34">
        <v>2021</v>
      </c>
    </row>
    <row r="35" spans="1:17" x14ac:dyDescent="0.3">
      <c r="A35" s="11">
        <v>44231</v>
      </c>
      <c r="B35" t="s">
        <v>83</v>
      </c>
      <c r="C35">
        <v>4</v>
      </c>
      <c r="D35" t="s">
        <v>111</v>
      </c>
      <c r="E35" t="s">
        <v>111</v>
      </c>
      <c r="F35">
        <v>0</v>
      </c>
      <c r="H35" t="s">
        <v>84</v>
      </c>
      <c r="I35" t="s">
        <v>60</v>
      </c>
      <c r="J35" t="s">
        <v>9</v>
      </c>
      <c r="K35">
        <v>67</v>
      </c>
      <c r="L35">
        <v>85.76</v>
      </c>
      <c r="M35">
        <v>268</v>
      </c>
      <c r="N35">
        <v>343.04</v>
      </c>
      <c r="O35">
        <v>4</v>
      </c>
      <c r="P35" t="s">
        <v>117</v>
      </c>
      <c r="Q35">
        <v>2021</v>
      </c>
    </row>
    <row r="36" spans="1:17" x14ac:dyDescent="0.3">
      <c r="A36" s="11">
        <v>44232</v>
      </c>
      <c r="B36" t="s">
        <v>95</v>
      </c>
      <c r="C36">
        <v>7</v>
      </c>
      <c r="D36" t="s">
        <v>111</v>
      </c>
      <c r="E36" t="s">
        <v>112</v>
      </c>
      <c r="F36">
        <v>0</v>
      </c>
      <c r="H36" t="s">
        <v>96</v>
      </c>
      <c r="I36" t="s">
        <v>60</v>
      </c>
      <c r="J36" t="s">
        <v>9</v>
      </c>
      <c r="K36">
        <v>67</v>
      </c>
      <c r="L36">
        <v>83.08</v>
      </c>
      <c r="M36">
        <v>469</v>
      </c>
      <c r="N36">
        <v>581.55999999999995</v>
      </c>
      <c r="O36">
        <v>5</v>
      </c>
      <c r="P36" t="s">
        <v>117</v>
      </c>
      <c r="Q36">
        <v>2021</v>
      </c>
    </row>
    <row r="37" spans="1:17" x14ac:dyDescent="0.3">
      <c r="A37" s="11">
        <v>44232</v>
      </c>
      <c r="B37" t="s">
        <v>16</v>
      </c>
      <c r="C37">
        <v>1</v>
      </c>
      <c r="D37" t="s">
        <v>113</v>
      </c>
      <c r="E37" t="s">
        <v>112</v>
      </c>
      <c r="F37">
        <v>0</v>
      </c>
      <c r="H37" t="s">
        <v>17</v>
      </c>
      <c r="I37" t="s">
        <v>8</v>
      </c>
      <c r="J37" t="s">
        <v>9</v>
      </c>
      <c r="K37">
        <v>133</v>
      </c>
      <c r="L37">
        <v>155.61000000000001</v>
      </c>
      <c r="M37">
        <v>133</v>
      </c>
      <c r="N37">
        <v>155.61000000000001</v>
      </c>
      <c r="O37">
        <v>5</v>
      </c>
      <c r="P37" t="s">
        <v>117</v>
      </c>
      <c r="Q37">
        <v>2021</v>
      </c>
    </row>
    <row r="38" spans="1:17" x14ac:dyDescent="0.3">
      <c r="A38" s="11">
        <v>44232</v>
      </c>
      <c r="B38" t="s">
        <v>95</v>
      </c>
      <c r="C38">
        <v>9</v>
      </c>
      <c r="D38" t="s">
        <v>113</v>
      </c>
      <c r="E38" t="s">
        <v>112</v>
      </c>
      <c r="F38">
        <v>0</v>
      </c>
      <c r="H38" t="s">
        <v>96</v>
      </c>
      <c r="I38" t="s">
        <v>60</v>
      </c>
      <c r="J38" t="s">
        <v>9</v>
      </c>
      <c r="K38">
        <v>67</v>
      </c>
      <c r="L38">
        <v>83.08</v>
      </c>
      <c r="M38">
        <v>603</v>
      </c>
      <c r="N38">
        <v>747.72</v>
      </c>
      <c r="O38">
        <v>5</v>
      </c>
      <c r="P38" t="s">
        <v>117</v>
      </c>
      <c r="Q38">
        <v>2021</v>
      </c>
    </row>
    <row r="39" spans="1:17" x14ac:dyDescent="0.3">
      <c r="A39" s="11">
        <v>44233</v>
      </c>
      <c r="B39" t="s">
        <v>79</v>
      </c>
      <c r="C39">
        <v>1</v>
      </c>
      <c r="D39" t="s">
        <v>113</v>
      </c>
      <c r="E39" t="s">
        <v>112</v>
      </c>
      <c r="F39">
        <v>0</v>
      </c>
      <c r="H39" t="s">
        <v>80</v>
      </c>
      <c r="I39" t="s">
        <v>60</v>
      </c>
      <c r="J39" t="s">
        <v>9</v>
      </c>
      <c r="K39">
        <v>5</v>
      </c>
      <c r="L39">
        <v>6.7</v>
      </c>
      <c r="M39">
        <v>5</v>
      </c>
      <c r="N39">
        <v>6.7</v>
      </c>
      <c r="O39">
        <v>6</v>
      </c>
      <c r="P39" t="s">
        <v>117</v>
      </c>
      <c r="Q39">
        <v>2021</v>
      </c>
    </row>
    <row r="40" spans="1:17" x14ac:dyDescent="0.3">
      <c r="A40" s="11">
        <v>44236</v>
      </c>
      <c r="B40" t="s">
        <v>77</v>
      </c>
      <c r="C40">
        <v>14</v>
      </c>
      <c r="D40" t="s">
        <v>113</v>
      </c>
      <c r="E40" t="s">
        <v>111</v>
      </c>
      <c r="F40">
        <v>0</v>
      </c>
      <c r="H40" t="s">
        <v>78</v>
      </c>
      <c r="I40" t="s">
        <v>60</v>
      </c>
      <c r="J40" t="s">
        <v>9</v>
      </c>
      <c r="K40">
        <v>55</v>
      </c>
      <c r="L40">
        <v>58.3</v>
      </c>
      <c r="M40">
        <v>770</v>
      </c>
      <c r="N40">
        <v>816.19999999999993</v>
      </c>
      <c r="O40">
        <v>9</v>
      </c>
      <c r="P40" t="s">
        <v>117</v>
      </c>
      <c r="Q40">
        <v>2021</v>
      </c>
    </row>
    <row r="41" spans="1:17" x14ac:dyDescent="0.3">
      <c r="A41" s="11">
        <v>44239</v>
      </c>
      <c r="B41" t="s">
        <v>22</v>
      </c>
      <c r="C41">
        <v>7</v>
      </c>
      <c r="D41" t="s">
        <v>113</v>
      </c>
      <c r="E41" t="s">
        <v>112</v>
      </c>
      <c r="F41">
        <v>0</v>
      </c>
      <c r="H41" t="s">
        <v>23</v>
      </c>
      <c r="I41" t="s">
        <v>8</v>
      </c>
      <c r="J41" t="s">
        <v>9</v>
      </c>
      <c r="K41">
        <v>83</v>
      </c>
      <c r="L41">
        <v>94.62</v>
      </c>
      <c r="M41">
        <v>581</v>
      </c>
      <c r="N41">
        <v>662.34</v>
      </c>
      <c r="O41">
        <v>12</v>
      </c>
      <c r="P41" t="s">
        <v>117</v>
      </c>
      <c r="Q41">
        <v>2021</v>
      </c>
    </row>
    <row r="42" spans="1:17" x14ac:dyDescent="0.3">
      <c r="A42" s="11">
        <v>44239</v>
      </c>
      <c r="B42" t="s">
        <v>54</v>
      </c>
      <c r="C42">
        <v>9</v>
      </c>
      <c r="D42" t="s">
        <v>111</v>
      </c>
      <c r="E42" t="s">
        <v>112</v>
      </c>
      <c r="F42">
        <v>0</v>
      </c>
      <c r="H42" t="s">
        <v>55</v>
      </c>
      <c r="I42" t="s">
        <v>49</v>
      </c>
      <c r="J42" t="s">
        <v>9</v>
      </c>
      <c r="K42">
        <v>141</v>
      </c>
      <c r="L42">
        <v>149.46</v>
      </c>
      <c r="M42">
        <v>1269</v>
      </c>
      <c r="N42">
        <v>1345.14</v>
      </c>
      <c r="O42">
        <v>12</v>
      </c>
      <c r="P42" t="s">
        <v>117</v>
      </c>
      <c r="Q42">
        <v>2021</v>
      </c>
    </row>
    <row r="43" spans="1:17" x14ac:dyDescent="0.3">
      <c r="A43" s="11">
        <v>44242</v>
      </c>
      <c r="B43" t="s">
        <v>63</v>
      </c>
      <c r="C43">
        <v>4</v>
      </c>
      <c r="D43" t="s">
        <v>113</v>
      </c>
      <c r="E43" t="s">
        <v>111</v>
      </c>
      <c r="F43">
        <v>0</v>
      </c>
      <c r="H43" t="s">
        <v>64</v>
      </c>
      <c r="I43" t="s">
        <v>60</v>
      </c>
      <c r="J43" t="s">
        <v>9</v>
      </c>
      <c r="K43">
        <v>48</v>
      </c>
      <c r="L43">
        <v>57.120000000000005</v>
      </c>
      <c r="M43">
        <v>192</v>
      </c>
      <c r="N43">
        <v>228.48000000000002</v>
      </c>
      <c r="O43">
        <v>15</v>
      </c>
      <c r="P43" t="s">
        <v>117</v>
      </c>
      <c r="Q43">
        <v>2021</v>
      </c>
    </row>
    <row r="44" spans="1:17" x14ac:dyDescent="0.3">
      <c r="A44" s="11">
        <v>44245</v>
      </c>
      <c r="B44" t="s">
        <v>37</v>
      </c>
      <c r="C44">
        <v>6</v>
      </c>
      <c r="D44" t="s">
        <v>111</v>
      </c>
      <c r="E44" t="s">
        <v>112</v>
      </c>
      <c r="F44">
        <v>0</v>
      </c>
      <c r="H44" t="s">
        <v>38</v>
      </c>
      <c r="I44" t="s">
        <v>28</v>
      </c>
      <c r="J44" t="s">
        <v>9</v>
      </c>
      <c r="K44">
        <v>12</v>
      </c>
      <c r="L44">
        <v>15.719999999999999</v>
      </c>
      <c r="M44">
        <v>72</v>
      </c>
      <c r="N44">
        <v>94.32</v>
      </c>
      <c r="O44">
        <v>18</v>
      </c>
      <c r="P44" t="s">
        <v>117</v>
      </c>
      <c r="Q44">
        <v>2021</v>
      </c>
    </row>
    <row r="45" spans="1:17" x14ac:dyDescent="0.3">
      <c r="A45" s="11">
        <v>44247</v>
      </c>
      <c r="B45" t="s">
        <v>69</v>
      </c>
      <c r="C45">
        <v>11</v>
      </c>
      <c r="D45" t="s">
        <v>111</v>
      </c>
      <c r="E45" t="s">
        <v>112</v>
      </c>
      <c r="F45">
        <v>0</v>
      </c>
      <c r="H45" t="s">
        <v>70</v>
      </c>
      <c r="I45" t="s">
        <v>60</v>
      </c>
      <c r="J45" t="s">
        <v>9</v>
      </c>
      <c r="K45">
        <v>148</v>
      </c>
      <c r="L45">
        <v>201.28</v>
      </c>
      <c r="M45">
        <v>1628</v>
      </c>
      <c r="N45">
        <v>2214.08</v>
      </c>
      <c r="O45">
        <v>20</v>
      </c>
      <c r="P45" t="s">
        <v>117</v>
      </c>
      <c r="Q45">
        <v>2021</v>
      </c>
    </row>
    <row r="46" spans="1:17" x14ac:dyDescent="0.3">
      <c r="A46" s="11">
        <v>44249</v>
      </c>
      <c r="B46" t="s">
        <v>33</v>
      </c>
      <c r="C46">
        <v>5</v>
      </c>
      <c r="D46" t="s">
        <v>111</v>
      </c>
      <c r="E46" t="s">
        <v>112</v>
      </c>
      <c r="F46">
        <v>0</v>
      </c>
      <c r="H46" t="s">
        <v>34</v>
      </c>
      <c r="I46" t="s">
        <v>28</v>
      </c>
      <c r="J46" t="s">
        <v>9</v>
      </c>
      <c r="K46">
        <v>112</v>
      </c>
      <c r="L46">
        <v>122.08</v>
      </c>
      <c r="M46">
        <v>560</v>
      </c>
      <c r="N46">
        <v>610.4</v>
      </c>
      <c r="O46">
        <v>22</v>
      </c>
      <c r="P46" t="s">
        <v>117</v>
      </c>
      <c r="Q46">
        <v>2021</v>
      </c>
    </row>
    <row r="47" spans="1:17" x14ac:dyDescent="0.3">
      <c r="A47" s="11">
        <v>44250</v>
      </c>
      <c r="B47" t="s">
        <v>58</v>
      </c>
      <c r="C47">
        <v>3</v>
      </c>
      <c r="D47" t="s">
        <v>113</v>
      </c>
      <c r="E47" t="s">
        <v>112</v>
      </c>
      <c r="F47">
        <v>0</v>
      </c>
      <c r="H47" t="s">
        <v>59</v>
      </c>
      <c r="I47" t="s">
        <v>60</v>
      </c>
      <c r="J47" t="s">
        <v>9</v>
      </c>
      <c r="K47">
        <v>7</v>
      </c>
      <c r="L47">
        <v>8.33</v>
      </c>
      <c r="M47">
        <v>21</v>
      </c>
      <c r="N47">
        <v>24.990000000000002</v>
      </c>
      <c r="O47">
        <v>23</v>
      </c>
      <c r="P47" t="s">
        <v>117</v>
      </c>
      <c r="Q47">
        <v>2021</v>
      </c>
    </row>
    <row r="48" spans="1:17" x14ac:dyDescent="0.3">
      <c r="A48" s="11">
        <v>44250</v>
      </c>
      <c r="B48" t="s">
        <v>16</v>
      </c>
      <c r="C48">
        <v>2</v>
      </c>
      <c r="D48" t="s">
        <v>113</v>
      </c>
      <c r="E48" t="s">
        <v>111</v>
      </c>
      <c r="F48">
        <v>0</v>
      </c>
      <c r="H48" t="s">
        <v>17</v>
      </c>
      <c r="I48" t="s">
        <v>8</v>
      </c>
      <c r="J48" t="s">
        <v>9</v>
      </c>
      <c r="K48">
        <v>133</v>
      </c>
      <c r="L48">
        <v>155.61000000000001</v>
      </c>
      <c r="M48">
        <v>266</v>
      </c>
      <c r="N48">
        <v>311.22000000000003</v>
      </c>
      <c r="O48">
        <v>23</v>
      </c>
      <c r="P48" t="s">
        <v>117</v>
      </c>
      <c r="Q48">
        <v>2021</v>
      </c>
    </row>
    <row r="49" spans="1:17" x14ac:dyDescent="0.3">
      <c r="A49" s="11">
        <v>44252</v>
      </c>
      <c r="B49" t="s">
        <v>10</v>
      </c>
      <c r="C49">
        <v>4</v>
      </c>
      <c r="D49" t="s">
        <v>110</v>
      </c>
      <c r="E49" t="s">
        <v>111</v>
      </c>
      <c r="F49">
        <v>0</v>
      </c>
      <c r="H49" t="s">
        <v>11</v>
      </c>
      <c r="I49" t="s">
        <v>8</v>
      </c>
      <c r="J49" t="s">
        <v>9</v>
      </c>
      <c r="K49">
        <v>105</v>
      </c>
      <c r="L49">
        <v>142.80000000000001</v>
      </c>
      <c r="M49">
        <v>420</v>
      </c>
      <c r="N49">
        <v>571.20000000000005</v>
      </c>
      <c r="O49">
        <v>25</v>
      </c>
      <c r="P49" t="s">
        <v>117</v>
      </c>
      <c r="Q49">
        <v>2021</v>
      </c>
    </row>
    <row r="50" spans="1:17" x14ac:dyDescent="0.3">
      <c r="A50" s="11">
        <v>44252</v>
      </c>
      <c r="B50" t="s">
        <v>73</v>
      </c>
      <c r="C50">
        <v>11</v>
      </c>
      <c r="D50" t="s">
        <v>111</v>
      </c>
      <c r="E50" t="s">
        <v>112</v>
      </c>
      <c r="F50">
        <v>0</v>
      </c>
      <c r="H50" t="s">
        <v>74</v>
      </c>
      <c r="I50" t="s">
        <v>60</v>
      </c>
      <c r="J50" t="s">
        <v>9</v>
      </c>
      <c r="K50">
        <v>89</v>
      </c>
      <c r="L50">
        <v>117.48</v>
      </c>
      <c r="M50">
        <v>979</v>
      </c>
      <c r="N50">
        <v>1292.28</v>
      </c>
      <c r="O50">
        <v>25</v>
      </c>
      <c r="P50" t="s">
        <v>117</v>
      </c>
      <c r="Q50">
        <v>2021</v>
      </c>
    </row>
    <row r="51" spans="1:17" x14ac:dyDescent="0.3">
      <c r="A51" s="11">
        <v>44252</v>
      </c>
      <c r="B51" t="s">
        <v>69</v>
      </c>
      <c r="C51">
        <v>2</v>
      </c>
      <c r="D51" t="s">
        <v>113</v>
      </c>
      <c r="E51" t="s">
        <v>111</v>
      </c>
      <c r="F51">
        <v>0</v>
      </c>
      <c r="H51" t="s">
        <v>70</v>
      </c>
      <c r="I51" t="s">
        <v>60</v>
      </c>
      <c r="J51" t="s">
        <v>9</v>
      </c>
      <c r="K51">
        <v>148</v>
      </c>
      <c r="L51">
        <v>201.28</v>
      </c>
      <c r="M51">
        <v>296</v>
      </c>
      <c r="N51">
        <v>402.56</v>
      </c>
      <c r="O51">
        <v>25</v>
      </c>
      <c r="P51" t="s">
        <v>117</v>
      </c>
      <c r="Q51">
        <v>2021</v>
      </c>
    </row>
    <row r="52" spans="1:17" x14ac:dyDescent="0.3">
      <c r="A52" s="11">
        <v>44254</v>
      </c>
      <c r="B52" t="s">
        <v>43</v>
      </c>
      <c r="C52">
        <v>11</v>
      </c>
      <c r="D52" t="s">
        <v>110</v>
      </c>
      <c r="E52" t="s">
        <v>111</v>
      </c>
      <c r="F52">
        <v>0</v>
      </c>
      <c r="H52" t="s">
        <v>44</v>
      </c>
      <c r="I52" t="s">
        <v>28</v>
      </c>
      <c r="J52" t="s">
        <v>9</v>
      </c>
      <c r="K52">
        <v>37</v>
      </c>
      <c r="L52">
        <v>49.21</v>
      </c>
      <c r="M52">
        <v>407</v>
      </c>
      <c r="N52">
        <v>541.31000000000006</v>
      </c>
      <c r="O52">
        <v>27</v>
      </c>
      <c r="P52" t="s">
        <v>117</v>
      </c>
      <c r="Q52">
        <v>2021</v>
      </c>
    </row>
    <row r="53" spans="1:17" x14ac:dyDescent="0.3">
      <c r="A53" s="11">
        <v>44258</v>
      </c>
      <c r="B53" t="s">
        <v>29</v>
      </c>
      <c r="C53">
        <v>1</v>
      </c>
      <c r="D53" t="s">
        <v>113</v>
      </c>
      <c r="E53" t="s">
        <v>111</v>
      </c>
      <c r="F53">
        <v>0</v>
      </c>
      <c r="H53" t="s">
        <v>30</v>
      </c>
      <c r="I53" t="s">
        <v>28</v>
      </c>
      <c r="J53" t="s">
        <v>9</v>
      </c>
      <c r="K53">
        <v>44</v>
      </c>
      <c r="L53">
        <v>48.4</v>
      </c>
      <c r="M53">
        <v>44</v>
      </c>
      <c r="N53">
        <v>48.4</v>
      </c>
      <c r="O53">
        <v>3</v>
      </c>
      <c r="P53" t="s">
        <v>118</v>
      </c>
      <c r="Q53">
        <v>2021</v>
      </c>
    </row>
    <row r="54" spans="1:17" x14ac:dyDescent="0.3">
      <c r="A54" s="11">
        <v>44262</v>
      </c>
      <c r="B54" t="s">
        <v>50</v>
      </c>
      <c r="C54">
        <v>9</v>
      </c>
      <c r="D54" t="s">
        <v>113</v>
      </c>
      <c r="E54" t="s">
        <v>112</v>
      </c>
      <c r="F54">
        <v>0</v>
      </c>
      <c r="H54" t="s">
        <v>51</v>
      </c>
      <c r="I54" t="s">
        <v>49</v>
      </c>
      <c r="J54" t="s">
        <v>9</v>
      </c>
      <c r="K54">
        <v>126</v>
      </c>
      <c r="L54">
        <v>162.54</v>
      </c>
      <c r="M54">
        <v>1134</v>
      </c>
      <c r="N54">
        <v>1462.86</v>
      </c>
      <c r="O54">
        <v>7</v>
      </c>
      <c r="P54" t="s">
        <v>118</v>
      </c>
      <c r="Q54">
        <v>2021</v>
      </c>
    </row>
    <row r="55" spans="1:17" x14ac:dyDescent="0.3">
      <c r="A55" s="11">
        <v>44263</v>
      </c>
      <c r="B55" t="s">
        <v>63</v>
      </c>
      <c r="C55">
        <v>6</v>
      </c>
      <c r="D55" t="s">
        <v>111</v>
      </c>
      <c r="E55" t="s">
        <v>112</v>
      </c>
      <c r="F55">
        <v>0</v>
      </c>
      <c r="H55" t="s">
        <v>64</v>
      </c>
      <c r="I55" t="s">
        <v>60</v>
      </c>
      <c r="J55" t="s">
        <v>9</v>
      </c>
      <c r="K55">
        <v>48</v>
      </c>
      <c r="L55">
        <v>57.120000000000005</v>
      </c>
      <c r="M55">
        <v>288</v>
      </c>
      <c r="N55">
        <v>342.72</v>
      </c>
      <c r="O55">
        <v>8</v>
      </c>
      <c r="P55" t="s">
        <v>118</v>
      </c>
      <c r="Q55">
        <v>2021</v>
      </c>
    </row>
    <row r="56" spans="1:17" x14ac:dyDescent="0.3">
      <c r="A56" s="11">
        <v>44263</v>
      </c>
      <c r="B56" t="s">
        <v>97</v>
      </c>
      <c r="C56">
        <v>9</v>
      </c>
      <c r="D56" t="s">
        <v>111</v>
      </c>
      <c r="E56" t="s">
        <v>111</v>
      </c>
      <c r="F56">
        <v>0</v>
      </c>
      <c r="H56" t="s">
        <v>98</v>
      </c>
      <c r="I56" t="s">
        <v>60</v>
      </c>
      <c r="J56" t="s">
        <v>9</v>
      </c>
      <c r="K56">
        <v>76</v>
      </c>
      <c r="L56">
        <v>82.08</v>
      </c>
      <c r="M56">
        <v>684</v>
      </c>
      <c r="N56">
        <v>738.72</v>
      </c>
      <c r="O56">
        <v>8</v>
      </c>
      <c r="P56" t="s">
        <v>118</v>
      </c>
      <c r="Q56">
        <v>2021</v>
      </c>
    </row>
    <row r="57" spans="1:17" x14ac:dyDescent="0.3">
      <c r="A57" s="11">
        <v>44264</v>
      </c>
      <c r="B57" t="s">
        <v>67</v>
      </c>
      <c r="C57">
        <v>6</v>
      </c>
      <c r="D57" t="s">
        <v>110</v>
      </c>
      <c r="E57" t="s">
        <v>111</v>
      </c>
      <c r="F57">
        <v>0</v>
      </c>
      <c r="H57" t="s">
        <v>68</v>
      </c>
      <c r="I57" t="s">
        <v>60</v>
      </c>
      <c r="J57" t="s">
        <v>9</v>
      </c>
      <c r="K57">
        <v>47</v>
      </c>
      <c r="L57">
        <v>53.11</v>
      </c>
      <c r="M57">
        <v>282</v>
      </c>
      <c r="N57">
        <v>318.65999999999997</v>
      </c>
      <c r="O57">
        <v>9</v>
      </c>
      <c r="P57" t="s">
        <v>118</v>
      </c>
      <c r="Q57">
        <v>2021</v>
      </c>
    </row>
    <row r="58" spans="1:17" x14ac:dyDescent="0.3">
      <c r="A58" s="11">
        <v>44266</v>
      </c>
      <c r="B58" t="s">
        <v>58</v>
      </c>
      <c r="C58">
        <v>11</v>
      </c>
      <c r="D58" t="s">
        <v>113</v>
      </c>
      <c r="E58" t="s">
        <v>112</v>
      </c>
      <c r="F58">
        <v>0</v>
      </c>
      <c r="H58" t="s">
        <v>59</v>
      </c>
      <c r="I58" t="s">
        <v>60</v>
      </c>
      <c r="J58" t="s">
        <v>9</v>
      </c>
      <c r="K58">
        <v>7</v>
      </c>
      <c r="L58">
        <v>8.33</v>
      </c>
      <c r="M58">
        <v>77</v>
      </c>
      <c r="N58">
        <v>91.63</v>
      </c>
      <c r="O58">
        <v>11</v>
      </c>
      <c r="P58" t="s">
        <v>118</v>
      </c>
      <c r="Q58">
        <v>2021</v>
      </c>
    </row>
    <row r="59" spans="1:17" x14ac:dyDescent="0.3">
      <c r="A59" s="11">
        <v>44268</v>
      </c>
      <c r="B59" t="s">
        <v>65</v>
      </c>
      <c r="C59">
        <v>10</v>
      </c>
      <c r="D59" t="s">
        <v>110</v>
      </c>
      <c r="E59" t="s">
        <v>112</v>
      </c>
      <c r="F59">
        <v>0</v>
      </c>
      <c r="H59" t="s">
        <v>66</v>
      </c>
      <c r="I59" t="s">
        <v>60</v>
      </c>
      <c r="J59" t="s">
        <v>9</v>
      </c>
      <c r="K59">
        <v>37</v>
      </c>
      <c r="L59">
        <v>41.81</v>
      </c>
      <c r="M59">
        <v>370</v>
      </c>
      <c r="N59">
        <v>418.1</v>
      </c>
      <c r="O59">
        <v>13</v>
      </c>
      <c r="P59" t="s">
        <v>118</v>
      </c>
      <c r="Q59">
        <v>2021</v>
      </c>
    </row>
    <row r="60" spans="1:17" x14ac:dyDescent="0.3">
      <c r="A60" s="11">
        <v>44270</v>
      </c>
      <c r="B60" t="s">
        <v>87</v>
      </c>
      <c r="C60">
        <v>11</v>
      </c>
      <c r="D60" t="s">
        <v>111</v>
      </c>
      <c r="E60" t="s">
        <v>112</v>
      </c>
      <c r="F60">
        <v>0</v>
      </c>
      <c r="H60" t="s">
        <v>88</v>
      </c>
      <c r="I60" t="s">
        <v>60</v>
      </c>
      <c r="J60" t="s">
        <v>9</v>
      </c>
      <c r="K60">
        <v>37</v>
      </c>
      <c r="L60">
        <v>42.55</v>
      </c>
      <c r="M60">
        <v>407</v>
      </c>
      <c r="N60">
        <v>468.04999999999995</v>
      </c>
      <c r="O60">
        <v>15</v>
      </c>
      <c r="P60" t="s">
        <v>118</v>
      </c>
      <c r="Q60">
        <v>2021</v>
      </c>
    </row>
    <row r="61" spans="1:17" x14ac:dyDescent="0.3">
      <c r="A61" s="11">
        <v>44271</v>
      </c>
      <c r="B61" t="s">
        <v>31</v>
      </c>
      <c r="C61">
        <v>14</v>
      </c>
      <c r="D61" t="s">
        <v>113</v>
      </c>
      <c r="E61" t="s">
        <v>112</v>
      </c>
      <c r="F61">
        <v>0</v>
      </c>
      <c r="H61" t="s">
        <v>32</v>
      </c>
      <c r="I61" t="s">
        <v>28</v>
      </c>
      <c r="J61" t="s">
        <v>9</v>
      </c>
      <c r="K61">
        <v>73</v>
      </c>
      <c r="L61">
        <v>94.17</v>
      </c>
      <c r="M61">
        <v>1022</v>
      </c>
      <c r="N61">
        <v>1318.38</v>
      </c>
      <c r="O61">
        <v>16</v>
      </c>
      <c r="P61" t="s">
        <v>118</v>
      </c>
      <c r="Q61">
        <v>2021</v>
      </c>
    </row>
    <row r="62" spans="1:17" x14ac:dyDescent="0.3">
      <c r="A62" s="11">
        <v>44273</v>
      </c>
      <c r="B62" t="s">
        <v>93</v>
      </c>
      <c r="C62">
        <v>8</v>
      </c>
      <c r="D62" t="s">
        <v>110</v>
      </c>
      <c r="E62" t="s">
        <v>112</v>
      </c>
      <c r="F62">
        <v>0</v>
      </c>
      <c r="H62" t="s">
        <v>94</v>
      </c>
      <c r="I62" t="s">
        <v>60</v>
      </c>
      <c r="J62" t="s">
        <v>9</v>
      </c>
      <c r="K62">
        <v>120</v>
      </c>
      <c r="L62">
        <v>162</v>
      </c>
      <c r="M62">
        <v>960</v>
      </c>
      <c r="N62">
        <v>1296</v>
      </c>
      <c r="O62">
        <v>18</v>
      </c>
      <c r="P62" t="s">
        <v>118</v>
      </c>
      <c r="Q62">
        <v>2021</v>
      </c>
    </row>
    <row r="63" spans="1:17" x14ac:dyDescent="0.3">
      <c r="A63" s="11">
        <v>44274</v>
      </c>
      <c r="B63" t="s">
        <v>65</v>
      </c>
      <c r="C63">
        <v>9</v>
      </c>
      <c r="D63" t="s">
        <v>111</v>
      </c>
      <c r="E63" t="s">
        <v>112</v>
      </c>
      <c r="F63">
        <v>0</v>
      </c>
      <c r="H63" t="s">
        <v>66</v>
      </c>
      <c r="I63" t="s">
        <v>60</v>
      </c>
      <c r="J63" t="s">
        <v>9</v>
      </c>
      <c r="K63">
        <v>37</v>
      </c>
      <c r="L63">
        <v>41.81</v>
      </c>
      <c r="M63">
        <v>333</v>
      </c>
      <c r="N63">
        <v>376.29</v>
      </c>
      <c r="O63">
        <v>19</v>
      </c>
      <c r="P63" t="s">
        <v>118</v>
      </c>
      <c r="Q63">
        <v>2021</v>
      </c>
    </row>
    <row r="64" spans="1:17" x14ac:dyDescent="0.3">
      <c r="A64" s="11">
        <v>44276</v>
      </c>
      <c r="B64" t="s">
        <v>47</v>
      </c>
      <c r="C64">
        <v>13</v>
      </c>
      <c r="D64" t="s">
        <v>111</v>
      </c>
      <c r="E64" t="s">
        <v>111</v>
      </c>
      <c r="F64">
        <v>0</v>
      </c>
      <c r="H64" t="s">
        <v>48</v>
      </c>
      <c r="I64" t="s">
        <v>49</v>
      </c>
      <c r="J64" t="s">
        <v>9</v>
      </c>
      <c r="K64">
        <v>61</v>
      </c>
      <c r="L64">
        <v>76.25</v>
      </c>
      <c r="M64">
        <v>793</v>
      </c>
      <c r="N64">
        <v>991.25</v>
      </c>
      <c r="O64">
        <v>21</v>
      </c>
      <c r="P64" t="s">
        <v>118</v>
      </c>
      <c r="Q64">
        <v>2021</v>
      </c>
    </row>
    <row r="65" spans="1:17" x14ac:dyDescent="0.3">
      <c r="A65" s="11">
        <v>44276</v>
      </c>
      <c r="B65" t="s">
        <v>87</v>
      </c>
      <c r="C65">
        <v>7</v>
      </c>
      <c r="D65" t="s">
        <v>113</v>
      </c>
      <c r="E65" t="s">
        <v>111</v>
      </c>
      <c r="F65">
        <v>0</v>
      </c>
      <c r="H65" t="s">
        <v>88</v>
      </c>
      <c r="I65" t="s">
        <v>60</v>
      </c>
      <c r="J65" t="s">
        <v>9</v>
      </c>
      <c r="K65">
        <v>37</v>
      </c>
      <c r="L65">
        <v>42.55</v>
      </c>
      <c r="M65">
        <v>259</v>
      </c>
      <c r="N65">
        <v>297.84999999999997</v>
      </c>
      <c r="O65">
        <v>21</v>
      </c>
      <c r="P65" t="s">
        <v>118</v>
      </c>
      <c r="Q65">
        <v>2021</v>
      </c>
    </row>
    <row r="66" spans="1:17" x14ac:dyDescent="0.3">
      <c r="A66" s="11">
        <v>44277</v>
      </c>
      <c r="B66" t="s">
        <v>10</v>
      </c>
      <c r="C66">
        <v>8</v>
      </c>
      <c r="D66" t="s">
        <v>111</v>
      </c>
      <c r="E66" t="s">
        <v>111</v>
      </c>
      <c r="F66">
        <v>0</v>
      </c>
      <c r="H66" t="s">
        <v>11</v>
      </c>
      <c r="I66" t="s">
        <v>8</v>
      </c>
      <c r="J66" t="s">
        <v>9</v>
      </c>
      <c r="K66">
        <v>105</v>
      </c>
      <c r="L66">
        <v>142.80000000000001</v>
      </c>
      <c r="M66">
        <v>840</v>
      </c>
      <c r="N66">
        <v>1142.4000000000001</v>
      </c>
      <c r="O66">
        <v>22</v>
      </c>
      <c r="P66" t="s">
        <v>118</v>
      </c>
      <c r="Q66">
        <v>2021</v>
      </c>
    </row>
    <row r="67" spans="1:17" x14ac:dyDescent="0.3">
      <c r="A67" s="11">
        <v>44277</v>
      </c>
      <c r="B67" t="s">
        <v>31</v>
      </c>
      <c r="C67">
        <v>4</v>
      </c>
      <c r="D67" t="s">
        <v>111</v>
      </c>
      <c r="E67" t="s">
        <v>111</v>
      </c>
      <c r="F67">
        <v>0</v>
      </c>
      <c r="H67" t="s">
        <v>32</v>
      </c>
      <c r="I67" t="s">
        <v>28</v>
      </c>
      <c r="J67" t="s">
        <v>9</v>
      </c>
      <c r="K67">
        <v>73</v>
      </c>
      <c r="L67">
        <v>94.17</v>
      </c>
      <c r="M67">
        <v>292</v>
      </c>
      <c r="N67">
        <v>376.68</v>
      </c>
      <c r="O67">
        <v>22</v>
      </c>
      <c r="P67" t="s">
        <v>118</v>
      </c>
      <c r="Q67">
        <v>2021</v>
      </c>
    </row>
    <row r="68" spans="1:17" x14ac:dyDescent="0.3">
      <c r="A68" s="11">
        <v>44280</v>
      </c>
      <c r="B68" t="s">
        <v>56</v>
      </c>
      <c r="C68">
        <v>14</v>
      </c>
      <c r="D68" t="s">
        <v>111</v>
      </c>
      <c r="E68" t="s">
        <v>112</v>
      </c>
      <c r="F68">
        <v>0</v>
      </c>
      <c r="H68" t="s">
        <v>57</v>
      </c>
      <c r="I68" t="s">
        <v>49</v>
      </c>
      <c r="J68" t="s">
        <v>9</v>
      </c>
      <c r="K68">
        <v>144</v>
      </c>
      <c r="L68">
        <v>156.96</v>
      </c>
      <c r="M68">
        <v>2016</v>
      </c>
      <c r="N68">
        <v>2197.44</v>
      </c>
      <c r="O68">
        <v>25</v>
      </c>
      <c r="P68" t="s">
        <v>118</v>
      </c>
      <c r="Q68">
        <v>2021</v>
      </c>
    </row>
    <row r="69" spans="1:17" x14ac:dyDescent="0.3">
      <c r="A69" s="11">
        <v>44280</v>
      </c>
      <c r="B69" t="s">
        <v>18</v>
      </c>
      <c r="C69">
        <v>4</v>
      </c>
      <c r="D69" t="s">
        <v>113</v>
      </c>
      <c r="E69" t="s">
        <v>112</v>
      </c>
      <c r="F69">
        <v>0</v>
      </c>
      <c r="H69" t="s">
        <v>19</v>
      </c>
      <c r="I69" t="s">
        <v>8</v>
      </c>
      <c r="J69" t="s">
        <v>9</v>
      </c>
      <c r="K69">
        <v>75</v>
      </c>
      <c r="L69">
        <v>85.5</v>
      </c>
      <c r="M69">
        <v>300</v>
      </c>
      <c r="N69">
        <v>342</v>
      </c>
      <c r="O69">
        <v>25</v>
      </c>
      <c r="P69" t="s">
        <v>118</v>
      </c>
      <c r="Q69">
        <v>2021</v>
      </c>
    </row>
    <row r="70" spans="1:17" x14ac:dyDescent="0.3">
      <c r="A70" s="11">
        <v>44280</v>
      </c>
      <c r="B70" t="s">
        <v>67</v>
      </c>
      <c r="C70">
        <v>8</v>
      </c>
      <c r="D70" t="s">
        <v>113</v>
      </c>
      <c r="E70" t="s">
        <v>112</v>
      </c>
      <c r="F70">
        <v>0</v>
      </c>
      <c r="H70" t="s">
        <v>68</v>
      </c>
      <c r="I70" t="s">
        <v>60</v>
      </c>
      <c r="J70" t="s">
        <v>9</v>
      </c>
      <c r="K70">
        <v>47</v>
      </c>
      <c r="L70">
        <v>53.11</v>
      </c>
      <c r="M70">
        <v>376</v>
      </c>
      <c r="N70">
        <v>424.88</v>
      </c>
      <c r="O70">
        <v>25</v>
      </c>
      <c r="P70" t="s">
        <v>118</v>
      </c>
      <c r="Q70">
        <v>2021</v>
      </c>
    </row>
    <row r="71" spans="1:17" x14ac:dyDescent="0.3">
      <c r="A71" s="11">
        <v>44280</v>
      </c>
      <c r="B71" t="s">
        <v>85</v>
      </c>
      <c r="C71">
        <v>2</v>
      </c>
      <c r="D71" t="s">
        <v>113</v>
      </c>
      <c r="E71" t="s">
        <v>111</v>
      </c>
      <c r="F71">
        <v>0</v>
      </c>
      <c r="H71" t="s">
        <v>86</v>
      </c>
      <c r="I71" t="s">
        <v>60</v>
      </c>
      <c r="J71" t="s">
        <v>9</v>
      </c>
      <c r="K71">
        <v>72</v>
      </c>
      <c r="L71">
        <v>79.92</v>
      </c>
      <c r="M71">
        <v>144</v>
      </c>
      <c r="N71">
        <v>159.84</v>
      </c>
      <c r="O71">
        <v>25</v>
      </c>
      <c r="P71" t="s">
        <v>118</v>
      </c>
      <c r="Q71">
        <v>2021</v>
      </c>
    </row>
    <row r="72" spans="1:17" x14ac:dyDescent="0.3">
      <c r="A72" s="11">
        <v>44281</v>
      </c>
      <c r="B72" t="s">
        <v>6</v>
      </c>
      <c r="C72">
        <v>4</v>
      </c>
      <c r="D72" t="s">
        <v>113</v>
      </c>
      <c r="E72" t="s">
        <v>112</v>
      </c>
      <c r="F72">
        <v>0</v>
      </c>
      <c r="H72" t="s">
        <v>7</v>
      </c>
      <c r="I72" t="s">
        <v>8</v>
      </c>
      <c r="J72" t="s">
        <v>9</v>
      </c>
      <c r="K72">
        <v>98</v>
      </c>
      <c r="L72">
        <v>103.88</v>
      </c>
      <c r="M72">
        <v>392</v>
      </c>
      <c r="N72">
        <v>415.52</v>
      </c>
      <c r="O72">
        <v>26</v>
      </c>
      <c r="P72" t="s">
        <v>118</v>
      </c>
      <c r="Q72">
        <v>2021</v>
      </c>
    </row>
    <row r="73" spans="1:17" x14ac:dyDescent="0.3">
      <c r="A73" s="11">
        <v>44281</v>
      </c>
      <c r="B73" t="s">
        <v>93</v>
      </c>
      <c r="C73">
        <v>1</v>
      </c>
      <c r="D73" t="s">
        <v>113</v>
      </c>
      <c r="E73" t="s">
        <v>112</v>
      </c>
      <c r="F73">
        <v>0</v>
      </c>
      <c r="H73" t="s">
        <v>94</v>
      </c>
      <c r="I73" t="s">
        <v>60</v>
      </c>
      <c r="J73" t="s">
        <v>9</v>
      </c>
      <c r="K73">
        <v>120</v>
      </c>
      <c r="L73">
        <v>162</v>
      </c>
      <c r="M73">
        <v>120</v>
      </c>
      <c r="N73">
        <v>162</v>
      </c>
      <c r="O73">
        <v>26</v>
      </c>
      <c r="P73" t="s">
        <v>118</v>
      </c>
      <c r="Q73">
        <v>2021</v>
      </c>
    </row>
    <row r="74" spans="1:17" x14ac:dyDescent="0.3">
      <c r="A74" s="11">
        <v>44281</v>
      </c>
      <c r="B74" t="s">
        <v>26</v>
      </c>
      <c r="C74">
        <v>9</v>
      </c>
      <c r="D74" t="s">
        <v>113</v>
      </c>
      <c r="E74" t="s">
        <v>111</v>
      </c>
      <c r="F74">
        <v>0</v>
      </c>
      <c r="H74" t="s">
        <v>27</v>
      </c>
      <c r="I74" t="s">
        <v>28</v>
      </c>
      <c r="J74" t="s">
        <v>9</v>
      </c>
      <c r="K74">
        <v>148</v>
      </c>
      <c r="L74">
        <v>164.28</v>
      </c>
      <c r="M74">
        <v>1332</v>
      </c>
      <c r="N74">
        <v>1478.52</v>
      </c>
      <c r="O74">
        <v>26</v>
      </c>
      <c r="P74" t="s">
        <v>118</v>
      </c>
      <c r="Q74">
        <v>2021</v>
      </c>
    </row>
    <row r="75" spans="1:17" x14ac:dyDescent="0.3">
      <c r="A75" s="11">
        <v>44282</v>
      </c>
      <c r="B75" t="s">
        <v>69</v>
      </c>
      <c r="C75">
        <v>3</v>
      </c>
      <c r="D75" t="s">
        <v>113</v>
      </c>
      <c r="E75" t="s">
        <v>111</v>
      </c>
      <c r="F75">
        <v>0</v>
      </c>
      <c r="H75" t="s">
        <v>70</v>
      </c>
      <c r="I75" t="s">
        <v>60</v>
      </c>
      <c r="J75" t="s">
        <v>9</v>
      </c>
      <c r="K75">
        <v>148</v>
      </c>
      <c r="L75">
        <v>201.28</v>
      </c>
      <c r="M75">
        <v>444</v>
      </c>
      <c r="N75">
        <v>603.84</v>
      </c>
      <c r="O75">
        <v>27</v>
      </c>
      <c r="P75" t="s">
        <v>118</v>
      </c>
      <c r="Q75">
        <v>2021</v>
      </c>
    </row>
    <row r="76" spans="1:17" x14ac:dyDescent="0.3">
      <c r="A76" s="11">
        <v>44283</v>
      </c>
      <c r="B76" t="s">
        <v>20</v>
      </c>
      <c r="C76">
        <v>8</v>
      </c>
      <c r="D76" t="s">
        <v>111</v>
      </c>
      <c r="E76" t="s">
        <v>112</v>
      </c>
      <c r="F76">
        <v>0</v>
      </c>
      <c r="H76" t="s">
        <v>21</v>
      </c>
      <c r="I76" t="s">
        <v>8</v>
      </c>
      <c r="J76" t="s">
        <v>9</v>
      </c>
      <c r="K76">
        <v>43</v>
      </c>
      <c r="L76">
        <v>47.730000000000004</v>
      </c>
      <c r="M76">
        <v>344</v>
      </c>
      <c r="N76">
        <v>381.84000000000003</v>
      </c>
      <c r="O76">
        <v>28</v>
      </c>
      <c r="P76" t="s">
        <v>118</v>
      </c>
      <c r="Q76">
        <v>2021</v>
      </c>
    </row>
    <row r="77" spans="1:17" x14ac:dyDescent="0.3">
      <c r="A77" s="11">
        <v>44285</v>
      </c>
      <c r="B77" t="s">
        <v>85</v>
      </c>
      <c r="C77">
        <v>1</v>
      </c>
      <c r="D77" t="s">
        <v>111</v>
      </c>
      <c r="E77" t="s">
        <v>112</v>
      </c>
      <c r="F77">
        <v>0</v>
      </c>
      <c r="H77" t="s">
        <v>86</v>
      </c>
      <c r="I77" t="s">
        <v>60</v>
      </c>
      <c r="J77" t="s">
        <v>9</v>
      </c>
      <c r="K77">
        <v>72</v>
      </c>
      <c r="L77">
        <v>79.92</v>
      </c>
      <c r="M77">
        <v>72</v>
      </c>
      <c r="N77">
        <v>79.92</v>
      </c>
      <c r="O77">
        <v>30</v>
      </c>
      <c r="P77" t="s">
        <v>118</v>
      </c>
      <c r="Q77">
        <v>2021</v>
      </c>
    </row>
    <row r="78" spans="1:17" x14ac:dyDescent="0.3">
      <c r="A78" s="11">
        <v>44286</v>
      </c>
      <c r="B78" t="s">
        <v>93</v>
      </c>
      <c r="C78">
        <v>3</v>
      </c>
      <c r="D78" t="s">
        <v>113</v>
      </c>
      <c r="E78" t="s">
        <v>112</v>
      </c>
      <c r="F78">
        <v>0</v>
      </c>
      <c r="H78" t="s">
        <v>94</v>
      </c>
      <c r="I78" t="s">
        <v>60</v>
      </c>
      <c r="J78" t="s">
        <v>9</v>
      </c>
      <c r="K78">
        <v>120</v>
      </c>
      <c r="L78">
        <v>162</v>
      </c>
      <c r="M78">
        <v>360</v>
      </c>
      <c r="N78">
        <v>486</v>
      </c>
      <c r="O78">
        <v>31</v>
      </c>
      <c r="P78" t="s">
        <v>118</v>
      </c>
      <c r="Q78">
        <v>2021</v>
      </c>
    </row>
    <row r="79" spans="1:17" x14ac:dyDescent="0.3">
      <c r="A79" s="11">
        <v>44290</v>
      </c>
      <c r="B79" t="s">
        <v>89</v>
      </c>
      <c r="C79">
        <v>4</v>
      </c>
      <c r="D79" t="s">
        <v>113</v>
      </c>
      <c r="E79" t="s">
        <v>112</v>
      </c>
      <c r="F79">
        <v>0</v>
      </c>
      <c r="H79" t="s">
        <v>90</v>
      </c>
      <c r="I79" t="s">
        <v>60</v>
      </c>
      <c r="J79" t="s">
        <v>9</v>
      </c>
      <c r="K79">
        <v>90</v>
      </c>
      <c r="L79">
        <v>115.2</v>
      </c>
      <c r="M79">
        <v>360</v>
      </c>
      <c r="N79">
        <v>460.8</v>
      </c>
      <c r="O79">
        <v>4</v>
      </c>
      <c r="P79" t="s">
        <v>119</v>
      </c>
      <c r="Q79">
        <v>2021</v>
      </c>
    </row>
    <row r="80" spans="1:17" x14ac:dyDescent="0.3">
      <c r="A80" s="11">
        <v>44290</v>
      </c>
      <c r="B80" t="s">
        <v>24</v>
      </c>
      <c r="C80">
        <v>9</v>
      </c>
      <c r="D80" t="s">
        <v>111</v>
      </c>
      <c r="E80" t="s">
        <v>112</v>
      </c>
      <c r="F80">
        <v>0</v>
      </c>
      <c r="H80" t="s">
        <v>25</v>
      </c>
      <c r="I80" t="s">
        <v>8</v>
      </c>
      <c r="J80" t="s">
        <v>9</v>
      </c>
      <c r="K80">
        <v>6</v>
      </c>
      <c r="L80">
        <v>7.8599999999999994</v>
      </c>
      <c r="M80">
        <v>54</v>
      </c>
      <c r="N80">
        <v>70.739999999999995</v>
      </c>
      <c r="O80">
        <v>4</v>
      </c>
      <c r="P80" t="s">
        <v>119</v>
      </c>
      <c r="Q80">
        <v>2021</v>
      </c>
    </row>
    <row r="81" spans="1:17" x14ac:dyDescent="0.3">
      <c r="A81" s="11">
        <v>44291</v>
      </c>
      <c r="B81" t="s">
        <v>71</v>
      </c>
      <c r="C81">
        <v>15</v>
      </c>
      <c r="D81" t="s">
        <v>111</v>
      </c>
      <c r="E81" t="s">
        <v>111</v>
      </c>
      <c r="F81">
        <v>0</v>
      </c>
      <c r="H81" t="s">
        <v>72</v>
      </c>
      <c r="I81" t="s">
        <v>60</v>
      </c>
      <c r="J81" t="s">
        <v>9</v>
      </c>
      <c r="K81">
        <v>93</v>
      </c>
      <c r="L81">
        <v>104.16</v>
      </c>
      <c r="M81">
        <v>1395</v>
      </c>
      <c r="N81">
        <v>1562.3999999999999</v>
      </c>
      <c r="O81">
        <v>5</v>
      </c>
      <c r="P81" t="s">
        <v>119</v>
      </c>
      <c r="Q81">
        <v>2021</v>
      </c>
    </row>
    <row r="82" spans="1:17" x14ac:dyDescent="0.3">
      <c r="A82" s="11">
        <v>44295</v>
      </c>
      <c r="B82" t="s">
        <v>16</v>
      </c>
      <c r="C82">
        <v>3</v>
      </c>
      <c r="D82" t="s">
        <v>111</v>
      </c>
      <c r="E82" t="s">
        <v>111</v>
      </c>
      <c r="F82">
        <v>0</v>
      </c>
      <c r="H82" t="s">
        <v>17</v>
      </c>
      <c r="I82" t="s">
        <v>8</v>
      </c>
      <c r="J82" t="s">
        <v>9</v>
      </c>
      <c r="K82">
        <v>133</v>
      </c>
      <c r="L82">
        <v>155.61000000000001</v>
      </c>
      <c r="M82">
        <v>399</v>
      </c>
      <c r="N82">
        <v>466.83000000000004</v>
      </c>
      <c r="O82">
        <v>9</v>
      </c>
      <c r="P82" t="s">
        <v>119</v>
      </c>
      <c r="Q82">
        <v>2021</v>
      </c>
    </row>
    <row r="83" spans="1:17" x14ac:dyDescent="0.3">
      <c r="A83" s="11">
        <v>44296</v>
      </c>
      <c r="B83" t="s">
        <v>52</v>
      </c>
      <c r="C83">
        <v>14</v>
      </c>
      <c r="D83" t="s">
        <v>113</v>
      </c>
      <c r="E83" t="s">
        <v>111</v>
      </c>
      <c r="F83">
        <v>0</v>
      </c>
      <c r="H83" t="s">
        <v>53</v>
      </c>
      <c r="I83" t="s">
        <v>49</v>
      </c>
      <c r="J83" t="s">
        <v>9</v>
      </c>
      <c r="K83">
        <v>121</v>
      </c>
      <c r="L83">
        <v>141.57</v>
      </c>
      <c r="M83">
        <v>1694</v>
      </c>
      <c r="N83">
        <v>1981.98</v>
      </c>
      <c r="O83">
        <v>10</v>
      </c>
      <c r="P83" t="s">
        <v>119</v>
      </c>
      <c r="Q83">
        <v>2021</v>
      </c>
    </row>
    <row r="84" spans="1:17" x14ac:dyDescent="0.3">
      <c r="A84" s="11">
        <v>44298</v>
      </c>
      <c r="B84" t="s">
        <v>83</v>
      </c>
      <c r="C84">
        <v>3</v>
      </c>
      <c r="D84" t="s">
        <v>113</v>
      </c>
      <c r="E84" t="s">
        <v>112</v>
      </c>
      <c r="F84">
        <v>0</v>
      </c>
      <c r="H84" t="s">
        <v>84</v>
      </c>
      <c r="I84" t="s">
        <v>60</v>
      </c>
      <c r="J84" t="s">
        <v>9</v>
      </c>
      <c r="K84">
        <v>67</v>
      </c>
      <c r="L84">
        <v>85.76</v>
      </c>
      <c r="M84">
        <v>201</v>
      </c>
      <c r="N84">
        <v>257.28000000000003</v>
      </c>
      <c r="O84">
        <v>12</v>
      </c>
      <c r="P84" t="s">
        <v>119</v>
      </c>
      <c r="Q84">
        <v>2021</v>
      </c>
    </row>
    <row r="85" spans="1:17" x14ac:dyDescent="0.3">
      <c r="A85" s="11">
        <v>44298</v>
      </c>
      <c r="B85" t="s">
        <v>67</v>
      </c>
      <c r="C85">
        <v>4</v>
      </c>
      <c r="D85" t="s">
        <v>113</v>
      </c>
      <c r="E85" t="s">
        <v>111</v>
      </c>
      <c r="F85">
        <v>0</v>
      </c>
      <c r="H85" t="s">
        <v>68</v>
      </c>
      <c r="I85" t="s">
        <v>60</v>
      </c>
      <c r="J85" t="s">
        <v>9</v>
      </c>
      <c r="K85">
        <v>47</v>
      </c>
      <c r="L85">
        <v>53.11</v>
      </c>
      <c r="M85">
        <v>188</v>
      </c>
      <c r="N85">
        <v>212.44</v>
      </c>
      <c r="O85">
        <v>12</v>
      </c>
      <c r="P85" t="s">
        <v>119</v>
      </c>
      <c r="Q85">
        <v>2021</v>
      </c>
    </row>
    <row r="86" spans="1:17" x14ac:dyDescent="0.3">
      <c r="A86" s="11">
        <v>44298</v>
      </c>
      <c r="B86" t="s">
        <v>63</v>
      </c>
      <c r="C86">
        <v>9</v>
      </c>
      <c r="D86" t="s">
        <v>113</v>
      </c>
      <c r="E86" t="s">
        <v>111</v>
      </c>
      <c r="F86">
        <v>0</v>
      </c>
      <c r="H86" t="s">
        <v>64</v>
      </c>
      <c r="I86" t="s">
        <v>60</v>
      </c>
      <c r="J86" t="s">
        <v>9</v>
      </c>
      <c r="K86">
        <v>48</v>
      </c>
      <c r="L86">
        <v>57.120000000000005</v>
      </c>
      <c r="M86">
        <v>432</v>
      </c>
      <c r="N86">
        <v>514.08000000000004</v>
      </c>
      <c r="O86">
        <v>12</v>
      </c>
      <c r="P86" t="s">
        <v>119</v>
      </c>
      <c r="Q86">
        <v>2021</v>
      </c>
    </row>
    <row r="87" spans="1:17" x14ac:dyDescent="0.3">
      <c r="A87" s="11">
        <v>44298</v>
      </c>
      <c r="B87" t="s">
        <v>75</v>
      </c>
      <c r="C87">
        <v>13</v>
      </c>
      <c r="D87" t="s">
        <v>113</v>
      </c>
      <c r="E87" t="s">
        <v>112</v>
      </c>
      <c r="F87">
        <v>0</v>
      </c>
      <c r="H87" t="s">
        <v>76</v>
      </c>
      <c r="I87" t="s">
        <v>60</v>
      </c>
      <c r="J87" t="s">
        <v>9</v>
      </c>
      <c r="K87">
        <v>95</v>
      </c>
      <c r="L87">
        <v>119.7</v>
      </c>
      <c r="M87">
        <v>1235</v>
      </c>
      <c r="N87">
        <v>1556.1000000000001</v>
      </c>
      <c r="O87">
        <v>12</v>
      </c>
      <c r="P87" t="s">
        <v>119</v>
      </c>
      <c r="Q87">
        <v>2021</v>
      </c>
    </row>
    <row r="88" spans="1:17" x14ac:dyDescent="0.3">
      <c r="A88" s="11">
        <v>44301</v>
      </c>
      <c r="B88" t="s">
        <v>41</v>
      </c>
      <c r="C88">
        <v>3</v>
      </c>
      <c r="D88" t="s">
        <v>113</v>
      </c>
      <c r="E88" t="s">
        <v>111</v>
      </c>
      <c r="F88">
        <v>0</v>
      </c>
      <c r="H88" t="s">
        <v>42</v>
      </c>
      <c r="I88" t="s">
        <v>28</v>
      </c>
      <c r="J88" t="s">
        <v>9</v>
      </c>
      <c r="K88">
        <v>134</v>
      </c>
      <c r="L88">
        <v>156.78</v>
      </c>
      <c r="M88">
        <v>402</v>
      </c>
      <c r="N88">
        <v>470.34000000000003</v>
      </c>
      <c r="O88">
        <v>15</v>
      </c>
      <c r="P88" t="s">
        <v>119</v>
      </c>
      <c r="Q88">
        <v>2021</v>
      </c>
    </row>
    <row r="89" spans="1:17" x14ac:dyDescent="0.3">
      <c r="A89" s="11">
        <v>44302</v>
      </c>
      <c r="B89" t="s">
        <v>43</v>
      </c>
      <c r="C89">
        <v>15</v>
      </c>
      <c r="D89" t="s">
        <v>113</v>
      </c>
      <c r="E89" t="s">
        <v>112</v>
      </c>
      <c r="F89">
        <v>0</v>
      </c>
      <c r="H89" t="s">
        <v>44</v>
      </c>
      <c r="I89" t="s">
        <v>28</v>
      </c>
      <c r="J89" t="s">
        <v>9</v>
      </c>
      <c r="K89">
        <v>37</v>
      </c>
      <c r="L89">
        <v>49.21</v>
      </c>
      <c r="M89">
        <v>555</v>
      </c>
      <c r="N89">
        <v>738.15</v>
      </c>
      <c r="O89">
        <v>16</v>
      </c>
      <c r="P89" t="s">
        <v>119</v>
      </c>
      <c r="Q89">
        <v>2021</v>
      </c>
    </row>
    <row r="90" spans="1:17" x14ac:dyDescent="0.3">
      <c r="A90" s="11">
        <v>44304</v>
      </c>
      <c r="B90" t="s">
        <v>85</v>
      </c>
      <c r="C90">
        <v>9</v>
      </c>
      <c r="D90" t="s">
        <v>110</v>
      </c>
      <c r="E90" t="s">
        <v>111</v>
      </c>
      <c r="F90">
        <v>0</v>
      </c>
      <c r="H90" t="s">
        <v>86</v>
      </c>
      <c r="I90" t="s">
        <v>60</v>
      </c>
      <c r="J90" t="s">
        <v>9</v>
      </c>
      <c r="K90">
        <v>72</v>
      </c>
      <c r="L90">
        <v>79.92</v>
      </c>
      <c r="M90">
        <v>648</v>
      </c>
      <c r="N90">
        <v>719.28</v>
      </c>
      <c r="O90">
        <v>18</v>
      </c>
      <c r="P90" t="s">
        <v>119</v>
      </c>
      <c r="Q90">
        <v>2021</v>
      </c>
    </row>
    <row r="91" spans="1:17" x14ac:dyDescent="0.3">
      <c r="A91" s="11">
        <v>44304</v>
      </c>
      <c r="B91" t="s">
        <v>45</v>
      </c>
      <c r="C91">
        <v>13</v>
      </c>
      <c r="D91" t="s">
        <v>113</v>
      </c>
      <c r="E91" t="s">
        <v>112</v>
      </c>
      <c r="F91">
        <v>0</v>
      </c>
      <c r="H91" t="s">
        <v>46</v>
      </c>
      <c r="I91" t="s">
        <v>28</v>
      </c>
      <c r="J91" t="s">
        <v>9</v>
      </c>
      <c r="K91">
        <v>150</v>
      </c>
      <c r="L91">
        <v>210</v>
      </c>
      <c r="M91">
        <v>1950</v>
      </c>
      <c r="N91">
        <v>2730</v>
      </c>
      <c r="O91">
        <v>18</v>
      </c>
      <c r="P91" t="s">
        <v>119</v>
      </c>
      <c r="Q91">
        <v>2021</v>
      </c>
    </row>
    <row r="92" spans="1:17" x14ac:dyDescent="0.3">
      <c r="A92" s="11">
        <v>44309</v>
      </c>
      <c r="B92" t="s">
        <v>93</v>
      </c>
      <c r="C92">
        <v>6</v>
      </c>
      <c r="D92" t="s">
        <v>113</v>
      </c>
      <c r="E92" t="s">
        <v>111</v>
      </c>
      <c r="F92">
        <v>0</v>
      </c>
      <c r="H92" t="s">
        <v>94</v>
      </c>
      <c r="I92" t="s">
        <v>60</v>
      </c>
      <c r="J92" t="s">
        <v>9</v>
      </c>
      <c r="K92">
        <v>120</v>
      </c>
      <c r="L92">
        <v>162</v>
      </c>
      <c r="M92">
        <v>720</v>
      </c>
      <c r="N92">
        <v>972</v>
      </c>
      <c r="O92">
        <v>23</v>
      </c>
      <c r="P92" t="s">
        <v>119</v>
      </c>
      <c r="Q92">
        <v>2021</v>
      </c>
    </row>
    <row r="93" spans="1:17" x14ac:dyDescent="0.3">
      <c r="A93" s="11">
        <v>44309</v>
      </c>
      <c r="B93" t="s">
        <v>65</v>
      </c>
      <c r="C93">
        <v>10</v>
      </c>
      <c r="D93" t="s">
        <v>113</v>
      </c>
      <c r="E93" t="s">
        <v>111</v>
      </c>
      <c r="F93">
        <v>0</v>
      </c>
      <c r="H93" t="s">
        <v>66</v>
      </c>
      <c r="I93" t="s">
        <v>60</v>
      </c>
      <c r="J93" t="s">
        <v>9</v>
      </c>
      <c r="K93">
        <v>37</v>
      </c>
      <c r="L93">
        <v>41.81</v>
      </c>
      <c r="M93">
        <v>370</v>
      </c>
      <c r="N93">
        <v>418.1</v>
      </c>
      <c r="O93">
        <v>23</v>
      </c>
      <c r="P93" t="s">
        <v>119</v>
      </c>
      <c r="Q93">
        <v>2021</v>
      </c>
    </row>
    <row r="94" spans="1:17" x14ac:dyDescent="0.3">
      <c r="A94" s="11">
        <v>44310</v>
      </c>
      <c r="B94" t="s">
        <v>69</v>
      </c>
      <c r="C94">
        <v>2</v>
      </c>
      <c r="D94" t="s">
        <v>111</v>
      </c>
      <c r="E94" t="s">
        <v>111</v>
      </c>
      <c r="F94">
        <v>0</v>
      </c>
      <c r="H94" t="s">
        <v>70</v>
      </c>
      <c r="I94" t="s">
        <v>60</v>
      </c>
      <c r="J94" t="s">
        <v>9</v>
      </c>
      <c r="K94">
        <v>148</v>
      </c>
      <c r="L94">
        <v>201.28</v>
      </c>
      <c r="M94">
        <v>296</v>
      </c>
      <c r="N94">
        <v>402.56</v>
      </c>
      <c r="O94">
        <v>24</v>
      </c>
      <c r="P94" t="s">
        <v>119</v>
      </c>
      <c r="Q94">
        <v>2021</v>
      </c>
    </row>
    <row r="95" spans="1:17" x14ac:dyDescent="0.3">
      <c r="A95" s="11">
        <v>44312</v>
      </c>
      <c r="B95" t="s">
        <v>83</v>
      </c>
      <c r="C95">
        <v>3</v>
      </c>
      <c r="D95" t="s">
        <v>113</v>
      </c>
      <c r="E95" t="s">
        <v>111</v>
      </c>
      <c r="F95">
        <v>0</v>
      </c>
      <c r="H95" t="s">
        <v>84</v>
      </c>
      <c r="I95" t="s">
        <v>60</v>
      </c>
      <c r="J95" t="s">
        <v>9</v>
      </c>
      <c r="K95">
        <v>67</v>
      </c>
      <c r="L95">
        <v>85.76</v>
      </c>
      <c r="M95">
        <v>201</v>
      </c>
      <c r="N95">
        <v>257.28000000000003</v>
      </c>
      <c r="O95">
        <v>26</v>
      </c>
      <c r="P95" t="s">
        <v>119</v>
      </c>
      <c r="Q95">
        <v>2021</v>
      </c>
    </row>
    <row r="96" spans="1:17" x14ac:dyDescent="0.3">
      <c r="A96" s="11">
        <v>44315</v>
      </c>
      <c r="B96" t="s">
        <v>69</v>
      </c>
      <c r="C96">
        <v>7</v>
      </c>
      <c r="D96" t="s">
        <v>113</v>
      </c>
      <c r="E96" t="s">
        <v>111</v>
      </c>
      <c r="F96">
        <v>0</v>
      </c>
      <c r="H96" t="s">
        <v>70</v>
      </c>
      <c r="I96" t="s">
        <v>60</v>
      </c>
      <c r="J96" t="s">
        <v>9</v>
      </c>
      <c r="K96">
        <v>148</v>
      </c>
      <c r="L96">
        <v>201.28</v>
      </c>
      <c r="M96">
        <v>1036</v>
      </c>
      <c r="N96">
        <v>1408.96</v>
      </c>
      <c r="O96">
        <v>29</v>
      </c>
      <c r="P96" t="s">
        <v>119</v>
      </c>
      <c r="Q96">
        <v>2021</v>
      </c>
    </row>
    <row r="97" spans="1:17" x14ac:dyDescent="0.3">
      <c r="A97" s="11">
        <v>44316</v>
      </c>
      <c r="B97" t="s">
        <v>67</v>
      </c>
      <c r="C97">
        <v>1</v>
      </c>
      <c r="D97" t="s">
        <v>113</v>
      </c>
      <c r="E97" t="s">
        <v>111</v>
      </c>
      <c r="F97">
        <v>0</v>
      </c>
      <c r="H97" t="s">
        <v>68</v>
      </c>
      <c r="I97" t="s">
        <v>60</v>
      </c>
      <c r="J97" t="s">
        <v>9</v>
      </c>
      <c r="K97">
        <v>47</v>
      </c>
      <c r="L97">
        <v>53.11</v>
      </c>
      <c r="M97">
        <v>47</v>
      </c>
      <c r="N97">
        <v>53.11</v>
      </c>
      <c r="O97">
        <v>30</v>
      </c>
      <c r="P97" t="s">
        <v>119</v>
      </c>
      <c r="Q97">
        <v>2021</v>
      </c>
    </row>
    <row r="98" spans="1:17" x14ac:dyDescent="0.3">
      <c r="A98" s="11">
        <v>44317</v>
      </c>
      <c r="B98" t="s">
        <v>43</v>
      </c>
      <c r="C98">
        <v>3</v>
      </c>
      <c r="D98" t="s">
        <v>111</v>
      </c>
      <c r="E98" t="s">
        <v>112</v>
      </c>
      <c r="F98">
        <v>0</v>
      </c>
      <c r="H98" t="s">
        <v>44</v>
      </c>
      <c r="I98" t="s">
        <v>28</v>
      </c>
      <c r="J98" t="s">
        <v>9</v>
      </c>
      <c r="K98">
        <v>37</v>
      </c>
      <c r="L98">
        <v>49.21</v>
      </c>
      <c r="M98">
        <v>111</v>
      </c>
      <c r="N98">
        <v>147.63</v>
      </c>
      <c r="O98">
        <v>1</v>
      </c>
      <c r="P98" t="s">
        <v>120</v>
      </c>
      <c r="Q98">
        <v>2021</v>
      </c>
    </row>
    <row r="99" spans="1:17" x14ac:dyDescent="0.3">
      <c r="A99" s="11">
        <v>44317</v>
      </c>
      <c r="B99" t="s">
        <v>93</v>
      </c>
      <c r="C99">
        <v>1</v>
      </c>
      <c r="D99" t="s">
        <v>111</v>
      </c>
      <c r="E99" t="s">
        <v>112</v>
      </c>
      <c r="F99">
        <v>0</v>
      </c>
      <c r="H99" t="s">
        <v>94</v>
      </c>
      <c r="I99" t="s">
        <v>60</v>
      </c>
      <c r="J99" t="s">
        <v>9</v>
      </c>
      <c r="K99">
        <v>120</v>
      </c>
      <c r="L99">
        <v>162</v>
      </c>
      <c r="M99">
        <v>120</v>
      </c>
      <c r="N99">
        <v>162</v>
      </c>
      <c r="O99">
        <v>1</v>
      </c>
      <c r="P99" t="s">
        <v>120</v>
      </c>
      <c r="Q99">
        <v>2021</v>
      </c>
    </row>
    <row r="100" spans="1:17" x14ac:dyDescent="0.3">
      <c r="A100" s="11">
        <v>44319</v>
      </c>
      <c r="B100" t="s">
        <v>77</v>
      </c>
      <c r="C100">
        <v>3</v>
      </c>
      <c r="D100" t="s">
        <v>111</v>
      </c>
      <c r="E100" t="s">
        <v>111</v>
      </c>
      <c r="F100">
        <v>0</v>
      </c>
      <c r="H100" t="s">
        <v>78</v>
      </c>
      <c r="I100" t="s">
        <v>60</v>
      </c>
      <c r="J100" t="s">
        <v>9</v>
      </c>
      <c r="K100">
        <v>55</v>
      </c>
      <c r="L100">
        <v>58.3</v>
      </c>
      <c r="M100">
        <v>165</v>
      </c>
      <c r="N100">
        <v>174.89999999999998</v>
      </c>
      <c r="O100">
        <v>3</v>
      </c>
      <c r="P100" t="s">
        <v>120</v>
      </c>
      <c r="Q100">
        <v>2021</v>
      </c>
    </row>
    <row r="101" spans="1:17" x14ac:dyDescent="0.3">
      <c r="A101" s="11">
        <v>44320</v>
      </c>
      <c r="B101" t="s">
        <v>37</v>
      </c>
      <c r="C101">
        <v>13</v>
      </c>
      <c r="D101" t="s">
        <v>111</v>
      </c>
      <c r="E101" t="s">
        <v>111</v>
      </c>
      <c r="F101">
        <v>0</v>
      </c>
      <c r="H101" t="s">
        <v>38</v>
      </c>
      <c r="I101" t="s">
        <v>28</v>
      </c>
      <c r="J101" t="s">
        <v>9</v>
      </c>
      <c r="K101">
        <v>12</v>
      </c>
      <c r="L101">
        <v>15.719999999999999</v>
      </c>
      <c r="M101">
        <v>156</v>
      </c>
      <c r="N101">
        <v>204.35999999999999</v>
      </c>
      <c r="O101">
        <v>4</v>
      </c>
      <c r="P101" t="s">
        <v>120</v>
      </c>
      <c r="Q101">
        <v>2021</v>
      </c>
    </row>
    <row r="102" spans="1:17" x14ac:dyDescent="0.3">
      <c r="A102" s="11">
        <v>44320</v>
      </c>
      <c r="B102" t="s">
        <v>35</v>
      </c>
      <c r="C102">
        <v>4</v>
      </c>
      <c r="D102" t="s">
        <v>113</v>
      </c>
      <c r="E102" t="s">
        <v>112</v>
      </c>
      <c r="F102">
        <v>0</v>
      </c>
      <c r="H102" t="s">
        <v>36</v>
      </c>
      <c r="I102" t="s">
        <v>28</v>
      </c>
      <c r="J102" t="s">
        <v>9</v>
      </c>
      <c r="K102">
        <v>112</v>
      </c>
      <c r="L102">
        <v>146.72</v>
      </c>
      <c r="M102">
        <v>448</v>
      </c>
      <c r="N102">
        <v>586.88</v>
      </c>
      <c r="O102">
        <v>4</v>
      </c>
      <c r="P102" t="s">
        <v>120</v>
      </c>
      <c r="Q102">
        <v>2021</v>
      </c>
    </row>
    <row r="103" spans="1:17" x14ac:dyDescent="0.3">
      <c r="A103" s="11">
        <v>44321</v>
      </c>
      <c r="B103" t="s">
        <v>24</v>
      </c>
      <c r="C103">
        <v>13</v>
      </c>
      <c r="D103" t="s">
        <v>113</v>
      </c>
      <c r="E103" t="s">
        <v>112</v>
      </c>
      <c r="F103">
        <v>0</v>
      </c>
      <c r="H103" t="s">
        <v>25</v>
      </c>
      <c r="I103" t="s">
        <v>8</v>
      </c>
      <c r="J103" t="s">
        <v>9</v>
      </c>
      <c r="K103">
        <v>6</v>
      </c>
      <c r="L103">
        <v>7.8599999999999994</v>
      </c>
      <c r="M103">
        <v>78</v>
      </c>
      <c r="N103">
        <v>102.17999999999999</v>
      </c>
      <c r="O103">
        <v>5</v>
      </c>
      <c r="P103" t="s">
        <v>120</v>
      </c>
      <c r="Q103">
        <v>2021</v>
      </c>
    </row>
    <row r="104" spans="1:17" x14ac:dyDescent="0.3">
      <c r="A104" s="11">
        <v>44322</v>
      </c>
      <c r="B104" t="s">
        <v>22</v>
      </c>
      <c r="C104">
        <v>15</v>
      </c>
      <c r="D104" t="s">
        <v>113</v>
      </c>
      <c r="E104" t="s">
        <v>111</v>
      </c>
      <c r="F104">
        <v>0</v>
      </c>
      <c r="H104" t="s">
        <v>23</v>
      </c>
      <c r="I104" t="s">
        <v>8</v>
      </c>
      <c r="J104" t="s">
        <v>9</v>
      </c>
      <c r="K104">
        <v>83</v>
      </c>
      <c r="L104">
        <v>94.62</v>
      </c>
      <c r="M104">
        <v>1245</v>
      </c>
      <c r="N104">
        <v>1419.3000000000002</v>
      </c>
      <c r="O104">
        <v>6</v>
      </c>
      <c r="P104" t="s">
        <v>120</v>
      </c>
      <c r="Q104">
        <v>2021</v>
      </c>
    </row>
    <row r="105" spans="1:17" x14ac:dyDescent="0.3">
      <c r="A105" s="11">
        <v>44322</v>
      </c>
      <c r="B105" t="s">
        <v>24</v>
      </c>
      <c r="C105">
        <v>6</v>
      </c>
      <c r="D105" t="s">
        <v>111</v>
      </c>
      <c r="E105" t="s">
        <v>111</v>
      </c>
      <c r="F105">
        <v>0</v>
      </c>
      <c r="H105" t="s">
        <v>25</v>
      </c>
      <c r="I105" t="s">
        <v>8</v>
      </c>
      <c r="J105" t="s">
        <v>9</v>
      </c>
      <c r="K105">
        <v>6</v>
      </c>
      <c r="L105">
        <v>7.8599999999999994</v>
      </c>
      <c r="M105">
        <v>36</v>
      </c>
      <c r="N105">
        <v>47.16</v>
      </c>
      <c r="O105">
        <v>6</v>
      </c>
      <c r="P105" t="s">
        <v>120</v>
      </c>
      <c r="Q105">
        <v>2021</v>
      </c>
    </row>
    <row r="106" spans="1:17" x14ac:dyDescent="0.3">
      <c r="A106" s="11">
        <v>44323</v>
      </c>
      <c r="B106" t="s">
        <v>43</v>
      </c>
      <c r="C106">
        <v>1</v>
      </c>
      <c r="D106" t="s">
        <v>113</v>
      </c>
      <c r="E106" t="s">
        <v>112</v>
      </c>
      <c r="F106">
        <v>0</v>
      </c>
      <c r="H106" t="s">
        <v>44</v>
      </c>
      <c r="I106" t="s">
        <v>28</v>
      </c>
      <c r="J106" t="s">
        <v>9</v>
      </c>
      <c r="K106">
        <v>37</v>
      </c>
      <c r="L106">
        <v>49.21</v>
      </c>
      <c r="M106">
        <v>37</v>
      </c>
      <c r="N106">
        <v>49.21</v>
      </c>
      <c r="O106">
        <v>7</v>
      </c>
      <c r="P106" t="s">
        <v>120</v>
      </c>
      <c r="Q106">
        <v>2021</v>
      </c>
    </row>
    <row r="107" spans="1:17" x14ac:dyDescent="0.3">
      <c r="A107" s="11">
        <v>44325</v>
      </c>
      <c r="B107" t="s">
        <v>39</v>
      </c>
      <c r="C107">
        <v>6</v>
      </c>
      <c r="D107" t="s">
        <v>111</v>
      </c>
      <c r="E107" t="s">
        <v>111</v>
      </c>
      <c r="F107">
        <v>0</v>
      </c>
      <c r="H107" t="s">
        <v>40</v>
      </c>
      <c r="I107" t="s">
        <v>28</v>
      </c>
      <c r="J107" t="s">
        <v>9</v>
      </c>
      <c r="K107">
        <v>13</v>
      </c>
      <c r="L107">
        <v>16.64</v>
      </c>
      <c r="M107">
        <v>78</v>
      </c>
      <c r="N107">
        <v>99.84</v>
      </c>
      <c r="O107">
        <v>9</v>
      </c>
      <c r="P107" t="s">
        <v>120</v>
      </c>
      <c r="Q107">
        <v>2021</v>
      </c>
    </row>
    <row r="108" spans="1:17" x14ac:dyDescent="0.3">
      <c r="A108" s="11">
        <v>44325</v>
      </c>
      <c r="B108" t="s">
        <v>65</v>
      </c>
      <c r="C108">
        <v>8</v>
      </c>
      <c r="D108" t="s">
        <v>113</v>
      </c>
      <c r="E108" t="s">
        <v>112</v>
      </c>
      <c r="F108">
        <v>0</v>
      </c>
      <c r="H108" t="s">
        <v>66</v>
      </c>
      <c r="I108" t="s">
        <v>60</v>
      </c>
      <c r="J108" t="s">
        <v>9</v>
      </c>
      <c r="K108">
        <v>37</v>
      </c>
      <c r="L108">
        <v>41.81</v>
      </c>
      <c r="M108">
        <v>296</v>
      </c>
      <c r="N108">
        <v>334.48</v>
      </c>
      <c r="O108">
        <v>9</v>
      </c>
      <c r="P108" t="s">
        <v>120</v>
      </c>
      <c r="Q108">
        <v>2021</v>
      </c>
    </row>
    <row r="109" spans="1:17" x14ac:dyDescent="0.3">
      <c r="A109" s="11">
        <v>44328</v>
      </c>
      <c r="B109" t="s">
        <v>39</v>
      </c>
      <c r="C109">
        <v>3</v>
      </c>
      <c r="D109" t="s">
        <v>113</v>
      </c>
      <c r="E109" t="s">
        <v>111</v>
      </c>
      <c r="F109">
        <v>0</v>
      </c>
      <c r="H109" t="s">
        <v>40</v>
      </c>
      <c r="I109" t="s">
        <v>28</v>
      </c>
      <c r="J109" t="s">
        <v>9</v>
      </c>
      <c r="K109">
        <v>13</v>
      </c>
      <c r="L109">
        <v>16.64</v>
      </c>
      <c r="M109">
        <v>39</v>
      </c>
      <c r="N109">
        <v>49.92</v>
      </c>
      <c r="O109">
        <v>12</v>
      </c>
      <c r="P109" t="s">
        <v>120</v>
      </c>
      <c r="Q109">
        <v>2021</v>
      </c>
    </row>
    <row r="110" spans="1:17" x14ac:dyDescent="0.3">
      <c r="A110" s="11">
        <v>44328</v>
      </c>
      <c r="B110" t="s">
        <v>79</v>
      </c>
      <c r="C110">
        <v>15</v>
      </c>
      <c r="D110" t="s">
        <v>113</v>
      </c>
      <c r="E110" t="s">
        <v>111</v>
      </c>
      <c r="F110">
        <v>0</v>
      </c>
      <c r="H110" t="s">
        <v>80</v>
      </c>
      <c r="I110" t="s">
        <v>60</v>
      </c>
      <c r="J110" t="s">
        <v>9</v>
      </c>
      <c r="K110">
        <v>5</v>
      </c>
      <c r="L110">
        <v>6.7</v>
      </c>
      <c r="M110">
        <v>75</v>
      </c>
      <c r="N110">
        <v>100.5</v>
      </c>
      <c r="O110">
        <v>12</v>
      </c>
      <c r="P110" t="s">
        <v>120</v>
      </c>
      <c r="Q110">
        <v>2021</v>
      </c>
    </row>
    <row r="111" spans="1:17" x14ac:dyDescent="0.3">
      <c r="A111" s="11">
        <v>44329</v>
      </c>
      <c r="B111" t="s">
        <v>67</v>
      </c>
      <c r="C111">
        <v>4</v>
      </c>
      <c r="D111" t="s">
        <v>113</v>
      </c>
      <c r="E111" t="s">
        <v>111</v>
      </c>
      <c r="F111">
        <v>0</v>
      </c>
      <c r="H111" t="s">
        <v>68</v>
      </c>
      <c r="I111" t="s">
        <v>60</v>
      </c>
      <c r="J111" t="s">
        <v>9</v>
      </c>
      <c r="K111">
        <v>47</v>
      </c>
      <c r="L111">
        <v>53.11</v>
      </c>
      <c r="M111">
        <v>188</v>
      </c>
      <c r="N111">
        <v>212.44</v>
      </c>
      <c r="O111">
        <v>13</v>
      </c>
      <c r="P111" t="s">
        <v>120</v>
      </c>
      <c r="Q111">
        <v>2021</v>
      </c>
    </row>
    <row r="112" spans="1:17" x14ac:dyDescent="0.3">
      <c r="A112" s="11">
        <v>44336</v>
      </c>
      <c r="B112" t="s">
        <v>93</v>
      </c>
      <c r="C112">
        <v>2</v>
      </c>
      <c r="D112" t="s">
        <v>111</v>
      </c>
      <c r="E112" t="s">
        <v>112</v>
      </c>
      <c r="F112">
        <v>0</v>
      </c>
      <c r="H112" t="s">
        <v>94</v>
      </c>
      <c r="I112" t="s">
        <v>60</v>
      </c>
      <c r="J112" t="s">
        <v>9</v>
      </c>
      <c r="K112">
        <v>120</v>
      </c>
      <c r="L112">
        <v>162</v>
      </c>
      <c r="M112">
        <v>240</v>
      </c>
      <c r="N112">
        <v>324</v>
      </c>
      <c r="O112">
        <v>20</v>
      </c>
      <c r="P112" t="s">
        <v>120</v>
      </c>
      <c r="Q112">
        <v>2021</v>
      </c>
    </row>
    <row r="113" spans="1:17" x14ac:dyDescent="0.3">
      <c r="A113" s="11">
        <v>44339</v>
      </c>
      <c r="B113" t="s">
        <v>89</v>
      </c>
      <c r="C113">
        <v>11</v>
      </c>
      <c r="D113" t="s">
        <v>113</v>
      </c>
      <c r="E113" t="s">
        <v>111</v>
      </c>
      <c r="F113">
        <v>0</v>
      </c>
      <c r="H113" t="s">
        <v>90</v>
      </c>
      <c r="I113" t="s">
        <v>60</v>
      </c>
      <c r="J113" t="s">
        <v>9</v>
      </c>
      <c r="K113">
        <v>90</v>
      </c>
      <c r="L113">
        <v>115.2</v>
      </c>
      <c r="M113">
        <v>990</v>
      </c>
      <c r="N113">
        <v>1267.2</v>
      </c>
      <c r="O113">
        <v>23</v>
      </c>
      <c r="P113" t="s">
        <v>120</v>
      </c>
      <c r="Q113">
        <v>2021</v>
      </c>
    </row>
    <row r="114" spans="1:17" x14ac:dyDescent="0.3">
      <c r="A114" s="11">
        <v>44346</v>
      </c>
      <c r="B114" t="s">
        <v>54</v>
      </c>
      <c r="C114">
        <v>13</v>
      </c>
      <c r="D114" t="s">
        <v>111</v>
      </c>
      <c r="E114" t="s">
        <v>111</v>
      </c>
      <c r="F114">
        <v>0</v>
      </c>
      <c r="H114" t="s">
        <v>55</v>
      </c>
      <c r="I114" t="s">
        <v>49</v>
      </c>
      <c r="J114" t="s">
        <v>9</v>
      </c>
      <c r="K114">
        <v>141</v>
      </c>
      <c r="L114">
        <v>149.46</v>
      </c>
      <c r="M114">
        <v>1833</v>
      </c>
      <c r="N114">
        <v>1942.98</v>
      </c>
      <c r="O114">
        <v>30</v>
      </c>
      <c r="P114" t="s">
        <v>120</v>
      </c>
      <c r="Q114">
        <v>2021</v>
      </c>
    </row>
    <row r="115" spans="1:17" x14ac:dyDescent="0.3">
      <c r="A115" s="11">
        <v>44346</v>
      </c>
      <c r="B115" t="s">
        <v>33</v>
      </c>
      <c r="C115">
        <v>6</v>
      </c>
      <c r="D115" t="s">
        <v>111</v>
      </c>
      <c r="E115" t="s">
        <v>112</v>
      </c>
      <c r="F115">
        <v>0</v>
      </c>
      <c r="H115" t="s">
        <v>34</v>
      </c>
      <c r="I115" t="s">
        <v>28</v>
      </c>
      <c r="J115" t="s">
        <v>9</v>
      </c>
      <c r="K115">
        <v>112</v>
      </c>
      <c r="L115">
        <v>122.08</v>
      </c>
      <c r="M115">
        <v>672</v>
      </c>
      <c r="N115">
        <v>732.48</v>
      </c>
      <c r="O115">
        <v>30</v>
      </c>
      <c r="P115" t="s">
        <v>120</v>
      </c>
      <c r="Q115">
        <v>2021</v>
      </c>
    </row>
    <row r="116" spans="1:17" x14ac:dyDescent="0.3">
      <c r="A116" s="11">
        <v>44350</v>
      </c>
      <c r="B116" t="s">
        <v>50</v>
      </c>
      <c r="C116">
        <v>10</v>
      </c>
      <c r="D116" t="s">
        <v>113</v>
      </c>
      <c r="E116" t="s">
        <v>112</v>
      </c>
      <c r="F116">
        <v>0</v>
      </c>
      <c r="H116" t="s">
        <v>51</v>
      </c>
      <c r="I116" t="s">
        <v>49</v>
      </c>
      <c r="J116" t="s">
        <v>9</v>
      </c>
      <c r="K116">
        <v>126</v>
      </c>
      <c r="L116">
        <v>162.54</v>
      </c>
      <c r="M116">
        <v>1260</v>
      </c>
      <c r="N116">
        <v>1625.3999999999999</v>
      </c>
      <c r="O116">
        <v>3</v>
      </c>
      <c r="P116" t="s">
        <v>121</v>
      </c>
      <c r="Q116">
        <v>2021</v>
      </c>
    </row>
    <row r="117" spans="1:17" x14ac:dyDescent="0.3">
      <c r="A117" s="11">
        <v>44351</v>
      </c>
      <c r="B117" t="s">
        <v>47</v>
      </c>
      <c r="C117">
        <v>8</v>
      </c>
      <c r="D117" t="s">
        <v>110</v>
      </c>
      <c r="E117" t="s">
        <v>111</v>
      </c>
      <c r="F117">
        <v>0</v>
      </c>
      <c r="H117" t="s">
        <v>48</v>
      </c>
      <c r="I117" t="s">
        <v>49</v>
      </c>
      <c r="J117" t="s">
        <v>9</v>
      </c>
      <c r="K117">
        <v>61</v>
      </c>
      <c r="L117">
        <v>76.25</v>
      </c>
      <c r="M117">
        <v>488</v>
      </c>
      <c r="N117">
        <v>610</v>
      </c>
      <c r="O117">
        <v>4</v>
      </c>
      <c r="P117" t="s">
        <v>121</v>
      </c>
      <c r="Q117">
        <v>2021</v>
      </c>
    </row>
    <row r="118" spans="1:17" x14ac:dyDescent="0.3">
      <c r="A118" s="11">
        <v>44351</v>
      </c>
      <c r="B118" t="s">
        <v>47</v>
      </c>
      <c r="C118">
        <v>12</v>
      </c>
      <c r="D118" t="s">
        <v>111</v>
      </c>
      <c r="E118" t="s">
        <v>112</v>
      </c>
      <c r="F118">
        <v>0</v>
      </c>
      <c r="H118" t="s">
        <v>48</v>
      </c>
      <c r="I118" t="s">
        <v>49</v>
      </c>
      <c r="J118" t="s">
        <v>9</v>
      </c>
      <c r="K118">
        <v>61</v>
      </c>
      <c r="L118">
        <v>76.25</v>
      </c>
      <c r="M118">
        <v>732</v>
      </c>
      <c r="N118">
        <v>915</v>
      </c>
      <c r="O118">
        <v>4</v>
      </c>
      <c r="P118" t="s">
        <v>121</v>
      </c>
      <c r="Q118">
        <v>2021</v>
      </c>
    </row>
    <row r="119" spans="1:17" x14ac:dyDescent="0.3">
      <c r="A119" s="11">
        <v>44352</v>
      </c>
      <c r="B119" t="s">
        <v>52</v>
      </c>
      <c r="C119">
        <v>15</v>
      </c>
      <c r="D119" t="s">
        <v>110</v>
      </c>
      <c r="E119" t="s">
        <v>111</v>
      </c>
      <c r="F119">
        <v>0</v>
      </c>
      <c r="H119" t="s">
        <v>53</v>
      </c>
      <c r="I119" t="s">
        <v>49</v>
      </c>
      <c r="J119" t="s">
        <v>9</v>
      </c>
      <c r="K119">
        <v>121</v>
      </c>
      <c r="L119">
        <v>141.57</v>
      </c>
      <c r="M119">
        <v>1815</v>
      </c>
      <c r="N119">
        <v>2123.5499999999997</v>
      </c>
      <c r="O119">
        <v>5</v>
      </c>
      <c r="P119" t="s">
        <v>121</v>
      </c>
      <c r="Q119">
        <v>2021</v>
      </c>
    </row>
    <row r="120" spans="1:17" x14ac:dyDescent="0.3">
      <c r="A120" s="11">
        <v>44352</v>
      </c>
      <c r="B120" t="s">
        <v>79</v>
      </c>
      <c r="C120">
        <v>10</v>
      </c>
      <c r="D120" t="s">
        <v>113</v>
      </c>
      <c r="E120" t="s">
        <v>111</v>
      </c>
      <c r="F120">
        <v>0</v>
      </c>
      <c r="H120" t="s">
        <v>80</v>
      </c>
      <c r="I120" t="s">
        <v>60</v>
      </c>
      <c r="J120" t="s">
        <v>9</v>
      </c>
      <c r="K120">
        <v>5</v>
      </c>
      <c r="L120">
        <v>6.7</v>
      </c>
      <c r="M120">
        <v>50</v>
      </c>
      <c r="N120">
        <v>67</v>
      </c>
      <c r="O120">
        <v>5</v>
      </c>
      <c r="P120" t="s">
        <v>121</v>
      </c>
      <c r="Q120">
        <v>2021</v>
      </c>
    </row>
    <row r="121" spans="1:17" x14ac:dyDescent="0.3">
      <c r="A121" s="11">
        <v>44353</v>
      </c>
      <c r="B121" t="s">
        <v>75</v>
      </c>
      <c r="C121">
        <v>6</v>
      </c>
      <c r="D121" t="s">
        <v>113</v>
      </c>
      <c r="E121" t="s">
        <v>111</v>
      </c>
      <c r="F121">
        <v>0</v>
      </c>
      <c r="H121" t="s">
        <v>76</v>
      </c>
      <c r="I121" t="s">
        <v>60</v>
      </c>
      <c r="J121" t="s">
        <v>9</v>
      </c>
      <c r="K121">
        <v>95</v>
      </c>
      <c r="L121">
        <v>119.7</v>
      </c>
      <c r="M121">
        <v>570</v>
      </c>
      <c r="N121">
        <v>718.2</v>
      </c>
      <c r="O121">
        <v>6</v>
      </c>
      <c r="P121" t="s">
        <v>121</v>
      </c>
      <c r="Q121">
        <v>2021</v>
      </c>
    </row>
    <row r="122" spans="1:17" x14ac:dyDescent="0.3">
      <c r="A122" s="11">
        <v>44355</v>
      </c>
      <c r="B122" t="s">
        <v>65</v>
      </c>
      <c r="C122">
        <v>11</v>
      </c>
      <c r="D122" t="s">
        <v>113</v>
      </c>
      <c r="E122" t="s">
        <v>111</v>
      </c>
      <c r="F122">
        <v>0</v>
      </c>
      <c r="H122" t="s">
        <v>66</v>
      </c>
      <c r="I122" t="s">
        <v>60</v>
      </c>
      <c r="J122" t="s">
        <v>9</v>
      </c>
      <c r="K122">
        <v>37</v>
      </c>
      <c r="L122">
        <v>41.81</v>
      </c>
      <c r="M122">
        <v>407</v>
      </c>
      <c r="N122">
        <v>459.91</v>
      </c>
      <c r="O122">
        <v>8</v>
      </c>
      <c r="P122" t="s">
        <v>121</v>
      </c>
      <c r="Q122">
        <v>2021</v>
      </c>
    </row>
    <row r="123" spans="1:17" x14ac:dyDescent="0.3">
      <c r="A123" s="11">
        <v>44355</v>
      </c>
      <c r="B123" t="s">
        <v>14</v>
      </c>
      <c r="C123">
        <v>11</v>
      </c>
      <c r="D123" t="s">
        <v>110</v>
      </c>
      <c r="E123" t="s">
        <v>112</v>
      </c>
      <c r="F123">
        <v>0</v>
      </c>
      <c r="H123" t="s">
        <v>15</v>
      </c>
      <c r="I123" t="s">
        <v>8</v>
      </c>
      <c r="J123" t="s">
        <v>9</v>
      </c>
      <c r="K123">
        <v>44</v>
      </c>
      <c r="L123">
        <v>48.84</v>
      </c>
      <c r="M123">
        <v>484</v>
      </c>
      <c r="N123">
        <v>537.24</v>
      </c>
      <c r="O123">
        <v>8</v>
      </c>
      <c r="P123" t="s">
        <v>121</v>
      </c>
      <c r="Q123">
        <v>2021</v>
      </c>
    </row>
    <row r="124" spans="1:17" x14ac:dyDescent="0.3">
      <c r="A124" s="11">
        <v>44356</v>
      </c>
      <c r="B124" t="s">
        <v>6</v>
      </c>
      <c r="C124">
        <v>7</v>
      </c>
      <c r="D124" t="s">
        <v>113</v>
      </c>
      <c r="E124" t="s">
        <v>111</v>
      </c>
      <c r="F124">
        <v>0</v>
      </c>
      <c r="H124" t="s">
        <v>7</v>
      </c>
      <c r="I124" t="s">
        <v>8</v>
      </c>
      <c r="J124" t="s">
        <v>9</v>
      </c>
      <c r="K124">
        <v>98</v>
      </c>
      <c r="L124">
        <v>103.88</v>
      </c>
      <c r="M124">
        <v>686</v>
      </c>
      <c r="N124">
        <v>727.16</v>
      </c>
      <c r="O124">
        <v>9</v>
      </c>
      <c r="P124" t="s">
        <v>121</v>
      </c>
      <c r="Q124">
        <v>2021</v>
      </c>
    </row>
    <row r="125" spans="1:17" x14ac:dyDescent="0.3">
      <c r="A125" s="11">
        <v>44358</v>
      </c>
      <c r="B125" t="s">
        <v>73</v>
      </c>
      <c r="C125">
        <v>12</v>
      </c>
      <c r="D125" t="s">
        <v>110</v>
      </c>
      <c r="E125" t="s">
        <v>112</v>
      </c>
      <c r="F125">
        <v>0</v>
      </c>
      <c r="H125" t="s">
        <v>74</v>
      </c>
      <c r="I125" t="s">
        <v>60</v>
      </c>
      <c r="J125" t="s">
        <v>9</v>
      </c>
      <c r="K125">
        <v>89</v>
      </c>
      <c r="L125">
        <v>117.48</v>
      </c>
      <c r="M125">
        <v>1068</v>
      </c>
      <c r="N125">
        <v>1409.76</v>
      </c>
      <c r="O125">
        <v>11</v>
      </c>
      <c r="P125" t="s">
        <v>121</v>
      </c>
      <c r="Q125">
        <v>2021</v>
      </c>
    </row>
    <row r="126" spans="1:17" x14ac:dyDescent="0.3">
      <c r="A126" s="11">
        <v>44359</v>
      </c>
      <c r="B126" t="s">
        <v>91</v>
      </c>
      <c r="C126">
        <v>6</v>
      </c>
      <c r="D126" t="s">
        <v>113</v>
      </c>
      <c r="E126" t="s">
        <v>111</v>
      </c>
      <c r="F126">
        <v>0</v>
      </c>
      <c r="H126" t="s">
        <v>92</v>
      </c>
      <c r="I126" t="s">
        <v>60</v>
      </c>
      <c r="J126" t="s">
        <v>9</v>
      </c>
      <c r="K126">
        <v>138</v>
      </c>
      <c r="L126">
        <v>173.88</v>
      </c>
      <c r="M126">
        <v>828</v>
      </c>
      <c r="N126">
        <v>1043.28</v>
      </c>
      <c r="O126">
        <v>12</v>
      </c>
      <c r="P126" t="s">
        <v>121</v>
      </c>
      <c r="Q126">
        <v>2021</v>
      </c>
    </row>
    <row r="127" spans="1:17" x14ac:dyDescent="0.3">
      <c r="A127" s="11">
        <v>44361</v>
      </c>
      <c r="B127" t="s">
        <v>58</v>
      </c>
      <c r="C127">
        <v>10</v>
      </c>
      <c r="D127" t="s">
        <v>111</v>
      </c>
      <c r="E127" t="s">
        <v>112</v>
      </c>
      <c r="F127">
        <v>0</v>
      </c>
      <c r="H127" t="s">
        <v>59</v>
      </c>
      <c r="I127" t="s">
        <v>60</v>
      </c>
      <c r="J127" t="s">
        <v>9</v>
      </c>
      <c r="K127">
        <v>7</v>
      </c>
      <c r="L127">
        <v>8.33</v>
      </c>
      <c r="M127">
        <v>70</v>
      </c>
      <c r="N127">
        <v>83.3</v>
      </c>
      <c r="O127">
        <v>14</v>
      </c>
      <c r="P127" t="s">
        <v>121</v>
      </c>
      <c r="Q127">
        <v>2021</v>
      </c>
    </row>
    <row r="128" spans="1:17" x14ac:dyDescent="0.3">
      <c r="A128" s="11">
        <v>44363</v>
      </c>
      <c r="B128" t="s">
        <v>45</v>
      </c>
      <c r="C128">
        <v>5</v>
      </c>
      <c r="D128" t="s">
        <v>110</v>
      </c>
      <c r="E128" t="s">
        <v>112</v>
      </c>
      <c r="F128">
        <v>0</v>
      </c>
      <c r="H128" t="s">
        <v>46</v>
      </c>
      <c r="I128" t="s">
        <v>28</v>
      </c>
      <c r="J128" t="s">
        <v>9</v>
      </c>
      <c r="K128">
        <v>150</v>
      </c>
      <c r="L128">
        <v>210</v>
      </c>
      <c r="M128">
        <v>750</v>
      </c>
      <c r="N128">
        <v>1050</v>
      </c>
      <c r="O128">
        <v>16</v>
      </c>
      <c r="P128" t="s">
        <v>121</v>
      </c>
      <c r="Q128">
        <v>2021</v>
      </c>
    </row>
    <row r="129" spans="1:17" x14ac:dyDescent="0.3">
      <c r="A129" s="11">
        <v>44363</v>
      </c>
      <c r="B129" t="s">
        <v>37</v>
      </c>
      <c r="C129">
        <v>12</v>
      </c>
      <c r="D129" t="s">
        <v>111</v>
      </c>
      <c r="E129" t="s">
        <v>112</v>
      </c>
      <c r="F129">
        <v>0</v>
      </c>
      <c r="H129" t="s">
        <v>38</v>
      </c>
      <c r="I129" t="s">
        <v>28</v>
      </c>
      <c r="J129" t="s">
        <v>9</v>
      </c>
      <c r="K129">
        <v>12</v>
      </c>
      <c r="L129">
        <v>15.719999999999999</v>
      </c>
      <c r="M129">
        <v>144</v>
      </c>
      <c r="N129">
        <v>188.64</v>
      </c>
      <c r="O129">
        <v>16</v>
      </c>
      <c r="P129" t="s">
        <v>121</v>
      </c>
      <c r="Q129">
        <v>2021</v>
      </c>
    </row>
    <row r="130" spans="1:17" x14ac:dyDescent="0.3">
      <c r="A130" s="11">
        <v>44363</v>
      </c>
      <c r="B130" t="s">
        <v>87</v>
      </c>
      <c r="C130">
        <v>11</v>
      </c>
      <c r="D130" t="s">
        <v>113</v>
      </c>
      <c r="E130" t="s">
        <v>112</v>
      </c>
      <c r="F130">
        <v>0</v>
      </c>
      <c r="H130" t="s">
        <v>88</v>
      </c>
      <c r="I130" t="s">
        <v>60</v>
      </c>
      <c r="J130" t="s">
        <v>9</v>
      </c>
      <c r="K130">
        <v>37</v>
      </c>
      <c r="L130">
        <v>42.55</v>
      </c>
      <c r="M130">
        <v>407</v>
      </c>
      <c r="N130">
        <v>468.04999999999995</v>
      </c>
      <c r="O130">
        <v>16</v>
      </c>
      <c r="P130" t="s">
        <v>121</v>
      </c>
      <c r="Q130">
        <v>2021</v>
      </c>
    </row>
    <row r="131" spans="1:17" x14ac:dyDescent="0.3">
      <c r="A131" s="11">
        <v>44365</v>
      </c>
      <c r="B131" t="s">
        <v>58</v>
      </c>
      <c r="C131">
        <v>13</v>
      </c>
      <c r="D131" t="s">
        <v>113</v>
      </c>
      <c r="E131" t="s">
        <v>112</v>
      </c>
      <c r="F131">
        <v>0</v>
      </c>
      <c r="H131" t="s">
        <v>59</v>
      </c>
      <c r="I131" t="s">
        <v>60</v>
      </c>
      <c r="J131" t="s">
        <v>9</v>
      </c>
      <c r="K131">
        <v>7</v>
      </c>
      <c r="L131">
        <v>8.33</v>
      </c>
      <c r="M131">
        <v>91</v>
      </c>
      <c r="N131">
        <v>108.29</v>
      </c>
      <c r="O131">
        <v>18</v>
      </c>
      <c r="P131" t="s">
        <v>121</v>
      </c>
      <c r="Q131">
        <v>2021</v>
      </c>
    </row>
    <row r="132" spans="1:17" x14ac:dyDescent="0.3">
      <c r="A132" s="11">
        <v>44366</v>
      </c>
      <c r="B132" t="s">
        <v>91</v>
      </c>
      <c r="C132">
        <v>5</v>
      </c>
      <c r="D132" t="s">
        <v>113</v>
      </c>
      <c r="E132" t="s">
        <v>111</v>
      </c>
      <c r="F132">
        <v>0</v>
      </c>
      <c r="H132" t="s">
        <v>92</v>
      </c>
      <c r="I132" t="s">
        <v>60</v>
      </c>
      <c r="J132" t="s">
        <v>9</v>
      </c>
      <c r="K132">
        <v>138</v>
      </c>
      <c r="L132">
        <v>173.88</v>
      </c>
      <c r="M132">
        <v>690</v>
      </c>
      <c r="N132">
        <v>869.4</v>
      </c>
      <c r="O132">
        <v>19</v>
      </c>
      <c r="P132" t="s">
        <v>121</v>
      </c>
      <c r="Q132">
        <v>2021</v>
      </c>
    </row>
    <row r="133" spans="1:17" x14ac:dyDescent="0.3">
      <c r="A133" s="11">
        <v>44367</v>
      </c>
      <c r="B133" t="s">
        <v>39</v>
      </c>
      <c r="C133">
        <v>1</v>
      </c>
      <c r="D133" t="s">
        <v>110</v>
      </c>
      <c r="E133" t="s">
        <v>112</v>
      </c>
      <c r="F133">
        <v>0</v>
      </c>
      <c r="H133" t="s">
        <v>40</v>
      </c>
      <c r="I133" t="s">
        <v>28</v>
      </c>
      <c r="J133" t="s">
        <v>9</v>
      </c>
      <c r="K133">
        <v>13</v>
      </c>
      <c r="L133">
        <v>16.64</v>
      </c>
      <c r="M133">
        <v>13</v>
      </c>
      <c r="N133">
        <v>16.64</v>
      </c>
      <c r="O133">
        <v>20</v>
      </c>
      <c r="P133" t="s">
        <v>121</v>
      </c>
      <c r="Q133">
        <v>2021</v>
      </c>
    </row>
    <row r="134" spans="1:17" x14ac:dyDescent="0.3">
      <c r="A134" s="11">
        <v>44370</v>
      </c>
      <c r="B134" t="s">
        <v>39</v>
      </c>
      <c r="C134">
        <v>4</v>
      </c>
      <c r="D134" t="s">
        <v>113</v>
      </c>
      <c r="E134" t="s">
        <v>111</v>
      </c>
      <c r="F134">
        <v>0</v>
      </c>
      <c r="H134" t="s">
        <v>40</v>
      </c>
      <c r="I134" t="s">
        <v>28</v>
      </c>
      <c r="J134" t="s">
        <v>9</v>
      </c>
      <c r="K134">
        <v>13</v>
      </c>
      <c r="L134">
        <v>16.64</v>
      </c>
      <c r="M134">
        <v>52</v>
      </c>
      <c r="N134">
        <v>66.56</v>
      </c>
      <c r="O134">
        <v>23</v>
      </c>
      <c r="P134" t="s">
        <v>121</v>
      </c>
      <c r="Q134">
        <v>2021</v>
      </c>
    </row>
    <row r="135" spans="1:17" x14ac:dyDescent="0.3">
      <c r="A135" s="11">
        <v>44371</v>
      </c>
      <c r="B135" t="s">
        <v>29</v>
      </c>
      <c r="C135">
        <v>13</v>
      </c>
      <c r="D135" t="s">
        <v>113</v>
      </c>
      <c r="E135" t="s">
        <v>111</v>
      </c>
      <c r="F135">
        <v>0</v>
      </c>
      <c r="H135" t="s">
        <v>30</v>
      </c>
      <c r="I135" t="s">
        <v>28</v>
      </c>
      <c r="J135" t="s">
        <v>9</v>
      </c>
      <c r="K135">
        <v>44</v>
      </c>
      <c r="L135">
        <v>48.4</v>
      </c>
      <c r="M135">
        <v>572</v>
      </c>
      <c r="N135">
        <v>629.19999999999993</v>
      </c>
      <c r="O135">
        <v>24</v>
      </c>
      <c r="P135" t="s">
        <v>121</v>
      </c>
      <c r="Q135">
        <v>2021</v>
      </c>
    </row>
    <row r="136" spans="1:17" x14ac:dyDescent="0.3">
      <c r="A136" s="11">
        <v>44373</v>
      </c>
      <c r="B136" t="s">
        <v>24</v>
      </c>
      <c r="C136">
        <v>7</v>
      </c>
      <c r="D136" t="s">
        <v>111</v>
      </c>
      <c r="E136" t="s">
        <v>111</v>
      </c>
      <c r="F136">
        <v>0</v>
      </c>
      <c r="H136" t="s">
        <v>25</v>
      </c>
      <c r="I136" t="s">
        <v>8</v>
      </c>
      <c r="J136" t="s">
        <v>9</v>
      </c>
      <c r="K136">
        <v>6</v>
      </c>
      <c r="L136">
        <v>7.8599999999999994</v>
      </c>
      <c r="M136">
        <v>42</v>
      </c>
      <c r="N136">
        <v>55.019999999999996</v>
      </c>
      <c r="O136">
        <v>26</v>
      </c>
      <c r="P136" t="s">
        <v>121</v>
      </c>
      <c r="Q136">
        <v>2021</v>
      </c>
    </row>
    <row r="137" spans="1:17" x14ac:dyDescent="0.3">
      <c r="A137" s="11">
        <v>44374</v>
      </c>
      <c r="B137" t="s">
        <v>16</v>
      </c>
      <c r="C137">
        <v>11</v>
      </c>
      <c r="D137" t="s">
        <v>113</v>
      </c>
      <c r="E137" t="s">
        <v>112</v>
      </c>
      <c r="F137">
        <v>0</v>
      </c>
      <c r="H137" t="s">
        <v>17</v>
      </c>
      <c r="I137" t="s">
        <v>8</v>
      </c>
      <c r="J137" t="s">
        <v>9</v>
      </c>
      <c r="K137">
        <v>133</v>
      </c>
      <c r="L137">
        <v>155.61000000000001</v>
      </c>
      <c r="M137">
        <v>1463</v>
      </c>
      <c r="N137">
        <v>1711.71</v>
      </c>
      <c r="O137">
        <v>27</v>
      </c>
      <c r="P137" t="s">
        <v>121</v>
      </c>
      <c r="Q137">
        <v>2021</v>
      </c>
    </row>
    <row r="138" spans="1:17" x14ac:dyDescent="0.3">
      <c r="A138" s="11">
        <v>44375</v>
      </c>
      <c r="B138" t="s">
        <v>50</v>
      </c>
      <c r="C138">
        <v>2</v>
      </c>
      <c r="D138" t="s">
        <v>111</v>
      </c>
      <c r="E138" t="s">
        <v>112</v>
      </c>
      <c r="F138">
        <v>0</v>
      </c>
      <c r="H138" t="s">
        <v>51</v>
      </c>
      <c r="I138" t="s">
        <v>49</v>
      </c>
      <c r="J138" t="s">
        <v>9</v>
      </c>
      <c r="K138">
        <v>126</v>
      </c>
      <c r="L138">
        <v>162.54</v>
      </c>
      <c r="M138">
        <v>252</v>
      </c>
      <c r="N138">
        <v>325.08</v>
      </c>
      <c r="O138">
        <v>28</v>
      </c>
      <c r="P138" t="s">
        <v>121</v>
      </c>
      <c r="Q138">
        <v>2021</v>
      </c>
    </row>
    <row r="139" spans="1:17" x14ac:dyDescent="0.3">
      <c r="A139" s="11">
        <v>44375</v>
      </c>
      <c r="B139" t="s">
        <v>79</v>
      </c>
      <c r="C139">
        <v>7</v>
      </c>
      <c r="D139" t="s">
        <v>111</v>
      </c>
      <c r="E139" t="s">
        <v>111</v>
      </c>
      <c r="F139">
        <v>0</v>
      </c>
      <c r="H139" t="s">
        <v>80</v>
      </c>
      <c r="I139" t="s">
        <v>60</v>
      </c>
      <c r="J139" t="s">
        <v>9</v>
      </c>
      <c r="K139">
        <v>5</v>
      </c>
      <c r="L139">
        <v>6.7</v>
      </c>
      <c r="M139">
        <v>35</v>
      </c>
      <c r="N139">
        <v>46.9</v>
      </c>
      <c r="O139">
        <v>28</v>
      </c>
      <c r="P139" t="s">
        <v>121</v>
      </c>
      <c r="Q139">
        <v>2021</v>
      </c>
    </row>
    <row r="140" spans="1:17" x14ac:dyDescent="0.3">
      <c r="A140" s="11">
        <v>44376</v>
      </c>
      <c r="B140" t="s">
        <v>35</v>
      </c>
      <c r="C140">
        <v>4</v>
      </c>
      <c r="D140" t="s">
        <v>113</v>
      </c>
      <c r="E140" t="s">
        <v>111</v>
      </c>
      <c r="F140">
        <v>0</v>
      </c>
      <c r="H140" t="s">
        <v>36</v>
      </c>
      <c r="I140" t="s">
        <v>28</v>
      </c>
      <c r="J140" t="s">
        <v>9</v>
      </c>
      <c r="K140">
        <v>112</v>
      </c>
      <c r="L140">
        <v>146.72</v>
      </c>
      <c r="M140">
        <v>448</v>
      </c>
      <c r="N140">
        <v>586.88</v>
      </c>
      <c r="O140">
        <v>29</v>
      </c>
      <c r="P140" t="s">
        <v>121</v>
      </c>
      <c r="Q140">
        <v>2021</v>
      </c>
    </row>
    <row r="141" spans="1:17" x14ac:dyDescent="0.3">
      <c r="A141" s="11">
        <v>44378</v>
      </c>
      <c r="B141" t="s">
        <v>16</v>
      </c>
      <c r="C141">
        <v>11</v>
      </c>
      <c r="D141" t="s">
        <v>113</v>
      </c>
      <c r="E141" t="s">
        <v>112</v>
      </c>
      <c r="F141">
        <v>0</v>
      </c>
      <c r="H141" t="s">
        <v>17</v>
      </c>
      <c r="I141" t="s">
        <v>8</v>
      </c>
      <c r="J141" t="s">
        <v>9</v>
      </c>
      <c r="K141">
        <v>133</v>
      </c>
      <c r="L141">
        <v>155.61000000000001</v>
      </c>
      <c r="M141">
        <v>1463</v>
      </c>
      <c r="N141">
        <v>1711.71</v>
      </c>
      <c r="O141">
        <v>1</v>
      </c>
      <c r="P141" t="s">
        <v>122</v>
      </c>
      <c r="Q141">
        <v>2021</v>
      </c>
    </row>
    <row r="142" spans="1:17" x14ac:dyDescent="0.3">
      <c r="A142" s="11">
        <v>44379</v>
      </c>
      <c r="B142" t="s">
        <v>26</v>
      </c>
      <c r="C142">
        <v>11</v>
      </c>
      <c r="D142" t="s">
        <v>113</v>
      </c>
      <c r="E142" t="s">
        <v>112</v>
      </c>
      <c r="F142">
        <v>0</v>
      </c>
      <c r="H142" t="s">
        <v>27</v>
      </c>
      <c r="I142" t="s">
        <v>28</v>
      </c>
      <c r="J142" t="s">
        <v>9</v>
      </c>
      <c r="K142">
        <v>148</v>
      </c>
      <c r="L142">
        <v>164.28</v>
      </c>
      <c r="M142">
        <v>1628</v>
      </c>
      <c r="N142">
        <v>1807.08</v>
      </c>
      <c r="O142">
        <v>2</v>
      </c>
      <c r="P142" t="s">
        <v>122</v>
      </c>
      <c r="Q142">
        <v>2021</v>
      </c>
    </row>
    <row r="143" spans="1:17" x14ac:dyDescent="0.3">
      <c r="A143" s="11">
        <v>44380</v>
      </c>
      <c r="B143" t="s">
        <v>75</v>
      </c>
      <c r="C143">
        <v>9</v>
      </c>
      <c r="D143" t="s">
        <v>111</v>
      </c>
      <c r="E143" t="s">
        <v>112</v>
      </c>
      <c r="F143">
        <v>0</v>
      </c>
      <c r="H143" t="s">
        <v>76</v>
      </c>
      <c r="I143" t="s">
        <v>60</v>
      </c>
      <c r="J143" t="s">
        <v>9</v>
      </c>
      <c r="K143">
        <v>95</v>
      </c>
      <c r="L143">
        <v>119.7</v>
      </c>
      <c r="M143">
        <v>855</v>
      </c>
      <c r="N143">
        <v>1077.3</v>
      </c>
      <c r="O143">
        <v>3</v>
      </c>
      <c r="P143" t="s">
        <v>122</v>
      </c>
      <c r="Q143">
        <v>2021</v>
      </c>
    </row>
    <row r="144" spans="1:17" x14ac:dyDescent="0.3">
      <c r="A144" s="11">
        <v>44380</v>
      </c>
      <c r="B144" t="s">
        <v>12</v>
      </c>
      <c r="C144">
        <v>8</v>
      </c>
      <c r="D144" t="s">
        <v>111</v>
      </c>
      <c r="E144" t="s">
        <v>112</v>
      </c>
      <c r="F144">
        <v>0</v>
      </c>
      <c r="H144" t="s">
        <v>13</v>
      </c>
      <c r="I144" t="s">
        <v>8</v>
      </c>
      <c r="J144" t="s">
        <v>9</v>
      </c>
      <c r="K144">
        <v>71</v>
      </c>
      <c r="L144">
        <v>80.94</v>
      </c>
      <c r="M144">
        <v>568</v>
      </c>
      <c r="N144">
        <v>647.52</v>
      </c>
      <c r="O144">
        <v>3</v>
      </c>
      <c r="P144" t="s">
        <v>122</v>
      </c>
      <c r="Q144">
        <v>2021</v>
      </c>
    </row>
    <row r="145" spans="1:17" x14ac:dyDescent="0.3">
      <c r="A145" s="11">
        <v>44382</v>
      </c>
      <c r="B145" t="s">
        <v>10</v>
      </c>
      <c r="C145">
        <v>8</v>
      </c>
      <c r="D145" t="s">
        <v>113</v>
      </c>
      <c r="E145" t="s">
        <v>111</v>
      </c>
      <c r="F145">
        <v>0</v>
      </c>
      <c r="H145" t="s">
        <v>11</v>
      </c>
      <c r="I145" t="s">
        <v>8</v>
      </c>
      <c r="J145" t="s">
        <v>9</v>
      </c>
      <c r="K145">
        <v>105</v>
      </c>
      <c r="L145">
        <v>142.80000000000001</v>
      </c>
      <c r="M145">
        <v>840</v>
      </c>
      <c r="N145">
        <v>1142.4000000000001</v>
      </c>
      <c r="O145">
        <v>5</v>
      </c>
      <c r="P145" t="s">
        <v>122</v>
      </c>
      <c r="Q145">
        <v>2021</v>
      </c>
    </row>
    <row r="146" spans="1:17" x14ac:dyDescent="0.3">
      <c r="A146" s="11">
        <v>44383</v>
      </c>
      <c r="B146" t="s">
        <v>91</v>
      </c>
      <c r="C146">
        <v>15</v>
      </c>
      <c r="D146" t="s">
        <v>113</v>
      </c>
      <c r="E146" t="s">
        <v>112</v>
      </c>
      <c r="F146">
        <v>0</v>
      </c>
      <c r="H146" t="s">
        <v>92</v>
      </c>
      <c r="I146" t="s">
        <v>60</v>
      </c>
      <c r="J146" t="s">
        <v>9</v>
      </c>
      <c r="K146">
        <v>138</v>
      </c>
      <c r="L146">
        <v>173.88</v>
      </c>
      <c r="M146">
        <v>2070</v>
      </c>
      <c r="N146">
        <v>2608.1999999999998</v>
      </c>
      <c r="O146">
        <v>6</v>
      </c>
      <c r="P146" t="s">
        <v>122</v>
      </c>
      <c r="Q146">
        <v>2021</v>
      </c>
    </row>
    <row r="147" spans="1:17" x14ac:dyDescent="0.3">
      <c r="A147" s="11">
        <v>44385</v>
      </c>
      <c r="B147" t="s">
        <v>14</v>
      </c>
      <c r="C147">
        <v>10</v>
      </c>
      <c r="D147" t="s">
        <v>113</v>
      </c>
      <c r="E147" t="s">
        <v>111</v>
      </c>
      <c r="F147">
        <v>0</v>
      </c>
      <c r="H147" t="s">
        <v>15</v>
      </c>
      <c r="I147" t="s">
        <v>8</v>
      </c>
      <c r="J147" t="s">
        <v>9</v>
      </c>
      <c r="K147">
        <v>44</v>
      </c>
      <c r="L147">
        <v>48.84</v>
      </c>
      <c r="M147">
        <v>440</v>
      </c>
      <c r="N147">
        <v>488.40000000000003</v>
      </c>
      <c r="O147">
        <v>8</v>
      </c>
      <c r="P147" t="s">
        <v>122</v>
      </c>
      <c r="Q147">
        <v>2021</v>
      </c>
    </row>
    <row r="148" spans="1:17" x14ac:dyDescent="0.3">
      <c r="A148" s="11">
        <v>44387</v>
      </c>
      <c r="B148" t="s">
        <v>77</v>
      </c>
      <c r="C148">
        <v>6</v>
      </c>
      <c r="D148" t="s">
        <v>110</v>
      </c>
      <c r="E148" t="s">
        <v>112</v>
      </c>
      <c r="F148">
        <v>0</v>
      </c>
      <c r="H148" t="s">
        <v>78</v>
      </c>
      <c r="I148" t="s">
        <v>60</v>
      </c>
      <c r="J148" t="s">
        <v>9</v>
      </c>
      <c r="K148">
        <v>55</v>
      </c>
      <c r="L148">
        <v>58.3</v>
      </c>
      <c r="M148">
        <v>330</v>
      </c>
      <c r="N148">
        <v>349.79999999999995</v>
      </c>
      <c r="O148">
        <v>10</v>
      </c>
      <c r="P148" t="s">
        <v>122</v>
      </c>
      <c r="Q148">
        <v>2021</v>
      </c>
    </row>
    <row r="149" spans="1:17" x14ac:dyDescent="0.3">
      <c r="A149" s="11">
        <v>44388</v>
      </c>
      <c r="B149" t="s">
        <v>24</v>
      </c>
      <c r="C149">
        <v>4</v>
      </c>
      <c r="D149" t="s">
        <v>110</v>
      </c>
      <c r="E149" t="s">
        <v>111</v>
      </c>
      <c r="F149">
        <v>0</v>
      </c>
      <c r="H149" t="s">
        <v>25</v>
      </c>
      <c r="I149" t="s">
        <v>8</v>
      </c>
      <c r="J149" t="s">
        <v>9</v>
      </c>
      <c r="K149">
        <v>6</v>
      </c>
      <c r="L149">
        <v>7.8599999999999994</v>
      </c>
      <c r="M149">
        <v>24</v>
      </c>
      <c r="N149">
        <v>31.439999999999998</v>
      </c>
      <c r="O149">
        <v>11</v>
      </c>
      <c r="P149" t="s">
        <v>122</v>
      </c>
      <c r="Q149">
        <v>2021</v>
      </c>
    </row>
    <row r="150" spans="1:17" x14ac:dyDescent="0.3">
      <c r="A150" s="11">
        <v>44390</v>
      </c>
      <c r="B150" t="s">
        <v>45</v>
      </c>
      <c r="C150">
        <v>1</v>
      </c>
      <c r="D150" t="s">
        <v>113</v>
      </c>
      <c r="E150" t="s">
        <v>112</v>
      </c>
      <c r="F150">
        <v>0</v>
      </c>
      <c r="H150" t="s">
        <v>46</v>
      </c>
      <c r="I150" t="s">
        <v>28</v>
      </c>
      <c r="J150" t="s">
        <v>9</v>
      </c>
      <c r="K150">
        <v>150</v>
      </c>
      <c r="L150">
        <v>210</v>
      </c>
      <c r="M150">
        <v>150</v>
      </c>
      <c r="N150">
        <v>210</v>
      </c>
      <c r="O150">
        <v>13</v>
      </c>
      <c r="P150" t="s">
        <v>122</v>
      </c>
      <c r="Q150">
        <v>2021</v>
      </c>
    </row>
    <row r="151" spans="1:17" x14ac:dyDescent="0.3">
      <c r="A151" s="11">
        <v>44393</v>
      </c>
      <c r="B151" t="s">
        <v>54</v>
      </c>
      <c r="C151">
        <v>8</v>
      </c>
      <c r="D151" t="s">
        <v>110</v>
      </c>
      <c r="E151" t="s">
        <v>112</v>
      </c>
      <c r="F151">
        <v>0</v>
      </c>
      <c r="H151" t="s">
        <v>55</v>
      </c>
      <c r="I151" t="s">
        <v>49</v>
      </c>
      <c r="J151" t="s">
        <v>9</v>
      </c>
      <c r="K151">
        <v>141</v>
      </c>
      <c r="L151">
        <v>149.46</v>
      </c>
      <c r="M151">
        <v>1128</v>
      </c>
      <c r="N151">
        <v>1195.68</v>
      </c>
      <c r="O151">
        <v>16</v>
      </c>
      <c r="P151" t="s">
        <v>122</v>
      </c>
      <c r="Q151">
        <v>2021</v>
      </c>
    </row>
    <row r="152" spans="1:17" x14ac:dyDescent="0.3">
      <c r="A152" s="11">
        <v>44395</v>
      </c>
      <c r="B152" t="s">
        <v>63</v>
      </c>
      <c r="C152">
        <v>14</v>
      </c>
      <c r="D152" t="s">
        <v>111</v>
      </c>
      <c r="E152" t="s">
        <v>111</v>
      </c>
      <c r="F152">
        <v>0</v>
      </c>
      <c r="H152" t="s">
        <v>64</v>
      </c>
      <c r="I152" t="s">
        <v>60</v>
      </c>
      <c r="J152" t="s">
        <v>9</v>
      </c>
      <c r="K152">
        <v>48</v>
      </c>
      <c r="L152">
        <v>57.120000000000005</v>
      </c>
      <c r="M152">
        <v>672</v>
      </c>
      <c r="N152">
        <v>799.68000000000006</v>
      </c>
      <c r="O152">
        <v>18</v>
      </c>
      <c r="P152" t="s">
        <v>122</v>
      </c>
      <c r="Q152">
        <v>2021</v>
      </c>
    </row>
    <row r="153" spans="1:17" x14ac:dyDescent="0.3">
      <c r="A153" s="11">
        <v>44397</v>
      </c>
      <c r="B153" t="s">
        <v>85</v>
      </c>
      <c r="C153">
        <v>11</v>
      </c>
      <c r="D153" t="s">
        <v>111</v>
      </c>
      <c r="E153" t="s">
        <v>111</v>
      </c>
      <c r="F153">
        <v>0</v>
      </c>
      <c r="H153" t="s">
        <v>86</v>
      </c>
      <c r="I153" t="s">
        <v>60</v>
      </c>
      <c r="J153" t="s">
        <v>9</v>
      </c>
      <c r="K153">
        <v>72</v>
      </c>
      <c r="L153">
        <v>79.92</v>
      </c>
      <c r="M153">
        <v>792</v>
      </c>
      <c r="N153">
        <v>879.12</v>
      </c>
      <c r="O153">
        <v>20</v>
      </c>
      <c r="P153" t="s">
        <v>122</v>
      </c>
      <c r="Q153">
        <v>2021</v>
      </c>
    </row>
    <row r="154" spans="1:17" x14ac:dyDescent="0.3">
      <c r="A154" s="11">
        <v>44397</v>
      </c>
      <c r="B154" t="s">
        <v>95</v>
      </c>
      <c r="C154">
        <v>5</v>
      </c>
      <c r="D154" t="s">
        <v>113</v>
      </c>
      <c r="E154" t="s">
        <v>111</v>
      </c>
      <c r="F154">
        <v>0</v>
      </c>
      <c r="H154" t="s">
        <v>96</v>
      </c>
      <c r="I154" t="s">
        <v>60</v>
      </c>
      <c r="J154" t="s">
        <v>9</v>
      </c>
      <c r="K154">
        <v>67</v>
      </c>
      <c r="L154">
        <v>83.08</v>
      </c>
      <c r="M154">
        <v>335</v>
      </c>
      <c r="N154">
        <v>415.4</v>
      </c>
      <c r="O154">
        <v>20</v>
      </c>
      <c r="P154" t="s">
        <v>122</v>
      </c>
      <c r="Q154">
        <v>2021</v>
      </c>
    </row>
    <row r="155" spans="1:17" x14ac:dyDescent="0.3">
      <c r="A155" s="11">
        <v>44398</v>
      </c>
      <c r="B155" t="s">
        <v>67</v>
      </c>
      <c r="C155">
        <v>15</v>
      </c>
      <c r="D155" t="s">
        <v>113</v>
      </c>
      <c r="E155" t="s">
        <v>111</v>
      </c>
      <c r="F155">
        <v>0</v>
      </c>
      <c r="H155" t="s">
        <v>68</v>
      </c>
      <c r="I155" t="s">
        <v>60</v>
      </c>
      <c r="J155" t="s">
        <v>9</v>
      </c>
      <c r="K155">
        <v>47</v>
      </c>
      <c r="L155">
        <v>53.11</v>
      </c>
      <c r="M155">
        <v>705</v>
      </c>
      <c r="N155">
        <v>796.65</v>
      </c>
      <c r="O155">
        <v>21</v>
      </c>
      <c r="P155" t="s">
        <v>122</v>
      </c>
      <c r="Q155">
        <v>2021</v>
      </c>
    </row>
    <row r="156" spans="1:17" x14ac:dyDescent="0.3">
      <c r="A156" s="11">
        <v>44399</v>
      </c>
      <c r="B156" t="s">
        <v>61</v>
      </c>
      <c r="C156">
        <v>3</v>
      </c>
      <c r="D156" t="s">
        <v>110</v>
      </c>
      <c r="E156" t="s">
        <v>112</v>
      </c>
      <c r="F156">
        <v>0</v>
      </c>
      <c r="H156" t="s">
        <v>62</v>
      </c>
      <c r="I156" t="s">
        <v>60</v>
      </c>
      <c r="J156" t="s">
        <v>9</v>
      </c>
      <c r="K156">
        <v>18</v>
      </c>
      <c r="L156">
        <v>24.66</v>
      </c>
      <c r="M156">
        <v>54</v>
      </c>
      <c r="N156">
        <v>73.98</v>
      </c>
      <c r="O156">
        <v>22</v>
      </c>
      <c r="P156" t="s">
        <v>122</v>
      </c>
      <c r="Q156">
        <v>2021</v>
      </c>
    </row>
    <row r="157" spans="1:17" x14ac:dyDescent="0.3">
      <c r="A157" s="11">
        <v>44399</v>
      </c>
      <c r="B157" t="s">
        <v>56</v>
      </c>
      <c r="C157">
        <v>14</v>
      </c>
      <c r="D157" t="s">
        <v>111</v>
      </c>
      <c r="E157" t="s">
        <v>112</v>
      </c>
      <c r="F157">
        <v>0</v>
      </c>
      <c r="H157" t="s">
        <v>57</v>
      </c>
      <c r="I157" t="s">
        <v>49</v>
      </c>
      <c r="J157" t="s">
        <v>9</v>
      </c>
      <c r="K157">
        <v>144</v>
      </c>
      <c r="L157">
        <v>156.96</v>
      </c>
      <c r="M157">
        <v>2016</v>
      </c>
      <c r="N157">
        <v>2197.44</v>
      </c>
      <c r="O157">
        <v>22</v>
      </c>
      <c r="P157" t="s">
        <v>122</v>
      </c>
      <c r="Q157">
        <v>2021</v>
      </c>
    </row>
    <row r="158" spans="1:17" x14ac:dyDescent="0.3">
      <c r="A158" s="11">
        <v>44400</v>
      </c>
      <c r="B158" t="s">
        <v>81</v>
      </c>
      <c r="C158">
        <v>7</v>
      </c>
      <c r="D158" t="s">
        <v>110</v>
      </c>
      <c r="E158" t="s">
        <v>111</v>
      </c>
      <c r="F158">
        <v>0</v>
      </c>
      <c r="H158" t="s">
        <v>82</v>
      </c>
      <c r="I158" t="s">
        <v>60</v>
      </c>
      <c r="J158" t="s">
        <v>9</v>
      </c>
      <c r="K158">
        <v>90</v>
      </c>
      <c r="L158">
        <v>96.3</v>
      </c>
      <c r="M158">
        <v>630</v>
      </c>
      <c r="N158">
        <v>674.1</v>
      </c>
      <c r="O158">
        <v>23</v>
      </c>
      <c r="P158" t="s">
        <v>122</v>
      </c>
      <c r="Q158">
        <v>2021</v>
      </c>
    </row>
    <row r="159" spans="1:17" x14ac:dyDescent="0.3">
      <c r="A159" s="11">
        <v>44400</v>
      </c>
      <c r="B159" t="s">
        <v>83</v>
      </c>
      <c r="C159">
        <v>8</v>
      </c>
      <c r="D159" t="s">
        <v>113</v>
      </c>
      <c r="E159" t="s">
        <v>111</v>
      </c>
      <c r="F159">
        <v>0</v>
      </c>
      <c r="H159" t="s">
        <v>84</v>
      </c>
      <c r="I159" t="s">
        <v>60</v>
      </c>
      <c r="J159" t="s">
        <v>9</v>
      </c>
      <c r="K159">
        <v>67</v>
      </c>
      <c r="L159">
        <v>85.76</v>
      </c>
      <c r="M159">
        <v>536</v>
      </c>
      <c r="N159">
        <v>686.08</v>
      </c>
      <c r="O159">
        <v>23</v>
      </c>
      <c r="P159" t="s">
        <v>122</v>
      </c>
      <c r="Q159">
        <v>2021</v>
      </c>
    </row>
    <row r="160" spans="1:17" x14ac:dyDescent="0.3">
      <c r="A160" s="11">
        <v>44401</v>
      </c>
      <c r="B160" t="s">
        <v>24</v>
      </c>
      <c r="C160">
        <v>4</v>
      </c>
      <c r="D160" t="s">
        <v>111</v>
      </c>
      <c r="E160" t="s">
        <v>112</v>
      </c>
      <c r="F160">
        <v>0</v>
      </c>
      <c r="H160" t="s">
        <v>25</v>
      </c>
      <c r="I160" t="s">
        <v>8</v>
      </c>
      <c r="J160" t="s">
        <v>9</v>
      </c>
      <c r="K160">
        <v>6</v>
      </c>
      <c r="L160">
        <v>7.8599999999999994</v>
      </c>
      <c r="M160">
        <v>24</v>
      </c>
      <c r="N160">
        <v>31.439999999999998</v>
      </c>
      <c r="O160">
        <v>24</v>
      </c>
      <c r="P160" t="s">
        <v>122</v>
      </c>
      <c r="Q160">
        <v>2021</v>
      </c>
    </row>
    <row r="161" spans="1:17" x14ac:dyDescent="0.3">
      <c r="A161" s="11">
        <v>44406</v>
      </c>
      <c r="B161" t="s">
        <v>97</v>
      </c>
      <c r="C161">
        <v>15</v>
      </c>
      <c r="D161" t="s">
        <v>111</v>
      </c>
      <c r="E161" t="s">
        <v>112</v>
      </c>
      <c r="F161">
        <v>0</v>
      </c>
      <c r="H161" t="s">
        <v>98</v>
      </c>
      <c r="I161" t="s">
        <v>60</v>
      </c>
      <c r="J161" t="s">
        <v>9</v>
      </c>
      <c r="K161">
        <v>76</v>
      </c>
      <c r="L161">
        <v>82.08</v>
      </c>
      <c r="M161">
        <v>1140</v>
      </c>
      <c r="N161">
        <v>1231.2</v>
      </c>
      <c r="O161">
        <v>29</v>
      </c>
      <c r="P161" t="s">
        <v>122</v>
      </c>
      <c r="Q161">
        <v>2021</v>
      </c>
    </row>
    <row r="162" spans="1:17" x14ac:dyDescent="0.3">
      <c r="A162" s="11">
        <v>44409</v>
      </c>
      <c r="B162" t="s">
        <v>6</v>
      </c>
      <c r="C162">
        <v>11</v>
      </c>
      <c r="D162" t="s">
        <v>113</v>
      </c>
      <c r="E162" t="s">
        <v>112</v>
      </c>
      <c r="F162">
        <v>0</v>
      </c>
      <c r="H162" t="s">
        <v>7</v>
      </c>
      <c r="I162" t="s">
        <v>8</v>
      </c>
      <c r="J162" t="s">
        <v>9</v>
      </c>
      <c r="K162">
        <v>98</v>
      </c>
      <c r="L162">
        <v>103.88</v>
      </c>
      <c r="M162">
        <v>1078</v>
      </c>
      <c r="N162">
        <v>1142.6799999999998</v>
      </c>
      <c r="O162">
        <v>1</v>
      </c>
      <c r="P162" t="s">
        <v>123</v>
      </c>
      <c r="Q162">
        <v>2021</v>
      </c>
    </row>
    <row r="163" spans="1:17" x14ac:dyDescent="0.3">
      <c r="A163" s="11">
        <v>44410</v>
      </c>
      <c r="B163" t="s">
        <v>54</v>
      </c>
      <c r="C163">
        <v>3</v>
      </c>
      <c r="D163" t="s">
        <v>113</v>
      </c>
      <c r="E163" t="s">
        <v>111</v>
      </c>
      <c r="F163">
        <v>0</v>
      </c>
      <c r="H163" t="s">
        <v>55</v>
      </c>
      <c r="I163" t="s">
        <v>49</v>
      </c>
      <c r="J163" t="s">
        <v>9</v>
      </c>
      <c r="K163">
        <v>141</v>
      </c>
      <c r="L163">
        <v>149.46</v>
      </c>
      <c r="M163">
        <v>423</v>
      </c>
      <c r="N163">
        <v>448.38</v>
      </c>
      <c r="O163">
        <v>2</v>
      </c>
      <c r="P163" t="s">
        <v>123</v>
      </c>
      <c r="Q163">
        <v>2021</v>
      </c>
    </row>
    <row r="164" spans="1:17" x14ac:dyDescent="0.3">
      <c r="A164" s="11">
        <v>44411</v>
      </c>
      <c r="B164" t="s">
        <v>52</v>
      </c>
      <c r="C164">
        <v>13</v>
      </c>
      <c r="D164" t="s">
        <v>111</v>
      </c>
      <c r="E164" t="s">
        <v>111</v>
      </c>
      <c r="F164">
        <v>0</v>
      </c>
      <c r="H164" t="s">
        <v>53</v>
      </c>
      <c r="I164" t="s">
        <v>49</v>
      </c>
      <c r="J164" t="s">
        <v>9</v>
      </c>
      <c r="K164">
        <v>121</v>
      </c>
      <c r="L164">
        <v>141.57</v>
      </c>
      <c r="M164">
        <v>1573</v>
      </c>
      <c r="N164">
        <v>1840.4099999999999</v>
      </c>
      <c r="O164">
        <v>3</v>
      </c>
      <c r="P164" t="s">
        <v>123</v>
      </c>
      <c r="Q164">
        <v>2021</v>
      </c>
    </row>
    <row r="165" spans="1:17" x14ac:dyDescent="0.3">
      <c r="A165" s="11">
        <v>44411</v>
      </c>
      <c r="B165" t="s">
        <v>77</v>
      </c>
      <c r="C165">
        <v>12</v>
      </c>
      <c r="D165" t="s">
        <v>111</v>
      </c>
      <c r="E165" t="s">
        <v>111</v>
      </c>
      <c r="F165">
        <v>0</v>
      </c>
      <c r="H165" t="s">
        <v>78</v>
      </c>
      <c r="I165" t="s">
        <v>60</v>
      </c>
      <c r="J165" t="s">
        <v>9</v>
      </c>
      <c r="K165">
        <v>55</v>
      </c>
      <c r="L165">
        <v>58.3</v>
      </c>
      <c r="M165">
        <v>660</v>
      </c>
      <c r="N165">
        <v>699.59999999999991</v>
      </c>
      <c r="O165">
        <v>3</v>
      </c>
      <c r="P165" t="s">
        <v>123</v>
      </c>
      <c r="Q165">
        <v>2021</v>
      </c>
    </row>
    <row r="166" spans="1:17" x14ac:dyDescent="0.3">
      <c r="A166" s="11">
        <v>44413</v>
      </c>
      <c r="B166" t="s">
        <v>65</v>
      </c>
      <c r="C166">
        <v>14</v>
      </c>
      <c r="D166" t="s">
        <v>113</v>
      </c>
      <c r="E166" t="s">
        <v>112</v>
      </c>
      <c r="F166">
        <v>0</v>
      </c>
      <c r="H166" t="s">
        <v>66</v>
      </c>
      <c r="I166" t="s">
        <v>60</v>
      </c>
      <c r="J166" t="s">
        <v>9</v>
      </c>
      <c r="K166">
        <v>37</v>
      </c>
      <c r="L166">
        <v>41.81</v>
      </c>
      <c r="M166">
        <v>518</v>
      </c>
      <c r="N166">
        <v>585.34</v>
      </c>
      <c r="O166">
        <v>5</v>
      </c>
      <c r="P166" t="s">
        <v>123</v>
      </c>
      <c r="Q166">
        <v>2021</v>
      </c>
    </row>
    <row r="167" spans="1:17" x14ac:dyDescent="0.3">
      <c r="A167" s="11">
        <v>44414</v>
      </c>
      <c r="B167" t="s">
        <v>83</v>
      </c>
      <c r="C167">
        <v>1</v>
      </c>
      <c r="D167" t="s">
        <v>110</v>
      </c>
      <c r="E167" t="s">
        <v>112</v>
      </c>
      <c r="F167">
        <v>0</v>
      </c>
      <c r="H167" t="s">
        <v>84</v>
      </c>
      <c r="I167" t="s">
        <v>60</v>
      </c>
      <c r="J167" t="s">
        <v>9</v>
      </c>
      <c r="K167">
        <v>67</v>
      </c>
      <c r="L167">
        <v>85.76</v>
      </c>
      <c r="M167">
        <v>67</v>
      </c>
      <c r="N167">
        <v>85.76</v>
      </c>
      <c r="O167">
        <v>6</v>
      </c>
      <c r="P167" t="s">
        <v>123</v>
      </c>
      <c r="Q167">
        <v>2021</v>
      </c>
    </row>
    <row r="168" spans="1:17" x14ac:dyDescent="0.3">
      <c r="A168" s="11">
        <v>44418</v>
      </c>
      <c r="B168" t="s">
        <v>16</v>
      </c>
      <c r="C168">
        <v>4</v>
      </c>
      <c r="D168" t="s">
        <v>110</v>
      </c>
      <c r="E168" t="s">
        <v>112</v>
      </c>
      <c r="F168">
        <v>0</v>
      </c>
      <c r="H168" t="s">
        <v>17</v>
      </c>
      <c r="I168" t="s">
        <v>8</v>
      </c>
      <c r="J168" t="s">
        <v>9</v>
      </c>
      <c r="K168">
        <v>133</v>
      </c>
      <c r="L168">
        <v>155.61000000000001</v>
      </c>
      <c r="M168">
        <v>532</v>
      </c>
      <c r="N168">
        <v>622.44000000000005</v>
      </c>
      <c r="O168">
        <v>10</v>
      </c>
      <c r="P168" t="s">
        <v>123</v>
      </c>
      <c r="Q168">
        <v>2021</v>
      </c>
    </row>
    <row r="169" spans="1:17" x14ac:dyDescent="0.3">
      <c r="A169" s="11">
        <v>44418</v>
      </c>
      <c r="B169" t="s">
        <v>97</v>
      </c>
      <c r="C169">
        <v>10</v>
      </c>
      <c r="D169" t="s">
        <v>111</v>
      </c>
      <c r="E169" t="s">
        <v>112</v>
      </c>
      <c r="F169">
        <v>0</v>
      </c>
      <c r="H169" t="s">
        <v>98</v>
      </c>
      <c r="I169" t="s">
        <v>60</v>
      </c>
      <c r="J169" t="s">
        <v>9</v>
      </c>
      <c r="K169">
        <v>76</v>
      </c>
      <c r="L169">
        <v>82.08</v>
      </c>
      <c r="M169">
        <v>760</v>
      </c>
      <c r="N169">
        <v>820.8</v>
      </c>
      <c r="O169">
        <v>10</v>
      </c>
      <c r="P169" t="s">
        <v>123</v>
      </c>
      <c r="Q169">
        <v>2021</v>
      </c>
    </row>
    <row r="170" spans="1:17" x14ac:dyDescent="0.3">
      <c r="A170" s="11">
        <v>44418</v>
      </c>
      <c r="B170" t="s">
        <v>18</v>
      </c>
      <c r="C170">
        <v>6</v>
      </c>
      <c r="D170" t="s">
        <v>113</v>
      </c>
      <c r="E170" t="s">
        <v>112</v>
      </c>
      <c r="F170">
        <v>0</v>
      </c>
      <c r="H170" t="s">
        <v>19</v>
      </c>
      <c r="I170" t="s">
        <v>8</v>
      </c>
      <c r="J170" t="s">
        <v>9</v>
      </c>
      <c r="K170">
        <v>75</v>
      </c>
      <c r="L170">
        <v>85.5</v>
      </c>
      <c r="M170">
        <v>450</v>
      </c>
      <c r="N170">
        <v>513</v>
      </c>
      <c r="O170">
        <v>10</v>
      </c>
      <c r="P170" t="s">
        <v>123</v>
      </c>
      <c r="Q170">
        <v>2021</v>
      </c>
    </row>
    <row r="171" spans="1:17" x14ac:dyDescent="0.3">
      <c r="A171" s="11">
        <v>44419</v>
      </c>
      <c r="B171" t="s">
        <v>54</v>
      </c>
      <c r="C171">
        <v>4</v>
      </c>
      <c r="D171" t="s">
        <v>113</v>
      </c>
      <c r="E171" t="s">
        <v>111</v>
      </c>
      <c r="F171">
        <v>0</v>
      </c>
      <c r="H171" t="s">
        <v>55</v>
      </c>
      <c r="I171" t="s">
        <v>49</v>
      </c>
      <c r="J171" t="s">
        <v>9</v>
      </c>
      <c r="K171">
        <v>141</v>
      </c>
      <c r="L171">
        <v>149.46</v>
      </c>
      <c r="M171">
        <v>564</v>
      </c>
      <c r="N171">
        <v>597.84</v>
      </c>
      <c r="O171">
        <v>11</v>
      </c>
      <c r="P171" t="s">
        <v>123</v>
      </c>
      <c r="Q171">
        <v>2021</v>
      </c>
    </row>
    <row r="172" spans="1:17" x14ac:dyDescent="0.3">
      <c r="A172" s="11">
        <v>44421</v>
      </c>
      <c r="B172" t="s">
        <v>29</v>
      </c>
      <c r="C172">
        <v>13</v>
      </c>
      <c r="D172" t="s">
        <v>113</v>
      </c>
      <c r="E172" t="s">
        <v>111</v>
      </c>
      <c r="F172">
        <v>0</v>
      </c>
      <c r="H172" t="s">
        <v>30</v>
      </c>
      <c r="I172" t="s">
        <v>28</v>
      </c>
      <c r="J172" t="s">
        <v>9</v>
      </c>
      <c r="K172">
        <v>44</v>
      </c>
      <c r="L172">
        <v>48.4</v>
      </c>
      <c r="M172">
        <v>572</v>
      </c>
      <c r="N172">
        <v>629.19999999999993</v>
      </c>
      <c r="O172">
        <v>13</v>
      </c>
      <c r="P172" t="s">
        <v>123</v>
      </c>
      <c r="Q172">
        <v>2021</v>
      </c>
    </row>
    <row r="173" spans="1:17" x14ac:dyDescent="0.3">
      <c r="A173" s="11">
        <v>44421</v>
      </c>
      <c r="B173" t="s">
        <v>63</v>
      </c>
      <c r="C173">
        <v>9</v>
      </c>
      <c r="D173" t="s">
        <v>113</v>
      </c>
      <c r="E173" t="s">
        <v>111</v>
      </c>
      <c r="F173">
        <v>0</v>
      </c>
      <c r="H173" t="s">
        <v>64</v>
      </c>
      <c r="I173" t="s">
        <v>60</v>
      </c>
      <c r="J173" t="s">
        <v>9</v>
      </c>
      <c r="K173">
        <v>48</v>
      </c>
      <c r="L173">
        <v>57.120000000000005</v>
      </c>
      <c r="M173">
        <v>432</v>
      </c>
      <c r="N173">
        <v>514.08000000000004</v>
      </c>
      <c r="O173">
        <v>13</v>
      </c>
      <c r="P173" t="s">
        <v>123</v>
      </c>
      <c r="Q173">
        <v>2021</v>
      </c>
    </row>
    <row r="174" spans="1:17" x14ac:dyDescent="0.3">
      <c r="A174" s="11">
        <v>44424</v>
      </c>
      <c r="B174" t="s">
        <v>12</v>
      </c>
      <c r="C174">
        <v>3</v>
      </c>
      <c r="D174" t="s">
        <v>111</v>
      </c>
      <c r="E174" t="s">
        <v>111</v>
      </c>
      <c r="F174">
        <v>0</v>
      </c>
      <c r="H174" t="s">
        <v>13</v>
      </c>
      <c r="I174" t="s">
        <v>8</v>
      </c>
      <c r="J174" t="s">
        <v>9</v>
      </c>
      <c r="K174">
        <v>71</v>
      </c>
      <c r="L174">
        <v>80.94</v>
      </c>
      <c r="M174">
        <v>213</v>
      </c>
      <c r="N174">
        <v>242.82</v>
      </c>
      <c r="O174">
        <v>16</v>
      </c>
      <c r="P174" t="s">
        <v>123</v>
      </c>
      <c r="Q174">
        <v>2021</v>
      </c>
    </row>
    <row r="175" spans="1:17" x14ac:dyDescent="0.3">
      <c r="A175" s="11">
        <v>44426</v>
      </c>
      <c r="B175" t="s">
        <v>58</v>
      </c>
      <c r="C175">
        <v>6</v>
      </c>
      <c r="D175" t="s">
        <v>113</v>
      </c>
      <c r="E175" t="s">
        <v>111</v>
      </c>
      <c r="F175">
        <v>0</v>
      </c>
      <c r="H175" t="s">
        <v>59</v>
      </c>
      <c r="I175" t="s">
        <v>60</v>
      </c>
      <c r="J175" t="s">
        <v>9</v>
      </c>
      <c r="K175">
        <v>7</v>
      </c>
      <c r="L175">
        <v>8.33</v>
      </c>
      <c r="M175">
        <v>42</v>
      </c>
      <c r="N175">
        <v>49.980000000000004</v>
      </c>
      <c r="O175">
        <v>18</v>
      </c>
      <c r="P175" t="s">
        <v>123</v>
      </c>
      <c r="Q175">
        <v>2021</v>
      </c>
    </row>
    <row r="176" spans="1:17" x14ac:dyDescent="0.3">
      <c r="A176" s="11">
        <v>44428</v>
      </c>
      <c r="B176" t="s">
        <v>47</v>
      </c>
      <c r="C176">
        <v>15</v>
      </c>
      <c r="D176" t="s">
        <v>113</v>
      </c>
      <c r="E176" t="s">
        <v>112</v>
      </c>
      <c r="F176">
        <v>0</v>
      </c>
      <c r="H176" t="s">
        <v>48</v>
      </c>
      <c r="I176" t="s">
        <v>49</v>
      </c>
      <c r="J176" t="s">
        <v>9</v>
      </c>
      <c r="K176">
        <v>61</v>
      </c>
      <c r="L176">
        <v>76.25</v>
      </c>
      <c r="M176">
        <v>915</v>
      </c>
      <c r="N176">
        <v>1143.75</v>
      </c>
      <c r="O176">
        <v>20</v>
      </c>
      <c r="P176" t="s">
        <v>123</v>
      </c>
      <c r="Q176">
        <v>2021</v>
      </c>
    </row>
    <row r="177" spans="1:17" x14ac:dyDescent="0.3">
      <c r="A177" s="11">
        <v>44428</v>
      </c>
      <c r="B177" t="s">
        <v>71</v>
      </c>
      <c r="C177">
        <v>9</v>
      </c>
      <c r="D177" t="s">
        <v>113</v>
      </c>
      <c r="E177" t="s">
        <v>111</v>
      </c>
      <c r="F177">
        <v>0</v>
      </c>
      <c r="H177" t="s">
        <v>72</v>
      </c>
      <c r="I177" t="s">
        <v>60</v>
      </c>
      <c r="J177" t="s">
        <v>9</v>
      </c>
      <c r="K177">
        <v>93</v>
      </c>
      <c r="L177">
        <v>104.16</v>
      </c>
      <c r="M177">
        <v>837</v>
      </c>
      <c r="N177">
        <v>937.43999999999994</v>
      </c>
      <c r="O177">
        <v>20</v>
      </c>
      <c r="P177" t="s">
        <v>123</v>
      </c>
      <c r="Q177">
        <v>2021</v>
      </c>
    </row>
    <row r="178" spans="1:17" x14ac:dyDescent="0.3">
      <c r="A178" s="11">
        <v>44428</v>
      </c>
      <c r="B178" t="s">
        <v>65</v>
      </c>
      <c r="C178">
        <v>13</v>
      </c>
      <c r="D178" t="s">
        <v>113</v>
      </c>
      <c r="E178" t="s">
        <v>111</v>
      </c>
      <c r="F178">
        <v>0</v>
      </c>
      <c r="H178" t="s">
        <v>66</v>
      </c>
      <c r="I178" t="s">
        <v>60</v>
      </c>
      <c r="J178" t="s">
        <v>9</v>
      </c>
      <c r="K178">
        <v>37</v>
      </c>
      <c r="L178">
        <v>41.81</v>
      </c>
      <c r="M178">
        <v>481</v>
      </c>
      <c r="N178">
        <v>543.53</v>
      </c>
      <c r="O178">
        <v>20</v>
      </c>
      <c r="P178" t="s">
        <v>123</v>
      </c>
      <c r="Q178">
        <v>2021</v>
      </c>
    </row>
    <row r="179" spans="1:17" x14ac:dyDescent="0.3">
      <c r="A179" s="11">
        <v>44434</v>
      </c>
      <c r="B179" t="s">
        <v>87</v>
      </c>
      <c r="C179">
        <v>4</v>
      </c>
      <c r="D179" t="s">
        <v>113</v>
      </c>
      <c r="E179" t="s">
        <v>111</v>
      </c>
      <c r="F179">
        <v>0</v>
      </c>
      <c r="H179" t="s">
        <v>88</v>
      </c>
      <c r="I179" t="s">
        <v>60</v>
      </c>
      <c r="J179" t="s">
        <v>9</v>
      </c>
      <c r="K179">
        <v>37</v>
      </c>
      <c r="L179">
        <v>42.55</v>
      </c>
      <c r="M179">
        <v>148</v>
      </c>
      <c r="N179">
        <v>170.2</v>
      </c>
      <c r="O179">
        <v>26</v>
      </c>
      <c r="P179" t="s">
        <v>123</v>
      </c>
      <c r="Q179">
        <v>2021</v>
      </c>
    </row>
    <row r="180" spans="1:17" x14ac:dyDescent="0.3">
      <c r="A180" s="11">
        <v>44437</v>
      </c>
      <c r="B180" t="s">
        <v>77</v>
      </c>
      <c r="C180">
        <v>12</v>
      </c>
      <c r="D180" t="s">
        <v>110</v>
      </c>
      <c r="E180" t="s">
        <v>111</v>
      </c>
      <c r="F180">
        <v>0</v>
      </c>
      <c r="H180" t="s">
        <v>78</v>
      </c>
      <c r="I180" t="s">
        <v>60</v>
      </c>
      <c r="J180" t="s">
        <v>9</v>
      </c>
      <c r="K180">
        <v>55</v>
      </c>
      <c r="L180">
        <v>58.3</v>
      </c>
      <c r="M180">
        <v>660</v>
      </c>
      <c r="N180">
        <v>699.59999999999991</v>
      </c>
      <c r="O180">
        <v>29</v>
      </c>
      <c r="P180" t="s">
        <v>123</v>
      </c>
      <c r="Q180">
        <v>2021</v>
      </c>
    </row>
    <row r="181" spans="1:17" x14ac:dyDescent="0.3">
      <c r="A181" s="11">
        <v>44438</v>
      </c>
      <c r="B181" t="s">
        <v>33</v>
      </c>
      <c r="C181">
        <v>13</v>
      </c>
      <c r="D181" t="s">
        <v>113</v>
      </c>
      <c r="E181" t="s">
        <v>111</v>
      </c>
      <c r="F181">
        <v>0</v>
      </c>
      <c r="H181" t="s">
        <v>34</v>
      </c>
      <c r="I181" t="s">
        <v>28</v>
      </c>
      <c r="J181" t="s">
        <v>9</v>
      </c>
      <c r="K181">
        <v>112</v>
      </c>
      <c r="L181">
        <v>122.08</v>
      </c>
      <c r="M181">
        <v>1456</v>
      </c>
      <c r="N181">
        <v>1587.04</v>
      </c>
      <c r="O181">
        <v>30</v>
      </c>
      <c r="P181" t="s">
        <v>123</v>
      </c>
      <c r="Q181">
        <v>2021</v>
      </c>
    </row>
    <row r="182" spans="1:17" x14ac:dyDescent="0.3">
      <c r="A182" s="11">
        <v>44439</v>
      </c>
      <c r="B182" t="s">
        <v>6</v>
      </c>
      <c r="C182">
        <v>2</v>
      </c>
      <c r="D182" t="s">
        <v>113</v>
      </c>
      <c r="E182" t="s">
        <v>111</v>
      </c>
      <c r="F182">
        <v>0</v>
      </c>
      <c r="H182" t="s">
        <v>7</v>
      </c>
      <c r="I182" t="s">
        <v>8</v>
      </c>
      <c r="J182" t="s">
        <v>9</v>
      </c>
      <c r="K182">
        <v>98</v>
      </c>
      <c r="L182">
        <v>103.88</v>
      </c>
      <c r="M182">
        <v>196</v>
      </c>
      <c r="N182">
        <v>207.76</v>
      </c>
      <c r="O182">
        <v>31</v>
      </c>
      <c r="P182" t="s">
        <v>123</v>
      </c>
      <c r="Q182">
        <v>2021</v>
      </c>
    </row>
    <row r="183" spans="1:17" x14ac:dyDescent="0.3">
      <c r="A183" s="11">
        <v>44439</v>
      </c>
      <c r="B183" t="s">
        <v>79</v>
      </c>
      <c r="C183">
        <v>11</v>
      </c>
      <c r="D183" t="s">
        <v>113</v>
      </c>
      <c r="E183" t="s">
        <v>111</v>
      </c>
      <c r="F183">
        <v>0</v>
      </c>
      <c r="H183" t="s">
        <v>80</v>
      </c>
      <c r="I183" t="s">
        <v>60</v>
      </c>
      <c r="J183" t="s">
        <v>9</v>
      </c>
      <c r="K183">
        <v>5</v>
      </c>
      <c r="L183">
        <v>6.7</v>
      </c>
      <c r="M183">
        <v>55</v>
      </c>
      <c r="N183">
        <v>73.7</v>
      </c>
      <c r="O183">
        <v>31</v>
      </c>
      <c r="P183" t="s">
        <v>123</v>
      </c>
      <c r="Q183">
        <v>2021</v>
      </c>
    </row>
    <row r="184" spans="1:17" x14ac:dyDescent="0.3">
      <c r="A184" s="11">
        <v>44440</v>
      </c>
      <c r="B184" t="s">
        <v>56</v>
      </c>
      <c r="C184">
        <v>1</v>
      </c>
      <c r="D184" t="s">
        <v>110</v>
      </c>
      <c r="E184" t="s">
        <v>112</v>
      </c>
      <c r="F184">
        <v>0</v>
      </c>
      <c r="H184" t="s">
        <v>57</v>
      </c>
      <c r="I184" t="s">
        <v>49</v>
      </c>
      <c r="J184" t="s">
        <v>9</v>
      </c>
      <c r="K184">
        <v>144</v>
      </c>
      <c r="L184">
        <v>156.96</v>
      </c>
      <c r="M184">
        <v>144</v>
      </c>
      <c r="N184">
        <v>156.96</v>
      </c>
      <c r="O184">
        <v>1</v>
      </c>
      <c r="P184" t="s">
        <v>124</v>
      </c>
      <c r="Q184">
        <v>2021</v>
      </c>
    </row>
    <row r="185" spans="1:17" x14ac:dyDescent="0.3">
      <c r="A185" s="11">
        <v>44440</v>
      </c>
      <c r="B185" t="s">
        <v>12</v>
      </c>
      <c r="C185">
        <v>14</v>
      </c>
      <c r="D185" t="s">
        <v>111</v>
      </c>
      <c r="E185" t="s">
        <v>111</v>
      </c>
      <c r="F185">
        <v>0</v>
      </c>
      <c r="H185" t="s">
        <v>13</v>
      </c>
      <c r="I185" t="s">
        <v>8</v>
      </c>
      <c r="J185" t="s">
        <v>9</v>
      </c>
      <c r="K185">
        <v>71</v>
      </c>
      <c r="L185">
        <v>80.94</v>
      </c>
      <c r="M185">
        <v>994</v>
      </c>
      <c r="N185">
        <v>1133.1599999999999</v>
      </c>
      <c r="O185">
        <v>1</v>
      </c>
      <c r="P185" t="s">
        <v>124</v>
      </c>
      <c r="Q185">
        <v>2021</v>
      </c>
    </row>
    <row r="186" spans="1:17" x14ac:dyDescent="0.3">
      <c r="A186" s="11">
        <v>44442</v>
      </c>
      <c r="B186" t="s">
        <v>91</v>
      </c>
      <c r="C186">
        <v>8</v>
      </c>
      <c r="D186" t="s">
        <v>113</v>
      </c>
      <c r="E186" t="s">
        <v>111</v>
      </c>
      <c r="F186">
        <v>0</v>
      </c>
      <c r="H186" t="s">
        <v>92</v>
      </c>
      <c r="I186" t="s">
        <v>60</v>
      </c>
      <c r="J186" t="s">
        <v>9</v>
      </c>
      <c r="K186">
        <v>138</v>
      </c>
      <c r="L186">
        <v>173.88</v>
      </c>
      <c r="M186">
        <v>1104</v>
      </c>
      <c r="N186">
        <v>1391.04</v>
      </c>
      <c r="O186">
        <v>3</v>
      </c>
      <c r="P186" t="s">
        <v>124</v>
      </c>
      <c r="Q186">
        <v>2021</v>
      </c>
    </row>
    <row r="187" spans="1:17" x14ac:dyDescent="0.3">
      <c r="A187" s="11">
        <v>44443</v>
      </c>
      <c r="B187" t="s">
        <v>65</v>
      </c>
      <c r="C187">
        <v>7</v>
      </c>
      <c r="D187" t="s">
        <v>113</v>
      </c>
      <c r="E187" t="s">
        <v>111</v>
      </c>
      <c r="F187">
        <v>0</v>
      </c>
      <c r="H187" t="s">
        <v>66</v>
      </c>
      <c r="I187" t="s">
        <v>60</v>
      </c>
      <c r="J187" t="s">
        <v>9</v>
      </c>
      <c r="K187">
        <v>37</v>
      </c>
      <c r="L187">
        <v>41.81</v>
      </c>
      <c r="M187">
        <v>259</v>
      </c>
      <c r="N187">
        <v>292.67</v>
      </c>
      <c r="O187">
        <v>4</v>
      </c>
      <c r="P187" t="s">
        <v>124</v>
      </c>
      <c r="Q187">
        <v>2021</v>
      </c>
    </row>
    <row r="188" spans="1:17" x14ac:dyDescent="0.3">
      <c r="A188" s="11">
        <v>44443</v>
      </c>
      <c r="B188" t="s">
        <v>54</v>
      </c>
      <c r="C188">
        <v>15</v>
      </c>
      <c r="D188" t="s">
        <v>113</v>
      </c>
      <c r="E188" t="s">
        <v>111</v>
      </c>
      <c r="F188">
        <v>0</v>
      </c>
      <c r="H188" t="s">
        <v>55</v>
      </c>
      <c r="I188" t="s">
        <v>49</v>
      </c>
      <c r="J188" t="s">
        <v>9</v>
      </c>
      <c r="K188">
        <v>141</v>
      </c>
      <c r="L188">
        <v>149.46</v>
      </c>
      <c r="M188">
        <v>2115</v>
      </c>
      <c r="N188">
        <v>2241.9</v>
      </c>
      <c r="O188">
        <v>4</v>
      </c>
      <c r="P188" t="s">
        <v>124</v>
      </c>
      <c r="Q188">
        <v>2021</v>
      </c>
    </row>
    <row r="189" spans="1:17" x14ac:dyDescent="0.3">
      <c r="A189" s="11">
        <v>44444</v>
      </c>
      <c r="B189" t="s">
        <v>73</v>
      </c>
      <c r="C189">
        <v>1</v>
      </c>
      <c r="D189" t="s">
        <v>113</v>
      </c>
      <c r="E189" t="s">
        <v>112</v>
      </c>
      <c r="F189">
        <v>0</v>
      </c>
      <c r="H189" t="s">
        <v>74</v>
      </c>
      <c r="I189" t="s">
        <v>60</v>
      </c>
      <c r="J189" t="s">
        <v>9</v>
      </c>
      <c r="K189">
        <v>89</v>
      </c>
      <c r="L189">
        <v>117.48</v>
      </c>
      <c r="M189">
        <v>89</v>
      </c>
      <c r="N189">
        <v>117.48</v>
      </c>
      <c r="O189">
        <v>5</v>
      </c>
      <c r="P189" t="s">
        <v>124</v>
      </c>
      <c r="Q189">
        <v>2021</v>
      </c>
    </row>
    <row r="190" spans="1:17" x14ac:dyDescent="0.3">
      <c r="A190" s="11">
        <v>44446</v>
      </c>
      <c r="B190" t="s">
        <v>45</v>
      </c>
      <c r="C190">
        <v>5</v>
      </c>
      <c r="D190" t="s">
        <v>113</v>
      </c>
      <c r="E190" t="s">
        <v>111</v>
      </c>
      <c r="F190">
        <v>0</v>
      </c>
      <c r="H190" t="s">
        <v>46</v>
      </c>
      <c r="I190" t="s">
        <v>28</v>
      </c>
      <c r="J190" t="s">
        <v>9</v>
      </c>
      <c r="K190">
        <v>150</v>
      </c>
      <c r="L190">
        <v>210</v>
      </c>
      <c r="M190">
        <v>750</v>
      </c>
      <c r="N190">
        <v>1050</v>
      </c>
      <c r="O190">
        <v>7</v>
      </c>
      <c r="P190" t="s">
        <v>124</v>
      </c>
      <c r="Q190">
        <v>2021</v>
      </c>
    </row>
    <row r="191" spans="1:17" x14ac:dyDescent="0.3">
      <c r="A191" s="11">
        <v>44448</v>
      </c>
      <c r="B191" t="s">
        <v>97</v>
      </c>
      <c r="C191">
        <v>4</v>
      </c>
      <c r="D191" t="s">
        <v>113</v>
      </c>
      <c r="E191" t="s">
        <v>111</v>
      </c>
      <c r="F191">
        <v>0</v>
      </c>
      <c r="H191" t="s">
        <v>98</v>
      </c>
      <c r="I191" t="s">
        <v>60</v>
      </c>
      <c r="J191" t="s">
        <v>9</v>
      </c>
      <c r="K191">
        <v>76</v>
      </c>
      <c r="L191">
        <v>82.08</v>
      </c>
      <c r="M191">
        <v>304</v>
      </c>
      <c r="N191">
        <v>328.32</v>
      </c>
      <c r="O191">
        <v>9</v>
      </c>
      <c r="P191" t="s">
        <v>124</v>
      </c>
      <c r="Q191">
        <v>2021</v>
      </c>
    </row>
    <row r="192" spans="1:17" x14ac:dyDescent="0.3">
      <c r="A192" s="11">
        <v>44449</v>
      </c>
      <c r="B192" t="s">
        <v>69</v>
      </c>
      <c r="C192">
        <v>6</v>
      </c>
      <c r="D192" t="s">
        <v>113</v>
      </c>
      <c r="E192" t="s">
        <v>111</v>
      </c>
      <c r="F192">
        <v>0</v>
      </c>
      <c r="H192" t="s">
        <v>70</v>
      </c>
      <c r="I192" t="s">
        <v>60</v>
      </c>
      <c r="J192" t="s">
        <v>9</v>
      </c>
      <c r="K192">
        <v>148</v>
      </c>
      <c r="L192">
        <v>201.28</v>
      </c>
      <c r="M192">
        <v>888</v>
      </c>
      <c r="N192">
        <v>1207.68</v>
      </c>
      <c r="O192">
        <v>10</v>
      </c>
      <c r="P192" t="s">
        <v>124</v>
      </c>
      <c r="Q192">
        <v>2021</v>
      </c>
    </row>
    <row r="193" spans="1:17" x14ac:dyDescent="0.3">
      <c r="A193" s="11">
        <v>44449</v>
      </c>
      <c r="B193" t="s">
        <v>6</v>
      </c>
      <c r="C193">
        <v>9</v>
      </c>
      <c r="D193" t="s">
        <v>110</v>
      </c>
      <c r="E193" t="s">
        <v>111</v>
      </c>
      <c r="F193">
        <v>0</v>
      </c>
      <c r="H193" t="s">
        <v>7</v>
      </c>
      <c r="I193" t="s">
        <v>8</v>
      </c>
      <c r="J193" t="s">
        <v>9</v>
      </c>
      <c r="K193">
        <v>98</v>
      </c>
      <c r="L193">
        <v>103.88</v>
      </c>
      <c r="M193">
        <v>882</v>
      </c>
      <c r="N193">
        <v>934.92</v>
      </c>
      <c r="O193">
        <v>10</v>
      </c>
      <c r="P193" t="s">
        <v>124</v>
      </c>
      <c r="Q193">
        <v>2021</v>
      </c>
    </row>
    <row r="194" spans="1:17" x14ac:dyDescent="0.3">
      <c r="A194" s="11">
        <v>44449</v>
      </c>
      <c r="B194" t="s">
        <v>61</v>
      </c>
      <c r="C194">
        <v>2</v>
      </c>
      <c r="D194" t="s">
        <v>113</v>
      </c>
      <c r="E194" t="s">
        <v>111</v>
      </c>
      <c r="F194">
        <v>0</v>
      </c>
      <c r="H194" t="s">
        <v>62</v>
      </c>
      <c r="I194" t="s">
        <v>60</v>
      </c>
      <c r="J194" t="s">
        <v>9</v>
      </c>
      <c r="K194">
        <v>18</v>
      </c>
      <c r="L194">
        <v>24.66</v>
      </c>
      <c r="M194">
        <v>36</v>
      </c>
      <c r="N194">
        <v>49.32</v>
      </c>
      <c r="O194">
        <v>10</v>
      </c>
      <c r="P194" t="s">
        <v>124</v>
      </c>
      <c r="Q194">
        <v>2021</v>
      </c>
    </row>
    <row r="195" spans="1:17" x14ac:dyDescent="0.3">
      <c r="A195" s="11">
        <v>44450</v>
      </c>
      <c r="B195" t="s">
        <v>6</v>
      </c>
      <c r="C195">
        <v>6</v>
      </c>
      <c r="D195" t="s">
        <v>110</v>
      </c>
      <c r="E195" t="s">
        <v>111</v>
      </c>
      <c r="F195">
        <v>0</v>
      </c>
      <c r="H195" t="s">
        <v>7</v>
      </c>
      <c r="I195" t="s">
        <v>8</v>
      </c>
      <c r="J195" t="s">
        <v>9</v>
      </c>
      <c r="K195">
        <v>98</v>
      </c>
      <c r="L195">
        <v>103.88</v>
      </c>
      <c r="M195">
        <v>588</v>
      </c>
      <c r="N195">
        <v>623.28</v>
      </c>
      <c r="O195">
        <v>11</v>
      </c>
      <c r="P195" t="s">
        <v>124</v>
      </c>
      <c r="Q195">
        <v>2021</v>
      </c>
    </row>
    <row r="196" spans="1:17" x14ac:dyDescent="0.3">
      <c r="A196" s="11">
        <v>44452</v>
      </c>
      <c r="B196" t="s">
        <v>91</v>
      </c>
      <c r="C196">
        <v>7</v>
      </c>
      <c r="D196" t="s">
        <v>113</v>
      </c>
      <c r="E196" t="s">
        <v>112</v>
      </c>
      <c r="F196">
        <v>0</v>
      </c>
      <c r="H196" t="s">
        <v>92</v>
      </c>
      <c r="I196" t="s">
        <v>60</v>
      </c>
      <c r="J196" t="s">
        <v>9</v>
      </c>
      <c r="K196">
        <v>138</v>
      </c>
      <c r="L196">
        <v>173.88</v>
      </c>
      <c r="M196">
        <v>966</v>
      </c>
      <c r="N196">
        <v>1217.1599999999999</v>
      </c>
      <c r="O196">
        <v>13</v>
      </c>
      <c r="P196" t="s">
        <v>124</v>
      </c>
      <c r="Q196">
        <v>2021</v>
      </c>
    </row>
    <row r="197" spans="1:17" x14ac:dyDescent="0.3">
      <c r="A197" s="11">
        <v>44454</v>
      </c>
      <c r="B197" t="s">
        <v>93</v>
      </c>
      <c r="C197">
        <v>6</v>
      </c>
      <c r="D197" t="s">
        <v>113</v>
      </c>
      <c r="E197" t="s">
        <v>111</v>
      </c>
      <c r="F197">
        <v>0</v>
      </c>
      <c r="H197" t="s">
        <v>94</v>
      </c>
      <c r="I197" t="s">
        <v>60</v>
      </c>
      <c r="J197" t="s">
        <v>9</v>
      </c>
      <c r="K197">
        <v>120</v>
      </c>
      <c r="L197">
        <v>162</v>
      </c>
      <c r="M197">
        <v>720</v>
      </c>
      <c r="N197">
        <v>972</v>
      </c>
      <c r="O197">
        <v>15</v>
      </c>
      <c r="P197" t="s">
        <v>124</v>
      </c>
      <c r="Q197">
        <v>2021</v>
      </c>
    </row>
    <row r="198" spans="1:17" x14ac:dyDescent="0.3">
      <c r="A198" s="11">
        <v>44454</v>
      </c>
      <c r="B198" t="s">
        <v>93</v>
      </c>
      <c r="C198">
        <v>14</v>
      </c>
      <c r="D198" t="s">
        <v>113</v>
      </c>
      <c r="E198" t="s">
        <v>111</v>
      </c>
      <c r="F198">
        <v>0</v>
      </c>
      <c r="H198" t="s">
        <v>94</v>
      </c>
      <c r="I198" t="s">
        <v>60</v>
      </c>
      <c r="J198" t="s">
        <v>9</v>
      </c>
      <c r="K198">
        <v>120</v>
      </c>
      <c r="L198">
        <v>162</v>
      </c>
      <c r="M198">
        <v>1680</v>
      </c>
      <c r="N198">
        <v>2268</v>
      </c>
      <c r="O198">
        <v>15</v>
      </c>
      <c r="P198" t="s">
        <v>124</v>
      </c>
      <c r="Q198">
        <v>2021</v>
      </c>
    </row>
    <row r="199" spans="1:17" x14ac:dyDescent="0.3">
      <c r="A199" s="11">
        <v>44460</v>
      </c>
      <c r="B199" t="s">
        <v>47</v>
      </c>
      <c r="C199">
        <v>7</v>
      </c>
      <c r="D199" t="s">
        <v>110</v>
      </c>
      <c r="E199" t="s">
        <v>112</v>
      </c>
      <c r="F199">
        <v>0</v>
      </c>
      <c r="H199" t="s">
        <v>48</v>
      </c>
      <c r="I199" t="s">
        <v>49</v>
      </c>
      <c r="J199" t="s">
        <v>9</v>
      </c>
      <c r="K199">
        <v>61</v>
      </c>
      <c r="L199">
        <v>76.25</v>
      </c>
      <c r="M199">
        <v>427</v>
      </c>
      <c r="N199">
        <v>533.75</v>
      </c>
      <c r="O199">
        <v>21</v>
      </c>
      <c r="P199" t="s">
        <v>124</v>
      </c>
      <c r="Q199">
        <v>2021</v>
      </c>
    </row>
    <row r="200" spans="1:17" x14ac:dyDescent="0.3">
      <c r="A200" s="11">
        <v>44461</v>
      </c>
      <c r="B200" t="s">
        <v>89</v>
      </c>
      <c r="C200">
        <v>2</v>
      </c>
      <c r="D200" t="s">
        <v>111</v>
      </c>
      <c r="E200" t="s">
        <v>112</v>
      </c>
      <c r="F200">
        <v>0</v>
      </c>
      <c r="H200" t="s">
        <v>90</v>
      </c>
      <c r="I200" t="s">
        <v>60</v>
      </c>
      <c r="J200" t="s">
        <v>9</v>
      </c>
      <c r="K200">
        <v>90</v>
      </c>
      <c r="L200">
        <v>115.2</v>
      </c>
      <c r="M200">
        <v>180</v>
      </c>
      <c r="N200">
        <v>230.4</v>
      </c>
      <c r="O200">
        <v>22</v>
      </c>
      <c r="P200" t="s">
        <v>124</v>
      </c>
      <c r="Q200">
        <v>2021</v>
      </c>
    </row>
    <row r="201" spans="1:17" x14ac:dyDescent="0.3">
      <c r="A201" s="11">
        <v>44461</v>
      </c>
      <c r="B201" t="s">
        <v>10</v>
      </c>
      <c r="C201">
        <v>4</v>
      </c>
      <c r="D201" t="s">
        <v>113</v>
      </c>
      <c r="E201" t="s">
        <v>112</v>
      </c>
      <c r="F201">
        <v>0</v>
      </c>
      <c r="H201" t="s">
        <v>11</v>
      </c>
      <c r="I201" t="s">
        <v>8</v>
      </c>
      <c r="J201" t="s">
        <v>9</v>
      </c>
      <c r="K201">
        <v>105</v>
      </c>
      <c r="L201">
        <v>142.80000000000001</v>
      </c>
      <c r="M201">
        <v>420</v>
      </c>
      <c r="N201">
        <v>571.20000000000005</v>
      </c>
      <c r="O201">
        <v>22</v>
      </c>
      <c r="P201" t="s">
        <v>124</v>
      </c>
      <c r="Q201">
        <v>2021</v>
      </c>
    </row>
    <row r="202" spans="1:17" x14ac:dyDescent="0.3">
      <c r="A202" s="11">
        <v>44462</v>
      </c>
      <c r="B202" t="s">
        <v>43</v>
      </c>
      <c r="C202">
        <v>12</v>
      </c>
      <c r="D202" t="s">
        <v>113</v>
      </c>
      <c r="E202" t="s">
        <v>112</v>
      </c>
      <c r="F202">
        <v>0</v>
      </c>
      <c r="H202" t="s">
        <v>44</v>
      </c>
      <c r="I202" t="s">
        <v>28</v>
      </c>
      <c r="J202" t="s">
        <v>9</v>
      </c>
      <c r="K202">
        <v>37</v>
      </c>
      <c r="L202">
        <v>49.21</v>
      </c>
      <c r="M202">
        <v>444</v>
      </c>
      <c r="N202">
        <v>590.52</v>
      </c>
      <c r="O202">
        <v>23</v>
      </c>
      <c r="P202" t="s">
        <v>124</v>
      </c>
      <c r="Q202">
        <v>2021</v>
      </c>
    </row>
    <row r="203" spans="1:17" x14ac:dyDescent="0.3">
      <c r="A203" s="11">
        <v>44462</v>
      </c>
      <c r="B203" t="s">
        <v>50</v>
      </c>
      <c r="C203">
        <v>7</v>
      </c>
      <c r="D203" t="s">
        <v>111</v>
      </c>
      <c r="E203" t="s">
        <v>111</v>
      </c>
      <c r="F203">
        <v>0</v>
      </c>
      <c r="H203" t="s">
        <v>51</v>
      </c>
      <c r="I203" t="s">
        <v>49</v>
      </c>
      <c r="J203" t="s">
        <v>9</v>
      </c>
      <c r="K203">
        <v>126</v>
      </c>
      <c r="L203">
        <v>162.54</v>
      </c>
      <c r="M203">
        <v>882</v>
      </c>
      <c r="N203">
        <v>1137.78</v>
      </c>
      <c r="O203">
        <v>23</v>
      </c>
      <c r="P203" t="s">
        <v>124</v>
      </c>
      <c r="Q203">
        <v>2021</v>
      </c>
    </row>
    <row r="204" spans="1:17" x14ac:dyDescent="0.3">
      <c r="A204" s="11">
        <v>44466</v>
      </c>
      <c r="B204" t="s">
        <v>77</v>
      </c>
      <c r="C204">
        <v>1</v>
      </c>
      <c r="D204" t="s">
        <v>113</v>
      </c>
      <c r="E204" t="s">
        <v>112</v>
      </c>
      <c r="F204">
        <v>0</v>
      </c>
      <c r="H204" t="s">
        <v>78</v>
      </c>
      <c r="I204" t="s">
        <v>60</v>
      </c>
      <c r="J204" t="s">
        <v>9</v>
      </c>
      <c r="K204">
        <v>55</v>
      </c>
      <c r="L204">
        <v>58.3</v>
      </c>
      <c r="M204">
        <v>55</v>
      </c>
      <c r="N204">
        <v>58.3</v>
      </c>
      <c r="O204">
        <v>27</v>
      </c>
      <c r="P204" t="s">
        <v>124</v>
      </c>
      <c r="Q204">
        <v>2021</v>
      </c>
    </row>
    <row r="205" spans="1:17" x14ac:dyDescent="0.3">
      <c r="A205" s="11">
        <v>44469</v>
      </c>
      <c r="B205" t="s">
        <v>35</v>
      </c>
      <c r="C205">
        <v>9</v>
      </c>
      <c r="D205" t="s">
        <v>111</v>
      </c>
      <c r="E205" t="s">
        <v>111</v>
      </c>
      <c r="F205">
        <v>0</v>
      </c>
      <c r="H205" t="s">
        <v>36</v>
      </c>
      <c r="I205" t="s">
        <v>28</v>
      </c>
      <c r="J205" t="s">
        <v>9</v>
      </c>
      <c r="K205">
        <v>112</v>
      </c>
      <c r="L205">
        <v>146.72</v>
      </c>
      <c r="M205">
        <v>1008</v>
      </c>
      <c r="N205">
        <v>1320.48</v>
      </c>
      <c r="O205">
        <v>30</v>
      </c>
      <c r="P205" t="s">
        <v>124</v>
      </c>
      <c r="Q205">
        <v>2021</v>
      </c>
    </row>
    <row r="206" spans="1:17" x14ac:dyDescent="0.3">
      <c r="A206" s="11">
        <v>44469</v>
      </c>
      <c r="B206" t="s">
        <v>18</v>
      </c>
      <c r="C206">
        <v>5</v>
      </c>
      <c r="D206" t="s">
        <v>111</v>
      </c>
      <c r="E206" t="s">
        <v>111</v>
      </c>
      <c r="F206">
        <v>0</v>
      </c>
      <c r="H206" t="s">
        <v>19</v>
      </c>
      <c r="I206" t="s">
        <v>8</v>
      </c>
      <c r="J206" t="s">
        <v>9</v>
      </c>
      <c r="K206">
        <v>75</v>
      </c>
      <c r="L206">
        <v>85.5</v>
      </c>
      <c r="M206">
        <v>375</v>
      </c>
      <c r="N206">
        <v>427.5</v>
      </c>
      <c r="O206">
        <v>30</v>
      </c>
      <c r="P206" t="s">
        <v>124</v>
      </c>
      <c r="Q206">
        <v>2021</v>
      </c>
    </row>
    <row r="207" spans="1:17" x14ac:dyDescent="0.3">
      <c r="A207" s="11">
        <v>44470</v>
      </c>
      <c r="B207" t="s">
        <v>69</v>
      </c>
      <c r="C207">
        <v>14</v>
      </c>
      <c r="D207" t="s">
        <v>111</v>
      </c>
      <c r="E207" t="s">
        <v>112</v>
      </c>
      <c r="F207">
        <v>0</v>
      </c>
      <c r="H207" t="s">
        <v>70</v>
      </c>
      <c r="I207" t="s">
        <v>60</v>
      </c>
      <c r="J207" t="s">
        <v>9</v>
      </c>
      <c r="K207">
        <v>148</v>
      </c>
      <c r="L207">
        <v>201.28</v>
      </c>
      <c r="M207">
        <v>2072</v>
      </c>
      <c r="N207">
        <v>2817.92</v>
      </c>
      <c r="O207">
        <v>1</v>
      </c>
      <c r="P207" t="s">
        <v>125</v>
      </c>
      <c r="Q207">
        <v>2021</v>
      </c>
    </row>
    <row r="208" spans="1:17" x14ac:dyDescent="0.3">
      <c r="A208" s="11">
        <v>44471</v>
      </c>
      <c r="B208" t="s">
        <v>35</v>
      </c>
      <c r="C208">
        <v>15</v>
      </c>
      <c r="D208" t="s">
        <v>113</v>
      </c>
      <c r="E208" t="s">
        <v>111</v>
      </c>
      <c r="F208">
        <v>0</v>
      </c>
      <c r="H208" t="s">
        <v>36</v>
      </c>
      <c r="I208" t="s">
        <v>28</v>
      </c>
      <c r="J208" t="s">
        <v>9</v>
      </c>
      <c r="K208">
        <v>112</v>
      </c>
      <c r="L208">
        <v>146.72</v>
      </c>
      <c r="M208">
        <v>1680</v>
      </c>
      <c r="N208">
        <v>2200.8000000000002</v>
      </c>
      <c r="O208">
        <v>2</v>
      </c>
      <c r="P208" t="s">
        <v>125</v>
      </c>
      <c r="Q208">
        <v>2021</v>
      </c>
    </row>
    <row r="209" spans="1:17" x14ac:dyDescent="0.3">
      <c r="A209" s="11">
        <v>44472</v>
      </c>
      <c r="B209" t="s">
        <v>45</v>
      </c>
      <c r="C209">
        <v>9</v>
      </c>
      <c r="D209" t="s">
        <v>113</v>
      </c>
      <c r="E209" t="s">
        <v>111</v>
      </c>
      <c r="F209">
        <v>0</v>
      </c>
      <c r="H209" t="s">
        <v>46</v>
      </c>
      <c r="I209" t="s">
        <v>28</v>
      </c>
      <c r="J209" t="s">
        <v>9</v>
      </c>
      <c r="K209">
        <v>150</v>
      </c>
      <c r="L209">
        <v>210</v>
      </c>
      <c r="M209">
        <v>1350</v>
      </c>
      <c r="N209">
        <v>1890</v>
      </c>
      <c r="O209">
        <v>3</v>
      </c>
      <c r="P209" t="s">
        <v>125</v>
      </c>
      <c r="Q209">
        <v>2021</v>
      </c>
    </row>
    <row r="210" spans="1:17" x14ac:dyDescent="0.3">
      <c r="A210" s="11">
        <v>44475</v>
      </c>
      <c r="B210" t="s">
        <v>79</v>
      </c>
      <c r="C210">
        <v>1</v>
      </c>
      <c r="D210" t="s">
        <v>113</v>
      </c>
      <c r="E210" t="s">
        <v>111</v>
      </c>
      <c r="F210">
        <v>0</v>
      </c>
      <c r="H210" t="s">
        <v>80</v>
      </c>
      <c r="I210" t="s">
        <v>60</v>
      </c>
      <c r="J210" t="s">
        <v>9</v>
      </c>
      <c r="K210">
        <v>5</v>
      </c>
      <c r="L210">
        <v>6.7</v>
      </c>
      <c r="M210">
        <v>5</v>
      </c>
      <c r="N210">
        <v>6.7</v>
      </c>
      <c r="O210">
        <v>6</v>
      </c>
      <c r="P210" t="s">
        <v>125</v>
      </c>
      <c r="Q210">
        <v>2021</v>
      </c>
    </row>
    <row r="211" spans="1:17" x14ac:dyDescent="0.3">
      <c r="A211" s="11">
        <v>44475</v>
      </c>
      <c r="B211" t="s">
        <v>81</v>
      </c>
      <c r="C211">
        <v>12</v>
      </c>
      <c r="D211" t="s">
        <v>111</v>
      </c>
      <c r="E211" t="s">
        <v>111</v>
      </c>
      <c r="F211">
        <v>0</v>
      </c>
      <c r="H211" t="s">
        <v>82</v>
      </c>
      <c r="I211" t="s">
        <v>60</v>
      </c>
      <c r="J211" t="s">
        <v>9</v>
      </c>
      <c r="K211">
        <v>90</v>
      </c>
      <c r="L211">
        <v>96.3</v>
      </c>
      <c r="M211">
        <v>1080</v>
      </c>
      <c r="N211">
        <v>1155.5999999999999</v>
      </c>
      <c r="O211">
        <v>6</v>
      </c>
      <c r="P211" t="s">
        <v>125</v>
      </c>
      <c r="Q211">
        <v>2021</v>
      </c>
    </row>
    <row r="212" spans="1:17" x14ac:dyDescent="0.3">
      <c r="A212" s="11">
        <v>44476</v>
      </c>
      <c r="B212" t="s">
        <v>61</v>
      </c>
      <c r="C212">
        <v>6</v>
      </c>
      <c r="D212" t="s">
        <v>113</v>
      </c>
      <c r="E212" t="s">
        <v>112</v>
      </c>
      <c r="F212">
        <v>0</v>
      </c>
      <c r="H212" t="s">
        <v>62</v>
      </c>
      <c r="I212" t="s">
        <v>60</v>
      </c>
      <c r="J212" t="s">
        <v>9</v>
      </c>
      <c r="K212">
        <v>18</v>
      </c>
      <c r="L212">
        <v>24.66</v>
      </c>
      <c r="M212">
        <v>108</v>
      </c>
      <c r="N212">
        <v>147.96</v>
      </c>
      <c r="O212">
        <v>7</v>
      </c>
      <c r="P212" t="s">
        <v>125</v>
      </c>
      <c r="Q212">
        <v>2021</v>
      </c>
    </row>
    <row r="213" spans="1:17" x14ac:dyDescent="0.3">
      <c r="A213" s="11">
        <v>44478</v>
      </c>
      <c r="B213" t="s">
        <v>85</v>
      </c>
      <c r="C213">
        <v>5</v>
      </c>
      <c r="D213" t="s">
        <v>113</v>
      </c>
      <c r="E213" t="s">
        <v>112</v>
      </c>
      <c r="F213">
        <v>0</v>
      </c>
      <c r="H213" t="s">
        <v>86</v>
      </c>
      <c r="I213" t="s">
        <v>60</v>
      </c>
      <c r="J213" t="s">
        <v>9</v>
      </c>
      <c r="K213">
        <v>72</v>
      </c>
      <c r="L213">
        <v>79.92</v>
      </c>
      <c r="M213">
        <v>360</v>
      </c>
      <c r="N213">
        <v>399.6</v>
      </c>
      <c r="O213">
        <v>9</v>
      </c>
      <c r="P213" t="s">
        <v>125</v>
      </c>
      <c r="Q213">
        <v>2021</v>
      </c>
    </row>
    <row r="214" spans="1:17" x14ac:dyDescent="0.3">
      <c r="A214" s="11">
        <v>44478</v>
      </c>
      <c r="B214" t="s">
        <v>73</v>
      </c>
      <c r="C214">
        <v>11</v>
      </c>
      <c r="D214" t="s">
        <v>111</v>
      </c>
      <c r="E214" t="s">
        <v>112</v>
      </c>
      <c r="F214">
        <v>0</v>
      </c>
      <c r="H214" t="s">
        <v>74</v>
      </c>
      <c r="I214" t="s">
        <v>60</v>
      </c>
      <c r="J214" t="s">
        <v>9</v>
      </c>
      <c r="K214">
        <v>89</v>
      </c>
      <c r="L214">
        <v>117.48</v>
      </c>
      <c r="M214">
        <v>979</v>
      </c>
      <c r="N214">
        <v>1292.28</v>
      </c>
      <c r="O214">
        <v>9</v>
      </c>
      <c r="P214" t="s">
        <v>125</v>
      </c>
      <c r="Q214">
        <v>2021</v>
      </c>
    </row>
    <row r="215" spans="1:17" x14ac:dyDescent="0.3">
      <c r="A215" s="11">
        <v>44479</v>
      </c>
      <c r="B215" t="s">
        <v>79</v>
      </c>
      <c r="C215">
        <v>14</v>
      </c>
      <c r="D215" t="s">
        <v>113</v>
      </c>
      <c r="E215" t="s">
        <v>112</v>
      </c>
      <c r="F215">
        <v>0</v>
      </c>
      <c r="H215" t="s">
        <v>80</v>
      </c>
      <c r="I215" t="s">
        <v>60</v>
      </c>
      <c r="J215" t="s">
        <v>9</v>
      </c>
      <c r="K215">
        <v>5</v>
      </c>
      <c r="L215">
        <v>6.7</v>
      </c>
      <c r="M215">
        <v>70</v>
      </c>
      <c r="N215">
        <v>93.8</v>
      </c>
      <c r="O215">
        <v>10</v>
      </c>
      <c r="P215" t="s">
        <v>125</v>
      </c>
      <c r="Q215">
        <v>2021</v>
      </c>
    </row>
    <row r="216" spans="1:17" x14ac:dyDescent="0.3">
      <c r="A216" s="11">
        <v>44480</v>
      </c>
      <c r="B216" t="s">
        <v>29</v>
      </c>
      <c r="C216">
        <v>15</v>
      </c>
      <c r="D216" t="s">
        <v>113</v>
      </c>
      <c r="E216" t="s">
        <v>112</v>
      </c>
      <c r="F216">
        <v>0</v>
      </c>
      <c r="H216" t="s">
        <v>30</v>
      </c>
      <c r="I216" t="s">
        <v>28</v>
      </c>
      <c r="J216" t="s">
        <v>9</v>
      </c>
      <c r="K216">
        <v>44</v>
      </c>
      <c r="L216">
        <v>48.4</v>
      </c>
      <c r="M216">
        <v>660</v>
      </c>
      <c r="N216">
        <v>726</v>
      </c>
      <c r="O216">
        <v>11</v>
      </c>
      <c r="P216" t="s">
        <v>125</v>
      </c>
      <c r="Q216">
        <v>2021</v>
      </c>
    </row>
    <row r="217" spans="1:17" x14ac:dyDescent="0.3">
      <c r="A217" s="11">
        <v>44481</v>
      </c>
      <c r="B217" t="s">
        <v>63</v>
      </c>
      <c r="C217">
        <v>8</v>
      </c>
      <c r="D217" t="s">
        <v>111</v>
      </c>
      <c r="E217" t="s">
        <v>111</v>
      </c>
      <c r="F217">
        <v>0</v>
      </c>
      <c r="H217" t="s">
        <v>64</v>
      </c>
      <c r="I217" t="s">
        <v>60</v>
      </c>
      <c r="J217" t="s">
        <v>9</v>
      </c>
      <c r="K217">
        <v>48</v>
      </c>
      <c r="L217">
        <v>57.120000000000005</v>
      </c>
      <c r="M217">
        <v>384</v>
      </c>
      <c r="N217">
        <v>456.96000000000004</v>
      </c>
      <c r="O217">
        <v>12</v>
      </c>
      <c r="P217" t="s">
        <v>125</v>
      </c>
      <c r="Q217">
        <v>2021</v>
      </c>
    </row>
    <row r="218" spans="1:17" x14ac:dyDescent="0.3">
      <c r="A218" s="11">
        <v>44486</v>
      </c>
      <c r="B218" t="s">
        <v>6</v>
      </c>
      <c r="C218">
        <v>13</v>
      </c>
      <c r="D218" t="s">
        <v>113</v>
      </c>
      <c r="E218" t="s">
        <v>111</v>
      </c>
      <c r="F218">
        <v>0</v>
      </c>
      <c r="H218" t="s">
        <v>7</v>
      </c>
      <c r="I218" t="s">
        <v>8</v>
      </c>
      <c r="J218" t="s">
        <v>9</v>
      </c>
      <c r="K218">
        <v>98</v>
      </c>
      <c r="L218">
        <v>103.88</v>
      </c>
      <c r="M218">
        <v>1274</v>
      </c>
      <c r="N218">
        <v>1350.44</v>
      </c>
      <c r="O218">
        <v>17</v>
      </c>
      <c r="P218" t="s">
        <v>125</v>
      </c>
      <c r="Q218">
        <v>2021</v>
      </c>
    </row>
    <row r="219" spans="1:17" x14ac:dyDescent="0.3">
      <c r="A219" s="11">
        <v>44487</v>
      </c>
      <c r="B219" t="s">
        <v>58</v>
      </c>
      <c r="C219">
        <v>6</v>
      </c>
      <c r="D219" t="s">
        <v>111</v>
      </c>
      <c r="E219" t="s">
        <v>112</v>
      </c>
      <c r="F219">
        <v>0</v>
      </c>
      <c r="H219" t="s">
        <v>59</v>
      </c>
      <c r="I219" t="s">
        <v>60</v>
      </c>
      <c r="J219" t="s">
        <v>9</v>
      </c>
      <c r="K219">
        <v>7</v>
      </c>
      <c r="L219">
        <v>8.33</v>
      </c>
      <c r="M219">
        <v>42</v>
      </c>
      <c r="N219">
        <v>49.980000000000004</v>
      </c>
      <c r="O219">
        <v>18</v>
      </c>
      <c r="P219" t="s">
        <v>125</v>
      </c>
      <c r="Q219">
        <v>2021</v>
      </c>
    </row>
    <row r="220" spans="1:17" x14ac:dyDescent="0.3">
      <c r="A220" s="11">
        <v>44487</v>
      </c>
      <c r="B220" t="s">
        <v>50</v>
      </c>
      <c r="C220">
        <v>13</v>
      </c>
      <c r="D220" t="s">
        <v>111</v>
      </c>
      <c r="E220" t="s">
        <v>112</v>
      </c>
      <c r="F220">
        <v>0</v>
      </c>
      <c r="H220" t="s">
        <v>51</v>
      </c>
      <c r="I220" t="s">
        <v>49</v>
      </c>
      <c r="J220" t="s">
        <v>9</v>
      </c>
      <c r="K220">
        <v>126</v>
      </c>
      <c r="L220">
        <v>162.54</v>
      </c>
      <c r="M220">
        <v>1638</v>
      </c>
      <c r="N220">
        <v>2113.02</v>
      </c>
      <c r="O220">
        <v>18</v>
      </c>
      <c r="P220" t="s">
        <v>125</v>
      </c>
      <c r="Q220">
        <v>2021</v>
      </c>
    </row>
    <row r="221" spans="1:17" x14ac:dyDescent="0.3">
      <c r="A221" s="11">
        <v>44491</v>
      </c>
      <c r="B221" t="s">
        <v>29</v>
      </c>
      <c r="C221">
        <v>7</v>
      </c>
      <c r="D221" t="s">
        <v>113</v>
      </c>
      <c r="E221" t="s">
        <v>112</v>
      </c>
      <c r="F221">
        <v>0</v>
      </c>
      <c r="H221" t="s">
        <v>30</v>
      </c>
      <c r="I221" t="s">
        <v>28</v>
      </c>
      <c r="J221" t="s">
        <v>9</v>
      </c>
      <c r="K221">
        <v>44</v>
      </c>
      <c r="L221">
        <v>48.4</v>
      </c>
      <c r="M221">
        <v>308</v>
      </c>
      <c r="N221">
        <v>338.8</v>
      </c>
      <c r="O221">
        <v>22</v>
      </c>
      <c r="P221" t="s">
        <v>125</v>
      </c>
      <c r="Q221">
        <v>2021</v>
      </c>
    </row>
    <row r="222" spans="1:17" x14ac:dyDescent="0.3">
      <c r="A222" s="11">
        <v>44491</v>
      </c>
      <c r="B222" t="s">
        <v>56</v>
      </c>
      <c r="C222">
        <v>13</v>
      </c>
      <c r="D222" t="s">
        <v>111</v>
      </c>
      <c r="E222" t="s">
        <v>112</v>
      </c>
      <c r="F222">
        <v>0</v>
      </c>
      <c r="H222" t="s">
        <v>57</v>
      </c>
      <c r="I222" t="s">
        <v>49</v>
      </c>
      <c r="J222" t="s">
        <v>9</v>
      </c>
      <c r="K222">
        <v>144</v>
      </c>
      <c r="L222">
        <v>156.96</v>
      </c>
      <c r="M222">
        <v>1872</v>
      </c>
      <c r="N222">
        <v>2040.48</v>
      </c>
      <c r="O222">
        <v>22</v>
      </c>
      <c r="P222" t="s">
        <v>125</v>
      </c>
      <c r="Q222">
        <v>2021</v>
      </c>
    </row>
    <row r="223" spans="1:17" x14ac:dyDescent="0.3">
      <c r="A223" s="11">
        <v>44491</v>
      </c>
      <c r="B223" t="s">
        <v>24</v>
      </c>
      <c r="C223">
        <v>1</v>
      </c>
      <c r="D223" t="s">
        <v>113</v>
      </c>
      <c r="E223" t="s">
        <v>112</v>
      </c>
      <c r="F223">
        <v>0</v>
      </c>
      <c r="H223" t="s">
        <v>25</v>
      </c>
      <c r="I223" t="s">
        <v>8</v>
      </c>
      <c r="J223" t="s">
        <v>9</v>
      </c>
      <c r="K223">
        <v>6</v>
      </c>
      <c r="L223">
        <v>7.8599999999999994</v>
      </c>
      <c r="M223">
        <v>6</v>
      </c>
      <c r="N223">
        <v>7.8599999999999994</v>
      </c>
      <c r="O223">
        <v>22</v>
      </c>
      <c r="P223" t="s">
        <v>125</v>
      </c>
      <c r="Q223">
        <v>2021</v>
      </c>
    </row>
    <row r="224" spans="1:17" x14ac:dyDescent="0.3">
      <c r="A224" s="11">
        <v>44493</v>
      </c>
      <c r="B224" t="s">
        <v>29</v>
      </c>
      <c r="C224">
        <v>3</v>
      </c>
      <c r="D224" t="s">
        <v>110</v>
      </c>
      <c r="E224" t="s">
        <v>112</v>
      </c>
      <c r="F224">
        <v>0</v>
      </c>
      <c r="H224" t="s">
        <v>30</v>
      </c>
      <c r="I224" t="s">
        <v>28</v>
      </c>
      <c r="J224" t="s">
        <v>9</v>
      </c>
      <c r="K224">
        <v>44</v>
      </c>
      <c r="L224">
        <v>48.4</v>
      </c>
      <c r="M224">
        <v>132</v>
      </c>
      <c r="N224">
        <v>145.19999999999999</v>
      </c>
      <c r="O224">
        <v>24</v>
      </c>
      <c r="P224" t="s">
        <v>125</v>
      </c>
      <c r="Q224">
        <v>2021</v>
      </c>
    </row>
    <row r="225" spans="1:17" x14ac:dyDescent="0.3">
      <c r="A225" s="11">
        <v>44494</v>
      </c>
      <c r="B225" t="s">
        <v>97</v>
      </c>
      <c r="C225">
        <v>9</v>
      </c>
      <c r="D225" t="s">
        <v>111</v>
      </c>
      <c r="E225" t="s">
        <v>112</v>
      </c>
      <c r="F225">
        <v>0</v>
      </c>
      <c r="H225" t="s">
        <v>98</v>
      </c>
      <c r="I225" t="s">
        <v>60</v>
      </c>
      <c r="J225" t="s">
        <v>9</v>
      </c>
      <c r="K225">
        <v>76</v>
      </c>
      <c r="L225">
        <v>82.08</v>
      </c>
      <c r="M225">
        <v>684</v>
      </c>
      <c r="N225">
        <v>738.72</v>
      </c>
      <c r="O225">
        <v>25</v>
      </c>
      <c r="P225" t="s">
        <v>125</v>
      </c>
      <c r="Q225">
        <v>2021</v>
      </c>
    </row>
    <row r="226" spans="1:17" x14ac:dyDescent="0.3">
      <c r="A226" s="11">
        <v>44495</v>
      </c>
      <c r="B226" t="s">
        <v>14</v>
      </c>
      <c r="C226">
        <v>6</v>
      </c>
      <c r="D226" t="s">
        <v>110</v>
      </c>
      <c r="E226" t="s">
        <v>112</v>
      </c>
      <c r="F226">
        <v>0</v>
      </c>
      <c r="H226" t="s">
        <v>15</v>
      </c>
      <c r="I226" t="s">
        <v>8</v>
      </c>
      <c r="J226" t="s">
        <v>9</v>
      </c>
      <c r="K226">
        <v>44</v>
      </c>
      <c r="L226">
        <v>48.84</v>
      </c>
      <c r="M226">
        <v>264</v>
      </c>
      <c r="N226">
        <v>293.04000000000002</v>
      </c>
      <c r="O226">
        <v>26</v>
      </c>
      <c r="P226" t="s">
        <v>125</v>
      </c>
      <c r="Q226">
        <v>2021</v>
      </c>
    </row>
    <row r="227" spans="1:17" x14ac:dyDescent="0.3">
      <c r="A227" s="11">
        <v>44497</v>
      </c>
      <c r="B227" t="s">
        <v>22</v>
      </c>
      <c r="C227">
        <v>1</v>
      </c>
      <c r="D227" t="s">
        <v>113</v>
      </c>
      <c r="E227" t="s">
        <v>112</v>
      </c>
      <c r="F227">
        <v>0</v>
      </c>
      <c r="H227" t="s">
        <v>23</v>
      </c>
      <c r="I227" t="s">
        <v>8</v>
      </c>
      <c r="J227" t="s">
        <v>9</v>
      </c>
      <c r="K227">
        <v>83</v>
      </c>
      <c r="L227">
        <v>94.62</v>
      </c>
      <c r="M227">
        <v>83</v>
      </c>
      <c r="N227">
        <v>94.62</v>
      </c>
      <c r="O227">
        <v>28</v>
      </c>
      <c r="P227" t="s">
        <v>125</v>
      </c>
      <c r="Q227">
        <v>2021</v>
      </c>
    </row>
    <row r="228" spans="1:17" x14ac:dyDescent="0.3">
      <c r="A228" s="11">
        <v>44498</v>
      </c>
      <c r="B228" t="s">
        <v>85</v>
      </c>
      <c r="C228">
        <v>14</v>
      </c>
      <c r="D228" t="s">
        <v>111</v>
      </c>
      <c r="E228" t="s">
        <v>111</v>
      </c>
      <c r="F228">
        <v>0</v>
      </c>
      <c r="H228" t="s">
        <v>86</v>
      </c>
      <c r="I228" t="s">
        <v>60</v>
      </c>
      <c r="J228" t="s">
        <v>9</v>
      </c>
      <c r="K228">
        <v>72</v>
      </c>
      <c r="L228">
        <v>79.92</v>
      </c>
      <c r="M228">
        <v>1008</v>
      </c>
      <c r="N228">
        <v>1118.8800000000001</v>
      </c>
      <c r="O228">
        <v>29</v>
      </c>
      <c r="P228" t="s">
        <v>125</v>
      </c>
      <c r="Q228">
        <v>2021</v>
      </c>
    </row>
    <row r="229" spans="1:17" x14ac:dyDescent="0.3">
      <c r="A229" s="11">
        <v>44500</v>
      </c>
      <c r="B229" t="s">
        <v>50</v>
      </c>
      <c r="C229">
        <v>6</v>
      </c>
      <c r="D229" t="s">
        <v>111</v>
      </c>
      <c r="E229" t="s">
        <v>112</v>
      </c>
      <c r="F229">
        <v>0</v>
      </c>
      <c r="H229" t="s">
        <v>51</v>
      </c>
      <c r="I229" t="s">
        <v>49</v>
      </c>
      <c r="J229" t="s">
        <v>9</v>
      </c>
      <c r="K229">
        <v>126</v>
      </c>
      <c r="L229">
        <v>162.54</v>
      </c>
      <c r="M229">
        <v>756</v>
      </c>
      <c r="N229">
        <v>975.24</v>
      </c>
      <c r="O229">
        <v>31</v>
      </c>
      <c r="P229" t="s">
        <v>125</v>
      </c>
      <c r="Q229">
        <v>2021</v>
      </c>
    </row>
    <row r="230" spans="1:17" x14ac:dyDescent="0.3">
      <c r="A230" s="11">
        <v>44503</v>
      </c>
      <c r="B230" t="s">
        <v>33</v>
      </c>
      <c r="C230">
        <v>12</v>
      </c>
      <c r="D230" t="s">
        <v>113</v>
      </c>
      <c r="E230" t="s">
        <v>112</v>
      </c>
      <c r="F230">
        <v>0</v>
      </c>
      <c r="H230" t="s">
        <v>34</v>
      </c>
      <c r="I230" t="s">
        <v>28</v>
      </c>
      <c r="J230" t="s">
        <v>9</v>
      </c>
      <c r="K230">
        <v>112</v>
      </c>
      <c r="L230">
        <v>122.08</v>
      </c>
      <c r="M230">
        <v>1344</v>
      </c>
      <c r="N230">
        <v>1464.96</v>
      </c>
      <c r="O230">
        <v>3</v>
      </c>
      <c r="P230" t="s">
        <v>126</v>
      </c>
      <c r="Q230">
        <v>2021</v>
      </c>
    </row>
    <row r="231" spans="1:17" x14ac:dyDescent="0.3">
      <c r="A231" s="11">
        <v>44506</v>
      </c>
      <c r="B231" t="s">
        <v>81</v>
      </c>
      <c r="C231">
        <v>10</v>
      </c>
      <c r="D231" t="s">
        <v>113</v>
      </c>
      <c r="E231" t="s">
        <v>111</v>
      </c>
      <c r="F231">
        <v>0</v>
      </c>
      <c r="H231" t="s">
        <v>82</v>
      </c>
      <c r="I231" t="s">
        <v>60</v>
      </c>
      <c r="J231" t="s">
        <v>9</v>
      </c>
      <c r="K231">
        <v>90</v>
      </c>
      <c r="L231">
        <v>96.3</v>
      </c>
      <c r="M231">
        <v>900</v>
      </c>
      <c r="N231">
        <v>963</v>
      </c>
      <c r="O231">
        <v>6</v>
      </c>
      <c r="P231" t="s">
        <v>126</v>
      </c>
      <c r="Q231">
        <v>2021</v>
      </c>
    </row>
    <row r="232" spans="1:17" x14ac:dyDescent="0.3">
      <c r="A232" s="11">
        <v>44508</v>
      </c>
      <c r="B232" t="s">
        <v>20</v>
      </c>
      <c r="C232">
        <v>15</v>
      </c>
      <c r="D232" t="s">
        <v>113</v>
      </c>
      <c r="E232" t="s">
        <v>111</v>
      </c>
      <c r="F232">
        <v>0</v>
      </c>
      <c r="H232" t="s">
        <v>21</v>
      </c>
      <c r="I232" t="s">
        <v>8</v>
      </c>
      <c r="J232" t="s">
        <v>9</v>
      </c>
      <c r="K232">
        <v>43</v>
      </c>
      <c r="L232">
        <v>47.730000000000004</v>
      </c>
      <c r="M232">
        <v>645</v>
      </c>
      <c r="N232">
        <v>715.95</v>
      </c>
      <c r="O232">
        <v>8</v>
      </c>
      <c r="P232" t="s">
        <v>126</v>
      </c>
      <c r="Q232">
        <v>2021</v>
      </c>
    </row>
    <row r="233" spans="1:17" x14ac:dyDescent="0.3">
      <c r="A233" s="11">
        <v>44510</v>
      </c>
      <c r="B233" t="s">
        <v>93</v>
      </c>
      <c r="C233">
        <v>6</v>
      </c>
      <c r="D233" t="s">
        <v>111</v>
      </c>
      <c r="E233" t="s">
        <v>112</v>
      </c>
      <c r="F233">
        <v>0</v>
      </c>
      <c r="H233" t="s">
        <v>94</v>
      </c>
      <c r="I233" t="s">
        <v>60</v>
      </c>
      <c r="J233" t="s">
        <v>9</v>
      </c>
      <c r="K233">
        <v>120</v>
      </c>
      <c r="L233">
        <v>162</v>
      </c>
      <c r="M233">
        <v>720</v>
      </c>
      <c r="N233">
        <v>972</v>
      </c>
      <c r="O233">
        <v>10</v>
      </c>
      <c r="P233" t="s">
        <v>126</v>
      </c>
      <c r="Q233">
        <v>2021</v>
      </c>
    </row>
    <row r="234" spans="1:17" x14ac:dyDescent="0.3">
      <c r="A234" s="11">
        <v>44511</v>
      </c>
      <c r="B234" t="s">
        <v>89</v>
      </c>
      <c r="C234">
        <v>12</v>
      </c>
      <c r="D234" t="s">
        <v>110</v>
      </c>
      <c r="E234" t="s">
        <v>111</v>
      </c>
      <c r="F234">
        <v>0</v>
      </c>
      <c r="H234" t="s">
        <v>90</v>
      </c>
      <c r="I234" t="s">
        <v>60</v>
      </c>
      <c r="J234" t="s">
        <v>9</v>
      </c>
      <c r="K234">
        <v>90</v>
      </c>
      <c r="L234">
        <v>115.2</v>
      </c>
      <c r="M234">
        <v>1080</v>
      </c>
      <c r="N234">
        <v>1382.4</v>
      </c>
      <c r="O234">
        <v>11</v>
      </c>
      <c r="P234" t="s">
        <v>126</v>
      </c>
      <c r="Q234">
        <v>2021</v>
      </c>
    </row>
    <row r="235" spans="1:17" x14ac:dyDescent="0.3">
      <c r="A235" s="11">
        <v>44512</v>
      </c>
      <c r="B235" t="s">
        <v>26</v>
      </c>
      <c r="C235">
        <v>3</v>
      </c>
      <c r="D235" t="s">
        <v>111</v>
      </c>
      <c r="E235" t="s">
        <v>112</v>
      </c>
      <c r="F235">
        <v>0</v>
      </c>
      <c r="H235" t="s">
        <v>27</v>
      </c>
      <c r="I235" t="s">
        <v>28</v>
      </c>
      <c r="J235" t="s">
        <v>9</v>
      </c>
      <c r="K235">
        <v>148</v>
      </c>
      <c r="L235">
        <v>164.28</v>
      </c>
      <c r="M235">
        <v>444</v>
      </c>
      <c r="N235">
        <v>492.84000000000003</v>
      </c>
      <c r="O235">
        <v>12</v>
      </c>
      <c r="P235" t="s">
        <v>126</v>
      </c>
      <c r="Q235">
        <v>2021</v>
      </c>
    </row>
    <row r="236" spans="1:17" x14ac:dyDescent="0.3">
      <c r="A236" s="11">
        <v>44520</v>
      </c>
      <c r="B236" t="s">
        <v>77</v>
      </c>
      <c r="C236">
        <v>14</v>
      </c>
      <c r="D236" t="s">
        <v>111</v>
      </c>
      <c r="E236" t="s">
        <v>111</v>
      </c>
      <c r="F236">
        <v>0</v>
      </c>
      <c r="H236" t="s">
        <v>78</v>
      </c>
      <c r="I236" t="s">
        <v>60</v>
      </c>
      <c r="J236" t="s">
        <v>9</v>
      </c>
      <c r="K236">
        <v>55</v>
      </c>
      <c r="L236">
        <v>58.3</v>
      </c>
      <c r="M236">
        <v>770</v>
      </c>
      <c r="N236">
        <v>816.19999999999993</v>
      </c>
      <c r="O236">
        <v>20</v>
      </c>
      <c r="P236" t="s">
        <v>126</v>
      </c>
      <c r="Q236">
        <v>2021</v>
      </c>
    </row>
    <row r="237" spans="1:17" x14ac:dyDescent="0.3">
      <c r="A237" s="11">
        <v>44520</v>
      </c>
      <c r="B237" t="s">
        <v>22</v>
      </c>
      <c r="C237">
        <v>11</v>
      </c>
      <c r="D237" t="s">
        <v>111</v>
      </c>
      <c r="E237" t="s">
        <v>112</v>
      </c>
      <c r="F237">
        <v>0</v>
      </c>
      <c r="H237" t="s">
        <v>23</v>
      </c>
      <c r="I237" t="s">
        <v>8</v>
      </c>
      <c r="J237" t="s">
        <v>9</v>
      </c>
      <c r="K237">
        <v>83</v>
      </c>
      <c r="L237">
        <v>94.62</v>
      </c>
      <c r="M237">
        <v>913</v>
      </c>
      <c r="N237">
        <v>1040.8200000000002</v>
      </c>
      <c r="O237">
        <v>20</v>
      </c>
      <c r="P237" t="s">
        <v>126</v>
      </c>
      <c r="Q237">
        <v>2021</v>
      </c>
    </row>
    <row r="238" spans="1:17" x14ac:dyDescent="0.3">
      <c r="A238" s="11">
        <v>44521</v>
      </c>
      <c r="B238" t="s">
        <v>35</v>
      </c>
      <c r="C238">
        <v>1</v>
      </c>
      <c r="D238" t="s">
        <v>110</v>
      </c>
      <c r="E238" t="s">
        <v>111</v>
      </c>
      <c r="F238">
        <v>0</v>
      </c>
      <c r="H238" t="s">
        <v>36</v>
      </c>
      <c r="I238" t="s">
        <v>28</v>
      </c>
      <c r="J238" t="s">
        <v>9</v>
      </c>
      <c r="K238">
        <v>112</v>
      </c>
      <c r="L238">
        <v>146.72</v>
      </c>
      <c r="M238">
        <v>112</v>
      </c>
      <c r="N238">
        <v>146.72</v>
      </c>
      <c r="O238">
        <v>21</v>
      </c>
      <c r="P238" t="s">
        <v>126</v>
      </c>
      <c r="Q238">
        <v>2021</v>
      </c>
    </row>
    <row r="239" spans="1:17" x14ac:dyDescent="0.3">
      <c r="A239" s="11">
        <v>44521</v>
      </c>
      <c r="B239" t="s">
        <v>18</v>
      </c>
      <c r="C239">
        <v>1</v>
      </c>
      <c r="D239" t="s">
        <v>111</v>
      </c>
      <c r="E239" t="s">
        <v>112</v>
      </c>
      <c r="F239">
        <v>0</v>
      </c>
      <c r="H239" t="s">
        <v>19</v>
      </c>
      <c r="I239" t="s">
        <v>8</v>
      </c>
      <c r="J239" t="s">
        <v>9</v>
      </c>
      <c r="K239">
        <v>75</v>
      </c>
      <c r="L239">
        <v>85.5</v>
      </c>
      <c r="M239">
        <v>75</v>
      </c>
      <c r="N239">
        <v>85.5</v>
      </c>
      <c r="O239">
        <v>21</v>
      </c>
      <c r="P239" t="s">
        <v>126</v>
      </c>
      <c r="Q239">
        <v>2021</v>
      </c>
    </row>
    <row r="240" spans="1:17" x14ac:dyDescent="0.3">
      <c r="A240" s="11">
        <v>44527</v>
      </c>
      <c r="B240" t="s">
        <v>31</v>
      </c>
      <c r="C240">
        <v>8</v>
      </c>
      <c r="D240" t="s">
        <v>111</v>
      </c>
      <c r="E240" t="s">
        <v>111</v>
      </c>
      <c r="F240">
        <v>0</v>
      </c>
      <c r="H240" t="s">
        <v>32</v>
      </c>
      <c r="I240" t="s">
        <v>28</v>
      </c>
      <c r="J240" t="s">
        <v>9</v>
      </c>
      <c r="K240">
        <v>73</v>
      </c>
      <c r="L240">
        <v>94.17</v>
      </c>
      <c r="M240">
        <v>584</v>
      </c>
      <c r="N240">
        <v>753.36</v>
      </c>
      <c r="O240">
        <v>27</v>
      </c>
      <c r="P240" t="s">
        <v>126</v>
      </c>
      <c r="Q240">
        <v>2021</v>
      </c>
    </row>
    <row r="241" spans="1:17" x14ac:dyDescent="0.3">
      <c r="A241" s="11">
        <v>44528</v>
      </c>
      <c r="B241" t="s">
        <v>89</v>
      </c>
      <c r="C241">
        <v>2</v>
      </c>
      <c r="D241" t="s">
        <v>113</v>
      </c>
      <c r="E241" t="s">
        <v>112</v>
      </c>
      <c r="F241">
        <v>0</v>
      </c>
      <c r="H241" t="s">
        <v>90</v>
      </c>
      <c r="I241" t="s">
        <v>60</v>
      </c>
      <c r="J241" t="s">
        <v>9</v>
      </c>
      <c r="K241">
        <v>90</v>
      </c>
      <c r="L241">
        <v>115.2</v>
      </c>
      <c r="M241">
        <v>180</v>
      </c>
      <c r="N241">
        <v>230.4</v>
      </c>
      <c r="O241">
        <v>28</v>
      </c>
      <c r="P241" t="s">
        <v>126</v>
      </c>
      <c r="Q241">
        <v>2021</v>
      </c>
    </row>
    <row r="242" spans="1:17" x14ac:dyDescent="0.3">
      <c r="A242" s="11">
        <v>44530</v>
      </c>
      <c r="B242" t="s">
        <v>87</v>
      </c>
      <c r="C242">
        <v>15</v>
      </c>
      <c r="D242" t="s">
        <v>113</v>
      </c>
      <c r="E242" t="s">
        <v>111</v>
      </c>
      <c r="F242">
        <v>0</v>
      </c>
      <c r="H242" t="s">
        <v>88</v>
      </c>
      <c r="I242" t="s">
        <v>60</v>
      </c>
      <c r="J242" t="s">
        <v>9</v>
      </c>
      <c r="K242">
        <v>37</v>
      </c>
      <c r="L242">
        <v>42.55</v>
      </c>
      <c r="M242">
        <v>555</v>
      </c>
      <c r="N242">
        <v>638.25</v>
      </c>
      <c r="O242">
        <v>30</v>
      </c>
      <c r="P242" t="s">
        <v>126</v>
      </c>
      <c r="Q242">
        <v>2021</v>
      </c>
    </row>
    <row r="243" spans="1:17" x14ac:dyDescent="0.3">
      <c r="A243" s="11">
        <v>44532</v>
      </c>
      <c r="B243" t="s">
        <v>39</v>
      </c>
      <c r="C243">
        <v>10</v>
      </c>
      <c r="D243" t="s">
        <v>113</v>
      </c>
      <c r="E243" t="s">
        <v>112</v>
      </c>
      <c r="F243">
        <v>0</v>
      </c>
      <c r="H243" t="s">
        <v>40</v>
      </c>
      <c r="I243" t="s">
        <v>28</v>
      </c>
      <c r="J243" t="s">
        <v>9</v>
      </c>
      <c r="K243">
        <v>13</v>
      </c>
      <c r="L243">
        <v>16.64</v>
      </c>
      <c r="M243">
        <v>130</v>
      </c>
      <c r="N243">
        <v>166.4</v>
      </c>
      <c r="O243">
        <v>2</v>
      </c>
      <c r="P243" t="s">
        <v>127</v>
      </c>
      <c r="Q243">
        <v>2021</v>
      </c>
    </row>
    <row r="244" spans="1:17" x14ac:dyDescent="0.3">
      <c r="A244" s="11">
        <v>44533</v>
      </c>
      <c r="B244" t="s">
        <v>77</v>
      </c>
      <c r="C244">
        <v>2</v>
      </c>
      <c r="D244" t="s">
        <v>111</v>
      </c>
      <c r="E244" t="s">
        <v>112</v>
      </c>
      <c r="F244">
        <v>0</v>
      </c>
      <c r="H244" t="s">
        <v>78</v>
      </c>
      <c r="I244" t="s">
        <v>60</v>
      </c>
      <c r="J244" t="s">
        <v>9</v>
      </c>
      <c r="K244">
        <v>55</v>
      </c>
      <c r="L244">
        <v>58.3</v>
      </c>
      <c r="M244">
        <v>110</v>
      </c>
      <c r="N244">
        <v>116.6</v>
      </c>
      <c r="O244">
        <v>3</v>
      </c>
      <c r="P244" t="s">
        <v>127</v>
      </c>
      <c r="Q244">
        <v>2021</v>
      </c>
    </row>
    <row r="245" spans="1:17" x14ac:dyDescent="0.3">
      <c r="A245" s="11">
        <v>44533</v>
      </c>
      <c r="B245" t="s">
        <v>45</v>
      </c>
      <c r="C245">
        <v>8</v>
      </c>
      <c r="D245" t="s">
        <v>111</v>
      </c>
      <c r="E245" t="s">
        <v>111</v>
      </c>
      <c r="F245">
        <v>0</v>
      </c>
      <c r="H245" t="s">
        <v>46</v>
      </c>
      <c r="I245" t="s">
        <v>28</v>
      </c>
      <c r="J245" t="s">
        <v>9</v>
      </c>
      <c r="K245">
        <v>150</v>
      </c>
      <c r="L245">
        <v>210</v>
      </c>
      <c r="M245">
        <v>1200</v>
      </c>
      <c r="N245">
        <v>1680</v>
      </c>
      <c r="O245">
        <v>3</v>
      </c>
      <c r="P245" t="s">
        <v>127</v>
      </c>
      <c r="Q245">
        <v>2021</v>
      </c>
    </row>
    <row r="246" spans="1:17" x14ac:dyDescent="0.3">
      <c r="A246" s="11">
        <v>44535</v>
      </c>
      <c r="B246" t="s">
        <v>14</v>
      </c>
      <c r="C246">
        <v>15</v>
      </c>
      <c r="D246" t="s">
        <v>113</v>
      </c>
      <c r="E246" t="s">
        <v>112</v>
      </c>
      <c r="F246">
        <v>0</v>
      </c>
      <c r="H246" t="s">
        <v>15</v>
      </c>
      <c r="I246" t="s">
        <v>8</v>
      </c>
      <c r="J246" t="s">
        <v>9</v>
      </c>
      <c r="K246">
        <v>44</v>
      </c>
      <c r="L246">
        <v>48.84</v>
      </c>
      <c r="M246">
        <v>660</v>
      </c>
      <c r="N246">
        <v>732.6</v>
      </c>
      <c r="O246">
        <v>5</v>
      </c>
      <c r="P246" t="s">
        <v>127</v>
      </c>
      <c r="Q246">
        <v>2021</v>
      </c>
    </row>
    <row r="247" spans="1:17" x14ac:dyDescent="0.3">
      <c r="A247" s="11">
        <v>44535</v>
      </c>
      <c r="B247" t="s">
        <v>26</v>
      </c>
      <c r="C247">
        <v>1</v>
      </c>
      <c r="D247" t="s">
        <v>113</v>
      </c>
      <c r="E247" t="s">
        <v>111</v>
      </c>
      <c r="F247">
        <v>0</v>
      </c>
      <c r="H247" t="s">
        <v>27</v>
      </c>
      <c r="I247" t="s">
        <v>28</v>
      </c>
      <c r="J247" t="s">
        <v>9</v>
      </c>
      <c r="K247">
        <v>148</v>
      </c>
      <c r="L247">
        <v>164.28</v>
      </c>
      <c r="M247">
        <v>148</v>
      </c>
      <c r="N247">
        <v>164.28</v>
      </c>
      <c r="O247">
        <v>5</v>
      </c>
      <c r="P247" t="s">
        <v>127</v>
      </c>
      <c r="Q247">
        <v>2021</v>
      </c>
    </row>
    <row r="248" spans="1:17" x14ac:dyDescent="0.3">
      <c r="A248" s="11">
        <v>44537</v>
      </c>
      <c r="B248" t="s">
        <v>33</v>
      </c>
      <c r="C248">
        <v>8</v>
      </c>
      <c r="D248" t="s">
        <v>113</v>
      </c>
      <c r="E248" t="s">
        <v>111</v>
      </c>
      <c r="F248">
        <v>0</v>
      </c>
      <c r="H248" t="s">
        <v>34</v>
      </c>
      <c r="I248" t="s">
        <v>28</v>
      </c>
      <c r="J248" t="s">
        <v>9</v>
      </c>
      <c r="K248">
        <v>112</v>
      </c>
      <c r="L248">
        <v>122.08</v>
      </c>
      <c r="M248">
        <v>896</v>
      </c>
      <c r="N248">
        <v>976.64</v>
      </c>
      <c r="O248">
        <v>7</v>
      </c>
      <c r="P248" t="s">
        <v>127</v>
      </c>
      <c r="Q248">
        <v>2021</v>
      </c>
    </row>
    <row r="249" spans="1:17" x14ac:dyDescent="0.3">
      <c r="A249" s="11">
        <v>44538</v>
      </c>
      <c r="B249" t="s">
        <v>97</v>
      </c>
      <c r="C249">
        <v>14</v>
      </c>
      <c r="D249" t="s">
        <v>113</v>
      </c>
      <c r="E249" t="s">
        <v>111</v>
      </c>
      <c r="F249">
        <v>0</v>
      </c>
      <c r="H249" t="s">
        <v>98</v>
      </c>
      <c r="I249" t="s">
        <v>60</v>
      </c>
      <c r="J249" t="s">
        <v>9</v>
      </c>
      <c r="K249">
        <v>76</v>
      </c>
      <c r="L249">
        <v>82.08</v>
      </c>
      <c r="M249">
        <v>1064</v>
      </c>
      <c r="N249">
        <v>1149.1199999999999</v>
      </c>
      <c r="O249">
        <v>8</v>
      </c>
      <c r="P249" t="s">
        <v>127</v>
      </c>
      <c r="Q249">
        <v>2021</v>
      </c>
    </row>
    <row r="250" spans="1:17" x14ac:dyDescent="0.3">
      <c r="A250" s="11">
        <v>44544</v>
      </c>
      <c r="B250" t="s">
        <v>93</v>
      </c>
      <c r="C250">
        <v>4</v>
      </c>
      <c r="D250" t="s">
        <v>113</v>
      </c>
      <c r="E250" t="s">
        <v>111</v>
      </c>
      <c r="F250">
        <v>0</v>
      </c>
      <c r="H250" t="s">
        <v>94</v>
      </c>
      <c r="I250" t="s">
        <v>60</v>
      </c>
      <c r="J250" t="s">
        <v>9</v>
      </c>
      <c r="K250">
        <v>120</v>
      </c>
      <c r="L250">
        <v>162</v>
      </c>
      <c r="M250">
        <v>480</v>
      </c>
      <c r="N250">
        <v>648</v>
      </c>
      <c r="O250">
        <v>14</v>
      </c>
      <c r="P250" t="s">
        <v>127</v>
      </c>
      <c r="Q250">
        <v>2021</v>
      </c>
    </row>
    <row r="251" spans="1:17" x14ac:dyDescent="0.3">
      <c r="A251" s="11">
        <v>44548</v>
      </c>
      <c r="B251" t="s">
        <v>12</v>
      </c>
      <c r="C251">
        <v>2</v>
      </c>
      <c r="D251" t="s">
        <v>113</v>
      </c>
      <c r="E251" t="s">
        <v>112</v>
      </c>
      <c r="F251">
        <v>0</v>
      </c>
      <c r="H251" t="s">
        <v>13</v>
      </c>
      <c r="I251" t="s">
        <v>8</v>
      </c>
      <c r="J251" t="s">
        <v>9</v>
      </c>
      <c r="K251">
        <v>71</v>
      </c>
      <c r="L251">
        <v>80.94</v>
      </c>
      <c r="M251">
        <v>142</v>
      </c>
      <c r="N251">
        <v>161.88</v>
      </c>
      <c r="O251">
        <v>18</v>
      </c>
      <c r="P251" t="s">
        <v>127</v>
      </c>
      <c r="Q251">
        <v>2021</v>
      </c>
    </row>
    <row r="252" spans="1:17" x14ac:dyDescent="0.3">
      <c r="A252" s="11">
        <v>44548</v>
      </c>
      <c r="B252" t="s">
        <v>52</v>
      </c>
      <c r="C252">
        <v>8</v>
      </c>
      <c r="D252" t="s">
        <v>111</v>
      </c>
      <c r="E252" t="s">
        <v>112</v>
      </c>
      <c r="F252">
        <v>0</v>
      </c>
      <c r="H252" t="s">
        <v>53</v>
      </c>
      <c r="I252" t="s">
        <v>49</v>
      </c>
      <c r="J252" t="s">
        <v>9</v>
      </c>
      <c r="K252">
        <v>121</v>
      </c>
      <c r="L252">
        <v>141.57</v>
      </c>
      <c r="M252">
        <v>968</v>
      </c>
      <c r="N252">
        <v>1132.56</v>
      </c>
      <c r="O252">
        <v>18</v>
      </c>
      <c r="P252" t="s">
        <v>127</v>
      </c>
      <c r="Q252">
        <v>2021</v>
      </c>
    </row>
    <row r="253" spans="1:17" x14ac:dyDescent="0.3">
      <c r="A253" s="11">
        <v>44549</v>
      </c>
      <c r="B253" t="s">
        <v>54</v>
      </c>
      <c r="C253">
        <v>12</v>
      </c>
      <c r="D253" t="s">
        <v>113</v>
      </c>
      <c r="E253" t="s">
        <v>111</v>
      </c>
      <c r="F253">
        <v>0</v>
      </c>
      <c r="H253" t="s">
        <v>55</v>
      </c>
      <c r="I253" t="s">
        <v>49</v>
      </c>
      <c r="J253" t="s">
        <v>9</v>
      </c>
      <c r="K253">
        <v>141</v>
      </c>
      <c r="L253">
        <v>149.46</v>
      </c>
      <c r="M253">
        <v>1692</v>
      </c>
      <c r="N253">
        <v>1793.52</v>
      </c>
      <c r="O253">
        <v>19</v>
      </c>
      <c r="P253" t="s">
        <v>127</v>
      </c>
      <c r="Q253">
        <v>2021</v>
      </c>
    </row>
    <row r="254" spans="1:17" x14ac:dyDescent="0.3">
      <c r="A254" s="11">
        <v>44549</v>
      </c>
      <c r="B254" t="s">
        <v>67</v>
      </c>
      <c r="C254">
        <v>3</v>
      </c>
      <c r="D254" t="s">
        <v>110</v>
      </c>
      <c r="E254" t="s">
        <v>111</v>
      </c>
      <c r="F254">
        <v>0</v>
      </c>
      <c r="H254" t="s">
        <v>68</v>
      </c>
      <c r="I254" t="s">
        <v>60</v>
      </c>
      <c r="J254" t="s">
        <v>9</v>
      </c>
      <c r="K254">
        <v>47</v>
      </c>
      <c r="L254">
        <v>53.11</v>
      </c>
      <c r="M254">
        <v>141</v>
      </c>
      <c r="N254">
        <v>159.32999999999998</v>
      </c>
      <c r="O254">
        <v>19</v>
      </c>
      <c r="P254" t="s">
        <v>127</v>
      </c>
      <c r="Q254">
        <v>2021</v>
      </c>
    </row>
    <row r="255" spans="1:17" x14ac:dyDescent="0.3">
      <c r="A255" s="11">
        <v>44549</v>
      </c>
      <c r="B255" t="s">
        <v>29</v>
      </c>
      <c r="C255">
        <v>10</v>
      </c>
      <c r="D255" t="s">
        <v>111</v>
      </c>
      <c r="E255" t="s">
        <v>111</v>
      </c>
      <c r="F255">
        <v>0</v>
      </c>
      <c r="H255" t="s">
        <v>30</v>
      </c>
      <c r="I255" t="s">
        <v>28</v>
      </c>
      <c r="J255" t="s">
        <v>9</v>
      </c>
      <c r="K255">
        <v>44</v>
      </c>
      <c r="L255">
        <v>48.4</v>
      </c>
      <c r="M255">
        <v>440</v>
      </c>
      <c r="N255">
        <v>484</v>
      </c>
      <c r="O255">
        <v>19</v>
      </c>
      <c r="P255" t="s">
        <v>127</v>
      </c>
      <c r="Q255">
        <v>2021</v>
      </c>
    </row>
    <row r="256" spans="1:17" x14ac:dyDescent="0.3">
      <c r="A256" s="11">
        <v>44550</v>
      </c>
      <c r="B256" t="s">
        <v>31</v>
      </c>
      <c r="C256">
        <v>14</v>
      </c>
      <c r="D256" t="s">
        <v>113</v>
      </c>
      <c r="E256" t="s">
        <v>111</v>
      </c>
      <c r="F256">
        <v>0</v>
      </c>
      <c r="H256" t="s">
        <v>32</v>
      </c>
      <c r="I256" t="s">
        <v>28</v>
      </c>
      <c r="J256" t="s">
        <v>9</v>
      </c>
      <c r="K256">
        <v>73</v>
      </c>
      <c r="L256">
        <v>94.17</v>
      </c>
      <c r="M256">
        <v>1022</v>
      </c>
      <c r="N256">
        <v>1318.38</v>
      </c>
      <c r="O256">
        <v>20</v>
      </c>
      <c r="P256" t="s">
        <v>127</v>
      </c>
      <c r="Q256">
        <v>2021</v>
      </c>
    </row>
    <row r="257" spans="1:17" x14ac:dyDescent="0.3">
      <c r="A257" s="11">
        <v>44551</v>
      </c>
      <c r="B257" t="s">
        <v>61</v>
      </c>
      <c r="C257">
        <v>10</v>
      </c>
      <c r="D257" t="s">
        <v>111</v>
      </c>
      <c r="E257" t="s">
        <v>112</v>
      </c>
      <c r="F257">
        <v>0</v>
      </c>
      <c r="H257" t="s">
        <v>62</v>
      </c>
      <c r="I257" t="s">
        <v>60</v>
      </c>
      <c r="J257" t="s">
        <v>9</v>
      </c>
      <c r="K257">
        <v>18</v>
      </c>
      <c r="L257">
        <v>24.66</v>
      </c>
      <c r="M257">
        <v>180</v>
      </c>
      <c r="N257">
        <v>246.6</v>
      </c>
      <c r="O257">
        <v>21</v>
      </c>
      <c r="P257" t="s">
        <v>127</v>
      </c>
      <c r="Q257">
        <v>2021</v>
      </c>
    </row>
    <row r="258" spans="1:17" x14ac:dyDescent="0.3">
      <c r="A258" s="11">
        <v>44554</v>
      </c>
      <c r="B258" t="s">
        <v>93</v>
      </c>
      <c r="C258">
        <v>8</v>
      </c>
      <c r="D258" t="s">
        <v>110</v>
      </c>
      <c r="E258" t="s">
        <v>112</v>
      </c>
      <c r="F258">
        <v>0</v>
      </c>
      <c r="H258" t="s">
        <v>94</v>
      </c>
      <c r="I258" t="s">
        <v>60</v>
      </c>
      <c r="J258" t="s">
        <v>9</v>
      </c>
      <c r="K258">
        <v>120</v>
      </c>
      <c r="L258">
        <v>162</v>
      </c>
      <c r="M258">
        <v>960</v>
      </c>
      <c r="N258">
        <v>1296</v>
      </c>
      <c r="O258">
        <v>24</v>
      </c>
      <c r="P258" t="s">
        <v>127</v>
      </c>
      <c r="Q258">
        <v>2021</v>
      </c>
    </row>
    <row r="259" spans="1:17" x14ac:dyDescent="0.3">
      <c r="A259" s="11">
        <v>44554</v>
      </c>
      <c r="B259" t="s">
        <v>81</v>
      </c>
      <c r="C259">
        <v>8</v>
      </c>
      <c r="D259" t="s">
        <v>110</v>
      </c>
      <c r="E259" t="s">
        <v>111</v>
      </c>
      <c r="F259">
        <v>0</v>
      </c>
      <c r="H259" t="s">
        <v>82</v>
      </c>
      <c r="I259" t="s">
        <v>60</v>
      </c>
      <c r="J259" t="s">
        <v>9</v>
      </c>
      <c r="K259">
        <v>90</v>
      </c>
      <c r="L259">
        <v>96.3</v>
      </c>
      <c r="M259">
        <v>720</v>
      </c>
      <c r="N259">
        <v>770.4</v>
      </c>
      <c r="O259">
        <v>24</v>
      </c>
      <c r="P259" t="s">
        <v>127</v>
      </c>
      <c r="Q259">
        <v>2021</v>
      </c>
    </row>
    <row r="260" spans="1:17" x14ac:dyDescent="0.3">
      <c r="A260" s="11">
        <v>44556</v>
      </c>
      <c r="B260" t="s">
        <v>91</v>
      </c>
      <c r="C260">
        <v>14</v>
      </c>
      <c r="D260" t="s">
        <v>111</v>
      </c>
      <c r="E260" t="s">
        <v>112</v>
      </c>
      <c r="F260">
        <v>0</v>
      </c>
      <c r="H260" t="s">
        <v>92</v>
      </c>
      <c r="I260" t="s">
        <v>60</v>
      </c>
      <c r="J260" t="s">
        <v>9</v>
      </c>
      <c r="K260">
        <v>138</v>
      </c>
      <c r="L260">
        <v>173.88</v>
      </c>
      <c r="M260">
        <v>1932</v>
      </c>
      <c r="N260">
        <v>2434.3199999999997</v>
      </c>
      <c r="O260">
        <v>26</v>
      </c>
      <c r="P260" t="s">
        <v>127</v>
      </c>
      <c r="Q260">
        <v>2021</v>
      </c>
    </row>
    <row r="261" spans="1:17" x14ac:dyDescent="0.3">
      <c r="A261" s="11">
        <v>44557</v>
      </c>
      <c r="B261" t="s">
        <v>67</v>
      </c>
      <c r="C261">
        <v>14</v>
      </c>
      <c r="D261" t="s">
        <v>113</v>
      </c>
      <c r="E261" t="s">
        <v>112</v>
      </c>
      <c r="F261">
        <v>0</v>
      </c>
      <c r="H261" t="s">
        <v>68</v>
      </c>
      <c r="I261" t="s">
        <v>60</v>
      </c>
      <c r="J261" t="s">
        <v>9</v>
      </c>
      <c r="K261">
        <v>47</v>
      </c>
      <c r="L261">
        <v>53.11</v>
      </c>
      <c r="M261">
        <v>658</v>
      </c>
      <c r="N261">
        <v>743.54</v>
      </c>
      <c r="O261">
        <v>27</v>
      </c>
      <c r="P261" t="s">
        <v>127</v>
      </c>
      <c r="Q261">
        <v>2021</v>
      </c>
    </row>
    <row r="262" spans="1:17" x14ac:dyDescent="0.3">
      <c r="A262" s="11">
        <v>44558</v>
      </c>
      <c r="B262" t="s">
        <v>67</v>
      </c>
      <c r="C262">
        <v>6</v>
      </c>
      <c r="D262" t="s">
        <v>113</v>
      </c>
      <c r="E262" t="s">
        <v>112</v>
      </c>
      <c r="F262">
        <v>0</v>
      </c>
      <c r="H262" t="s">
        <v>68</v>
      </c>
      <c r="I262" t="s">
        <v>60</v>
      </c>
      <c r="J262" t="s">
        <v>9</v>
      </c>
      <c r="K262">
        <v>47</v>
      </c>
      <c r="L262">
        <v>53.11</v>
      </c>
      <c r="M262">
        <v>282</v>
      </c>
      <c r="N262">
        <v>318.65999999999997</v>
      </c>
      <c r="O262">
        <v>28</v>
      </c>
      <c r="P262" t="s">
        <v>127</v>
      </c>
      <c r="Q262">
        <v>2021</v>
      </c>
    </row>
    <row r="263" spans="1:17" x14ac:dyDescent="0.3">
      <c r="A263" s="11">
        <v>44560</v>
      </c>
      <c r="B263" t="s">
        <v>26</v>
      </c>
      <c r="C263">
        <v>13</v>
      </c>
      <c r="D263" t="s">
        <v>111</v>
      </c>
      <c r="E263" t="s">
        <v>111</v>
      </c>
      <c r="F263">
        <v>0</v>
      </c>
      <c r="H263" t="s">
        <v>27</v>
      </c>
      <c r="I263" t="s">
        <v>28</v>
      </c>
      <c r="J263" t="s">
        <v>9</v>
      </c>
      <c r="K263">
        <v>148</v>
      </c>
      <c r="L263">
        <v>164.28</v>
      </c>
      <c r="M263">
        <v>1924</v>
      </c>
      <c r="N263">
        <v>2135.64</v>
      </c>
      <c r="O263">
        <v>30</v>
      </c>
      <c r="P263" t="s">
        <v>127</v>
      </c>
      <c r="Q263">
        <v>2021</v>
      </c>
    </row>
    <row r="264" spans="1:17" x14ac:dyDescent="0.3">
      <c r="A264" s="11">
        <v>44562</v>
      </c>
      <c r="B264" t="s">
        <v>52</v>
      </c>
      <c r="C264">
        <v>1</v>
      </c>
      <c r="D264" t="s">
        <v>110</v>
      </c>
      <c r="E264" t="s">
        <v>112</v>
      </c>
      <c r="F264">
        <v>0</v>
      </c>
      <c r="H264" t="s">
        <v>53</v>
      </c>
      <c r="I264" t="s">
        <v>49</v>
      </c>
      <c r="J264" t="s">
        <v>9</v>
      </c>
      <c r="K264">
        <v>121</v>
      </c>
      <c r="L264">
        <v>141.57</v>
      </c>
      <c r="M264">
        <v>121</v>
      </c>
      <c r="N264">
        <v>141.57</v>
      </c>
      <c r="O264">
        <v>1</v>
      </c>
      <c r="P264" t="s">
        <v>116</v>
      </c>
      <c r="Q264">
        <v>2022</v>
      </c>
    </row>
    <row r="265" spans="1:17" x14ac:dyDescent="0.3">
      <c r="A265" s="11">
        <v>44563</v>
      </c>
      <c r="B265" t="s">
        <v>26</v>
      </c>
      <c r="C265">
        <v>7</v>
      </c>
      <c r="D265" t="s">
        <v>113</v>
      </c>
      <c r="E265" t="s">
        <v>112</v>
      </c>
      <c r="F265">
        <v>0</v>
      </c>
      <c r="H265" t="s">
        <v>27</v>
      </c>
      <c r="I265" t="s">
        <v>28</v>
      </c>
      <c r="J265" t="s">
        <v>9</v>
      </c>
      <c r="K265">
        <v>148</v>
      </c>
      <c r="L265">
        <v>164.28</v>
      </c>
      <c r="M265">
        <v>1036</v>
      </c>
      <c r="N265">
        <v>1149.96</v>
      </c>
      <c r="O265">
        <v>2</v>
      </c>
      <c r="P265" t="s">
        <v>116</v>
      </c>
      <c r="Q265">
        <v>2022</v>
      </c>
    </row>
    <row r="266" spans="1:17" x14ac:dyDescent="0.3">
      <c r="A266" s="11">
        <v>44563</v>
      </c>
      <c r="B266" t="s">
        <v>37</v>
      </c>
      <c r="C266">
        <v>2</v>
      </c>
      <c r="D266" t="s">
        <v>111</v>
      </c>
      <c r="E266" t="s">
        <v>112</v>
      </c>
      <c r="F266">
        <v>0</v>
      </c>
      <c r="H266" t="s">
        <v>38</v>
      </c>
      <c r="I266" t="s">
        <v>28</v>
      </c>
      <c r="J266" t="s">
        <v>9</v>
      </c>
      <c r="K266">
        <v>12</v>
      </c>
      <c r="L266">
        <v>15.719999999999999</v>
      </c>
      <c r="M266">
        <v>24</v>
      </c>
      <c r="N266">
        <v>31.439999999999998</v>
      </c>
      <c r="O266">
        <v>2</v>
      </c>
      <c r="P266" t="s">
        <v>116</v>
      </c>
      <c r="Q266">
        <v>2022</v>
      </c>
    </row>
    <row r="267" spans="1:17" x14ac:dyDescent="0.3">
      <c r="A267" s="11">
        <v>44563</v>
      </c>
      <c r="B267" t="s">
        <v>75</v>
      </c>
      <c r="C267">
        <v>1</v>
      </c>
      <c r="D267" t="s">
        <v>113</v>
      </c>
      <c r="E267" t="s">
        <v>112</v>
      </c>
      <c r="F267">
        <v>0</v>
      </c>
      <c r="H267" t="s">
        <v>76</v>
      </c>
      <c r="I267" t="s">
        <v>60</v>
      </c>
      <c r="J267" t="s">
        <v>9</v>
      </c>
      <c r="K267">
        <v>95</v>
      </c>
      <c r="L267">
        <v>119.7</v>
      </c>
      <c r="M267">
        <v>95</v>
      </c>
      <c r="N267">
        <v>119.7</v>
      </c>
      <c r="O267">
        <v>2</v>
      </c>
      <c r="P267" t="s">
        <v>116</v>
      </c>
      <c r="Q267">
        <v>2022</v>
      </c>
    </row>
    <row r="268" spans="1:17" x14ac:dyDescent="0.3">
      <c r="A268" s="11">
        <v>44564</v>
      </c>
      <c r="B268" t="s">
        <v>95</v>
      </c>
      <c r="C268">
        <v>9</v>
      </c>
      <c r="D268" t="s">
        <v>113</v>
      </c>
      <c r="E268" t="s">
        <v>112</v>
      </c>
      <c r="F268">
        <v>0</v>
      </c>
      <c r="H268" t="s">
        <v>96</v>
      </c>
      <c r="I268" t="s">
        <v>60</v>
      </c>
      <c r="J268" t="s">
        <v>9</v>
      </c>
      <c r="K268">
        <v>67</v>
      </c>
      <c r="L268">
        <v>83.08</v>
      </c>
      <c r="M268">
        <v>603</v>
      </c>
      <c r="N268">
        <v>747.72</v>
      </c>
      <c r="O268">
        <v>3</v>
      </c>
      <c r="P268" t="s">
        <v>116</v>
      </c>
      <c r="Q268">
        <v>2022</v>
      </c>
    </row>
    <row r="269" spans="1:17" x14ac:dyDescent="0.3">
      <c r="A269" s="11">
        <v>44565</v>
      </c>
      <c r="B269" t="s">
        <v>31</v>
      </c>
      <c r="C269">
        <v>8</v>
      </c>
      <c r="D269" t="s">
        <v>113</v>
      </c>
      <c r="E269" t="s">
        <v>111</v>
      </c>
      <c r="F269">
        <v>0</v>
      </c>
      <c r="H269" t="s">
        <v>32</v>
      </c>
      <c r="I269" t="s">
        <v>28</v>
      </c>
      <c r="J269" t="s">
        <v>9</v>
      </c>
      <c r="K269">
        <v>73</v>
      </c>
      <c r="L269">
        <v>94.17</v>
      </c>
      <c r="M269">
        <v>584</v>
      </c>
      <c r="N269">
        <v>753.36</v>
      </c>
      <c r="O269">
        <v>4</v>
      </c>
      <c r="P269" t="s">
        <v>116</v>
      </c>
      <c r="Q269">
        <v>2022</v>
      </c>
    </row>
    <row r="270" spans="1:17" x14ac:dyDescent="0.3">
      <c r="A270" s="11">
        <v>44565</v>
      </c>
      <c r="B270" t="s">
        <v>67</v>
      </c>
      <c r="C270">
        <v>1</v>
      </c>
      <c r="D270" t="s">
        <v>111</v>
      </c>
      <c r="E270" t="s">
        <v>111</v>
      </c>
      <c r="F270">
        <v>0</v>
      </c>
      <c r="H270" t="s">
        <v>68</v>
      </c>
      <c r="I270" t="s">
        <v>60</v>
      </c>
      <c r="J270" t="s">
        <v>9</v>
      </c>
      <c r="K270">
        <v>47</v>
      </c>
      <c r="L270">
        <v>53.11</v>
      </c>
      <c r="M270">
        <v>47</v>
      </c>
      <c r="N270">
        <v>53.11</v>
      </c>
      <c r="O270">
        <v>4</v>
      </c>
      <c r="P270" t="s">
        <v>116</v>
      </c>
      <c r="Q270">
        <v>2022</v>
      </c>
    </row>
    <row r="271" spans="1:17" x14ac:dyDescent="0.3">
      <c r="A271" s="11">
        <v>44570</v>
      </c>
      <c r="B271" t="s">
        <v>73</v>
      </c>
      <c r="C271">
        <v>12</v>
      </c>
      <c r="D271" t="s">
        <v>113</v>
      </c>
      <c r="E271" t="s">
        <v>111</v>
      </c>
      <c r="F271">
        <v>0</v>
      </c>
      <c r="H271" t="s">
        <v>74</v>
      </c>
      <c r="I271" t="s">
        <v>60</v>
      </c>
      <c r="J271" t="s">
        <v>9</v>
      </c>
      <c r="K271">
        <v>89</v>
      </c>
      <c r="L271">
        <v>117.48</v>
      </c>
      <c r="M271">
        <v>1068</v>
      </c>
      <c r="N271">
        <v>1409.76</v>
      </c>
      <c r="O271">
        <v>9</v>
      </c>
      <c r="P271" t="s">
        <v>116</v>
      </c>
      <c r="Q271">
        <v>2022</v>
      </c>
    </row>
    <row r="272" spans="1:17" x14ac:dyDescent="0.3">
      <c r="A272" s="11">
        <v>44571</v>
      </c>
      <c r="B272" t="s">
        <v>77</v>
      </c>
      <c r="C272">
        <v>14</v>
      </c>
      <c r="D272" t="s">
        <v>111</v>
      </c>
      <c r="E272" t="s">
        <v>111</v>
      </c>
      <c r="F272">
        <v>0</v>
      </c>
      <c r="H272" t="s">
        <v>78</v>
      </c>
      <c r="I272" t="s">
        <v>60</v>
      </c>
      <c r="J272" t="s">
        <v>9</v>
      </c>
      <c r="K272">
        <v>55</v>
      </c>
      <c r="L272">
        <v>58.3</v>
      </c>
      <c r="M272">
        <v>770</v>
      </c>
      <c r="N272">
        <v>816.19999999999993</v>
      </c>
      <c r="O272">
        <v>10</v>
      </c>
      <c r="P272" t="s">
        <v>116</v>
      </c>
      <c r="Q272">
        <v>2022</v>
      </c>
    </row>
    <row r="273" spans="1:17" x14ac:dyDescent="0.3">
      <c r="A273" s="11">
        <v>44572</v>
      </c>
      <c r="B273" t="s">
        <v>73</v>
      </c>
      <c r="C273">
        <v>2</v>
      </c>
      <c r="D273" t="s">
        <v>113</v>
      </c>
      <c r="E273" t="s">
        <v>111</v>
      </c>
      <c r="F273">
        <v>0</v>
      </c>
      <c r="H273" t="s">
        <v>74</v>
      </c>
      <c r="I273" t="s">
        <v>60</v>
      </c>
      <c r="J273" t="s">
        <v>9</v>
      </c>
      <c r="K273">
        <v>89</v>
      </c>
      <c r="L273">
        <v>117.48</v>
      </c>
      <c r="M273">
        <v>178</v>
      </c>
      <c r="N273">
        <v>234.96</v>
      </c>
      <c r="O273">
        <v>11</v>
      </c>
      <c r="P273" t="s">
        <v>116</v>
      </c>
      <c r="Q273">
        <v>2022</v>
      </c>
    </row>
    <row r="274" spans="1:17" x14ac:dyDescent="0.3">
      <c r="A274" s="11">
        <v>44574</v>
      </c>
      <c r="B274" t="s">
        <v>45</v>
      </c>
      <c r="C274">
        <v>6</v>
      </c>
      <c r="D274" t="s">
        <v>111</v>
      </c>
      <c r="E274" t="s">
        <v>111</v>
      </c>
      <c r="F274">
        <v>0</v>
      </c>
      <c r="H274" t="s">
        <v>46</v>
      </c>
      <c r="I274" t="s">
        <v>28</v>
      </c>
      <c r="J274" t="s">
        <v>9</v>
      </c>
      <c r="K274">
        <v>150</v>
      </c>
      <c r="L274">
        <v>210</v>
      </c>
      <c r="M274">
        <v>900</v>
      </c>
      <c r="N274">
        <v>1260</v>
      </c>
      <c r="O274">
        <v>13</v>
      </c>
      <c r="P274" t="s">
        <v>116</v>
      </c>
      <c r="Q274">
        <v>2022</v>
      </c>
    </row>
    <row r="275" spans="1:17" x14ac:dyDescent="0.3">
      <c r="A275" s="11">
        <v>44575</v>
      </c>
      <c r="B275" t="s">
        <v>29</v>
      </c>
      <c r="C275">
        <v>14</v>
      </c>
      <c r="D275" t="s">
        <v>113</v>
      </c>
      <c r="E275" t="s">
        <v>111</v>
      </c>
      <c r="F275">
        <v>0</v>
      </c>
      <c r="H275" t="s">
        <v>30</v>
      </c>
      <c r="I275" t="s">
        <v>28</v>
      </c>
      <c r="J275" t="s">
        <v>9</v>
      </c>
      <c r="K275">
        <v>44</v>
      </c>
      <c r="L275">
        <v>48.4</v>
      </c>
      <c r="M275">
        <v>616</v>
      </c>
      <c r="N275">
        <v>677.6</v>
      </c>
      <c r="O275">
        <v>14</v>
      </c>
      <c r="P275" t="s">
        <v>116</v>
      </c>
      <c r="Q275">
        <v>2022</v>
      </c>
    </row>
    <row r="276" spans="1:17" x14ac:dyDescent="0.3">
      <c r="A276" s="11">
        <v>44576</v>
      </c>
      <c r="B276" t="s">
        <v>52</v>
      </c>
      <c r="C276">
        <v>10</v>
      </c>
      <c r="D276" t="s">
        <v>113</v>
      </c>
      <c r="E276" t="s">
        <v>112</v>
      </c>
      <c r="F276">
        <v>0</v>
      </c>
      <c r="H276" t="s">
        <v>53</v>
      </c>
      <c r="I276" t="s">
        <v>49</v>
      </c>
      <c r="J276" t="s">
        <v>9</v>
      </c>
      <c r="K276">
        <v>121</v>
      </c>
      <c r="L276">
        <v>141.57</v>
      </c>
      <c r="M276">
        <v>1210</v>
      </c>
      <c r="N276">
        <v>1415.6999999999998</v>
      </c>
      <c r="O276">
        <v>15</v>
      </c>
      <c r="P276" t="s">
        <v>116</v>
      </c>
      <c r="Q276">
        <v>2022</v>
      </c>
    </row>
    <row r="277" spans="1:17" x14ac:dyDescent="0.3">
      <c r="A277" s="11">
        <v>44577</v>
      </c>
      <c r="B277" t="s">
        <v>35</v>
      </c>
      <c r="C277">
        <v>11</v>
      </c>
      <c r="D277" t="s">
        <v>111</v>
      </c>
      <c r="E277" t="s">
        <v>112</v>
      </c>
      <c r="F277">
        <v>0</v>
      </c>
      <c r="H277" t="s">
        <v>36</v>
      </c>
      <c r="I277" t="s">
        <v>28</v>
      </c>
      <c r="J277" t="s">
        <v>9</v>
      </c>
      <c r="K277">
        <v>112</v>
      </c>
      <c r="L277">
        <v>146.72</v>
      </c>
      <c r="M277">
        <v>1232</v>
      </c>
      <c r="N277">
        <v>1613.92</v>
      </c>
      <c r="O277">
        <v>16</v>
      </c>
      <c r="P277" t="s">
        <v>116</v>
      </c>
      <c r="Q277">
        <v>2022</v>
      </c>
    </row>
    <row r="278" spans="1:17" x14ac:dyDescent="0.3">
      <c r="A278" s="11">
        <v>44578</v>
      </c>
      <c r="B278" t="s">
        <v>89</v>
      </c>
      <c r="C278">
        <v>4</v>
      </c>
      <c r="D278" t="s">
        <v>111</v>
      </c>
      <c r="E278" t="s">
        <v>111</v>
      </c>
      <c r="F278">
        <v>0</v>
      </c>
      <c r="H278" t="s">
        <v>90</v>
      </c>
      <c r="I278" t="s">
        <v>60</v>
      </c>
      <c r="J278" t="s">
        <v>9</v>
      </c>
      <c r="K278">
        <v>90</v>
      </c>
      <c r="L278">
        <v>115.2</v>
      </c>
      <c r="M278">
        <v>360</v>
      </c>
      <c r="N278">
        <v>460.8</v>
      </c>
      <c r="O278">
        <v>17</v>
      </c>
      <c r="P278" t="s">
        <v>116</v>
      </c>
      <c r="Q278">
        <v>2022</v>
      </c>
    </row>
    <row r="279" spans="1:17" x14ac:dyDescent="0.3">
      <c r="A279" s="11">
        <v>44579</v>
      </c>
      <c r="B279" t="s">
        <v>22</v>
      </c>
      <c r="C279">
        <v>9</v>
      </c>
      <c r="D279" t="s">
        <v>110</v>
      </c>
      <c r="E279" t="s">
        <v>112</v>
      </c>
      <c r="F279">
        <v>0</v>
      </c>
      <c r="H279" t="s">
        <v>23</v>
      </c>
      <c r="I279" t="s">
        <v>8</v>
      </c>
      <c r="J279" t="s">
        <v>9</v>
      </c>
      <c r="K279">
        <v>83</v>
      </c>
      <c r="L279">
        <v>94.62</v>
      </c>
      <c r="M279">
        <v>747</v>
      </c>
      <c r="N279">
        <v>851.58</v>
      </c>
      <c r="O279">
        <v>18</v>
      </c>
      <c r="P279" t="s">
        <v>116</v>
      </c>
      <c r="Q279">
        <v>2022</v>
      </c>
    </row>
    <row r="280" spans="1:17" x14ac:dyDescent="0.3">
      <c r="A280" s="11">
        <v>44581</v>
      </c>
      <c r="B280" t="s">
        <v>50</v>
      </c>
      <c r="C280">
        <v>2</v>
      </c>
      <c r="D280" t="s">
        <v>113</v>
      </c>
      <c r="E280" t="s">
        <v>112</v>
      </c>
      <c r="F280">
        <v>0</v>
      </c>
      <c r="H280" t="s">
        <v>51</v>
      </c>
      <c r="I280" t="s">
        <v>49</v>
      </c>
      <c r="J280" t="s">
        <v>9</v>
      </c>
      <c r="K280">
        <v>126</v>
      </c>
      <c r="L280">
        <v>162.54</v>
      </c>
      <c r="M280">
        <v>252</v>
      </c>
      <c r="N280">
        <v>325.08</v>
      </c>
      <c r="O280">
        <v>20</v>
      </c>
      <c r="P280" t="s">
        <v>116</v>
      </c>
      <c r="Q280">
        <v>2022</v>
      </c>
    </row>
    <row r="281" spans="1:17" x14ac:dyDescent="0.3">
      <c r="A281" s="11">
        <v>44581</v>
      </c>
      <c r="B281" t="s">
        <v>35</v>
      </c>
      <c r="C281">
        <v>7</v>
      </c>
      <c r="D281" t="s">
        <v>111</v>
      </c>
      <c r="E281" t="s">
        <v>111</v>
      </c>
      <c r="F281">
        <v>0</v>
      </c>
      <c r="H281" t="s">
        <v>36</v>
      </c>
      <c r="I281" t="s">
        <v>28</v>
      </c>
      <c r="J281" t="s">
        <v>9</v>
      </c>
      <c r="K281">
        <v>112</v>
      </c>
      <c r="L281">
        <v>146.72</v>
      </c>
      <c r="M281">
        <v>784</v>
      </c>
      <c r="N281">
        <v>1027.04</v>
      </c>
      <c r="O281">
        <v>20</v>
      </c>
      <c r="P281" t="s">
        <v>116</v>
      </c>
      <c r="Q281">
        <v>2022</v>
      </c>
    </row>
    <row r="282" spans="1:17" x14ac:dyDescent="0.3">
      <c r="A282" s="11">
        <v>44583</v>
      </c>
      <c r="B282" t="s">
        <v>6</v>
      </c>
      <c r="C282">
        <v>6</v>
      </c>
      <c r="D282" t="s">
        <v>111</v>
      </c>
      <c r="E282" t="s">
        <v>112</v>
      </c>
      <c r="F282">
        <v>0</v>
      </c>
      <c r="H282" t="s">
        <v>7</v>
      </c>
      <c r="I282" t="s">
        <v>8</v>
      </c>
      <c r="J282" t="s">
        <v>9</v>
      </c>
      <c r="K282">
        <v>98</v>
      </c>
      <c r="L282">
        <v>103.88</v>
      </c>
      <c r="M282">
        <v>588</v>
      </c>
      <c r="N282">
        <v>623.28</v>
      </c>
      <c r="O282">
        <v>22</v>
      </c>
      <c r="P282" t="s">
        <v>116</v>
      </c>
      <c r="Q282">
        <v>2022</v>
      </c>
    </row>
    <row r="283" spans="1:17" x14ac:dyDescent="0.3">
      <c r="A283" s="11">
        <v>44584</v>
      </c>
      <c r="B283" t="s">
        <v>10</v>
      </c>
      <c r="C283">
        <v>5</v>
      </c>
      <c r="D283" t="s">
        <v>110</v>
      </c>
      <c r="E283" t="s">
        <v>112</v>
      </c>
      <c r="F283">
        <v>0</v>
      </c>
      <c r="H283" t="s">
        <v>11</v>
      </c>
      <c r="I283" t="s">
        <v>8</v>
      </c>
      <c r="J283" t="s">
        <v>9</v>
      </c>
      <c r="K283">
        <v>105</v>
      </c>
      <c r="L283">
        <v>142.80000000000001</v>
      </c>
      <c r="M283">
        <v>525</v>
      </c>
      <c r="N283">
        <v>714</v>
      </c>
      <c r="O283">
        <v>23</v>
      </c>
      <c r="P283" t="s">
        <v>116</v>
      </c>
      <c r="Q283">
        <v>2022</v>
      </c>
    </row>
    <row r="284" spans="1:17" x14ac:dyDescent="0.3">
      <c r="A284" s="11">
        <v>44584</v>
      </c>
      <c r="B284" t="s">
        <v>93</v>
      </c>
      <c r="C284">
        <v>8</v>
      </c>
      <c r="D284" t="s">
        <v>113</v>
      </c>
      <c r="E284" t="s">
        <v>111</v>
      </c>
      <c r="F284">
        <v>0</v>
      </c>
      <c r="H284" t="s">
        <v>94</v>
      </c>
      <c r="I284" t="s">
        <v>60</v>
      </c>
      <c r="J284" t="s">
        <v>9</v>
      </c>
      <c r="K284">
        <v>120</v>
      </c>
      <c r="L284">
        <v>162</v>
      </c>
      <c r="M284">
        <v>960</v>
      </c>
      <c r="N284">
        <v>1296</v>
      </c>
      <c r="O284">
        <v>23</v>
      </c>
      <c r="P284" t="s">
        <v>116</v>
      </c>
      <c r="Q284">
        <v>2022</v>
      </c>
    </row>
    <row r="285" spans="1:17" x14ac:dyDescent="0.3">
      <c r="A285" s="11">
        <v>44585</v>
      </c>
      <c r="B285" t="s">
        <v>69</v>
      </c>
      <c r="C285">
        <v>15</v>
      </c>
      <c r="D285" t="s">
        <v>111</v>
      </c>
      <c r="E285" t="s">
        <v>111</v>
      </c>
      <c r="F285">
        <v>0</v>
      </c>
      <c r="H285" t="s">
        <v>70</v>
      </c>
      <c r="I285" t="s">
        <v>60</v>
      </c>
      <c r="J285" t="s">
        <v>9</v>
      </c>
      <c r="K285">
        <v>148</v>
      </c>
      <c r="L285">
        <v>201.28</v>
      </c>
      <c r="M285">
        <v>2220</v>
      </c>
      <c r="N285">
        <v>3019.2</v>
      </c>
      <c r="O285">
        <v>24</v>
      </c>
      <c r="P285" t="s">
        <v>116</v>
      </c>
      <c r="Q285">
        <v>2022</v>
      </c>
    </row>
    <row r="286" spans="1:17" x14ac:dyDescent="0.3">
      <c r="A286" s="11">
        <v>44586</v>
      </c>
      <c r="B286" t="s">
        <v>41</v>
      </c>
      <c r="C286">
        <v>14</v>
      </c>
      <c r="D286" t="s">
        <v>113</v>
      </c>
      <c r="E286" t="s">
        <v>112</v>
      </c>
      <c r="F286">
        <v>0</v>
      </c>
      <c r="H286" t="s">
        <v>42</v>
      </c>
      <c r="I286" t="s">
        <v>28</v>
      </c>
      <c r="J286" t="s">
        <v>9</v>
      </c>
      <c r="K286">
        <v>134</v>
      </c>
      <c r="L286">
        <v>156.78</v>
      </c>
      <c r="M286">
        <v>1876</v>
      </c>
      <c r="N286">
        <v>2194.92</v>
      </c>
      <c r="O286">
        <v>25</v>
      </c>
      <c r="P286" t="s">
        <v>116</v>
      </c>
      <c r="Q286">
        <v>2022</v>
      </c>
    </row>
    <row r="287" spans="1:17" x14ac:dyDescent="0.3">
      <c r="A287" s="11">
        <v>44589</v>
      </c>
      <c r="B287" t="s">
        <v>39</v>
      </c>
      <c r="C287">
        <v>11</v>
      </c>
      <c r="D287" t="s">
        <v>113</v>
      </c>
      <c r="E287" t="s">
        <v>111</v>
      </c>
      <c r="F287">
        <v>0</v>
      </c>
      <c r="H287" t="s">
        <v>40</v>
      </c>
      <c r="I287" t="s">
        <v>28</v>
      </c>
      <c r="J287" t="s">
        <v>9</v>
      </c>
      <c r="K287">
        <v>13</v>
      </c>
      <c r="L287">
        <v>16.64</v>
      </c>
      <c r="M287">
        <v>143</v>
      </c>
      <c r="N287">
        <v>183.04000000000002</v>
      </c>
      <c r="O287">
        <v>28</v>
      </c>
      <c r="P287" t="s">
        <v>116</v>
      </c>
      <c r="Q287">
        <v>2022</v>
      </c>
    </row>
    <row r="288" spans="1:17" x14ac:dyDescent="0.3">
      <c r="A288" s="11">
        <v>44592</v>
      </c>
      <c r="B288" t="s">
        <v>54</v>
      </c>
      <c r="C288">
        <v>6</v>
      </c>
      <c r="D288" t="s">
        <v>111</v>
      </c>
      <c r="E288" t="s">
        <v>112</v>
      </c>
      <c r="F288">
        <v>0</v>
      </c>
      <c r="H288" t="s">
        <v>55</v>
      </c>
      <c r="I288" t="s">
        <v>49</v>
      </c>
      <c r="J288" t="s">
        <v>9</v>
      </c>
      <c r="K288">
        <v>141</v>
      </c>
      <c r="L288">
        <v>149.46</v>
      </c>
      <c r="M288">
        <v>846</v>
      </c>
      <c r="N288">
        <v>896.76</v>
      </c>
      <c r="O288">
        <v>31</v>
      </c>
      <c r="P288" t="s">
        <v>116</v>
      </c>
      <c r="Q288">
        <v>2022</v>
      </c>
    </row>
    <row r="289" spans="1:17" x14ac:dyDescent="0.3">
      <c r="A289" s="11">
        <v>44592</v>
      </c>
      <c r="B289" t="s">
        <v>91</v>
      </c>
      <c r="C289">
        <v>9</v>
      </c>
      <c r="D289" t="s">
        <v>113</v>
      </c>
      <c r="E289" t="s">
        <v>112</v>
      </c>
      <c r="F289">
        <v>0</v>
      </c>
      <c r="H289" t="s">
        <v>92</v>
      </c>
      <c r="I289" t="s">
        <v>60</v>
      </c>
      <c r="J289" t="s">
        <v>9</v>
      </c>
      <c r="K289">
        <v>138</v>
      </c>
      <c r="L289">
        <v>173.88</v>
      </c>
      <c r="M289">
        <v>1242</v>
      </c>
      <c r="N289">
        <v>1564.92</v>
      </c>
      <c r="O289">
        <v>31</v>
      </c>
      <c r="P289" t="s">
        <v>116</v>
      </c>
      <c r="Q289">
        <v>2022</v>
      </c>
    </row>
    <row r="290" spans="1:17" x14ac:dyDescent="0.3">
      <c r="A290" s="11">
        <v>44593</v>
      </c>
      <c r="B290" t="s">
        <v>16</v>
      </c>
      <c r="C290">
        <v>9</v>
      </c>
      <c r="D290" t="s">
        <v>113</v>
      </c>
      <c r="E290" t="s">
        <v>112</v>
      </c>
      <c r="F290">
        <v>0</v>
      </c>
      <c r="H290" t="s">
        <v>17</v>
      </c>
      <c r="I290" t="s">
        <v>8</v>
      </c>
      <c r="J290" t="s">
        <v>9</v>
      </c>
      <c r="K290">
        <v>133</v>
      </c>
      <c r="L290">
        <v>155.61000000000001</v>
      </c>
      <c r="M290">
        <v>1197</v>
      </c>
      <c r="N290">
        <v>1400.4900000000002</v>
      </c>
      <c r="O290">
        <v>1</v>
      </c>
      <c r="P290" t="s">
        <v>117</v>
      </c>
      <c r="Q290">
        <v>2022</v>
      </c>
    </row>
    <row r="291" spans="1:17" x14ac:dyDescent="0.3">
      <c r="A291" s="11">
        <v>44595</v>
      </c>
      <c r="B291" t="s">
        <v>35</v>
      </c>
      <c r="C291">
        <v>8</v>
      </c>
      <c r="D291" t="s">
        <v>113</v>
      </c>
      <c r="E291" t="s">
        <v>111</v>
      </c>
      <c r="F291">
        <v>0</v>
      </c>
      <c r="H291" t="s">
        <v>36</v>
      </c>
      <c r="I291" t="s">
        <v>28</v>
      </c>
      <c r="J291" t="s">
        <v>9</v>
      </c>
      <c r="K291">
        <v>112</v>
      </c>
      <c r="L291">
        <v>146.72</v>
      </c>
      <c r="M291">
        <v>896</v>
      </c>
      <c r="N291">
        <v>1173.76</v>
      </c>
      <c r="O291">
        <v>3</v>
      </c>
      <c r="P291" t="s">
        <v>117</v>
      </c>
      <c r="Q291">
        <v>2022</v>
      </c>
    </row>
    <row r="292" spans="1:17" x14ac:dyDescent="0.3">
      <c r="A292" s="11">
        <v>44597</v>
      </c>
      <c r="B292" t="s">
        <v>43</v>
      </c>
      <c r="C292">
        <v>6</v>
      </c>
      <c r="D292" t="s">
        <v>113</v>
      </c>
      <c r="E292" t="s">
        <v>112</v>
      </c>
      <c r="F292">
        <v>0</v>
      </c>
      <c r="H292" t="s">
        <v>44</v>
      </c>
      <c r="I292" t="s">
        <v>28</v>
      </c>
      <c r="J292" t="s">
        <v>9</v>
      </c>
      <c r="K292">
        <v>37</v>
      </c>
      <c r="L292">
        <v>49.21</v>
      </c>
      <c r="M292">
        <v>222</v>
      </c>
      <c r="N292">
        <v>295.26</v>
      </c>
      <c r="O292">
        <v>5</v>
      </c>
      <c r="P292" t="s">
        <v>117</v>
      </c>
      <c r="Q292">
        <v>2022</v>
      </c>
    </row>
    <row r="293" spans="1:17" x14ac:dyDescent="0.3">
      <c r="A293" s="11">
        <v>44598</v>
      </c>
      <c r="B293" t="s">
        <v>10</v>
      </c>
      <c r="C293">
        <v>6</v>
      </c>
      <c r="D293" t="s">
        <v>113</v>
      </c>
      <c r="E293" t="s">
        <v>112</v>
      </c>
      <c r="F293">
        <v>0</v>
      </c>
      <c r="H293" t="s">
        <v>11</v>
      </c>
      <c r="I293" t="s">
        <v>8</v>
      </c>
      <c r="J293" t="s">
        <v>9</v>
      </c>
      <c r="K293">
        <v>105</v>
      </c>
      <c r="L293">
        <v>142.80000000000001</v>
      </c>
      <c r="M293">
        <v>630</v>
      </c>
      <c r="N293">
        <v>856.80000000000007</v>
      </c>
      <c r="O293">
        <v>6</v>
      </c>
      <c r="P293" t="s">
        <v>117</v>
      </c>
      <c r="Q293">
        <v>2022</v>
      </c>
    </row>
    <row r="294" spans="1:17" x14ac:dyDescent="0.3">
      <c r="A294" s="11">
        <v>44600</v>
      </c>
      <c r="B294" t="s">
        <v>16</v>
      </c>
      <c r="C294">
        <v>11</v>
      </c>
      <c r="D294" t="s">
        <v>111</v>
      </c>
      <c r="E294" t="s">
        <v>112</v>
      </c>
      <c r="F294">
        <v>0</v>
      </c>
      <c r="H294" t="s">
        <v>17</v>
      </c>
      <c r="I294" t="s">
        <v>8</v>
      </c>
      <c r="J294" t="s">
        <v>9</v>
      </c>
      <c r="K294">
        <v>133</v>
      </c>
      <c r="L294">
        <v>155.61000000000001</v>
      </c>
      <c r="M294">
        <v>1463</v>
      </c>
      <c r="N294">
        <v>1711.71</v>
      </c>
      <c r="O294">
        <v>8</v>
      </c>
      <c r="P294" t="s">
        <v>117</v>
      </c>
      <c r="Q294">
        <v>2022</v>
      </c>
    </row>
    <row r="295" spans="1:17" x14ac:dyDescent="0.3">
      <c r="A295" s="11">
        <v>44600</v>
      </c>
      <c r="B295" t="s">
        <v>14</v>
      </c>
      <c r="C295">
        <v>3</v>
      </c>
      <c r="D295" t="s">
        <v>111</v>
      </c>
      <c r="E295" t="s">
        <v>112</v>
      </c>
      <c r="F295">
        <v>0</v>
      </c>
      <c r="H295" t="s">
        <v>15</v>
      </c>
      <c r="I295" t="s">
        <v>8</v>
      </c>
      <c r="J295" t="s">
        <v>9</v>
      </c>
      <c r="K295">
        <v>44</v>
      </c>
      <c r="L295">
        <v>48.84</v>
      </c>
      <c r="M295">
        <v>132</v>
      </c>
      <c r="N295">
        <v>146.52000000000001</v>
      </c>
      <c r="O295">
        <v>8</v>
      </c>
      <c r="P295" t="s">
        <v>117</v>
      </c>
      <c r="Q295">
        <v>2022</v>
      </c>
    </row>
    <row r="296" spans="1:17" x14ac:dyDescent="0.3">
      <c r="A296" s="11">
        <v>44601</v>
      </c>
      <c r="B296" t="s">
        <v>73</v>
      </c>
      <c r="C296">
        <v>14</v>
      </c>
      <c r="D296" t="s">
        <v>111</v>
      </c>
      <c r="E296" t="s">
        <v>111</v>
      </c>
      <c r="F296">
        <v>0</v>
      </c>
      <c r="H296" t="s">
        <v>74</v>
      </c>
      <c r="I296" t="s">
        <v>60</v>
      </c>
      <c r="J296" t="s">
        <v>9</v>
      </c>
      <c r="K296">
        <v>89</v>
      </c>
      <c r="L296">
        <v>117.48</v>
      </c>
      <c r="M296">
        <v>1246</v>
      </c>
      <c r="N296">
        <v>1644.72</v>
      </c>
      <c r="O296">
        <v>9</v>
      </c>
      <c r="P296" t="s">
        <v>117</v>
      </c>
      <c r="Q296">
        <v>2022</v>
      </c>
    </row>
    <row r="297" spans="1:17" x14ac:dyDescent="0.3">
      <c r="A297" s="11">
        <v>44604</v>
      </c>
      <c r="B297" t="s">
        <v>26</v>
      </c>
      <c r="C297">
        <v>13</v>
      </c>
      <c r="D297" t="s">
        <v>113</v>
      </c>
      <c r="E297" t="s">
        <v>112</v>
      </c>
      <c r="F297">
        <v>0</v>
      </c>
      <c r="H297" t="s">
        <v>27</v>
      </c>
      <c r="I297" t="s">
        <v>28</v>
      </c>
      <c r="J297" t="s">
        <v>9</v>
      </c>
      <c r="K297">
        <v>148</v>
      </c>
      <c r="L297">
        <v>164.28</v>
      </c>
      <c r="M297">
        <v>1924</v>
      </c>
      <c r="N297">
        <v>2135.64</v>
      </c>
      <c r="O297">
        <v>12</v>
      </c>
      <c r="P297" t="s">
        <v>117</v>
      </c>
      <c r="Q297">
        <v>2022</v>
      </c>
    </row>
    <row r="298" spans="1:17" x14ac:dyDescent="0.3">
      <c r="A298" s="11">
        <v>44606</v>
      </c>
      <c r="B298" t="s">
        <v>61</v>
      </c>
      <c r="C298">
        <v>8</v>
      </c>
      <c r="D298" t="s">
        <v>111</v>
      </c>
      <c r="E298" t="s">
        <v>112</v>
      </c>
      <c r="F298">
        <v>0</v>
      </c>
      <c r="H298" t="s">
        <v>62</v>
      </c>
      <c r="I298" t="s">
        <v>60</v>
      </c>
      <c r="J298" t="s">
        <v>9</v>
      </c>
      <c r="K298">
        <v>18</v>
      </c>
      <c r="L298">
        <v>24.66</v>
      </c>
      <c r="M298">
        <v>144</v>
      </c>
      <c r="N298">
        <v>197.28</v>
      </c>
      <c r="O298">
        <v>14</v>
      </c>
      <c r="P298" t="s">
        <v>117</v>
      </c>
      <c r="Q298">
        <v>2022</v>
      </c>
    </row>
    <row r="299" spans="1:17" x14ac:dyDescent="0.3">
      <c r="A299" s="11">
        <v>44606</v>
      </c>
      <c r="B299" t="s">
        <v>65</v>
      </c>
      <c r="C299">
        <v>3</v>
      </c>
      <c r="D299" t="s">
        <v>113</v>
      </c>
      <c r="E299" t="s">
        <v>112</v>
      </c>
      <c r="F299">
        <v>0</v>
      </c>
      <c r="H299" t="s">
        <v>66</v>
      </c>
      <c r="I299" t="s">
        <v>60</v>
      </c>
      <c r="J299" t="s">
        <v>9</v>
      </c>
      <c r="K299">
        <v>37</v>
      </c>
      <c r="L299">
        <v>41.81</v>
      </c>
      <c r="M299">
        <v>111</v>
      </c>
      <c r="N299">
        <v>125.43</v>
      </c>
      <c r="O299">
        <v>14</v>
      </c>
      <c r="P299" t="s">
        <v>117</v>
      </c>
      <c r="Q299">
        <v>2022</v>
      </c>
    </row>
    <row r="300" spans="1:17" x14ac:dyDescent="0.3">
      <c r="A300" s="11">
        <v>44608</v>
      </c>
      <c r="B300" t="s">
        <v>73</v>
      </c>
      <c r="C300">
        <v>1</v>
      </c>
      <c r="D300" t="s">
        <v>111</v>
      </c>
      <c r="E300" t="s">
        <v>112</v>
      </c>
      <c r="F300">
        <v>0</v>
      </c>
      <c r="H300" t="s">
        <v>74</v>
      </c>
      <c r="I300" t="s">
        <v>60</v>
      </c>
      <c r="J300" t="s">
        <v>9</v>
      </c>
      <c r="K300">
        <v>89</v>
      </c>
      <c r="L300">
        <v>117.48</v>
      </c>
      <c r="M300">
        <v>89</v>
      </c>
      <c r="N300">
        <v>117.48</v>
      </c>
      <c r="O300">
        <v>16</v>
      </c>
      <c r="P300" t="s">
        <v>117</v>
      </c>
      <c r="Q300">
        <v>2022</v>
      </c>
    </row>
    <row r="301" spans="1:17" x14ac:dyDescent="0.3">
      <c r="A301" s="11">
        <v>44611</v>
      </c>
      <c r="B301" t="s">
        <v>10</v>
      </c>
      <c r="C301">
        <v>13</v>
      </c>
      <c r="D301" t="s">
        <v>111</v>
      </c>
      <c r="E301" t="s">
        <v>112</v>
      </c>
      <c r="F301">
        <v>0</v>
      </c>
      <c r="H301" t="s">
        <v>11</v>
      </c>
      <c r="I301" t="s">
        <v>8</v>
      </c>
      <c r="J301" t="s">
        <v>9</v>
      </c>
      <c r="K301">
        <v>105</v>
      </c>
      <c r="L301">
        <v>142.80000000000001</v>
      </c>
      <c r="M301">
        <v>1365</v>
      </c>
      <c r="N301">
        <v>1856.4</v>
      </c>
      <c r="O301">
        <v>19</v>
      </c>
      <c r="P301" t="s">
        <v>117</v>
      </c>
      <c r="Q301">
        <v>2022</v>
      </c>
    </row>
    <row r="302" spans="1:17" x14ac:dyDescent="0.3">
      <c r="A302" s="11">
        <v>44612</v>
      </c>
      <c r="B302" t="s">
        <v>31</v>
      </c>
      <c r="C302">
        <v>6</v>
      </c>
      <c r="D302" t="s">
        <v>113</v>
      </c>
      <c r="E302" t="s">
        <v>112</v>
      </c>
      <c r="F302">
        <v>0</v>
      </c>
      <c r="H302" t="s">
        <v>32</v>
      </c>
      <c r="I302" t="s">
        <v>28</v>
      </c>
      <c r="J302" t="s">
        <v>9</v>
      </c>
      <c r="K302">
        <v>73</v>
      </c>
      <c r="L302">
        <v>94.17</v>
      </c>
      <c r="M302">
        <v>438</v>
      </c>
      <c r="N302">
        <v>565.02</v>
      </c>
      <c r="O302">
        <v>20</v>
      </c>
      <c r="P302" t="s">
        <v>117</v>
      </c>
      <c r="Q302">
        <v>2022</v>
      </c>
    </row>
    <row r="303" spans="1:17" x14ac:dyDescent="0.3">
      <c r="A303" s="11">
        <v>44615</v>
      </c>
      <c r="B303" t="s">
        <v>33</v>
      </c>
      <c r="C303">
        <v>6</v>
      </c>
      <c r="D303" t="s">
        <v>111</v>
      </c>
      <c r="E303" t="s">
        <v>111</v>
      </c>
      <c r="F303">
        <v>0</v>
      </c>
      <c r="H303" t="s">
        <v>34</v>
      </c>
      <c r="I303" t="s">
        <v>28</v>
      </c>
      <c r="J303" t="s">
        <v>9</v>
      </c>
      <c r="K303">
        <v>112</v>
      </c>
      <c r="L303">
        <v>122.08</v>
      </c>
      <c r="M303">
        <v>672</v>
      </c>
      <c r="N303">
        <v>732.48</v>
      </c>
      <c r="O303">
        <v>23</v>
      </c>
      <c r="P303" t="s">
        <v>117</v>
      </c>
      <c r="Q303">
        <v>2022</v>
      </c>
    </row>
    <row r="304" spans="1:17" x14ac:dyDescent="0.3">
      <c r="A304" s="11">
        <v>44615</v>
      </c>
      <c r="B304" t="s">
        <v>39</v>
      </c>
      <c r="C304">
        <v>15</v>
      </c>
      <c r="D304" t="s">
        <v>111</v>
      </c>
      <c r="E304" t="s">
        <v>112</v>
      </c>
      <c r="F304">
        <v>0</v>
      </c>
      <c r="H304" t="s">
        <v>40</v>
      </c>
      <c r="I304" t="s">
        <v>28</v>
      </c>
      <c r="J304" t="s">
        <v>9</v>
      </c>
      <c r="K304">
        <v>13</v>
      </c>
      <c r="L304">
        <v>16.64</v>
      </c>
      <c r="M304">
        <v>195</v>
      </c>
      <c r="N304">
        <v>249.60000000000002</v>
      </c>
      <c r="O304">
        <v>23</v>
      </c>
      <c r="P304" t="s">
        <v>117</v>
      </c>
      <c r="Q304">
        <v>2022</v>
      </c>
    </row>
    <row r="305" spans="1:17" x14ac:dyDescent="0.3">
      <c r="A305" s="11">
        <v>44615</v>
      </c>
      <c r="B305" t="s">
        <v>81</v>
      </c>
      <c r="C305">
        <v>8</v>
      </c>
      <c r="D305" t="s">
        <v>113</v>
      </c>
      <c r="E305" t="s">
        <v>111</v>
      </c>
      <c r="F305">
        <v>0</v>
      </c>
      <c r="H305" t="s">
        <v>82</v>
      </c>
      <c r="I305" t="s">
        <v>60</v>
      </c>
      <c r="J305" t="s">
        <v>9</v>
      </c>
      <c r="K305">
        <v>90</v>
      </c>
      <c r="L305">
        <v>96.3</v>
      </c>
      <c r="M305">
        <v>720</v>
      </c>
      <c r="N305">
        <v>770.4</v>
      </c>
      <c r="O305">
        <v>23</v>
      </c>
      <c r="P305" t="s">
        <v>117</v>
      </c>
      <c r="Q305">
        <v>2022</v>
      </c>
    </row>
    <row r="306" spans="1:17" x14ac:dyDescent="0.3">
      <c r="A306" s="11">
        <v>44619</v>
      </c>
      <c r="B306" t="s">
        <v>31</v>
      </c>
      <c r="C306">
        <v>7</v>
      </c>
      <c r="D306" t="s">
        <v>113</v>
      </c>
      <c r="E306" t="s">
        <v>112</v>
      </c>
      <c r="F306">
        <v>0</v>
      </c>
      <c r="H306" t="s">
        <v>32</v>
      </c>
      <c r="I306" t="s">
        <v>28</v>
      </c>
      <c r="J306" t="s">
        <v>9</v>
      </c>
      <c r="K306">
        <v>73</v>
      </c>
      <c r="L306">
        <v>94.17</v>
      </c>
      <c r="M306">
        <v>511</v>
      </c>
      <c r="N306">
        <v>659.19</v>
      </c>
      <c r="O306">
        <v>27</v>
      </c>
      <c r="P306" t="s">
        <v>117</v>
      </c>
      <c r="Q306">
        <v>2022</v>
      </c>
    </row>
    <row r="307" spans="1:17" x14ac:dyDescent="0.3">
      <c r="A307" s="11">
        <v>44619</v>
      </c>
      <c r="B307" t="s">
        <v>16</v>
      </c>
      <c r="C307">
        <v>15</v>
      </c>
      <c r="D307" t="s">
        <v>113</v>
      </c>
      <c r="E307" t="s">
        <v>111</v>
      </c>
      <c r="F307">
        <v>0</v>
      </c>
      <c r="H307" t="s">
        <v>17</v>
      </c>
      <c r="I307" t="s">
        <v>8</v>
      </c>
      <c r="J307" t="s">
        <v>9</v>
      </c>
      <c r="K307">
        <v>133</v>
      </c>
      <c r="L307">
        <v>155.61000000000001</v>
      </c>
      <c r="M307">
        <v>1995</v>
      </c>
      <c r="N307">
        <v>2334.15</v>
      </c>
      <c r="O307">
        <v>27</v>
      </c>
      <c r="P307" t="s">
        <v>117</v>
      </c>
      <c r="Q307">
        <v>2022</v>
      </c>
    </row>
    <row r="308" spans="1:17" x14ac:dyDescent="0.3">
      <c r="A308" s="11">
        <v>44620</v>
      </c>
      <c r="B308" t="s">
        <v>83</v>
      </c>
      <c r="C308">
        <v>15</v>
      </c>
      <c r="D308" t="s">
        <v>113</v>
      </c>
      <c r="E308" t="s">
        <v>112</v>
      </c>
      <c r="F308">
        <v>0</v>
      </c>
      <c r="H308" t="s">
        <v>84</v>
      </c>
      <c r="I308" t="s">
        <v>60</v>
      </c>
      <c r="J308" t="s">
        <v>9</v>
      </c>
      <c r="K308">
        <v>67</v>
      </c>
      <c r="L308">
        <v>85.76</v>
      </c>
      <c r="M308">
        <v>1005</v>
      </c>
      <c r="N308">
        <v>1286.4000000000001</v>
      </c>
      <c r="O308">
        <v>28</v>
      </c>
      <c r="P308" t="s">
        <v>117</v>
      </c>
      <c r="Q308">
        <v>2022</v>
      </c>
    </row>
    <row r="309" spans="1:17" x14ac:dyDescent="0.3">
      <c r="A309" s="11">
        <v>44624</v>
      </c>
      <c r="B309" t="s">
        <v>61</v>
      </c>
      <c r="C309">
        <v>13</v>
      </c>
      <c r="D309" t="s">
        <v>110</v>
      </c>
      <c r="E309" t="s">
        <v>111</v>
      </c>
      <c r="F309">
        <v>0</v>
      </c>
      <c r="H309" t="s">
        <v>62</v>
      </c>
      <c r="I309" t="s">
        <v>60</v>
      </c>
      <c r="J309" t="s">
        <v>9</v>
      </c>
      <c r="K309">
        <v>18</v>
      </c>
      <c r="L309">
        <v>24.66</v>
      </c>
      <c r="M309">
        <v>234</v>
      </c>
      <c r="N309">
        <v>320.58</v>
      </c>
      <c r="O309">
        <v>4</v>
      </c>
      <c r="P309" t="s">
        <v>118</v>
      </c>
      <c r="Q309">
        <v>2022</v>
      </c>
    </row>
    <row r="310" spans="1:17" x14ac:dyDescent="0.3">
      <c r="A310" s="11">
        <v>44626</v>
      </c>
      <c r="B310" t="s">
        <v>14</v>
      </c>
      <c r="C310">
        <v>2</v>
      </c>
      <c r="D310" t="s">
        <v>113</v>
      </c>
      <c r="E310" t="s">
        <v>112</v>
      </c>
      <c r="F310">
        <v>0</v>
      </c>
      <c r="H310" t="s">
        <v>15</v>
      </c>
      <c r="I310" t="s">
        <v>8</v>
      </c>
      <c r="J310" t="s">
        <v>9</v>
      </c>
      <c r="K310">
        <v>44</v>
      </c>
      <c r="L310">
        <v>48.84</v>
      </c>
      <c r="M310">
        <v>88</v>
      </c>
      <c r="N310">
        <v>97.68</v>
      </c>
      <c r="O310">
        <v>6</v>
      </c>
      <c r="P310" t="s">
        <v>118</v>
      </c>
      <c r="Q310">
        <v>2022</v>
      </c>
    </row>
    <row r="311" spans="1:17" x14ac:dyDescent="0.3">
      <c r="A311" s="11">
        <v>44627</v>
      </c>
      <c r="B311" t="s">
        <v>12</v>
      </c>
      <c r="C311">
        <v>1</v>
      </c>
      <c r="D311" t="s">
        <v>113</v>
      </c>
      <c r="E311" t="s">
        <v>112</v>
      </c>
      <c r="F311">
        <v>0</v>
      </c>
      <c r="H311" t="s">
        <v>13</v>
      </c>
      <c r="I311" t="s">
        <v>8</v>
      </c>
      <c r="J311" t="s">
        <v>9</v>
      </c>
      <c r="K311">
        <v>71</v>
      </c>
      <c r="L311">
        <v>80.94</v>
      </c>
      <c r="M311">
        <v>71</v>
      </c>
      <c r="N311">
        <v>80.94</v>
      </c>
      <c r="O311">
        <v>7</v>
      </c>
      <c r="P311" t="s">
        <v>118</v>
      </c>
      <c r="Q311">
        <v>2022</v>
      </c>
    </row>
    <row r="312" spans="1:17" x14ac:dyDescent="0.3">
      <c r="A312" s="11">
        <v>44628</v>
      </c>
      <c r="B312" t="s">
        <v>97</v>
      </c>
      <c r="C312">
        <v>6</v>
      </c>
      <c r="D312" t="s">
        <v>113</v>
      </c>
      <c r="E312" t="s">
        <v>111</v>
      </c>
      <c r="F312">
        <v>0</v>
      </c>
      <c r="H312" t="s">
        <v>98</v>
      </c>
      <c r="I312" t="s">
        <v>60</v>
      </c>
      <c r="J312" t="s">
        <v>9</v>
      </c>
      <c r="K312">
        <v>76</v>
      </c>
      <c r="L312">
        <v>82.08</v>
      </c>
      <c r="M312">
        <v>456</v>
      </c>
      <c r="N312">
        <v>492.48</v>
      </c>
      <c r="O312">
        <v>8</v>
      </c>
      <c r="P312" t="s">
        <v>118</v>
      </c>
      <c r="Q312">
        <v>2022</v>
      </c>
    </row>
    <row r="313" spans="1:17" x14ac:dyDescent="0.3">
      <c r="A313" s="11">
        <v>44629</v>
      </c>
      <c r="B313" t="s">
        <v>69</v>
      </c>
      <c r="C313">
        <v>3</v>
      </c>
      <c r="D313" t="s">
        <v>113</v>
      </c>
      <c r="E313" t="s">
        <v>111</v>
      </c>
      <c r="F313">
        <v>0</v>
      </c>
      <c r="H313" t="s">
        <v>70</v>
      </c>
      <c r="I313" t="s">
        <v>60</v>
      </c>
      <c r="J313" t="s">
        <v>9</v>
      </c>
      <c r="K313">
        <v>148</v>
      </c>
      <c r="L313">
        <v>201.28</v>
      </c>
      <c r="M313">
        <v>444</v>
      </c>
      <c r="N313">
        <v>603.84</v>
      </c>
      <c r="O313">
        <v>9</v>
      </c>
      <c r="P313" t="s">
        <v>118</v>
      </c>
      <c r="Q313">
        <v>2022</v>
      </c>
    </row>
    <row r="314" spans="1:17" x14ac:dyDescent="0.3">
      <c r="A314" s="11">
        <v>44629</v>
      </c>
      <c r="B314" t="s">
        <v>14</v>
      </c>
      <c r="C314">
        <v>11</v>
      </c>
      <c r="D314" t="s">
        <v>111</v>
      </c>
      <c r="E314" t="s">
        <v>112</v>
      </c>
      <c r="F314">
        <v>0</v>
      </c>
      <c r="H314" t="s">
        <v>15</v>
      </c>
      <c r="I314" t="s">
        <v>8</v>
      </c>
      <c r="J314" t="s">
        <v>9</v>
      </c>
      <c r="K314">
        <v>44</v>
      </c>
      <c r="L314">
        <v>48.84</v>
      </c>
      <c r="M314">
        <v>484</v>
      </c>
      <c r="N314">
        <v>537.24</v>
      </c>
      <c r="O314">
        <v>9</v>
      </c>
      <c r="P314" t="s">
        <v>118</v>
      </c>
      <c r="Q314">
        <v>2022</v>
      </c>
    </row>
    <row r="315" spans="1:17" x14ac:dyDescent="0.3">
      <c r="A315" s="11">
        <v>44630</v>
      </c>
      <c r="B315" t="s">
        <v>75</v>
      </c>
      <c r="C315">
        <v>12</v>
      </c>
      <c r="D315" t="s">
        <v>110</v>
      </c>
      <c r="E315" t="s">
        <v>111</v>
      </c>
      <c r="F315">
        <v>0</v>
      </c>
      <c r="H315" t="s">
        <v>76</v>
      </c>
      <c r="I315" t="s">
        <v>60</v>
      </c>
      <c r="J315" t="s">
        <v>9</v>
      </c>
      <c r="K315">
        <v>95</v>
      </c>
      <c r="L315">
        <v>119.7</v>
      </c>
      <c r="M315">
        <v>1140</v>
      </c>
      <c r="N315">
        <v>1436.4</v>
      </c>
      <c r="O315">
        <v>10</v>
      </c>
      <c r="P315" t="s">
        <v>118</v>
      </c>
      <c r="Q315">
        <v>2022</v>
      </c>
    </row>
    <row r="316" spans="1:17" x14ac:dyDescent="0.3">
      <c r="A316" s="11">
        <v>44634</v>
      </c>
      <c r="B316" t="s">
        <v>39</v>
      </c>
      <c r="C316">
        <v>2</v>
      </c>
      <c r="D316" t="s">
        <v>113</v>
      </c>
      <c r="E316" t="s">
        <v>112</v>
      </c>
      <c r="F316">
        <v>0</v>
      </c>
      <c r="H316" t="s">
        <v>40</v>
      </c>
      <c r="I316" t="s">
        <v>28</v>
      </c>
      <c r="J316" t="s">
        <v>9</v>
      </c>
      <c r="K316">
        <v>13</v>
      </c>
      <c r="L316">
        <v>16.64</v>
      </c>
      <c r="M316">
        <v>26</v>
      </c>
      <c r="N316">
        <v>33.28</v>
      </c>
      <c r="O316">
        <v>14</v>
      </c>
      <c r="P316" t="s">
        <v>118</v>
      </c>
      <c r="Q316">
        <v>2022</v>
      </c>
    </row>
    <row r="317" spans="1:17" x14ac:dyDescent="0.3">
      <c r="A317" s="11">
        <v>44634</v>
      </c>
      <c r="B317" t="s">
        <v>61</v>
      </c>
      <c r="C317">
        <v>13</v>
      </c>
      <c r="D317" t="s">
        <v>113</v>
      </c>
      <c r="E317" t="s">
        <v>111</v>
      </c>
      <c r="F317">
        <v>0</v>
      </c>
      <c r="H317" t="s">
        <v>62</v>
      </c>
      <c r="I317" t="s">
        <v>60</v>
      </c>
      <c r="J317" t="s">
        <v>9</v>
      </c>
      <c r="K317">
        <v>18</v>
      </c>
      <c r="L317">
        <v>24.66</v>
      </c>
      <c r="M317">
        <v>234</v>
      </c>
      <c r="N317">
        <v>320.58</v>
      </c>
      <c r="O317">
        <v>14</v>
      </c>
      <c r="P317" t="s">
        <v>118</v>
      </c>
      <c r="Q317">
        <v>2022</v>
      </c>
    </row>
    <row r="318" spans="1:17" x14ac:dyDescent="0.3">
      <c r="A318" s="11">
        <v>44638</v>
      </c>
      <c r="B318" t="s">
        <v>45</v>
      </c>
      <c r="C318">
        <v>2</v>
      </c>
      <c r="D318" t="s">
        <v>111</v>
      </c>
      <c r="E318" t="s">
        <v>112</v>
      </c>
      <c r="F318">
        <v>0</v>
      </c>
      <c r="H318" t="s">
        <v>46</v>
      </c>
      <c r="I318" t="s">
        <v>28</v>
      </c>
      <c r="J318" t="s">
        <v>9</v>
      </c>
      <c r="K318">
        <v>150</v>
      </c>
      <c r="L318">
        <v>210</v>
      </c>
      <c r="M318">
        <v>300</v>
      </c>
      <c r="N318">
        <v>420</v>
      </c>
      <c r="O318">
        <v>18</v>
      </c>
      <c r="P318" t="s">
        <v>118</v>
      </c>
      <c r="Q318">
        <v>2022</v>
      </c>
    </row>
    <row r="319" spans="1:17" x14ac:dyDescent="0.3">
      <c r="A319" s="11">
        <v>44638</v>
      </c>
      <c r="B319" t="s">
        <v>63</v>
      </c>
      <c r="C319">
        <v>10</v>
      </c>
      <c r="D319" t="s">
        <v>113</v>
      </c>
      <c r="E319" t="s">
        <v>112</v>
      </c>
      <c r="F319">
        <v>0</v>
      </c>
      <c r="H319" t="s">
        <v>64</v>
      </c>
      <c r="I319" t="s">
        <v>60</v>
      </c>
      <c r="J319" t="s">
        <v>9</v>
      </c>
      <c r="K319">
        <v>48</v>
      </c>
      <c r="L319">
        <v>57.120000000000005</v>
      </c>
      <c r="M319">
        <v>480</v>
      </c>
      <c r="N319">
        <v>571.20000000000005</v>
      </c>
      <c r="O319">
        <v>18</v>
      </c>
      <c r="P319" t="s">
        <v>118</v>
      </c>
      <c r="Q319">
        <v>2022</v>
      </c>
    </row>
    <row r="320" spans="1:17" x14ac:dyDescent="0.3">
      <c r="A320" s="11">
        <v>44639</v>
      </c>
      <c r="B320" t="s">
        <v>91</v>
      </c>
      <c r="C320">
        <v>6</v>
      </c>
      <c r="D320" t="s">
        <v>110</v>
      </c>
      <c r="E320" t="s">
        <v>112</v>
      </c>
      <c r="F320">
        <v>0</v>
      </c>
      <c r="H320" t="s">
        <v>92</v>
      </c>
      <c r="I320" t="s">
        <v>60</v>
      </c>
      <c r="J320" t="s">
        <v>9</v>
      </c>
      <c r="K320">
        <v>138</v>
      </c>
      <c r="L320">
        <v>173.88</v>
      </c>
      <c r="M320">
        <v>828</v>
      </c>
      <c r="N320">
        <v>1043.28</v>
      </c>
      <c r="O320">
        <v>19</v>
      </c>
      <c r="P320" t="s">
        <v>118</v>
      </c>
      <c r="Q320">
        <v>2022</v>
      </c>
    </row>
    <row r="321" spans="1:17" x14ac:dyDescent="0.3">
      <c r="A321" s="11">
        <v>44643</v>
      </c>
      <c r="B321" t="s">
        <v>73</v>
      </c>
      <c r="C321">
        <v>9</v>
      </c>
      <c r="D321" t="s">
        <v>113</v>
      </c>
      <c r="E321" t="s">
        <v>112</v>
      </c>
      <c r="F321">
        <v>0</v>
      </c>
      <c r="H321" t="s">
        <v>74</v>
      </c>
      <c r="I321" t="s">
        <v>60</v>
      </c>
      <c r="J321" t="s">
        <v>9</v>
      </c>
      <c r="K321">
        <v>89</v>
      </c>
      <c r="L321">
        <v>117.48</v>
      </c>
      <c r="M321">
        <v>801</v>
      </c>
      <c r="N321">
        <v>1057.32</v>
      </c>
      <c r="O321">
        <v>23</v>
      </c>
      <c r="P321" t="s">
        <v>118</v>
      </c>
      <c r="Q321">
        <v>2022</v>
      </c>
    </row>
    <row r="322" spans="1:17" x14ac:dyDescent="0.3">
      <c r="A322" s="11">
        <v>44645</v>
      </c>
      <c r="B322" t="s">
        <v>6</v>
      </c>
      <c r="C322">
        <v>2</v>
      </c>
      <c r="D322" t="s">
        <v>110</v>
      </c>
      <c r="E322" t="s">
        <v>111</v>
      </c>
      <c r="F322">
        <v>0</v>
      </c>
      <c r="H322" t="s">
        <v>7</v>
      </c>
      <c r="I322" t="s">
        <v>8</v>
      </c>
      <c r="J322" t="s">
        <v>9</v>
      </c>
      <c r="K322">
        <v>98</v>
      </c>
      <c r="L322">
        <v>103.88</v>
      </c>
      <c r="M322">
        <v>196</v>
      </c>
      <c r="N322">
        <v>207.76</v>
      </c>
      <c r="O322">
        <v>25</v>
      </c>
      <c r="P322" t="s">
        <v>118</v>
      </c>
      <c r="Q322">
        <v>2022</v>
      </c>
    </row>
    <row r="323" spans="1:17" x14ac:dyDescent="0.3">
      <c r="A323" s="11">
        <v>44645</v>
      </c>
      <c r="B323" t="s">
        <v>69</v>
      </c>
      <c r="C323">
        <v>11</v>
      </c>
      <c r="D323" t="s">
        <v>113</v>
      </c>
      <c r="E323" t="s">
        <v>111</v>
      </c>
      <c r="F323">
        <v>0</v>
      </c>
      <c r="H323" t="s">
        <v>70</v>
      </c>
      <c r="I323" t="s">
        <v>60</v>
      </c>
      <c r="J323" t="s">
        <v>9</v>
      </c>
      <c r="K323">
        <v>148</v>
      </c>
      <c r="L323">
        <v>201.28</v>
      </c>
      <c r="M323">
        <v>1628</v>
      </c>
      <c r="N323">
        <v>2214.08</v>
      </c>
      <c r="O323">
        <v>25</v>
      </c>
      <c r="P323" t="s">
        <v>118</v>
      </c>
      <c r="Q323">
        <v>2022</v>
      </c>
    </row>
    <row r="324" spans="1:17" x14ac:dyDescent="0.3">
      <c r="A324" s="11">
        <v>44649</v>
      </c>
      <c r="B324" t="s">
        <v>73</v>
      </c>
      <c r="C324">
        <v>12</v>
      </c>
      <c r="D324" t="s">
        <v>111</v>
      </c>
      <c r="E324" t="s">
        <v>111</v>
      </c>
      <c r="F324">
        <v>0</v>
      </c>
      <c r="H324" t="s">
        <v>74</v>
      </c>
      <c r="I324" t="s">
        <v>60</v>
      </c>
      <c r="J324" t="s">
        <v>9</v>
      </c>
      <c r="K324">
        <v>89</v>
      </c>
      <c r="L324">
        <v>117.48</v>
      </c>
      <c r="M324">
        <v>1068</v>
      </c>
      <c r="N324">
        <v>1409.76</v>
      </c>
      <c r="O324">
        <v>29</v>
      </c>
      <c r="P324" t="s">
        <v>118</v>
      </c>
      <c r="Q324">
        <v>2022</v>
      </c>
    </row>
    <row r="325" spans="1:17" x14ac:dyDescent="0.3">
      <c r="A325" s="11">
        <v>44650</v>
      </c>
      <c r="B325" t="s">
        <v>6</v>
      </c>
      <c r="C325">
        <v>13</v>
      </c>
      <c r="D325" t="s">
        <v>111</v>
      </c>
      <c r="E325" t="s">
        <v>112</v>
      </c>
      <c r="F325">
        <v>0</v>
      </c>
      <c r="H325" t="s">
        <v>7</v>
      </c>
      <c r="I325" t="s">
        <v>8</v>
      </c>
      <c r="J325" t="s">
        <v>9</v>
      </c>
      <c r="K325">
        <v>98</v>
      </c>
      <c r="L325">
        <v>103.88</v>
      </c>
      <c r="M325">
        <v>1274</v>
      </c>
      <c r="N325">
        <v>1350.44</v>
      </c>
      <c r="O325">
        <v>30</v>
      </c>
      <c r="P325" t="s">
        <v>118</v>
      </c>
      <c r="Q325">
        <v>2022</v>
      </c>
    </row>
    <row r="326" spans="1:17" x14ac:dyDescent="0.3">
      <c r="A326" s="11">
        <v>44652</v>
      </c>
      <c r="B326" t="s">
        <v>10</v>
      </c>
      <c r="C326">
        <v>2</v>
      </c>
      <c r="D326" t="s">
        <v>111</v>
      </c>
      <c r="E326" t="s">
        <v>112</v>
      </c>
      <c r="F326">
        <v>0</v>
      </c>
      <c r="H326" t="s">
        <v>11</v>
      </c>
      <c r="I326" t="s">
        <v>8</v>
      </c>
      <c r="J326" t="s">
        <v>9</v>
      </c>
      <c r="K326">
        <v>105</v>
      </c>
      <c r="L326">
        <v>142.80000000000001</v>
      </c>
      <c r="M326">
        <v>210</v>
      </c>
      <c r="N326">
        <v>285.60000000000002</v>
      </c>
      <c r="O326">
        <v>1</v>
      </c>
      <c r="P326" t="s">
        <v>119</v>
      </c>
      <c r="Q326">
        <v>2022</v>
      </c>
    </row>
    <row r="327" spans="1:17" x14ac:dyDescent="0.3">
      <c r="A327" s="11">
        <v>44653</v>
      </c>
      <c r="B327" t="s">
        <v>10</v>
      </c>
      <c r="C327">
        <v>3</v>
      </c>
      <c r="D327" t="s">
        <v>113</v>
      </c>
      <c r="E327" t="s">
        <v>112</v>
      </c>
      <c r="F327">
        <v>0</v>
      </c>
      <c r="H327" t="s">
        <v>11</v>
      </c>
      <c r="I327" t="s">
        <v>8</v>
      </c>
      <c r="J327" t="s">
        <v>9</v>
      </c>
      <c r="K327">
        <v>105</v>
      </c>
      <c r="L327">
        <v>142.80000000000001</v>
      </c>
      <c r="M327">
        <v>315</v>
      </c>
      <c r="N327">
        <v>428.40000000000003</v>
      </c>
      <c r="O327">
        <v>2</v>
      </c>
      <c r="P327" t="s">
        <v>119</v>
      </c>
      <c r="Q327">
        <v>2022</v>
      </c>
    </row>
    <row r="328" spans="1:17" x14ac:dyDescent="0.3">
      <c r="A328" s="11">
        <v>44657</v>
      </c>
      <c r="B328" t="s">
        <v>89</v>
      </c>
      <c r="C328">
        <v>2</v>
      </c>
      <c r="D328" t="s">
        <v>110</v>
      </c>
      <c r="E328" t="s">
        <v>112</v>
      </c>
      <c r="F328">
        <v>0</v>
      </c>
      <c r="H328" t="s">
        <v>90</v>
      </c>
      <c r="I328" t="s">
        <v>60</v>
      </c>
      <c r="J328" t="s">
        <v>9</v>
      </c>
      <c r="K328">
        <v>90</v>
      </c>
      <c r="L328">
        <v>115.2</v>
      </c>
      <c r="M328">
        <v>180</v>
      </c>
      <c r="N328">
        <v>230.4</v>
      </c>
      <c r="O328">
        <v>6</v>
      </c>
      <c r="P328" t="s">
        <v>119</v>
      </c>
      <c r="Q328">
        <v>2022</v>
      </c>
    </row>
    <row r="329" spans="1:17" x14ac:dyDescent="0.3">
      <c r="A329" s="11">
        <v>44658</v>
      </c>
      <c r="B329" t="s">
        <v>61</v>
      </c>
      <c r="C329">
        <v>7</v>
      </c>
      <c r="D329" t="s">
        <v>113</v>
      </c>
      <c r="E329" t="s">
        <v>111</v>
      </c>
      <c r="F329">
        <v>0</v>
      </c>
      <c r="H329" t="s">
        <v>62</v>
      </c>
      <c r="I329" t="s">
        <v>60</v>
      </c>
      <c r="J329" t="s">
        <v>9</v>
      </c>
      <c r="K329">
        <v>18</v>
      </c>
      <c r="L329">
        <v>24.66</v>
      </c>
      <c r="M329">
        <v>126</v>
      </c>
      <c r="N329">
        <v>172.62</v>
      </c>
      <c r="O329">
        <v>7</v>
      </c>
      <c r="P329" t="s">
        <v>119</v>
      </c>
      <c r="Q329">
        <v>2022</v>
      </c>
    </row>
    <row r="330" spans="1:17" x14ac:dyDescent="0.3">
      <c r="A330" s="11">
        <v>44660</v>
      </c>
      <c r="B330" t="s">
        <v>87</v>
      </c>
      <c r="C330">
        <v>12</v>
      </c>
      <c r="D330" t="s">
        <v>110</v>
      </c>
      <c r="E330" t="s">
        <v>112</v>
      </c>
      <c r="F330">
        <v>0</v>
      </c>
      <c r="H330" t="s">
        <v>88</v>
      </c>
      <c r="I330" t="s">
        <v>60</v>
      </c>
      <c r="J330" t="s">
        <v>9</v>
      </c>
      <c r="K330">
        <v>37</v>
      </c>
      <c r="L330">
        <v>42.55</v>
      </c>
      <c r="M330">
        <v>444</v>
      </c>
      <c r="N330">
        <v>510.59999999999997</v>
      </c>
      <c r="O330">
        <v>9</v>
      </c>
      <c r="P330" t="s">
        <v>119</v>
      </c>
      <c r="Q330">
        <v>2022</v>
      </c>
    </row>
    <row r="331" spans="1:17" x14ac:dyDescent="0.3">
      <c r="A331" s="11">
        <v>44660</v>
      </c>
      <c r="B331" t="s">
        <v>10</v>
      </c>
      <c r="C331">
        <v>9</v>
      </c>
      <c r="D331" t="s">
        <v>111</v>
      </c>
      <c r="E331" t="s">
        <v>111</v>
      </c>
      <c r="F331">
        <v>0</v>
      </c>
      <c r="H331" t="s">
        <v>11</v>
      </c>
      <c r="I331" t="s">
        <v>8</v>
      </c>
      <c r="J331" t="s">
        <v>9</v>
      </c>
      <c r="K331">
        <v>105</v>
      </c>
      <c r="L331">
        <v>142.80000000000001</v>
      </c>
      <c r="M331">
        <v>945</v>
      </c>
      <c r="N331">
        <v>1285.2</v>
      </c>
      <c r="O331">
        <v>9</v>
      </c>
      <c r="P331" t="s">
        <v>119</v>
      </c>
      <c r="Q331">
        <v>2022</v>
      </c>
    </row>
    <row r="332" spans="1:17" x14ac:dyDescent="0.3">
      <c r="A332" s="11">
        <v>44664</v>
      </c>
      <c r="B332" t="s">
        <v>39</v>
      </c>
      <c r="C332">
        <v>14</v>
      </c>
      <c r="D332" t="s">
        <v>110</v>
      </c>
      <c r="E332" t="s">
        <v>111</v>
      </c>
      <c r="F332">
        <v>0</v>
      </c>
      <c r="H332" t="s">
        <v>40</v>
      </c>
      <c r="I332" t="s">
        <v>28</v>
      </c>
      <c r="J332" t="s">
        <v>9</v>
      </c>
      <c r="K332">
        <v>13</v>
      </c>
      <c r="L332">
        <v>16.64</v>
      </c>
      <c r="M332">
        <v>182</v>
      </c>
      <c r="N332">
        <v>232.96</v>
      </c>
      <c r="O332">
        <v>13</v>
      </c>
      <c r="P332" t="s">
        <v>119</v>
      </c>
      <c r="Q332">
        <v>2022</v>
      </c>
    </row>
    <row r="333" spans="1:17" x14ac:dyDescent="0.3">
      <c r="A333" s="11">
        <v>44669</v>
      </c>
      <c r="B333" t="s">
        <v>91</v>
      </c>
      <c r="C333">
        <v>9</v>
      </c>
      <c r="D333" t="s">
        <v>113</v>
      </c>
      <c r="E333" t="s">
        <v>112</v>
      </c>
      <c r="F333">
        <v>0</v>
      </c>
      <c r="H333" t="s">
        <v>92</v>
      </c>
      <c r="I333" t="s">
        <v>60</v>
      </c>
      <c r="J333" t="s">
        <v>9</v>
      </c>
      <c r="K333">
        <v>138</v>
      </c>
      <c r="L333">
        <v>173.88</v>
      </c>
      <c r="M333">
        <v>1242</v>
      </c>
      <c r="N333">
        <v>1564.92</v>
      </c>
      <c r="O333">
        <v>18</v>
      </c>
      <c r="P333" t="s">
        <v>119</v>
      </c>
      <c r="Q333">
        <v>2022</v>
      </c>
    </row>
    <row r="334" spans="1:17" x14ac:dyDescent="0.3">
      <c r="A334" s="11">
        <v>44671</v>
      </c>
      <c r="B334" t="s">
        <v>43</v>
      </c>
      <c r="C334">
        <v>2</v>
      </c>
      <c r="D334" t="s">
        <v>110</v>
      </c>
      <c r="E334" t="s">
        <v>111</v>
      </c>
      <c r="F334">
        <v>0</v>
      </c>
      <c r="H334" t="s">
        <v>44</v>
      </c>
      <c r="I334" t="s">
        <v>28</v>
      </c>
      <c r="J334" t="s">
        <v>9</v>
      </c>
      <c r="K334">
        <v>37</v>
      </c>
      <c r="L334">
        <v>49.21</v>
      </c>
      <c r="M334">
        <v>74</v>
      </c>
      <c r="N334">
        <v>98.42</v>
      </c>
      <c r="O334">
        <v>20</v>
      </c>
      <c r="P334" t="s">
        <v>119</v>
      </c>
      <c r="Q334">
        <v>2022</v>
      </c>
    </row>
    <row r="335" spans="1:17" x14ac:dyDescent="0.3">
      <c r="A335" s="11">
        <v>44671</v>
      </c>
      <c r="B335" t="s">
        <v>31</v>
      </c>
      <c r="C335">
        <v>4</v>
      </c>
      <c r="D335" t="s">
        <v>113</v>
      </c>
      <c r="E335" t="s">
        <v>111</v>
      </c>
      <c r="F335">
        <v>0</v>
      </c>
      <c r="H335" t="s">
        <v>32</v>
      </c>
      <c r="I335" t="s">
        <v>28</v>
      </c>
      <c r="J335" t="s">
        <v>9</v>
      </c>
      <c r="K335">
        <v>73</v>
      </c>
      <c r="L335">
        <v>94.17</v>
      </c>
      <c r="M335">
        <v>292</v>
      </c>
      <c r="N335">
        <v>376.68</v>
      </c>
      <c r="O335">
        <v>20</v>
      </c>
      <c r="P335" t="s">
        <v>119</v>
      </c>
      <c r="Q335">
        <v>2022</v>
      </c>
    </row>
    <row r="336" spans="1:17" x14ac:dyDescent="0.3">
      <c r="A336" s="11">
        <v>44672</v>
      </c>
      <c r="B336" t="s">
        <v>69</v>
      </c>
      <c r="C336">
        <v>2</v>
      </c>
      <c r="D336" t="s">
        <v>113</v>
      </c>
      <c r="E336" t="s">
        <v>112</v>
      </c>
      <c r="F336">
        <v>0</v>
      </c>
      <c r="H336" t="s">
        <v>70</v>
      </c>
      <c r="I336" t="s">
        <v>60</v>
      </c>
      <c r="J336" t="s">
        <v>9</v>
      </c>
      <c r="K336">
        <v>148</v>
      </c>
      <c r="L336">
        <v>201.28</v>
      </c>
      <c r="M336">
        <v>296</v>
      </c>
      <c r="N336">
        <v>402.56</v>
      </c>
      <c r="O336">
        <v>21</v>
      </c>
      <c r="P336" t="s">
        <v>119</v>
      </c>
      <c r="Q336">
        <v>2022</v>
      </c>
    </row>
    <row r="337" spans="1:17" x14ac:dyDescent="0.3">
      <c r="A337" s="11">
        <v>44672</v>
      </c>
      <c r="B337" t="s">
        <v>61</v>
      </c>
      <c r="C337">
        <v>14</v>
      </c>
      <c r="D337" t="s">
        <v>111</v>
      </c>
      <c r="E337" t="s">
        <v>111</v>
      </c>
      <c r="F337">
        <v>0</v>
      </c>
      <c r="H337" t="s">
        <v>62</v>
      </c>
      <c r="I337" t="s">
        <v>60</v>
      </c>
      <c r="J337" t="s">
        <v>9</v>
      </c>
      <c r="K337">
        <v>18</v>
      </c>
      <c r="L337">
        <v>24.66</v>
      </c>
      <c r="M337">
        <v>252</v>
      </c>
      <c r="N337">
        <v>345.24</v>
      </c>
      <c r="O337">
        <v>21</v>
      </c>
      <c r="P337" t="s">
        <v>119</v>
      </c>
      <c r="Q337">
        <v>2022</v>
      </c>
    </row>
    <row r="338" spans="1:17" x14ac:dyDescent="0.3">
      <c r="A338" s="11">
        <v>44674</v>
      </c>
      <c r="B338" t="s">
        <v>97</v>
      </c>
      <c r="C338">
        <v>15</v>
      </c>
      <c r="D338" t="s">
        <v>111</v>
      </c>
      <c r="E338" t="s">
        <v>111</v>
      </c>
      <c r="F338">
        <v>0</v>
      </c>
      <c r="H338" t="s">
        <v>98</v>
      </c>
      <c r="I338" t="s">
        <v>60</v>
      </c>
      <c r="J338" t="s">
        <v>9</v>
      </c>
      <c r="K338">
        <v>76</v>
      </c>
      <c r="L338">
        <v>82.08</v>
      </c>
      <c r="M338">
        <v>1140</v>
      </c>
      <c r="N338">
        <v>1231.2</v>
      </c>
      <c r="O338">
        <v>23</v>
      </c>
      <c r="P338" t="s">
        <v>119</v>
      </c>
      <c r="Q338">
        <v>2022</v>
      </c>
    </row>
    <row r="339" spans="1:17" x14ac:dyDescent="0.3">
      <c r="A339" s="11">
        <v>44675</v>
      </c>
      <c r="B339" t="s">
        <v>77</v>
      </c>
      <c r="C339">
        <v>4</v>
      </c>
      <c r="D339" t="s">
        <v>113</v>
      </c>
      <c r="E339" t="s">
        <v>111</v>
      </c>
      <c r="F339">
        <v>0</v>
      </c>
      <c r="H339" t="s">
        <v>78</v>
      </c>
      <c r="I339" t="s">
        <v>60</v>
      </c>
      <c r="J339" t="s">
        <v>9</v>
      </c>
      <c r="K339">
        <v>55</v>
      </c>
      <c r="L339">
        <v>58.3</v>
      </c>
      <c r="M339">
        <v>220</v>
      </c>
      <c r="N339">
        <v>233.2</v>
      </c>
      <c r="O339">
        <v>24</v>
      </c>
      <c r="P339" t="s">
        <v>119</v>
      </c>
      <c r="Q339">
        <v>2022</v>
      </c>
    </row>
    <row r="340" spans="1:17" x14ac:dyDescent="0.3">
      <c r="A340" s="11">
        <v>44676</v>
      </c>
      <c r="B340" t="s">
        <v>14</v>
      </c>
      <c r="C340">
        <v>9</v>
      </c>
      <c r="D340" t="s">
        <v>113</v>
      </c>
      <c r="E340" t="s">
        <v>112</v>
      </c>
      <c r="F340">
        <v>0</v>
      </c>
      <c r="H340" t="s">
        <v>15</v>
      </c>
      <c r="I340" t="s">
        <v>8</v>
      </c>
      <c r="J340" t="s">
        <v>9</v>
      </c>
      <c r="K340">
        <v>44</v>
      </c>
      <c r="L340">
        <v>48.84</v>
      </c>
      <c r="M340">
        <v>396</v>
      </c>
      <c r="N340">
        <v>439.56000000000006</v>
      </c>
      <c r="O340">
        <v>25</v>
      </c>
      <c r="P340" t="s">
        <v>119</v>
      </c>
      <c r="Q340">
        <v>2022</v>
      </c>
    </row>
    <row r="341" spans="1:17" x14ac:dyDescent="0.3">
      <c r="A341" s="11">
        <v>44676</v>
      </c>
      <c r="B341" t="s">
        <v>12</v>
      </c>
      <c r="C341">
        <v>8</v>
      </c>
      <c r="D341" t="s">
        <v>111</v>
      </c>
      <c r="E341" t="s">
        <v>111</v>
      </c>
      <c r="F341">
        <v>0</v>
      </c>
      <c r="H341" t="s">
        <v>13</v>
      </c>
      <c r="I341" t="s">
        <v>8</v>
      </c>
      <c r="J341" t="s">
        <v>9</v>
      </c>
      <c r="K341">
        <v>71</v>
      </c>
      <c r="L341">
        <v>80.94</v>
      </c>
      <c r="M341">
        <v>568</v>
      </c>
      <c r="N341">
        <v>647.52</v>
      </c>
      <c r="O341">
        <v>25</v>
      </c>
      <c r="P341" t="s">
        <v>119</v>
      </c>
      <c r="Q341">
        <v>2022</v>
      </c>
    </row>
    <row r="342" spans="1:17" x14ac:dyDescent="0.3">
      <c r="A342" s="11">
        <v>44677</v>
      </c>
      <c r="B342" t="s">
        <v>63</v>
      </c>
      <c r="C342">
        <v>2</v>
      </c>
      <c r="D342" t="s">
        <v>113</v>
      </c>
      <c r="E342" t="s">
        <v>112</v>
      </c>
      <c r="F342">
        <v>0</v>
      </c>
      <c r="H342" t="s">
        <v>64</v>
      </c>
      <c r="I342" t="s">
        <v>60</v>
      </c>
      <c r="J342" t="s">
        <v>9</v>
      </c>
      <c r="K342">
        <v>48</v>
      </c>
      <c r="L342">
        <v>57.120000000000005</v>
      </c>
      <c r="M342">
        <v>96</v>
      </c>
      <c r="N342">
        <v>114.24000000000001</v>
      </c>
      <c r="O342">
        <v>26</v>
      </c>
      <c r="P342" t="s">
        <v>119</v>
      </c>
      <c r="Q342">
        <v>2022</v>
      </c>
    </row>
    <row r="343" spans="1:17" x14ac:dyDescent="0.3">
      <c r="A343" s="11">
        <v>44679</v>
      </c>
      <c r="B343" t="s">
        <v>35</v>
      </c>
      <c r="C343">
        <v>14</v>
      </c>
      <c r="D343" t="s">
        <v>113</v>
      </c>
      <c r="E343" t="s">
        <v>112</v>
      </c>
      <c r="F343">
        <v>0</v>
      </c>
      <c r="H343" t="s">
        <v>36</v>
      </c>
      <c r="I343" t="s">
        <v>28</v>
      </c>
      <c r="J343" t="s">
        <v>9</v>
      </c>
      <c r="K343">
        <v>112</v>
      </c>
      <c r="L343">
        <v>146.72</v>
      </c>
      <c r="M343">
        <v>1568</v>
      </c>
      <c r="N343">
        <v>2054.08</v>
      </c>
      <c r="O343">
        <v>28</v>
      </c>
      <c r="P343" t="s">
        <v>119</v>
      </c>
      <c r="Q343">
        <v>2022</v>
      </c>
    </row>
    <row r="344" spans="1:17" x14ac:dyDescent="0.3">
      <c r="A344" s="11">
        <v>44681</v>
      </c>
      <c r="B344" t="s">
        <v>39</v>
      </c>
      <c r="C344">
        <v>13</v>
      </c>
      <c r="D344" t="s">
        <v>111</v>
      </c>
      <c r="E344" t="s">
        <v>111</v>
      </c>
      <c r="F344">
        <v>0</v>
      </c>
      <c r="H344" t="s">
        <v>40</v>
      </c>
      <c r="I344" t="s">
        <v>28</v>
      </c>
      <c r="J344" t="s">
        <v>9</v>
      </c>
      <c r="K344">
        <v>13</v>
      </c>
      <c r="L344">
        <v>16.64</v>
      </c>
      <c r="M344">
        <v>169</v>
      </c>
      <c r="N344">
        <v>216.32</v>
      </c>
      <c r="O344">
        <v>30</v>
      </c>
      <c r="P344" t="s">
        <v>119</v>
      </c>
      <c r="Q344">
        <v>2022</v>
      </c>
    </row>
    <row r="345" spans="1:17" x14ac:dyDescent="0.3">
      <c r="A345" s="11">
        <v>44681</v>
      </c>
      <c r="B345" t="s">
        <v>63</v>
      </c>
      <c r="C345">
        <v>8</v>
      </c>
      <c r="D345" t="s">
        <v>113</v>
      </c>
      <c r="E345" t="s">
        <v>111</v>
      </c>
      <c r="F345">
        <v>0</v>
      </c>
      <c r="H345" t="s">
        <v>64</v>
      </c>
      <c r="I345" t="s">
        <v>60</v>
      </c>
      <c r="J345" t="s">
        <v>9</v>
      </c>
      <c r="K345">
        <v>48</v>
      </c>
      <c r="L345">
        <v>57.120000000000005</v>
      </c>
      <c r="M345">
        <v>384</v>
      </c>
      <c r="N345">
        <v>456.96000000000004</v>
      </c>
      <c r="O345">
        <v>30</v>
      </c>
      <c r="P345" t="s">
        <v>119</v>
      </c>
      <c r="Q345">
        <v>2022</v>
      </c>
    </row>
    <row r="346" spans="1:17" x14ac:dyDescent="0.3">
      <c r="A346" s="11">
        <v>44682</v>
      </c>
      <c r="B346" t="s">
        <v>77</v>
      </c>
      <c r="C346">
        <v>9</v>
      </c>
      <c r="D346" t="s">
        <v>110</v>
      </c>
      <c r="E346" t="s">
        <v>111</v>
      </c>
      <c r="F346">
        <v>0</v>
      </c>
      <c r="H346" t="s">
        <v>78</v>
      </c>
      <c r="I346" t="s">
        <v>60</v>
      </c>
      <c r="J346" t="s">
        <v>9</v>
      </c>
      <c r="K346">
        <v>55</v>
      </c>
      <c r="L346">
        <v>58.3</v>
      </c>
      <c r="M346">
        <v>495</v>
      </c>
      <c r="N346">
        <v>524.69999999999993</v>
      </c>
      <c r="O346">
        <v>1</v>
      </c>
      <c r="P346" t="s">
        <v>120</v>
      </c>
      <c r="Q346">
        <v>2022</v>
      </c>
    </row>
    <row r="347" spans="1:17" x14ac:dyDescent="0.3">
      <c r="A347" s="11">
        <v>44682</v>
      </c>
      <c r="B347" t="s">
        <v>75</v>
      </c>
      <c r="C347">
        <v>6</v>
      </c>
      <c r="D347" t="s">
        <v>111</v>
      </c>
      <c r="E347" t="s">
        <v>111</v>
      </c>
      <c r="F347">
        <v>0</v>
      </c>
      <c r="H347" t="s">
        <v>76</v>
      </c>
      <c r="I347" t="s">
        <v>60</v>
      </c>
      <c r="J347" t="s">
        <v>9</v>
      </c>
      <c r="K347">
        <v>95</v>
      </c>
      <c r="L347">
        <v>119.7</v>
      </c>
      <c r="M347">
        <v>570</v>
      </c>
      <c r="N347">
        <v>718.2</v>
      </c>
      <c r="O347">
        <v>1</v>
      </c>
      <c r="P347" t="s">
        <v>120</v>
      </c>
      <c r="Q347">
        <v>2022</v>
      </c>
    </row>
    <row r="348" spans="1:17" x14ac:dyDescent="0.3">
      <c r="A348" s="11">
        <v>44683</v>
      </c>
      <c r="B348" t="s">
        <v>33</v>
      </c>
      <c r="C348">
        <v>4</v>
      </c>
      <c r="D348" t="s">
        <v>111</v>
      </c>
      <c r="E348" t="s">
        <v>112</v>
      </c>
      <c r="F348">
        <v>0</v>
      </c>
      <c r="H348" t="s">
        <v>34</v>
      </c>
      <c r="I348" t="s">
        <v>28</v>
      </c>
      <c r="J348" t="s">
        <v>9</v>
      </c>
      <c r="K348">
        <v>112</v>
      </c>
      <c r="L348">
        <v>122.08</v>
      </c>
      <c r="M348">
        <v>448</v>
      </c>
      <c r="N348">
        <v>488.32</v>
      </c>
      <c r="O348">
        <v>2</v>
      </c>
      <c r="P348" t="s">
        <v>120</v>
      </c>
      <c r="Q348">
        <v>2022</v>
      </c>
    </row>
    <row r="349" spans="1:17" x14ac:dyDescent="0.3">
      <c r="A349" s="11">
        <v>44685</v>
      </c>
      <c r="B349" t="s">
        <v>47</v>
      </c>
      <c r="C349">
        <v>10</v>
      </c>
      <c r="D349" t="s">
        <v>113</v>
      </c>
      <c r="E349" t="s">
        <v>111</v>
      </c>
      <c r="F349">
        <v>0</v>
      </c>
      <c r="H349" t="s">
        <v>48</v>
      </c>
      <c r="I349" t="s">
        <v>49</v>
      </c>
      <c r="J349" t="s">
        <v>9</v>
      </c>
      <c r="K349">
        <v>61</v>
      </c>
      <c r="L349">
        <v>76.25</v>
      </c>
      <c r="M349">
        <v>610</v>
      </c>
      <c r="N349">
        <v>762.5</v>
      </c>
      <c r="O349">
        <v>4</v>
      </c>
      <c r="P349" t="s">
        <v>120</v>
      </c>
      <c r="Q349">
        <v>2022</v>
      </c>
    </row>
    <row r="350" spans="1:17" x14ac:dyDescent="0.3">
      <c r="A350" s="11">
        <v>44687</v>
      </c>
      <c r="B350" t="s">
        <v>77</v>
      </c>
      <c r="C350">
        <v>7</v>
      </c>
      <c r="D350" t="s">
        <v>113</v>
      </c>
      <c r="E350" t="s">
        <v>111</v>
      </c>
      <c r="F350">
        <v>0</v>
      </c>
      <c r="H350" t="s">
        <v>78</v>
      </c>
      <c r="I350" t="s">
        <v>60</v>
      </c>
      <c r="J350" t="s">
        <v>9</v>
      </c>
      <c r="K350">
        <v>55</v>
      </c>
      <c r="L350">
        <v>58.3</v>
      </c>
      <c r="M350">
        <v>385</v>
      </c>
      <c r="N350">
        <v>408.09999999999997</v>
      </c>
      <c r="O350">
        <v>6</v>
      </c>
      <c r="P350" t="s">
        <v>120</v>
      </c>
      <c r="Q350">
        <v>2022</v>
      </c>
    </row>
    <row r="351" spans="1:17" x14ac:dyDescent="0.3">
      <c r="A351" s="11">
        <v>44688</v>
      </c>
      <c r="B351" t="s">
        <v>37</v>
      </c>
      <c r="C351">
        <v>4</v>
      </c>
      <c r="D351" t="s">
        <v>111</v>
      </c>
      <c r="E351" t="s">
        <v>112</v>
      </c>
      <c r="F351">
        <v>0</v>
      </c>
      <c r="H351" t="s">
        <v>38</v>
      </c>
      <c r="I351" t="s">
        <v>28</v>
      </c>
      <c r="J351" t="s">
        <v>9</v>
      </c>
      <c r="K351">
        <v>12</v>
      </c>
      <c r="L351">
        <v>15.719999999999999</v>
      </c>
      <c r="M351">
        <v>48</v>
      </c>
      <c r="N351">
        <v>62.879999999999995</v>
      </c>
      <c r="O351">
        <v>7</v>
      </c>
      <c r="P351" t="s">
        <v>120</v>
      </c>
      <c r="Q351">
        <v>2022</v>
      </c>
    </row>
    <row r="352" spans="1:17" x14ac:dyDescent="0.3">
      <c r="A352" s="11">
        <v>44688</v>
      </c>
      <c r="B352" t="s">
        <v>63</v>
      </c>
      <c r="C352">
        <v>1</v>
      </c>
      <c r="D352" t="s">
        <v>111</v>
      </c>
      <c r="E352" t="s">
        <v>111</v>
      </c>
      <c r="F352">
        <v>0</v>
      </c>
      <c r="H352" t="s">
        <v>64</v>
      </c>
      <c r="I352" t="s">
        <v>60</v>
      </c>
      <c r="J352" t="s">
        <v>9</v>
      </c>
      <c r="K352">
        <v>48</v>
      </c>
      <c r="L352">
        <v>57.120000000000005</v>
      </c>
      <c r="M352">
        <v>48</v>
      </c>
      <c r="N352">
        <v>57.120000000000005</v>
      </c>
      <c r="O352">
        <v>7</v>
      </c>
      <c r="P352" t="s">
        <v>120</v>
      </c>
      <c r="Q352">
        <v>2022</v>
      </c>
    </row>
    <row r="353" spans="1:17" x14ac:dyDescent="0.3">
      <c r="A353" s="11">
        <v>44689</v>
      </c>
      <c r="B353" t="s">
        <v>52</v>
      </c>
      <c r="C353">
        <v>7</v>
      </c>
      <c r="D353" t="s">
        <v>111</v>
      </c>
      <c r="E353" t="s">
        <v>111</v>
      </c>
      <c r="F353">
        <v>0</v>
      </c>
      <c r="H353" t="s">
        <v>53</v>
      </c>
      <c r="I353" t="s">
        <v>49</v>
      </c>
      <c r="J353" t="s">
        <v>9</v>
      </c>
      <c r="K353">
        <v>121</v>
      </c>
      <c r="L353">
        <v>141.57</v>
      </c>
      <c r="M353">
        <v>847</v>
      </c>
      <c r="N353">
        <v>990.99</v>
      </c>
      <c r="O353">
        <v>8</v>
      </c>
      <c r="P353" t="s">
        <v>120</v>
      </c>
      <c r="Q353">
        <v>2022</v>
      </c>
    </row>
    <row r="354" spans="1:17" x14ac:dyDescent="0.3">
      <c r="A354" s="11">
        <v>44690</v>
      </c>
      <c r="B354" t="s">
        <v>41</v>
      </c>
      <c r="C354">
        <v>12</v>
      </c>
      <c r="D354" t="s">
        <v>110</v>
      </c>
      <c r="E354" t="s">
        <v>112</v>
      </c>
      <c r="F354">
        <v>0</v>
      </c>
      <c r="H354" t="s">
        <v>42</v>
      </c>
      <c r="I354" t="s">
        <v>28</v>
      </c>
      <c r="J354" t="s">
        <v>9</v>
      </c>
      <c r="K354">
        <v>134</v>
      </c>
      <c r="L354">
        <v>156.78</v>
      </c>
      <c r="M354">
        <v>1608</v>
      </c>
      <c r="N354">
        <v>1881.3600000000001</v>
      </c>
      <c r="O354">
        <v>9</v>
      </c>
      <c r="P354" t="s">
        <v>120</v>
      </c>
      <c r="Q354">
        <v>2022</v>
      </c>
    </row>
    <row r="355" spans="1:17" x14ac:dyDescent="0.3">
      <c r="A355" s="11">
        <v>44691</v>
      </c>
      <c r="B355" t="s">
        <v>24</v>
      </c>
      <c r="C355">
        <v>6</v>
      </c>
      <c r="D355" t="s">
        <v>113</v>
      </c>
      <c r="E355" t="s">
        <v>111</v>
      </c>
      <c r="F355">
        <v>0</v>
      </c>
      <c r="H355" t="s">
        <v>25</v>
      </c>
      <c r="I355" t="s">
        <v>8</v>
      </c>
      <c r="J355" t="s">
        <v>9</v>
      </c>
      <c r="K355">
        <v>6</v>
      </c>
      <c r="L355">
        <v>7.8599999999999994</v>
      </c>
      <c r="M355">
        <v>36</v>
      </c>
      <c r="N355">
        <v>47.16</v>
      </c>
      <c r="O355">
        <v>10</v>
      </c>
      <c r="P355" t="s">
        <v>120</v>
      </c>
      <c r="Q355">
        <v>2022</v>
      </c>
    </row>
    <row r="356" spans="1:17" x14ac:dyDescent="0.3">
      <c r="A356" s="11">
        <v>44693</v>
      </c>
      <c r="B356" t="s">
        <v>29</v>
      </c>
      <c r="C356">
        <v>7</v>
      </c>
      <c r="D356" t="s">
        <v>111</v>
      </c>
      <c r="E356" t="s">
        <v>112</v>
      </c>
      <c r="F356">
        <v>0</v>
      </c>
      <c r="H356" t="s">
        <v>30</v>
      </c>
      <c r="I356" t="s">
        <v>28</v>
      </c>
      <c r="J356" t="s">
        <v>9</v>
      </c>
      <c r="K356">
        <v>44</v>
      </c>
      <c r="L356">
        <v>48.4</v>
      </c>
      <c r="M356">
        <v>308</v>
      </c>
      <c r="N356">
        <v>338.8</v>
      </c>
      <c r="O356">
        <v>12</v>
      </c>
      <c r="P356" t="s">
        <v>120</v>
      </c>
      <c r="Q356">
        <v>2022</v>
      </c>
    </row>
    <row r="357" spans="1:17" x14ac:dyDescent="0.3">
      <c r="A357" s="11">
        <v>44694</v>
      </c>
      <c r="B357" t="s">
        <v>31</v>
      </c>
      <c r="C357">
        <v>5</v>
      </c>
      <c r="D357" t="s">
        <v>113</v>
      </c>
      <c r="E357" t="s">
        <v>111</v>
      </c>
      <c r="F357">
        <v>0</v>
      </c>
      <c r="H357" t="s">
        <v>32</v>
      </c>
      <c r="I357" t="s">
        <v>28</v>
      </c>
      <c r="J357" t="s">
        <v>9</v>
      </c>
      <c r="K357">
        <v>73</v>
      </c>
      <c r="L357">
        <v>94.17</v>
      </c>
      <c r="M357">
        <v>365</v>
      </c>
      <c r="N357">
        <v>470.85</v>
      </c>
      <c r="O357">
        <v>13</v>
      </c>
      <c r="P357" t="s">
        <v>120</v>
      </c>
      <c r="Q357">
        <v>2022</v>
      </c>
    </row>
    <row r="358" spans="1:17" x14ac:dyDescent="0.3">
      <c r="A358" s="11">
        <v>44695</v>
      </c>
      <c r="B358" t="s">
        <v>22</v>
      </c>
      <c r="C358">
        <v>14</v>
      </c>
      <c r="D358" t="s">
        <v>113</v>
      </c>
      <c r="E358" t="s">
        <v>112</v>
      </c>
      <c r="F358">
        <v>0</v>
      </c>
      <c r="H358" t="s">
        <v>23</v>
      </c>
      <c r="I358" t="s">
        <v>8</v>
      </c>
      <c r="J358" t="s">
        <v>9</v>
      </c>
      <c r="K358">
        <v>83</v>
      </c>
      <c r="L358">
        <v>94.62</v>
      </c>
      <c r="M358">
        <v>1162</v>
      </c>
      <c r="N358">
        <v>1324.68</v>
      </c>
      <c r="O358">
        <v>14</v>
      </c>
      <c r="P358" t="s">
        <v>120</v>
      </c>
      <c r="Q358">
        <v>2022</v>
      </c>
    </row>
    <row r="359" spans="1:17" x14ac:dyDescent="0.3">
      <c r="A359" s="11">
        <v>44696</v>
      </c>
      <c r="B359" t="s">
        <v>47</v>
      </c>
      <c r="C359">
        <v>5</v>
      </c>
      <c r="D359" t="s">
        <v>111</v>
      </c>
      <c r="E359" t="s">
        <v>111</v>
      </c>
      <c r="F359">
        <v>0</v>
      </c>
      <c r="H359" t="s">
        <v>48</v>
      </c>
      <c r="I359" t="s">
        <v>49</v>
      </c>
      <c r="J359" t="s">
        <v>9</v>
      </c>
      <c r="K359">
        <v>61</v>
      </c>
      <c r="L359">
        <v>76.25</v>
      </c>
      <c r="M359">
        <v>305</v>
      </c>
      <c r="N359">
        <v>381.25</v>
      </c>
      <c r="O359">
        <v>15</v>
      </c>
      <c r="P359" t="s">
        <v>120</v>
      </c>
      <c r="Q359">
        <v>2022</v>
      </c>
    </row>
    <row r="360" spans="1:17" x14ac:dyDescent="0.3">
      <c r="A360" s="11">
        <v>44697</v>
      </c>
      <c r="B360" t="s">
        <v>26</v>
      </c>
      <c r="C360">
        <v>13</v>
      </c>
      <c r="D360" t="s">
        <v>113</v>
      </c>
      <c r="E360" t="s">
        <v>112</v>
      </c>
      <c r="F360">
        <v>0</v>
      </c>
      <c r="H360" t="s">
        <v>27</v>
      </c>
      <c r="I360" t="s">
        <v>28</v>
      </c>
      <c r="J360" t="s">
        <v>9</v>
      </c>
      <c r="K360">
        <v>148</v>
      </c>
      <c r="L360">
        <v>164.28</v>
      </c>
      <c r="M360">
        <v>1924</v>
      </c>
      <c r="N360">
        <v>2135.64</v>
      </c>
      <c r="O360">
        <v>16</v>
      </c>
      <c r="P360" t="s">
        <v>120</v>
      </c>
      <c r="Q360">
        <v>2022</v>
      </c>
    </row>
    <row r="361" spans="1:17" x14ac:dyDescent="0.3">
      <c r="A361" s="11">
        <v>44697</v>
      </c>
      <c r="B361" t="s">
        <v>71</v>
      </c>
      <c r="C361">
        <v>13</v>
      </c>
      <c r="D361" t="s">
        <v>111</v>
      </c>
      <c r="E361" t="s">
        <v>111</v>
      </c>
      <c r="F361">
        <v>0</v>
      </c>
      <c r="H361" t="s">
        <v>72</v>
      </c>
      <c r="I361" t="s">
        <v>60</v>
      </c>
      <c r="J361" t="s">
        <v>9</v>
      </c>
      <c r="K361">
        <v>93</v>
      </c>
      <c r="L361">
        <v>104.16</v>
      </c>
      <c r="M361">
        <v>1209</v>
      </c>
      <c r="N361">
        <v>1354.08</v>
      </c>
      <c r="O361">
        <v>16</v>
      </c>
      <c r="P361" t="s">
        <v>120</v>
      </c>
      <c r="Q361">
        <v>2022</v>
      </c>
    </row>
    <row r="362" spans="1:17" x14ac:dyDescent="0.3">
      <c r="A362" s="11">
        <v>44698</v>
      </c>
      <c r="B362" t="s">
        <v>63</v>
      </c>
      <c r="C362">
        <v>8</v>
      </c>
      <c r="D362" t="s">
        <v>113</v>
      </c>
      <c r="E362" t="s">
        <v>112</v>
      </c>
      <c r="F362">
        <v>0</v>
      </c>
      <c r="H362" t="s">
        <v>64</v>
      </c>
      <c r="I362" t="s">
        <v>60</v>
      </c>
      <c r="J362" t="s">
        <v>9</v>
      </c>
      <c r="K362">
        <v>48</v>
      </c>
      <c r="L362">
        <v>57.120000000000005</v>
      </c>
      <c r="M362">
        <v>384</v>
      </c>
      <c r="N362">
        <v>456.96000000000004</v>
      </c>
      <c r="O362">
        <v>17</v>
      </c>
      <c r="P362" t="s">
        <v>120</v>
      </c>
      <c r="Q362">
        <v>2022</v>
      </c>
    </row>
    <row r="363" spans="1:17" x14ac:dyDescent="0.3">
      <c r="A363" s="11">
        <v>44699</v>
      </c>
      <c r="B363" t="s">
        <v>63</v>
      </c>
      <c r="C363">
        <v>4</v>
      </c>
      <c r="D363" t="s">
        <v>110</v>
      </c>
      <c r="E363" t="s">
        <v>111</v>
      </c>
      <c r="F363">
        <v>0</v>
      </c>
      <c r="H363" t="s">
        <v>64</v>
      </c>
      <c r="I363" t="s">
        <v>60</v>
      </c>
      <c r="J363" t="s">
        <v>9</v>
      </c>
      <c r="K363">
        <v>48</v>
      </c>
      <c r="L363">
        <v>57.120000000000005</v>
      </c>
      <c r="M363">
        <v>192</v>
      </c>
      <c r="N363">
        <v>228.48000000000002</v>
      </c>
      <c r="O363">
        <v>18</v>
      </c>
      <c r="P363" t="s">
        <v>120</v>
      </c>
      <c r="Q363">
        <v>2022</v>
      </c>
    </row>
    <row r="364" spans="1:17" x14ac:dyDescent="0.3">
      <c r="A364" s="11">
        <v>44699</v>
      </c>
      <c r="B364" t="s">
        <v>85</v>
      </c>
      <c r="C364">
        <v>8</v>
      </c>
      <c r="D364" t="s">
        <v>110</v>
      </c>
      <c r="E364" t="s">
        <v>111</v>
      </c>
      <c r="F364">
        <v>0</v>
      </c>
      <c r="H364" t="s">
        <v>86</v>
      </c>
      <c r="I364" t="s">
        <v>60</v>
      </c>
      <c r="J364" t="s">
        <v>9</v>
      </c>
      <c r="K364">
        <v>72</v>
      </c>
      <c r="L364">
        <v>79.92</v>
      </c>
      <c r="M364">
        <v>576</v>
      </c>
      <c r="N364">
        <v>639.36</v>
      </c>
      <c r="O364">
        <v>18</v>
      </c>
      <c r="P364" t="s">
        <v>120</v>
      </c>
      <c r="Q364">
        <v>2022</v>
      </c>
    </row>
    <row r="365" spans="1:17" x14ac:dyDescent="0.3">
      <c r="A365" s="11">
        <v>44701</v>
      </c>
      <c r="B365" t="s">
        <v>97</v>
      </c>
      <c r="C365">
        <v>15</v>
      </c>
      <c r="D365" t="s">
        <v>111</v>
      </c>
      <c r="E365" t="s">
        <v>112</v>
      </c>
      <c r="F365">
        <v>0</v>
      </c>
      <c r="H365" t="s">
        <v>98</v>
      </c>
      <c r="I365" t="s">
        <v>60</v>
      </c>
      <c r="J365" t="s">
        <v>9</v>
      </c>
      <c r="K365">
        <v>76</v>
      </c>
      <c r="L365">
        <v>82.08</v>
      </c>
      <c r="M365">
        <v>1140</v>
      </c>
      <c r="N365">
        <v>1231.2</v>
      </c>
      <c r="O365">
        <v>20</v>
      </c>
      <c r="P365" t="s">
        <v>120</v>
      </c>
      <c r="Q365">
        <v>2022</v>
      </c>
    </row>
    <row r="366" spans="1:17" x14ac:dyDescent="0.3">
      <c r="A366" s="11">
        <v>44703</v>
      </c>
      <c r="B366" t="s">
        <v>37</v>
      </c>
      <c r="C366">
        <v>12</v>
      </c>
      <c r="D366" t="s">
        <v>113</v>
      </c>
      <c r="E366" t="s">
        <v>111</v>
      </c>
      <c r="F366">
        <v>0</v>
      </c>
      <c r="H366" t="s">
        <v>38</v>
      </c>
      <c r="I366" t="s">
        <v>28</v>
      </c>
      <c r="J366" t="s">
        <v>9</v>
      </c>
      <c r="K366">
        <v>12</v>
      </c>
      <c r="L366">
        <v>15.719999999999999</v>
      </c>
      <c r="M366">
        <v>144</v>
      </c>
      <c r="N366">
        <v>188.64</v>
      </c>
      <c r="O366">
        <v>22</v>
      </c>
      <c r="P366" t="s">
        <v>120</v>
      </c>
      <c r="Q366">
        <v>2022</v>
      </c>
    </row>
    <row r="367" spans="1:17" x14ac:dyDescent="0.3">
      <c r="A367" s="11">
        <v>44706</v>
      </c>
      <c r="B367" t="s">
        <v>10</v>
      </c>
      <c r="C367">
        <v>7</v>
      </c>
      <c r="D367" t="s">
        <v>111</v>
      </c>
      <c r="E367" t="s">
        <v>111</v>
      </c>
      <c r="F367">
        <v>0</v>
      </c>
      <c r="H367" t="s">
        <v>11</v>
      </c>
      <c r="I367" t="s">
        <v>8</v>
      </c>
      <c r="J367" t="s">
        <v>9</v>
      </c>
      <c r="K367">
        <v>105</v>
      </c>
      <c r="L367">
        <v>142.80000000000001</v>
      </c>
      <c r="M367">
        <v>735</v>
      </c>
      <c r="N367">
        <v>999.60000000000014</v>
      </c>
      <c r="O367">
        <v>25</v>
      </c>
      <c r="P367" t="s">
        <v>120</v>
      </c>
      <c r="Q367">
        <v>2022</v>
      </c>
    </row>
    <row r="368" spans="1:17" x14ac:dyDescent="0.3">
      <c r="A368" s="11">
        <v>44707</v>
      </c>
      <c r="B368" t="s">
        <v>65</v>
      </c>
      <c r="C368">
        <v>2</v>
      </c>
      <c r="D368" t="s">
        <v>113</v>
      </c>
      <c r="E368" t="s">
        <v>111</v>
      </c>
      <c r="F368">
        <v>0</v>
      </c>
      <c r="H368" t="s">
        <v>66</v>
      </c>
      <c r="I368" t="s">
        <v>60</v>
      </c>
      <c r="J368" t="s">
        <v>9</v>
      </c>
      <c r="K368">
        <v>37</v>
      </c>
      <c r="L368">
        <v>41.81</v>
      </c>
      <c r="M368">
        <v>74</v>
      </c>
      <c r="N368">
        <v>83.62</v>
      </c>
      <c r="O368">
        <v>26</v>
      </c>
      <c r="P368" t="s">
        <v>120</v>
      </c>
      <c r="Q368">
        <v>2022</v>
      </c>
    </row>
    <row r="369" spans="1:17" x14ac:dyDescent="0.3">
      <c r="A369" s="11">
        <v>44707</v>
      </c>
      <c r="B369" t="s">
        <v>63</v>
      </c>
      <c r="C369">
        <v>2</v>
      </c>
      <c r="D369" t="s">
        <v>111</v>
      </c>
      <c r="E369" t="s">
        <v>111</v>
      </c>
      <c r="F369">
        <v>0</v>
      </c>
      <c r="H369" t="s">
        <v>64</v>
      </c>
      <c r="I369" t="s">
        <v>60</v>
      </c>
      <c r="J369" t="s">
        <v>9</v>
      </c>
      <c r="K369">
        <v>48</v>
      </c>
      <c r="L369">
        <v>57.120000000000005</v>
      </c>
      <c r="M369">
        <v>96</v>
      </c>
      <c r="N369">
        <v>114.24000000000001</v>
      </c>
      <c r="O369">
        <v>26</v>
      </c>
      <c r="P369" t="s">
        <v>120</v>
      </c>
      <c r="Q369">
        <v>2022</v>
      </c>
    </row>
    <row r="370" spans="1:17" x14ac:dyDescent="0.3">
      <c r="A370" s="11">
        <v>44709</v>
      </c>
      <c r="B370" t="s">
        <v>91</v>
      </c>
      <c r="C370">
        <v>10</v>
      </c>
      <c r="D370" t="s">
        <v>110</v>
      </c>
      <c r="E370" t="s">
        <v>112</v>
      </c>
      <c r="F370">
        <v>0</v>
      </c>
      <c r="H370" t="s">
        <v>92</v>
      </c>
      <c r="I370" t="s">
        <v>60</v>
      </c>
      <c r="J370" t="s">
        <v>9</v>
      </c>
      <c r="K370">
        <v>138</v>
      </c>
      <c r="L370">
        <v>173.88</v>
      </c>
      <c r="M370">
        <v>1380</v>
      </c>
      <c r="N370">
        <v>1738.8</v>
      </c>
      <c r="O370">
        <v>28</v>
      </c>
      <c r="P370" t="s">
        <v>120</v>
      </c>
      <c r="Q370">
        <v>2022</v>
      </c>
    </row>
    <row r="371" spans="1:17" x14ac:dyDescent="0.3">
      <c r="A371" s="11">
        <v>44709</v>
      </c>
      <c r="B371" t="s">
        <v>22</v>
      </c>
      <c r="C371">
        <v>5</v>
      </c>
      <c r="D371" t="s">
        <v>110</v>
      </c>
      <c r="E371" t="s">
        <v>111</v>
      </c>
      <c r="F371">
        <v>0</v>
      </c>
      <c r="H371" t="s">
        <v>23</v>
      </c>
      <c r="I371" t="s">
        <v>8</v>
      </c>
      <c r="J371" t="s">
        <v>9</v>
      </c>
      <c r="K371">
        <v>83</v>
      </c>
      <c r="L371">
        <v>94.62</v>
      </c>
      <c r="M371">
        <v>415</v>
      </c>
      <c r="N371">
        <v>473.1</v>
      </c>
      <c r="O371">
        <v>28</v>
      </c>
      <c r="P371" t="s">
        <v>120</v>
      </c>
      <c r="Q371">
        <v>2022</v>
      </c>
    </row>
    <row r="372" spans="1:17" x14ac:dyDescent="0.3">
      <c r="A372" s="11">
        <v>44709</v>
      </c>
      <c r="B372" t="s">
        <v>26</v>
      </c>
      <c r="C372">
        <v>9</v>
      </c>
      <c r="D372" t="s">
        <v>111</v>
      </c>
      <c r="E372" t="s">
        <v>112</v>
      </c>
      <c r="F372">
        <v>0</v>
      </c>
      <c r="H372" t="s">
        <v>27</v>
      </c>
      <c r="I372" t="s">
        <v>28</v>
      </c>
      <c r="J372" t="s">
        <v>9</v>
      </c>
      <c r="K372">
        <v>148</v>
      </c>
      <c r="L372">
        <v>164.28</v>
      </c>
      <c r="M372">
        <v>1332</v>
      </c>
      <c r="N372">
        <v>1478.52</v>
      </c>
      <c r="O372">
        <v>28</v>
      </c>
      <c r="P372" t="s">
        <v>120</v>
      </c>
      <c r="Q372">
        <v>2022</v>
      </c>
    </row>
    <row r="373" spans="1:17" x14ac:dyDescent="0.3">
      <c r="A373" s="11">
        <v>44709</v>
      </c>
      <c r="B373" t="s">
        <v>14</v>
      </c>
      <c r="C373">
        <v>12</v>
      </c>
      <c r="D373" t="s">
        <v>111</v>
      </c>
      <c r="E373" t="s">
        <v>111</v>
      </c>
      <c r="F373">
        <v>0</v>
      </c>
      <c r="H373" t="s">
        <v>15</v>
      </c>
      <c r="I373" t="s">
        <v>8</v>
      </c>
      <c r="J373" t="s">
        <v>9</v>
      </c>
      <c r="K373">
        <v>44</v>
      </c>
      <c r="L373">
        <v>48.84</v>
      </c>
      <c r="M373">
        <v>528</v>
      </c>
      <c r="N373">
        <v>586.08000000000004</v>
      </c>
      <c r="O373">
        <v>28</v>
      </c>
      <c r="P373" t="s">
        <v>120</v>
      </c>
      <c r="Q373">
        <v>2022</v>
      </c>
    </row>
    <row r="374" spans="1:17" x14ac:dyDescent="0.3">
      <c r="A374" s="11">
        <v>44709</v>
      </c>
      <c r="B374" t="s">
        <v>47</v>
      </c>
      <c r="C374">
        <v>14</v>
      </c>
      <c r="D374" t="s">
        <v>113</v>
      </c>
      <c r="E374" t="s">
        <v>112</v>
      </c>
      <c r="F374">
        <v>0</v>
      </c>
      <c r="H374" t="s">
        <v>48</v>
      </c>
      <c r="I374" t="s">
        <v>49</v>
      </c>
      <c r="J374" t="s">
        <v>9</v>
      </c>
      <c r="K374">
        <v>61</v>
      </c>
      <c r="L374">
        <v>76.25</v>
      </c>
      <c r="M374">
        <v>854</v>
      </c>
      <c r="N374">
        <v>1067.5</v>
      </c>
      <c r="O374">
        <v>28</v>
      </c>
      <c r="P374" t="s">
        <v>120</v>
      </c>
      <c r="Q374">
        <v>2022</v>
      </c>
    </row>
    <row r="375" spans="1:17" x14ac:dyDescent="0.3">
      <c r="A375" s="11">
        <v>44711</v>
      </c>
      <c r="B375" t="s">
        <v>97</v>
      </c>
      <c r="C375">
        <v>9</v>
      </c>
      <c r="D375" t="s">
        <v>113</v>
      </c>
      <c r="E375" t="s">
        <v>111</v>
      </c>
      <c r="F375">
        <v>0</v>
      </c>
      <c r="H375" t="s">
        <v>98</v>
      </c>
      <c r="I375" t="s">
        <v>60</v>
      </c>
      <c r="J375" t="s">
        <v>9</v>
      </c>
      <c r="K375">
        <v>76</v>
      </c>
      <c r="L375">
        <v>82.08</v>
      </c>
      <c r="M375">
        <v>684</v>
      </c>
      <c r="N375">
        <v>738.72</v>
      </c>
      <c r="O375">
        <v>30</v>
      </c>
      <c r="P375" t="s">
        <v>120</v>
      </c>
      <c r="Q375">
        <v>2022</v>
      </c>
    </row>
    <row r="376" spans="1:17" x14ac:dyDescent="0.3">
      <c r="A376" s="11">
        <v>44711</v>
      </c>
      <c r="B376" t="s">
        <v>16</v>
      </c>
      <c r="C376">
        <v>4</v>
      </c>
      <c r="D376" t="s">
        <v>110</v>
      </c>
      <c r="E376" t="s">
        <v>112</v>
      </c>
      <c r="F376">
        <v>0</v>
      </c>
      <c r="H376" t="s">
        <v>17</v>
      </c>
      <c r="I376" t="s">
        <v>8</v>
      </c>
      <c r="J376" t="s">
        <v>9</v>
      </c>
      <c r="K376">
        <v>133</v>
      </c>
      <c r="L376">
        <v>155.61000000000001</v>
      </c>
      <c r="M376">
        <v>532</v>
      </c>
      <c r="N376">
        <v>622.44000000000005</v>
      </c>
      <c r="O376">
        <v>30</v>
      </c>
      <c r="P376" t="s">
        <v>120</v>
      </c>
      <c r="Q376">
        <v>2022</v>
      </c>
    </row>
    <row r="377" spans="1:17" x14ac:dyDescent="0.3">
      <c r="A377" s="11">
        <v>44711</v>
      </c>
      <c r="B377" t="s">
        <v>75</v>
      </c>
      <c r="C377">
        <v>3</v>
      </c>
      <c r="D377" t="s">
        <v>111</v>
      </c>
      <c r="E377" t="s">
        <v>112</v>
      </c>
      <c r="F377">
        <v>0</v>
      </c>
      <c r="H377" t="s">
        <v>76</v>
      </c>
      <c r="I377" t="s">
        <v>60</v>
      </c>
      <c r="J377" t="s">
        <v>9</v>
      </c>
      <c r="K377">
        <v>95</v>
      </c>
      <c r="L377">
        <v>119.7</v>
      </c>
      <c r="M377">
        <v>285</v>
      </c>
      <c r="N377">
        <v>359.1</v>
      </c>
      <c r="O377">
        <v>30</v>
      </c>
      <c r="P377" t="s">
        <v>120</v>
      </c>
      <c r="Q377">
        <v>2022</v>
      </c>
    </row>
    <row r="378" spans="1:17" x14ac:dyDescent="0.3">
      <c r="A378" s="11">
        <v>44715</v>
      </c>
      <c r="B378" t="s">
        <v>22</v>
      </c>
      <c r="C378">
        <v>14</v>
      </c>
      <c r="D378" t="s">
        <v>111</v>
      </c>
      <c r="E378" t="s">
        <v>111</v>
      </c>
      <c r="F378">
        <v>0</v>
      </c>
      <c r="H378" t="s">
        <v>23</v>
      </c>
      <c r="I378" t="s">
        <v>8</v>
      </c>
      <c r="J378" t="s">
        <v>9</v>
      </c>
      <c r="K378">
        <v>83</v>
      </c>
      <c r="L378">
        <v>94.62</v>
      </c>
      <c r="M378">
        <v>1162</v>
      </c>
      <c r="N378">
        <v>1324.68</v>
      </c>
      <c r="O378">
        <v>3</v>
      </c>
      <c r="P378" t="s">
        <v>121</v>
      </c>
      <c r="Q378">
        <v>2022</v>
      </c>
    </row>
    <row r="379" spans="1:17" x14ac:dyDescent="0.3">
      <c r="A379" s="11">
        <v>44722</v>
      </c>
      <c r="B379" t="s">
        <v>65</v>
      </c>
      <c r="C379">
        <v>8</v>
      </c>
      <c r="D379" t="s">
        <v>110</v>
      </c>
      <c r="E379" t="s">
        <v>111</v>
      </c>
      <c r="F379">
        <v>0</v>
      </c>
      <c r="H379" t="s">
        <v>66</v>
      </c>
      <c r="I379" t="s">
        <v>60</v>
      </c>
      <c r="J379" t="s">
        <v>9</v>
      </c>
      <c r="K379">
        <v>37</v>
      </c>
      <c r="L379">
        <v>41.81</v>
      </c>
      <c r="M379">
        <v>296</v>
      </c>
      <c r="N379">
        <v>334.48</v>
      </c>
      <c r="O379">
        <v>10</v>
      </c>
      <c r="P379" t="s">
        <v>121</v>
      </c>
      <c r="Q379">
        <v>2022</v>
      </c>
    </row>
    <row r="380" spans="1:17" x14ac:dyDescent="0.3">
      <c r="A380" s="11">
        <v>44723</v>
      </c>
      <c r="B380" t="s">
        <v>87</v>
      </c>
      <c r="C380">
        <v>13</v>
      </c>
      <c r="D380" t="s">
        <v>111</v>
      </c>
      <c r="E380" t="s">
        <v>112</v>
      </c>
      <c r="F380">
        <v>0</v>
      </c>
      <c r="H380" t="s">
        <v>88</v>
      </c>
      <c r="I380" t="s">
        <v>60</v>
      </c>
      <c r="J380" t="s">
        <v>9</v>
      </c>
      <c r="K380">
        <v>37</v>
      </c>
      <c r="L380">
        <v>42.55</v>
      </c>
      <c r="M380">
        <v>481</v>
      </c>
      <c r="N380">
        <v>553.15</v>
      </c>
      <c r="O380">
        <v>11</v>
      </c>
      <c r="P380" t="s">
        <v>121</v>
      </c>
      <c r="Q380">
        <v>2022</v>
      </c>
    </row>
    <row r="381" spans="1:17" x14ac:dyDescent="0.3">
      <c r="A381" s="11">
        <v>44723</v>
      </c>
      <c r="B381" t="s">
        <v>50</v>
      </c>
      <c r="C381">
        <v>6</v>
      </c>
      <c r="D381" t="s">
        <v>113</v>
      </c>
      <c r="E381" t="s">
        <v>111</v>
      </c>
      <c r="F381">
        <v>0</v>
      </c>
      <c r="H381" t="s">
        <v>51</v>
      </c>
      <c r="I381" t="s">
        <v>49</v>
      </c>
      <c r="J381" t="s">
        <v>9</v>
      </c>
      <c r="K381">
        <v>126</v>
      </c>
      <c r="L381">
        <v>162.54</v>
      </c>
      <c r="M381">
        <v>756</v>
      </c>
      <c r="N381">
        <v>975.24</v>
      </c>
      <c r="O381">
        <v>11</v>
      </c>
      <c r="P381" t="s">
        <v>121</v>
      </c>
      <c r="Q381">
        <v>2022</v>
      </c>
    </row>
    <row r="382" spans="1:17" x14ac:dyDescent="0.3">
      <c r="A382" s="11">
        <v>44725</v>
      </c>
      <c r="B382" t="s">
        <v>61</v>
      </c>
      <c r="C382">
        <v>6</v>
      </c>
      <c r="D382" t="s">
        <v>113</v>
      </c>
      <c r="E382" t="s">
        <v>112</v>
      </c>
      <c r="F382">
        <v>0</v>
      </c>
      <c r="H382" t="s">
        <v>62</v>
      </c>
      <c r="I382" t="s">
        <v>60</v>
      </c>
      <c r="J382" t="s">
        <v>9</v>
      </c>
      <c r="K382">
        <v>18</v>
      </c>
      <c r="L382">
        <v>24.66</v>
      </c>
      <c r="M382">
        <v>108</v>
      </c>
      <c r="N382">
        <v>147.96</v>
      </c>
      <c r="O382">
        <v>13</v>
      </c>
      <c r="P382" t="s">
        <v>121</v>
      </c>
      <c r="Q382">
        <v>2022</v>
      </c>
    </row>
    <row r="383" spans="1:17" x14ac:dyDescent="0.3">
      <c r="A383" s="11">
        <v>44727</v>
      </c>
      <c r="B383" t="s">
        <v>93</v>
      </c>
      <c r="C383">
        <v>15</v>
      </c>
      <c r="D383" t="s">
        <v>110</v>
      </c>
      <c r="E383" t="s">
        <v>111</v>
      </c>
      <c r="F383">
        <v>0</v>
      </c>
      <c r="H383" t="s">
        <v>94</v>
      </c>
      <c r="I383" t="s">
        <v>60</v>
      </c>
      <c r="J383" t="s">
        <v>9</v>
      </c>
      <c r="K383">
        <v>120</v>
      </c>
      <c r="L383">
        <v>162</v>
      </c>
      <c r="M383">
        <v>1800</v>
      </c>
      <c r="N383">
        <v>2430</v>
      </c>
      <c r="O383">
        <v>15</v>
      </c>
      <c r="P383" t="s">
        <v>121</v>
      </c>
      <c r="Q383">
        <v>2022</v>
      </c>
    </row>
    <row r="384" spans="1:17" x14ac:dyDescent="0.3">
      <c r="A384" s="11">
        <v>44728</v>
      </c>
      <c r="B384" t="s">
        <v>67</v>
      </c>
      <c r="C384">
        <v>15</v>
      </c>
      <c r="D384" t="s">
        <v>111</v>
      </c>
      <c r="E384" t="s">
        <v>112</v>
      </c>
      <c r="F384">
        <v>0</v>
      </c>
      <c r="H384" t="s">
        <v>68</v>
      </c>
      <c r="I384" t="s">
        <v>60</v>
      </c>
      <c r="J384" t="s">
        <v>9</v>
      </c>
      <c r="K384">
        <v>47</v>
      </c>
      <c r="L384">
        <v>53.11</v>
      </c>
      <c r="M384">
        <v>705</v>
      </c>
      <c r="N384">
        <v>796.65</v>
      </c>
      <c r="O384">
        <v>16</v>
      </c>
      <c r="P384" t="s">
        <v>121</v>
      </c>
      <c r="Q384">
        <v>2022</v>
      </c>
    </row>
    <row r="385" spans="1:17" x14ac:dyDescent="0.3">
      <c r="A385" s="11">
        <v>44731</v>
      </c>
      <c r="B385" t="s">
        <v>10</v>
      </c>
      <c r="C385">
        <v>8</v>
      </c>
      <c r="D385" t="s">
        <v>113</v>
      </c>
      <c r="E385" t="s">
        <v>112</v>
      </c>
      <c r="F385">
        <v>0</v>
      </c>
      <c r="H385" t="s">
        <v>11</v>
      </c>
      <c r="I385" t="s">
        <v>8</v>
      </c>
      <c r="J385" t="s">
        <v>9</v>
      </c>
      <c r="K385">
        <v>105</v>
      </c>
      <c r="L385">
        <v>142.80000000000001</v>
      </c>
      <c r="M385">
        <v>840</v>
      </c>
      <c r="N385">
        <v>1142.4000000000001</v>
      </c>
      <c r="O385">
        <v>19</v>
      </c>
      <c r="P385" t="s">
        <v>121</v>
      </c>
      <c r="Q385">
        <v>2022</v>
      </c>
    </row>
    <row r="386" spans="1:17" x14ac:dyDescent="0.3">
      <c r="A386" s="11">
        <v>44733</v>
      </c>
      <c r="B386" t="s">
        <v>41</v>
      </c>
      <c r="C386">
        <v>14</v>
      </c>
      <c r="D386" t="s">
        <v>113</v>
      </c>
      <c r="E386" t="s">
        <v>112</v>
      </c>
      <c r="F386">
        <v>0</v>
      </c>
      <c r="H386" t="s">
        <v>42</v>
      </c>
      <c r="I386" t="s">
        <v>28</v>
      </c>
      <c r="J386" t="s">
        <v>9</v>
      </c>
      <c r="K386">
        <v>134</v>
      </c>
      <c r="L386">
        <v>156.78</v>
      </c>
      <c r="M386">
        <v>1876</v>
      </c>
      <c r="N386">
        <v>2194.92</v>
      </c>
      <c r="O386">
        <v>21</v>
      </c>
      <c r="P386" t="s">
        <v>121</v>
      </c>
      <c r="Q386">
        <v>2022</v>
      </c>
    </row>
    <row r="387" spans="1:17" x14ac:dyDescent="0.3">
      <c r="A387" s="11">
        <v>44734</v>
      </c>
      <c r="B387" t="s">
        <v>89</v>
      </c>
      <c r="C387">
        <v>10</v>
      </c>
      <c r="D387" t="s">
        <v>111</v>
      </c>
      <c r="E387" t="s">
        <v>112</v>
      </c>
      <c r="F387">
        <v>0</v>
      </c>
      <c r="H387" t="s">
        <v>90</v>
      </c>
      <c r="I387" t="s">
        <v>60</v>
      </c>
      <c r="J387" t="s">
        <v>9</v>
      </c>
      <c r="K387">
        <v>90</v>
      </c>
      <c r="L387">
        <v>115.2</v>
      </c>
      <c r="M387">
        <v>900</v>
      </c>
      <c r="N387">
        <v>1152</v>
      </c>
      <c r="O387">
        <v>22</v>
      </c>
      <c r="P387" t="s">
        <v>121</v>
      </c>
      <c r="Q387">
        <v>2022</v>
      </c>
    </row>
    <row r="388" spans="1:17" x14ac:dyDescent="0.3">
      <c r="A388" s="11">
        <v>44734</v>
      </c>
      <c r="B388" t="s">
        <v>6</v>
      </c>
      <c r="C388">
        <v>4</v>
      </c>
      <c r="D388" t="s">
        <v>113</v>
      </c>
      <c r="E388" t="s">
        <v>112</v>
      </c>
      <c r="F388">
        <v>0</v>
      </c>
      <c r="H388" t="s">
        <v>7</v>
      </c>
      <c r="I388" t="s">
        <v>8</v>
      </c>
      <c r="J388" t="s">
        <v>9</v>
      </c>
      <c r="K388">
        <v>98</v>
      </c>
      <c r="L388">
        <v>103.88</v>
      </c>
      <c r="M388">
        <v>392</v>
      </c>
      <c r="N388">
        <v>415.52</v>
      </c>
      <c r="O388">
        <v>22</v>
      </c>
      <c r="P388" t="s">
        <v>121</v>
      </c>
      <c r="Q388">
        <v>2022</v>
      </c>
    </row>
    <row r="389" spans="1:17" x14ac:dyDescent="0.3">
      <c r="A389" s="11">
        <v>44735</v>
      </c>
      <c r="B389" t="s">
        <v>14</v>
      </c>
      <c r="C389">
        <v>8</v>
      </c>
      <c r="D389" t="s">
        <v>113</v>
      </c>
      <c r="E389" t="s">
        <v>111</v>
      </c>
      <c r="F389">
        <v>0</v>
      </c>
      <c r="H389" t="s">
        <v>15</v>
      </c>
      <c r="I389" t="s">
        <v>8</v>
      </c>
      <c r="J389" t="s">
        <v>9</v>
      </c>
      <c r="K389">
        <v>44</v>
      </c>
      <c r="L389">
        <v>48.84</v>
      </c>
      <c r="M389">
        <v>352</v>
      </c>
      <c r="N389">
        <v>390.72</v>
      </c>
      <c r="O389">
        <v>23</v>
      </c>
      <c r="P389" t="s">
        <v>121</v>
      </c>
      <c r="Q389">
        <v>2022</v>
      </c>
    </row>
    <row r="390" spans="1:17" x14ac:dyDescent="0.3">
      <c r="A390" s="11">
        <v>44736</v>
      </c>
      <c r="B390" t="s">
        <v>43</v>
      </c>
      <c r="C390">
        <v>7</v>
      </c>
      <c r="D390" t="s">
        <v>113</v>
      </c>
      <c r="E390" t="s">
        <v>112</v>
      </c>
      <c r="F390">
        <v>0</v>
      </c>
      <c r="H390" t="s">
        <v>44</v>
      </c>
      <c r="I390" t="s">
        <v>28</v>
      </c>
      <c r="J390" t="s">
        <v>9</v>
      </c>
      <c r="K390">
        <v>37</v>
      </c>
      <c r="L390">
        <v>49.21</v>
      </c>
      <c r="M390">
        <v>259</v>
      </c>
      <c r="N390">
        <v>344.47</v>
      </c>
      <c r="O390">
        <v>24</v>
      </c>
      <c r="P390" t="s">
        <v>121</v>
      </c>
      <c r="Q390">
        <v>2022</v>
      </c>
    </row>
    <row r="391" spans="1:17" x14ac:dyDescent="0.3">
      <c r="A391" s="11">
        <v>44737</v>
      </c>
      <c r="B391" t="s">
        <v>31</v>
      </c>
      <c r="C391">
        <v>7</v>
      </c>
      <c r="D391" t="s">
        <v>111</v>
      </c>
      <c r="E391" t="s">
        <v>111</v>
      </c>
      <c r="F391">
        <v>0</v>
      </c>
      <c r="H391" t="s">
        <v>32</v>
      </c>
      <c r="I391" t="s">
        <v>28</v>
      </c>
      <c r="J391" t="s">
        <v>9</v>
      </c>
      <c r="K391">
        <v>73</v>
      </c>
      <c r="L391">
        <v>94.17</v>
      </c>
      <c r="M391">
        <v>511</v>
      </c>
      <c r="N391">
        <v>659.19</v>
      </c>
      <c r="O391">
        <v>25</v>
      </c>
      <c r="P391" t="s">
        <v>121</v>
      </c>
      <c r="Q391">
        <v>2022</v>
      </c>
    </row>
    <row r="392" spans="1:17" x14ac:dyDescent="0.3">
      <c r="A392" s="11">
        <v>44738</v>
      </c>
      <c r="B392" t="s">
        <v>77</v>
      </c>
      <c r="C392">
        <v>4</v>
      </c>
      <c r="D392" t="s">
        <v>113</v>
      </c>
      <c r="E392" t="s">
        <v>112</v>
      </c>
      <c r="F392">
        <v>0</v>
      </c>
      <c r="H392" t="s">
        <v>78</v>
      </c>
      <c r="I392" t="s">
        <v>60</v>
      </c>
      <c r="J392" t="s">
        <v>9</v>
      </c>
      <c r="K392">
        <v>55</v>
      </c>
      <c r="L392">
        <v>58.3</v>
      </c>
      <c r="M392">
        <v>220</v>
      </c>
      <c r="N392">
        <v>233.2</v>
      </c>
      <c r="O392">
        <v>26</v>
      </c>
      <c r="P392" t="s">
        <v>121</v>
      </c>
      <c r="Q392">
        <v>2022</v>
      </c>
    </row>
    <row r="393" spans="1:17" x14ac:dyDescent="0.3">
      <c r="A393" s="11">
        <v>44738</v>
      </c>
      <c r="B393" t="s">
        <v>95</v>
      </c>
      <c r="C393">
        <v>12</v>
      </c>
      <c r="D393" t="s">
        <v>113</v>
      </c>
      <c r="E393" t="s">
        <v>111</v>
      </c>
      <c r="F393">
        <v>0</v>
      </c>
      <c r="H393" t="s">
        <v>96</v>
      </c>
      <c r="I393" t="s">
        <v>60</v>
      </c>
      <c r="J393" t="s">
        <v>9</v>
      </c>
      <c r="K393">
        <v>67</v>
      </c>
      <c r="L393">
        <v>83.08</v>
      </c>
      <c r="M393">
        <v>804</v>
      </c>
      <c r="N393">
        <v>996.96</v>
      </c>
      <c r="O393">
        <v>26</v>
      </c>
      <c r="P393" t="s">
        <v>121</v>
      </c>
      <c r="Q393">
        <v>2022</v>
      </c>
    </row>
    <row r="394" spans="1:17" x14ac:dyDescent="0.3">
      <c r="A394" s="11">
        <v>44745</v>
      </c>
      <c r="B394" t="s">
        <v>75</v>
      </c>
      <c r="C394">
        <v>15</v>
      </c>
      <c r="D394" t="s">
        <v>113</v>
      </c>
      <c r="E394" t="s">
        <v>112</v>
      </c>
      <c r="F394">
        <v>0</v>
      </c>
      <c r="H394" t="s">
        <v>76</v>
      </c>
      <c r="I394" t="s">
        <v>60</v>
      </c>
      <c r="J394" t="s">
        <v>9</v>
      </c>
      <c r="K394">
        <v>95</v>
      </c>
      <c r="L394">
        <v>119.7</v>
      </c>
      <c r="M394">
        <v>1425</v>
      </c>
      <c r="N394">
        <v>1795.5</v>
      </c>
      <c r="O394">
        <v>3</v>
      </c>
      <c r="P394" t="s">
        <v>122</v>
      </c>
      <c r="Q394">
        <v>2022</v>
      </c>
    </row>
    <row r="395" spans="1:17" x14ac:dyDescent="0.3">
      <c r="A395" s="11">
        <v>44746</v>
      </c>
      <c r="B395" t="s">
        <v>20</v>
      </c>
      <c r="C395">
        <v>7</v>
      </c>
      <c r="D395" t="s">
        <v>113</v>
      </c>
      <c r="E395" t="s">
        <v>111</v>
      </c>
      <c r="F395">
        <v>0</v>
      </c>
      <c r="H395" t="s">
        <v>21</v>
      </c>
      <c r="I395" t="s">
        <v>8</v>
      </c>
      <c r="J395" t="s">
        <v>9</v>
      </c>
      <c r="K395">
        <v>43</v>
      </c>
      <c r="L395">
        <v>47.730000000000004</v>
      </c>
      <c r="M395">
        <v>301</v>
      </c>
      <c r="N395">
        <v>334.11</v>
      </c>
      <c r="O395">
        <v>4</v>
      </c>
      <c r="P395" t="s">
        <v>122</v>
      </c>
      <c r="Q395">
        <v>2022</v>
      </c>
    </row>
    <row r="396" spans="1:17" x14ac:dyDescent="0.3">
      <c r="A396" s="11">
        <v>44747</v>
      </c>
      <c r="B396" t="s">
        <v>58</v>
      </c>
      <c r="C396">
        <v>7</v>
      </c>
      <c r="D396" t="s">
        <v>111</v>
      </c>
      <c r="E396" t="s">
        <v>112</v>
      </c>
      <c r="F396">
        <v>0</v>
      </c>
      <c r="H396" t="s">
        <v>59</v>
      </c>
      <c r="I396" t="s">
        <v>60</v>
      </c>
      <c r="J396" t="s">
        <v>9</v>
      </c>
      <c r="K396">
        <v>7</v>
      </c>
      <c r="L396">
        <v>8.33</v>
      </c>
      <c r="M396">
        <v>49</v>
      </c>
      <c r="N396">
        <v>58.31</v>
      </c>
      <c r="O396">
        <v>5</v>
      </c>
      <c r="P396" t="s">
        <v>122</v>
      </c>
      <c r="Q396">
        <v>2022</v>
      </c>
    </row>
    <row r="397" spans="1:17" x14ac:dyDescent="0.3">
      <c r="A397" s="11">
        <v>44747</v>
      </c>
      <c r="B397" t="s">
        <v>37</v>
      </c>
      <c r="C397">
        <v>8</v>
      </c>
      <c r="D397" t="s">
        <v>113</v>
      </c>
      <c r="E397" t="s">
        <v>111</v>
      </c>
      <c r="F397">
        <v>0</v>
      </c>
      <c r="H397" t="s">
        <v>38</v>
      </c>
      <c r="I397" t="s">
        <v>28</v>
      </c>
      <c r="J397" t="s">
        <v>9</v>
      </c>
      <c r="K397">
        <v>12</v>
      </c>
      <c r="L397">
        <v>15.719999999999999</v>
      </c>
      <c r="M397">
        <v>96</v>
      </c>
      <c r="N397">
        <v>125.75999999999999</v>
      </c>
      <c r="O397">
        <v>5</v>
      </c>
      <c r="P397" t="s">
        <v>122</v>
      </c>
      <c r="Q397">
        <v>2022</v>
      </c>
    </row>
    <row r="398" spans="1:17" x14ac:dyDescent="0.3">
      <c r="A398" s="11">
        <v>44748</v>
      </c>
      <c r="B398" t="s">
        <v>91</v>
      </c>
      <c r="C398">
        <v>2</v>
      </c>
      <c r="D398" t="s">
        <v>113</v>
      </c>
      <c r="E398" t="s">
        <v>112</v>
      </c>
      <c r="F398">
        <v>0</v>
      </c>
      <c r="H398" t="s">
        <v>92</v>
      </c>
      <c r="I398" t="s">
        <v>60</v>
      </c>
      <c r="J398" t="s">
        <v>9</v>
      </c>
      <c r="K398">
        <v>138</v>
      </c>
      <c r="L398">
        <v>173.88</v>
      </c>
      <c r="M398">
        <v>276</v>
      </c>
      <c r="N398">
        <v>347.76</v>
      </c>
      <c r="O398">
        <v>6</v>
      </c>
      <c r="P398" t="s">
        <v>122</v>
      </c>
      <c r="Q398">
        <v>2022</v>
      </c>
    </row>
    <row r="399" spans="1:17" x14ac:dyDescent="0.3">
      <c r="A399" s="11">
        <v>44750</v>
      </c>
      <c r="B399" t="s">
        <v>43</v>
      </c>
      <c r="C399">
        <v>2</v>
      </c>
      <c r="D399" t="s">
        <v>113</v>
      </c>
      <c r="E399" t="s">
        <v>111</v>
      </c>
      <c r="F399">
        <v>0</v>
      </c>
      <c r="H399" t="s">
        <v>44</v>
      </c>
      <c r="I399" t="s">
        <v>28</v>
      </c>
      <c r="J399" t="s">
        <v>9</v>
      </c>
      <c r="K399">
        <v>37</v>
      </c>
      <c r="L399">
        <v>49.21</v>
      </c>
      <c r="M399">
        <v>74</v>
      </c>
      <c r="N399">
        <v>98.42</v>
      </c>
      <c r="O399">
        <v>8</v>
      </c>
      <c r="P399" t="s">
        <v>122</v>
      </c>
      <c r="Q399">
        <v>2022</v>
      </c>
    </row>
    <row r="400" spans="1:17" x14ac:dyDescent="0.3">
      <c r="A400" s="11">
        <v>44752</v>
      </c>
      <c r="B400" t="s">
        <v>73</v>
      </c>
      <c r="C400">
        <v>12</v>
      </c>
      <c r="D400" t="s">
        <v>111</v>
      </c>
      <c r="E400" t="s">
        <v>112</v>
      </c>
      <c r="F400">
        <v>0</v>
      </c>
      <c r="H400" t="s">
        <v>74</v>
      </c>
      <c r="I400" t="s">
        <v>60</v>
      </c>
      <c r="J400" t="s">
        <v>9</v>
      </c>
      <c r="K400">
        <v>89</v>
      </c>
      <c r="L400">
        <v>117.48</v>
      </c>
      <c r="M400">
        <v>1068</v>
      </c>
      <c r="N400">
        <v>1409.76</v>
      </c>
      <c r="O400">
        <v>10</v>
      </c>
      <c r="P400" t="s">
        <v>122</v>
      </c>
      <c r="Q400">
        <v>2022</v>
      </c>
    </row>
    <row r="401" spans="1:17" x14ac:dyDescent="0.3">
      <c r="A401" s="11">
        <v>44754</v>
      </c>
      <c r="B401" t="s">
        <v>65</v>
      </c>
      <c r="C401">
        <v>12</v>
      </c>
      <c r="D401" t="s">
        <v>113</v>
      </c>
      <c r="E401" t="s">
        <v>112</v>
      </c>
      <c r="F401">
        <v>0</v>
      </c>
      <c r="H401" t="s">
        <v>66</v>
      </c>
      <c r="I401" t="s">
        <v>60</v>
      </c>
      <c r="J401" t="s">
        <v>9</v>
      </c>
      <c r="K401">
        <v>37</v>
      </c>
      <c r="L401">
        <v>41.81</v>
      </c>
      <c r="M401">
        <v>444</v>
      </c>
      <c r="N401">
        <v>501.72</v>
      </c>
      <c r="O401">
        <v>12</v>
      </c>
      <c r="P401" t="s">
        <v>122</v>
      </c>
      <c r="Q401">
        <v>2022</v>
      </c>
    </row>
    <row r="402" spans="1:17" x14ac:dyDescent="0.3">
      <c r="A402" s="11">
        <v>44755</v>
      </c>
      <c r="B402" t="s">
        <v>58</v>
      </c>
      <c r="C402">
        <v>7</v>
      </c>
      <c r="D402" t="s">
        <v>113</v>
      </c>
      <c r="E402" t="s">
        <v>111</v>
      </c>
      <c r="F402">
        <v>0</v>
      </c>
      <c r="H402" t="s">
        <v>59</v>
      </c>
      <c r="I402" t="s">
        <v>60</v>
      </c>
      <c r="J402" t="s">
        <v>9</v>
      </c>
      <c r="K402">
        <v>7</v>
      </c>
      <c r="L402">
        <v>8.33</v>
      </c>
      <c r="M402">
        <v>49</v>
      </c>
      <c r="N402">
        <v>58.31</v>
      </c>
      <c r="O402">
        <v>13</v>
      </c>
      <c r="P402" t="s">
        <v>122</v>
      </c>
      <c r="Q402">
        <v>2022</v>
      </c>
    </row>
    <row r="403" spans="1:17" x14ac:dyDescent="0.3">
      <c r="A403" s="11">
        <v>44756</v>
      </c>
      <c r="B403" t="s">
        <v>75</v>
      </c>
      <c r="C403">
        <v>9</v>
      </c>
      <c r="D403" t="s">
        <v>113</v>
      </c>
      <c r="E403" t="s">
        <v>111</v>
      </c>
      <c r="F403">
        <v>0</v>
      </c>
      <c r="H403" t="s">
        <v>76</v>
      </c>
      <c r="I403" t="s">
        <v>60</v>
      </c>
      <c r="J403" t="s">
        <v>9</v>
      </c>
      <c r="K403">
        <v>95</v>
      </c>
      <c r="L403">
        <v>119.7</v>
      </c>
      <c r="M403">
        <v>855</v>
      </c>
      <c r="N403">
        <v>1077.3</v>
      </c>
      <c r="O403">
        <v>14</v>
      </c>
      <c r="P403" t="s">
        <v>122</v>
      </c>
      <c r="Q403">
        <v>2022</v>
      </c>
    </row>
    <row r="404" spans="1:17" x14ac:dyDescent="0.3">
      <c r="A404" s="11">
        <v>44757</v>
      </c>
      <c r="B404" t="s">
        <v>14</v>
      </c>
      <c r="C404">
        <v>2</v>
      </c>
      <c r="D404" t="s">
        <v>111</v>
      </c>
      <c r="E404" t="s">
        <v>111</v>
      </c>
      <c r="F404">
        <v>0</v>
      </c>
      <c r="H404" t="s">
        <v>15</v>
      </c>
      <c r="I404" t="s">
        <v>8</v>
      </c>
      <c r="J404" t="s">
        <v>9</v>
      </c>
      <c r="K404">
        <v>44</v>
      </c>
      <c r="L404">
        <v>48.84</v>
      </c>
      <c r="M404">
        <v>88</v>
      </c>
      <c r="N404">
        <v>97.68</v>
      </c>
      <c r="O404">
        <v>15</v>
      </c>
      <c r="P404" t="s">
        <v>122</v>
      </c>
      <c r="Q404">
        <v>2022</v>
      </c>
    </row>
    <row r="405" spans="1:17" x14ac:dyDescent="0.3">
      <c r="A405" s="11">
        <v>44759</v>
      </c>
      <c r="B405" t="s">
        <v>91</v>
      </c>
      <c r="C405">
        <v>8</v>
      </c>
      <c r="D405" t="s">
        <v>111</v>
      </c>
      <c r="E405" t="s">
        <v>112</v>
      </c>
      <c r="F405">
        <v>0</v>
      </c>
      <c r="H405" t="s">
        <v>92</v>
      </c>
      <c r="I405" t="s">
        <v>60</v>
      </c>
      <c r="J405" t="s">
        <v>9</v>
      </c>
      <c r="K405">
        <v>138</v>
      </c>
      <c r="L405">
        <v>173.88</v>
      </c>
      <c r="M405">
        <v>1104</v>
      </c>
      <c r="N405">
        <v>1391.04</v>
      </c>
      <c r="O405">
        <v>17</v>
      </c>
      <c r="P405" t="s">
        <v>122</v>
      </c>
      <c r="Q405">
        <v>2022</v>
      </c>
    </row>
    <row r="406" spans="1:17" x14ac:dyDescent="0.3">
      <c r="A406" s="11">
        <v>44760</v>
      </c>
      <c r="B406" t="s">
        <v>26</v>
      </c>
      <c r="C406">
        <v>12</v>
      </c>
      <c r="D406" t="s">
        <v>113</v>
      </c>
      <c r="E406" t="s">
        <v>111</v>
      </c>
      <c r="F406">
        <v>0</v>
      </c>
      <c r="H406" t="s">
        <v>27</v>
      </c>
      <c r="I406" t="s">
        <v>28</v>
      </c>
      <c r="J406" t="s">
        <v>9</v>
      </c>
      <c r="K406">
        <v>148</v>
      </c>
      <c r="L406">
        <v>164.28</v>
      </c>
      <c r="M406">
        <v>1776</v>
      </c>
      <c r="N406">
        <v>1971.3600000000001</v>
      </c>
      <c r="O406">
        <v>18</v>
      </c>
      <c r="P406" t="s">
        <v>122</v>
      </c>
      <c r="Q406">
        <v>2022</v>
      </c>
    </row>
    <row r="407" spans="1:17" x14ac:dyDescent="0.3">
      <c r="A407" s="11">
        <v>44762</v>
      </c>
      <c r="B407" t="s">
        <v>93</v>
      </c>
      <c r="C407">
        <v>8</v>
      </c>
      <c r="D407" t="s">
        <v>110</v>
      </c>
      <c r="E407" t="s">
        <v>111</v>
      </c>
      <c r="F407">
        <v>0</v>
      </c>
      <c r="H407" t="s">
        <v>94</v>
      </c>
      <c r="I407" t="s">
        <v>60</v>
      </c>
      <c r="J407" t="s">
        <v>9</v>
      </c>
      <c r="K407">
        <v>120</v>
      </c>
      <c r="L407">
        <v>162</v>
      </c>
      <c r="M407">
        <v>960</v>
      </c>
      <c r="N407">
        <v>1296</v>
      </c>
      <c r="O407">
        <v>20</v>
      </c>
      <c r="P407" t="s">
        <v>122</v>
      </c>
      <c r="Q407">
        <v>2022</v>
      </c>
    </row>
    <row r="408" spans="1:17" x14ac:dyDescent="0.3">
      <c r="A408" s="11">
        <v>44764</v>
      </c>
      <c r="B408" t="s">
        <v>77</v>
      </c>
      <c r="C408">
        <v>6</v>
      </c>
      <c r="D408" t="s">
        <v>113</v>
      </c>
      <c r="E408" t="s">
        <v>112</v>
      </c>
      <c r="F408">
        <v>0</v>
      </c>
      <c r="H408" t="s">
        <v>78</v>
      </c>
      <c r="I408" t="s">
        <v>60</v>
      </c>
      <c r="J408" t="s">
        <v>9</v>
      </c>
      <c r="K408">
        <v>55</v>
      </c>
      <c r="L408">
        <v>58.3</v>
      </c>
      <c r="M408">
        <v>330</v>
      </c>
      <c r="N408">
        <v>349.79999999999995</v>
      </c>
      <c r="O408">
        <v>22</v>
      </c>
      <c r="P408" t="s">
        <v>122</v>
      </c>
      <c r="Q408">
        <v>2022</v>
      </c>
    </row>
    <row r="409" spans="1:17" x14ac:dyDescent="0.3">
      <c r="A409" s="11">
        <v>44765</v>
      </c>
      <c r="B409" t="s">
        <v>43</v>
      </c>
      <c r="C409">
        <v>2</v>
      </c>
      <c r="D409" t="s">
        <v>111</v>
      </c>
      <c r="E409" t="s">
        <v>111</v>
      </c>
      <c r="F409">
        <v>0</v>
      </c>
      <c r="H409" t="s">
        <v>44</v>
      </c>
      <c r="I409" t="s">
        <v>28</v>
      </c>
      <c r="J409" t="s">
        <v>9</v>
      </c>
      <c r="K409">
        <v>37</v>
      </c>
      <c r="L409">
        <v>49.21</v>
      </c>
      <c r="M409">
        <v>74</v>
      </c>
      <c r="N409">
        <v>98.42</v>
      </c>
      <c r="O409">
        <v>23</v>
      </c>
      <c r="P409" t="s">
        <v>122</v>
      </c>
      <c r="Q409">
        <v>2022</v>
      </c>
    </row>
    <row r="410" spans="1:17" x14ac:dyDescent="0.3">
      <c r="A410" s="11">
        <v>44766</v>
      </c>
      <c r="B410" t="s">
        <v>18</v>
      </c>
      <c r="C410">
        <v>14</v>
      </c>
      <c r="D410" t="s">
        <v>113</v>
      </c>
      <c r="E410" t="s">
        <v>112</v>
      </c>
      <c r="F410">
        <v>0</v>
      </c>
      <c r="H410" t="s">
        <v>19</v>
      </c>
      <c r="I410" t="s">
        <v>8</v>
      </c>
      <c r="J410" t="s">
        <v>9</v>
      </c>
      <c r="K410">
        <v>75</v>
      </c>
      <c r="L410">
        <v>85.5</v>
      </c>
      <c r="M410">
        <v>1050</v>
      </c>
      <c r="N410">
        <v>1197</v>
      </c>
      <c r="O410">
        <v>24</v>
      </c>
      <c r="P410" t="s">
        <v>122</v>
      </c>
      <c r="Q410">
        <v>2022</v>
      </c>
    </row>
    <row r="411" spans="1:17" x14ac:dyDescent="0.3">
      <c r="A411" s="11">
        <v>44766</v>
      </c>
      <c r="B411" t="s">
        <v>63</v>
      </c>
      <c r="C411">
        <v>1</v>
      </c>
      <c r="D411" t="s">
        <v>111</v>
      </c>
      <c r="E411" t="s">
        <v>111</v>
      </c>
      <c r="F411">
        <v>0</v>
      </c>
      <c r="H411" t="s">
        <v>64</v>
      </c>
      <c r="I411" t="s">
        <v>60</v>
      </c>
      <c r="J411" t="s">
        <v>9</v>
      </c>
      <c r="K411">
        <v>48</v>
      </c>
      <c r="L411">
        <v>57.120000000000005</v>
      </c>
      <c r="M411">
        <v>48</v>
      </c>
      <c r="N411">
        <v>57.120000000000005</v>
      </c>
      <c r="O411">
        <v>24</v>
      </c>
      <c r="P411" t="s">
        <v>122</v>
      </c>
      <c r="Q411">
        <v>2022</v>
      </c>
    </row>
    <row r="412" spans="1:17" x14ac:dyDescent="0.3">
      <c r="A412" s="11">
        <v>44767</v>
      </c>
      <c r="B412" t="s">
        <v>97</v>
      </c>
      <c r="C412">
        <v>2</v>
      </c>
      <c r="D412" t="s">
        <v>113</v>
      </c>
      <c r="E412" t="s">
        <v>112</v>
      </c>
      <c r="F412">
        <v>0</v>
      </c>
      <c r="H412" t="s">
        <v>98</v>
      </c>
      <c r="I412" t="s">
        <v>60</v>
      </c>
      <c r="J412" t="s">
        <v>9</v>
      </c>
      <c r="K412">
        <v>76</v>
      </c>
      <c r="L412">
        <v>82.08</v>
      </c>
      <c r="M412">
        <v>152</v>
      </c>
      <c r="N412">
        <v>164.16</v>
      </c>
      <c r="O412">
        <v>25</v>
      </c>
      <c r="P412" t="s">
        <v>122</v>
      </c>
      <c r="Q412">
        <v>2022</v>
      </c>
    </row>
    <row r="413" spans="1:17" x14ac:dyDescent="0.3">
      <c r="A413" s="11">
        <v>44767</v>
      </c>
      <c r="B413" t="s">
        <v>41</v>
      </c>
      <c r="C413">
        <v>12</v>
      </c>
      <c r="D413" t="s">
        <v>113</v>
      </c>
      <c r="E413" t="s">
        <v>112</v>
      </c>
      <c r="F413">
        <v>0</v>
      </c>
      <c r="H413" t="s">
        <v>42</v>
      </c>
      <c r="I413" t="s">
        <v>28</v>
      </c>
      <c r="J413" t="s">
        <v>9</v>
      </c>
      <c r="K413">
        <v>134</v>
      </c>
      <c r="L413">
        <v>156.78</v>
      </c>
      <c r="M413">
        <v>1608</v>
      </c>
      <c r="N413">
        <v>1881.3600000000001</v>
      </c>
      <c r="O413">
        <v>25</v>
      </c>
      <c r="P413" t="s">
        <v>122</v>
      </c>
      <c r="Q413">
        <v>2022</v>
      </c>
    </row>
    <row r="414" spans="1:17" x14ac:dyDescent="0.3">
      <c r="A414" s="11">
        <v>44767</v>
      </c>
      <c r="B414" t="s">
        <v>12</v>
      </c>
      <c r="C414">
        <v>13</v>
      </c>
      <c r="D414" t="s">
        <v>111</v>
      </c>
      <c r="E414" t="s">
        <v>112</v>
      </c>
      <c r="F414">
        <v>0</v>
      </c>
      <c r="H414" t="s">
        <v>13</v>
      </c>
      <c r="I414" t="s">
        <v>8</v>
      </c>
      <c r="J414" t="s">
        <v>9</v>
      </c>
      <c r="K414">
        <v>71</v>
      </c>
      <c r="L414">
        <v>80.94</v>
      </c>
      <c r="M414">
        <v>923</v>
      </c>
      <c r="N414">
        <v>1052.22</v>
      </c>
      <c r="O414">
        <v>25</v>
      </c>
      <c r="P414" t="s">
        <v>122</v>
      </c>
      <c r="Q414">
        <v>2022</v>
      </c>
    </row>
    <row r="415" spans="1:17" x14ac:dyDescent="0.3">
      <c r="A415" s="11">
        <v>44768</v>
      </c>
      <c r="B415" t="s">
        <v>12</v>
      </c>
      <c r="C415">
        <v>10</v>
      </c>
      <c r="D415" t="s">
        <v>111</v>
      </c>
      <c r="E415" t="s">
        <v>111</v>
      </c>
      <c r="F415">
        <v>0</v>
      </c>
      <c r="H415" t="s">
        <v>13</v>
      </c>
      <c r="I415" t="s">
        <v>8</v>
      </c>
      <c r="J415" t="s">
        <v>9</v>
      </c>
      <c r="K415">
        <v>71</v>
      </c>
      <c r="L415">
        <v>80.94</v>
      </c>
      <c r="M415">
        <v>710</v>
      </c>
      <c r="N415">
        <v>809.4</v>
      </c>
      <c r="O415">
        <v>26</v>
      </c>
      <c r="P415" t="s">
        <v>122</v>
      </c>
      <c r="Q415">
        <v>2022</v>
      </c>
    </row>
    <row r="416" spans="1:17" x14ac:dyDescent="0.3">
      <c r="A416" s="11">
        <v>44768</v>
      </c>
      <c r="B416" t="s">
        <v>61</v>
      </c>
      <c r="C416">
        <v>1</v>
      </c>
      <c r="D416" t="s">
        <v>111</v>
      </c>
      <c r="E416" t="s">
        <v>112</v>
      </c>
      <c r="F416">
        <v>0</v>
      </c>
      <c r="H416" t="s">
        <v>62</v>
      </c>
      <c r="I416" t="s">
        <v>60</v>
      </c>
      <c r="J416" t="s">
        <v>9</v>
      </c>
      <c r="K416">
        <v>18</v>
      </c>
      <c r="L416">
        <v>24.66</v>
      </c>
      <c r="M416">
        <v>18</v>
      </c>
      <c r="N416">
        <v>24.66</v>
      </c>
      <c r="O416">
        <v>26</v>
      </c>
      <c r="P416" t="s">
        <v>122</v>
      </c>
      <c r="Q416">
        <v>2022</v>
      </c>
    </row>
    <row r="417" spans="1:17" x14ac:dyDescent="0.3">
      <c r="A417" s="11">
        <v>44776</v>
      </c>
      <c r="B417" t="s">
        <v>31</v>
      </c>
      <c r="C417">
        <v>5</v>
      </c>
      <c r="D417" t="s">
        <v>113</v>
      </c>
      <c r="E417" t="s">
        <v>112</v>
      </c>
      <c r="F417">
        <v>0</v>
      </c>
      <c r="H417" t="s">
        <v>32</v>
      </c>
      <c r="I417" t="s">
        <v>28</v>
      </c>
      <c r="J417" t="s">
        <v>9</v>
      </c>
      <c r="K417">
        <v>73</v>
      </c>
      <c r="L417">
        <v>94.17</v>
      </c>
      <c r="M417">
        <v>365</v>
      </c>
      <c r="N417">
        <v>470.85</v>
      </c>
      <c r="O417">
        <v>3</v>
      </c>
      <c r="P417" t="s">
        <v>123</v>
      </c>
      <c r="Q417">
        <v>2022</v>
      </c>
    </row>
    <row r="418" spans="1:17" x14ac:dyDescent="0.3">
      <c r="A418" s="11">
        <v>44779</v>
      </c>
      <c r="B418" t="s">
        <v>39</v>
      </c>
      <c r="C418">
        <v>9</v>
      </c>
      <c r="D418" t="s">
        <v>111</v>
      </c>
      <c r="E418" t="s">
        <v>111</v>
      </c>
      <c r="F418">
        <v>0</v>
      </c>
      <c r="H418" t="s">
        <v>40</v>
      </c>
      <c r="I418" t="s">
        <v>28</v>
      </c>
      <c r="J418" t="s">
        <v>9</v>
      </c>
      <c r="K418">
        <v>13</v>
      </c>
      <c r="L418">
        <v>16.64</v>
      </c>
      <c r="M418">
        <v>117</v>
      </c>
      <c r="N418">
        <v>149.76</v>
      </c>
      <c r="O418">
        <v>6</v>
      </c>
      <c r="P418" t="s">
        <v>123</v>
      </c>
      <c r="Q418">
        <v>2022</v>
      </c>
    </row>
    <row r="419" spans="1:17" x14ac:dyDescent="0.3">
      <c r="A419" s="11">
        <v>44781</v>
      </c>
      <c r="B419" t="s">
        <v>39</v>
      </c>
      <c r="C419">
        <v>2</v>
      </c>
      <c r="D419" t="s">
        <v>113</v>
      </c>
      <c r="E419" t="s">
        <v>111</v>
      </c>
      <c r="F419">
        <v>0</v>
      </c>
      <c r="H419" t="s">
        <v>40</v>
      </c>
      <c r="I419" t="s">
        <v>28</v>
      </c>
      <c r="J419" t="s">
        <v>9</v>
      </c>
      <c r="K419">
        <v>13</v>
      </c>
      <c r="L419">
        <v>16.64</v>
      </c>
      <c r="M419">
        <v>26</v>
      </c>
      <c r="N419">
        <v>33.28</v>
      </c>
      <c r="O419">
        <v>8</v>
      </c>
      <c r="P419" t="s">
        <v>123</v>
      </c>
      <c r="Q419">
        <v>2022</v>
      </c>
    </row>
    <row r="420" spans="1:17" x14ac:dyDescent="0.3">
      <c r="A420" s="11">
        <v>44781</v>
      </c>
      <c r="B420" t="s">
        <v>73</v>
      </c>
      <c r="C420">
        <v>12</v>
      </c>
      <c r="D420" t="s">
        <v>113</v>
      </c>
      <c r="E420" t="s">
        <v>112</v>
      </c>
      <c r="F420">
        <v>0</v>
      </c>
      <c r="H420" t="s">
        <v>74</v>
      </c>
      <c r="I420" t="s">
        <v>60</v>
      </c>
      <c r="J420" t="s">
        <v>9</v>
      </c>
      <c r="K420">
        <v>89</v>
      </c>
      <c r="L420">
        <v>117.48</v>
      </c>
      <c r="M420">
        <v>1068</v>
      </c>
      <c r="N420">
        <v>1409.76</v>
      </c>
      <c r="O420">
        <v>8</v>
      </c>
      <c r="P420" t="s">
        <v>123</v>
      </c>
      <c r="Q420">
        <v>2022</v>
      </c>
    </row>
    <row r="421" spans="1:17" x14ac:dyDescent="0.3">
      <c r="A421" s="11">
        <v>44781</v>
      </c>
      <c r="B421" t="s">
        <v>50</v>
      </c>
      <c r="C421">
        <v>11</v>
      </c>
      <c r="D421" t="s">
        <v>113</v>
      </c>
      <c r="E421" t="s">
        <v>112</v>
      </c>
      <c r="F421">
        <v>0</v>
      </c>
      <c r="H421" t="s">
        <v>51</v>
      </c>
      <c r="I421" t="s">
        <v>49</v>
      </c>
      <c r="J421" t="s">
        <v>9</v>
      </c>
      <c r="K421">
        <v>126</v>
      </c>
      <c r="L421">
        <v>162.54</v>
      </c>
      <c r="M421">
        <v>1386</v>
      </c>
      <c r="N421">
        <v>1787.9399999999998</v>
      </c>
      <c r="O421">
        <v>8</v>
      </c>
      <c r="P421" t="s">
        <v>123</v>
      </c>
      <c r="Q421">
        <v>2022</v>
      </c>
    </row>
    <row r="422" spans="1:17" x14ac:dyDescent="0.3">
      <c r="A422" s="11">
        <v>44787</v>
      </c>
      <c r="B422" t="s">
        <v>69</v>
      </c>
      <c r="C422">
        <v>14</v>
      </c>
      <c r="D422" t="s">
        <v>113</v>
      </c>
      <c r="E422" t="s">
        <v>112</v>
      </c>
      <c r="F422">
        <v>0</v>
      </c>
      <c r="H422" t="s">
        <v>70</v>
      </c>
      <c r="I422" t="s">
        <v>60</v>
      </c>
      <c r="J422" t="s">
        <v>9</v>
      </c>
      <c r="K422">
        <v>148</v>
      </c>
      <c r="L422">
        <v>201.28</v>
      </c>
      <c r="M422">
        <v>2072</v>
      </c>
      <c r="N422">
        <v>2817.92</v>
      </c>
      <c r="O422">
        <v>14</v>
      </c>
      <c r="P422" t="s">
        <v>123</v>
      </c>
      <c r="Q422">
        <v>2022</v>
      </c>
    </row>
    <row r="423" spans="1:17" x14ac:dyDescent="0.3">
      <c r="A423" s="11">
        <v>44788</v>
      </c>
      <c r="B423" t="s">
        <v>29</v>
      </c>
      <c r="C423">
        <v>10</v>
      </c>
      <c r="D423" t="s">
        <v>110</v>
      </c>
      <c r="E423" t="s">
        <v>112</v>
      </c>
      <c r="F423">
        <v>0</v>
      </c>
      <c r="H423" t="s">
        <v>30</v>
      </c>
      <c r="I423" t="s">
        <v>28</v>
      </c>
      <c r="J423" t="s">
        <v>9</v>
      </c>
      <c r="K423">
        <v>44</v>
      </c>
      <c r="L423">
        <v>48.4</v>
      </c>
      <c r="M423">
        <v>440</v>
      </c>
      <c r="N423">
        <v>484</v>
      </c>
      <c r="O423">
        <v>15</v>
      </c>
      <c r="P423" t="s">
        <v>123</v>
      </c>
      <c r="Q423">
        <v>2022</v>
      </c>
    </row>
    <row r="424" spans="1:17" x14ac:dyDescent="0.3">
      <c r="A424" s="11">
        <v>44788</v>
      </c>
      <c r="B424" t="s">
        <v>37</v>
      </c>
      <c r="C424">
        <v>7</v>
      </c>
      <c r="D424" t="s">
        <v>113</v>
      </c>
      <c r="E424" t="s">
        <v>111</v>
      </c>
      <c r="F424">
        <v>0</v>
      </c>
      <c r="H424" t="s">
        <v>38</v>
      </c>
      <c r="I424" t="s">
        <v>28</v>
      </c>
      <c r="J424" t="s">
        <v>9</v>
      </c>
      <c r="K424">
        <v>12</v>
      </c>
      <c r="L424">
        <v>15.719999999999999</v>
      </c>
      <c r="M424">
        <v>84</v>
      </c>
      <c r="N424">
        <v>110.03999999999999</v>
      </c>
      <c r="O424">
        <v>15</v>
      </c>
      <c r="P424" t="s">
        <v>123</v>
      </c>
      <c r="Q424">
        <v>2022</v>
      </c>
    </row>
    <row r="425" spans="1:17" x14ac:dyDescent="0.3">
      <c r="A425" s="11">
        <v>44791</v>
      </c>
      <c r="B425" t="s">
        <v>67</v>
      </c>
      <c r="C425">
        <v>8</v>
      </c>
      <c r="D425" t="s">
        <v>111</v>
      </c>
      <c r="E425" t="s">
        <v>111</v>
      </c>
      <c r="F425">
        <v>0</v>
      </c>
      <c r="H425" t="s">
        <v>68</v>
      </c>
      <c r="I425" t="s">
        <v>60</v>
      </c>
      <c r="J425" t="s">
        <v>9</v>
      </c>
      <c r="K425">
        <v>47</v>
      </c>
      <c r="L425">
        <v>53.11</v>
      </c>
      <c r="M425">
        <v>376</v>
      </c>
      <c r="N425">
        <v>424.88</v>
      </c>
      <c r="O425">
        <v>18</v>
      </c>
      <c r="P425" t="s">
        <v>123</v>
      </c>
      <c r="Q425">
        <v>2022</v>
      </c>
    </row>
    <row r="426" spans="1:17" x14ac:dyDescent="0.3">
      <c r="A426" s="11">
        <v>44791</v>
      </c>
      <c r="B426" t="s">
        <v>26</v>
      </c>
      <c r="C426">
        <v>2</v>
      </c>
      <c r="D426" t="s">
        <v>111</v>
      </c>
      <c r="E426" t="s">
        <v>112</v>
      </c>
      <c r="F426">
        <v>0</v>
      </c>
      <c r="H426" t="s">
        <v>27</v>
      </c>
      <c r="I426" t="s">
        <v>28</v>
      </c>
      <c r="J426" t="s">
        <v>9</v>
      </c>
      <c r="K426">
        <v>148</v>
      </c>
      <c r="L426">
        <v>164.28</v>
      </c>
      <c r="M426">
        <v>296</v>
      </c>
      <c r="N426">
        <v>328.56</v>
      </c>
      <c r="O426">
        <v>18</v>
      </c>
      <c r="P426" t="s">
        <v>123</v>
      </c>
      <c r="Q426">
        <v>2022</v>
      </c>
    </row>
    <row r="427" spans="1:17" x14ac:dyDescent="0.3">
      <c r="A427" s="11">
        <v>44792</v>
      </c>
      <c r="B427" t="s">
        <v>20</v>
      </c>
      <c r="C427">
        <v>3</v>
      </c>
      <c r="D427" t="s">
        <v>111</v>
      </c>
      <c r="E427" t="s">
        <v>111</v>
      </c>
      <c r="F427">
        <v>0</v>
      </c>
      <c r="H427" t="s">
        <v>21</v>
      </c>
      <c r="I427" t="s">
        <v>8</v>
      </c>
      <c r="J427" t="s">
        <v>9</v>
      </c>
      <c r="K427">
        <v>43</v>
      </c>
      <c r="L427">
        <v>47.730000000000004</v>
      </c>
      <c r="M427">
        <v>129</v>
      </c>
      <c r="N427">
        <v>143.19</v>
      </c>
      <c r="O427">
        <v>19</v>
      </c>
      <c r="P427" t="s">
        <v>123</v>
      </c>
      <c r="Q427">
        <v>2022</v>
      </c>
    </row>
    <row r="428" spans="1:17" x14ac:dyDescent="0.3">
      <c r="A428" s="11">
        <v>44793</v>
      </c>
      <c r="B428" t="s">
        <v>54</v>
      </c>
      <c r="C428">
        <v>13</v>
      </c>
      <c r="D428" t="s">
        <v>113</v>
      </c>
      <c r="E428" t="s">
        <v>111</v>
      </c>
      <c r="F428">
        <v>0</v>
      </c>
      <c r="H428" t="s">
        <v>55</v>
      </c>
      <c r="I428" t="s">
        <v>49</v>
      </c>
      <c r="J428" t="s">
        <v>9</v>
      </c>
      <c r="K428">
        <v>141</v>
      </c>
      <c r="L428">
        <v>149.46</v>
      </c>
      <c r="M428">
        <v>1833</v>
      </c>
      <c r="N428">
        <v>1942.98</v>
      </c>
      <c r="O428">
        <v>20</v>
      </c>
      <c r="P428" t="s">
        <v>123</v>
      </c>
      <c r="Q428">
        <v>2022</v>
      </c>
    </row>
    <row r="429" spans="1:17" x14ac:dyDescent="0.3">
      <c r="A429" s="11">
        <v>44793</v>
      </c>
      <c r="B429" t="s">
        <v>75</v>
      </c>
      <c r="C429">
        <v>14</v>
      </c>
      <c r="D429" t="s">
        <v>113</v>
      </c>
      <c r="E429" t="s">
        <v>111</v>
      </c>
      <c r="F429">
        <v>0</v>
      </c>
      <c r="H429" t="s">
        <v>76</v>
      </c>
      <c r="I429" t="s">
        <v>60</v>
      </c>
      <c r="J429" t="s">
        <v>9</v>
      </c>
      <c r="K429">
        <v>95</v>
      </c>
      <c r="L429">
        <v>119.7</v>
      </c>
      <c r="M429">
        <v>1330</v>
      </c>
      <c r="N429">
        <v>1675.8</v>
      </c>
      <c r="O429">
        <v>20</v>
      </c>
      <c r="P429" t="s">
        <v>123</v>
      </c>
      <c r="Q429">
        <v>2022</v>
      </c>
    </row>
    <row r="430" spans="1:17" x14ac:dyDescent="0.3">
      <c r="A430" s="11">
        <v>44794</v>
      </c>
      <c r="B430" t="s">
        <v>39</v>
      </c>
      <c r="C430">
        <v>4</v>
      </c>
      <c r="D430" t="s">
        <v>113</v>
      </c>
      <c r="E430" t="s">
        <v>111</v>
      </c>
      <c r="F430">
        <v>0</v>
      </c>
      <c r="H430" t="s">
        <v>40</v>
      </c>
      <c r="I430" t="s">
        <v>28</v>
      </c>
      <c r="J430" t="s">
        <v>9</v>
      </c>
      <c r="K430">
        <v>13</v>
      </c>
      <c r="L430">
        <v>16.64</v>
      </c>
      <c r="M430">
        <v>52</v>
      </c>
      <c r="N430">
        <v>66.56</v>
      </c>
      <c r="O430">
        <v>21</v>
      </c>
      <c r="P430" t="s">
        <v>123</v>
      </c>
      <c r="Q430">
        <v>2022</v>
      </c>
    </row>
    <row r="431" spans="1:17" x14ac:dyDescent="0.3">
      <c r="A431" s="11">
        <v>44796</v>
      </c>
      <c r="B431" t="s">
        <v>97</v>
      </c>
      <c r="C431">
        <v>11</v>
      </c>
      <c r="D431" t="s">
        <v>111</v>
      </c>
      <c r="E431" t="s">
        <v>111</v>
      </c>
      <c r="F431">
        <v>0</v>
      </c>
      <c r="H431" t="s">
        <v>98</v>
      </c>
      <c r="I431" t="s">
        <v>60</v>
      </c>
      <c r="J431" t="s">
        <v>9</v>
      </c>
      <c r="K431">
        <v>76</v>
      </c>
      <c r="L431">
        <v>82.08</v>
      </c>
      <c r="M431">
        <v>836</v>
      </c>
      <c r="N431">
        <v>902.88</v>
      </c>
      <c r="O431">
        <v>23</v>
      </c>
      <c r="P431" t="s">
        <v>123</v>
      </c>
      <c r="Q431">
        <v>2022</v>
      </c>
    </row>
    <row r="432" spans="1:17" x14ac:dyDescent="0.3">
      <c r="A432" s="11">
        <v>44796</v>
      </c>
      <c r="B432" t="s">
        <v>67</v>
      </c>
      <c r="C432">
        <v>14</v>
      </c>
      <c r="D432" t="s">
        <v>113</v>
      </c>
      <c r="E432" t="s">
        <v>112</v>
      </c>
      <c r="F432">
        <v>0</v>
      </c>
      <c r="H432" t="s">
        <v>68</v>
      </c>
      <c r="I432" t="s">
        <v>60</v>
      </c>
      <c r="J432" t="s">
        <v>9</v>
      </c>
      <c r="K432">
        <v>47</v>
      </c>
      <c r="L432">
        <v>53.11</v>
      </c>
      <c r="M432">
        <v>658</v>
      </c>
      <c r="N432">
        <v>743.54</v>
      </c>
      <c r="O432">
        <v>23</v>
      </c>
      <c r="P432" t="s">
        <v>123</v>
      </c>
      <c r="Q432">
        <v>2022</v>
      </c>
    </row>
    <row r="433" spans="1:17" x14ac:dyDescent="0.3">
      <c r="A433" s="11">
        <v>44797</v>
      </c>
      <c r="B433" t="s">
        <v>16</v>
      </c>
      <c r="C433">
        <v>5</v>
      </c>
      <c r="D433" t="s">
        <v>113</v>
      </c>
      <c r="E433" t="s">
        <v>112</v>
      </c>
      <c r="F433">
        <v>0</v>
      </c>
      <c r="H433" t="s">
        <v>17</v>
      </c>
      <c r="I433" t="s">
        <v>8</v>
      </c>
      <c r="J433" t="s">
        <v>9</v>
      </c>
      <c r="K433">
        <v>133</v>
      </c>
      <c r="L433">
        <v>155.61000000000001</v>
      </c>
      <c r="M433">
        <v>665</v>
      </c>
      <c r="N433">
        <v>778.05000000000007</v>
      </c>
      <c r="O433">
        <v>24</v>
      </c>
      <c r="P433" t="s">
        <v>123</v>
      </c>
      <c r="Q433">
        <v>2022</v>
      </c>
    </row>
    <row r="434" spans="1:17" x14ac:dyDescent="0.3">
      <c r="A434" s="11">
        <v>44799</v>
      </c>
      <c r="B434" t="s">
        <v>45</v>
      </c>
      <c r="C434">
        <v>13</v>
      </c>
      <c r="D434" t="s">
        <v>110</v>
      </c>
      <c r="E434" t="s">
        <v>112</v>
      </c>
      <c r="F434">
        <v>0</v>
      </c>
      <c r="H434" t="s">
        <v>46</v>
      </c>
      <c r="I434" t="s">
        <v>28</v>
      </c>
      <c r="J434" t="s">
        <v>9</v>
      </c>
      <c r="K434">
        <v>150</v>
      </c>
      <c r="L434">
        <v>210</v>
      </c>
      <c r="M434">
        <v>1950</v>
      </c>
      <c r="N434">
        <v>2730</v>
      </c>
      <c r="O434">
        <v>26</v>
      </c>
      <c r="P434" t="s">
        <v>123</v>
      </c>
      <c r="Q434">
        <v>2022</v>
      </c>
    </row>
    <row r="435" spans="1:17" x14ac:dyDescent="0.3">
      <c r="A435" s="11">
        <v>44799</v>
      </c>
      <c r="B435" t="s">
        <v>83</v>
      </c>
      <c r="C435">
        <v>8</v>
      </c>
      <c r="D435" t="s">
        <v>111</v>
      </c>
      <c r="E435" t="s">
        <v>111</v>
      </c>
      <c r="F435">
        <v>0</v>
      </c>
      <c r="H435" t="s">
        <v>84</v>
      </c>
      <c r="I435" t="s">
        <v>60</v>
      </c>
      <c r="J435" t="s">
        <v>9</v>
      </c>
      <c r="K435">
        <v>67</v>
      </c>
      <c r="L435">
        <v>85.76</v>
      </c>
      <c r="M435">
        <v>536</v>
      </c>
      <c r="N435">
        <v>686.08</v>
      </c>
      <c r="O435">
        <v>26</v>
      </c>
      <c r="P435" t="s">
        <v>123</v>
      </c>
      <c r="Q435">
        <v>2022</v>
      </c>
    </row>
    <row r="436" spans="1:17" x14ac:dyDescent="0.3">
      <c r="A436" s="11">
        <v>44800</v>
      </c>
      <c r="B436" t="s">
        <v>87</v>
      </c>
      <c r="C436">
        <v>15</v>
      </c>
      <c r="D436" t="s">
        <v>110</v>
      </c>
      <c r="E436" t="s">
        <v>111</v>
      </c>
      <c r="F436">
        <v>0</v>
      </c>
      <c r="H436" t="s">
        <v>88</v>
      </c>
      <c r="I436" t="s">
        <v>60</v>
      </c>
      <c r="J436" t="s">
        <v>9</v>
      </c>
      <c r="K436">
        <v>37</v>
      </c>
      <c r="L436">
        <v>42.55</v>
      </c>
      <c r="M436">
        <v>555</v>
      </c>
      <c r="N436">
        <v>638.25</v>
      </c>
      <c r="O436">
        <v>27</v>
      </c>
      <c r="P436" t="s">
        <v>123</v>
      </c>
      <c r="Q436">
        <v>2022</v>
      </c>
    </row>
    <row r="437" spans="1:17" x14ac:dyDescent="0.3">
      <c r="A437" s="11">
        <v>44801</v>
      </c>
      <c r="B437" t="s">
        <v>16</v>
      </c>
      <c r="C437">
        <v>9</v>
      </c>
      <c r="D437" t="s">
        <v>111</v>
      </c>
      <c r="E437" t="s">
        <v>111</v>
      </c>
      <c r="F437">
        <v>0</v>
      </c>
      <c r="H437" t="s">
        <v>17</v>
      </c>
      <c r="I437" t="s">
        <v>8</v>
      </c>
      <c r="J437" t="s">
        <v>9</v>
      </c>
      <c r="K437">
        <v>133</v>
      </c>
      <c r="L437">
        <v>155.61000000000001</v>
      </c>
      <c r="M437">
        <v>1197</v>
      </c>
      <c r="N437">
        <v>1400.4900000000002</v>
      </c>
      <c r="O437">
        <v>28</v>
      </c>
      <c r="P437" t="s">
        <v>123</v>
      </c>
      <c r="Q437">
        <v>2022</v>
      </c>
    </row>
    <row r="438" spans="1:17" x14ac:dyDescent="0.3">
      <c r="A438" s="11">
        <v>44801</v>
      </c>
      <c r="B438" t="s">
        <v>87</v>
      </c>
      <c r="C438">
        <v>5</v>
      </c>
      <c r="D438" t="s">
        <v>113</v>
      </c>
      <c r="E438" t="s">
        <v>111</v>
      </c>
      <c r="F438">
        <v>0</v>
      </c>
      <c r="H438" t="s">
        <v>88</v>
      </c>
      <c r="I438" t="s">
        <v>60</v>
      </c>
      <c r="J438" t="s">
        <v>9</v>
      </c>
      <c r="K438">
        <v>37</v>
      </c>
      <c r="L438">
        <v>42.55</v>
      </c>
      <c r="M438">
        <v>185</v>
      </c>
      <c r="N438">
        <v>212.75</v>
      </c>
      <c r="O438">
        <v>28</v>
      </c>
      <c r="P438" t="s">
        <v>123</v>
      </c>
      <c r="Q438">
        <v>2022</v>
      </c>
    </row>
    <row r="439" spans="1:17" x14ac:dyDescent="0.3">
      <c r="A439" s="11">
        <v>44803</v>
      </c>
      <c r="B439" t="s">
        <v>18</v>
      </c>
      <c r="C439">
        <v>6</v>
      </c>
      <c r="D439" t="s">
        <v>111</v>
      </c>
      <c r="E439" t="s">
        <v>112</v>
      </c>
      <c r="F439">
        <v>0</v>
      </c>
      <c r="H439" t="s">
        <v>19</v>
      </c>
      <c r="I439" t="s">
        <v>8</v>
      </c>
      <c r="J439" t="s">
        <v>9</v>
      </c>
      <c r="K439">
        <v>75</v>
      </c>
      <c r="L439">
        <v>85.5</v>
      </c>
      <c r="M439">
        <v>450</v>
      </c>
      <c r="N439">
        <v>513</v>
      </c>
      <c r="O439">
        <v>30</v>
      </c>
      <c r="P439" t="s">
        <v>123</v>
      </c>
      <c r="Q439">
        <v>2022</v>
      </c>
    </row>
    <row r="440" spans="1:17" x14ac:dyDescent="0.3">
      <c r="A440" s="11">
        <v>44803</v>
      </c>
      <c r="B440" t="s">
        <v>95</v>
      </c>
      <c r="C440">
        <v>6</v>
      </c>
      <c r="D440" t="s">
        <v>113</v>
      </c>
      <c r="E440" t="s">
        <v>112</v>
      </c>
      <c r="F440">
        <v>0</v>
      </c>
      <c r="H440" t="s">
        <v>96</v>
      </c>
      <c r="I440" t="s">
        <v>60</v>
      </c>
      <c r="J440" t="s">
        <v>9</v>
      </c>
      <c r="K440">
        <v>67</v>
      </c>
      <c r="L440">
        <v>83.08</v>
      </c>
      <c r="M440">
        <v>402</v>
      </c>
      <c r="N440">
        <v>498.48</v>
      </c>
      <c r="O440">
        <v>30</v>
      </c>
      <c r="P440" t="s">
        <v>123</v>
      </c>
      <c r="Q440">
        <v>2022</v>
      </c>
    </row>
    <row r="441" spans="1:17" x14ac:dyDescent="0.3">
      <c r="A441" s="11">
        <v>44803</v>
      </c>
      <c r="B441" t="s">
        <v>58</v>
      </c>
      <c r="C441">
        <v>5</v>
      </c>
      <c r="D441" t="s">
        <v>113</v>
      </c>
      <c r="E441" t="s">
        <v>112</v>
      </c>
      <c r="F441">
        <v>0</v>
      </c>
      <c r="H441" t="s">
        <v>59</v>
      </c>
      <c r="I441" t="s">
        <v>60</v>
      </c>
      <c r="J441" t="s">
        <v>9</v>
      </c>
      <c r="K441">
        <v>7</v>
      </c>
      <c r="L441">
        <v>8.33</v>
      </c>
      <c r="M441">
        <v>35</v>
      </c>
      <c r="N441">
        <v>41.65</v>
      </c>
      <c r="O441">
        <v>30</v>
      </c>
      <c r="P441" t="s">
        <v>123</v>
      </c>
      <c r="Q441">
        <v>2022</v>
      </c>
    </row>
    <row r="442" spans="1:17" x14ac:dyDescent="0.3">
      <c r="A442" s="11">
        <v>44804</v>
      </c>
      <c r="B442" t="s">
        <v>37</v>
      </c>
      <c r="C442">
        <v>13</v>
      </c>
      <c r="D442" t="s">
        <v>113</v>
      </c>
      <c r="E442" t="s">
        <v>112</v>
      </c>
      <c r="F442">
        <v>0</v>
      </c>
      <c r="H442" t="s">
        <v>38</v>
      </c>
      <c r="I442" t="s">
        <v>28</v>
      </c>
      <c r="J442" t="s">
        <v>9</v>
      </c>
      <c r="K442">
        <v>12</v>
      </c>
      <c r="L442">
        <v>15.719999999999999</v>
      </c>
      <c r="M442">
        <v>156</v>
      </c>
      <c r="N442">
        <v>204.35999999999999</v>
      </c>
      <c r="O442">
        <v>31</v>
      </c>
      <c r="P442" t="s">
        <v>123</v>
      </c>
      <c r="Q442">
        <v>2022</v>
      </c>
    </row>
    <row r="443" spans="1:17" x14ac:dyDescent="0.3">
      <c r="A443" s="11">
        <v>44808</v>
      </c>
      <c r="B443" t="s">
        <v>10</v>
      </c>
      <c r="C443">
        <v>1</v>
      </c>
      <c r="D443" t="s">
        <v>113</v>
      </c>
      <c r="E443" t="s">
        <v>112</v>
      </c>
      <c r="F443">
        <v>0</v>
      </c>
      <c r="H443" t="s">
        <v>11</v>
      </c>
      <c r="I443" t="s">
        <v>8</v>
      </c>
      <c r="J443" t="s">
        <v>9</v>
      </c>
      <c r="K443">
        <v>105</v>
      </c>
      <c r="L443">
        <v>142.80000000000001</v>
      </c>
      <c r="M443">
        <v>105</v>
      </c>
      <c r="N443">
        <v>142.80000000000001</v>
      </c>
      <c r="O443">
        <v>4</v>
      </c>
      <c r="P443" t="s">
        <v>124</v>
      </c>
      <c r="Q443">
        <v>2022</v>
      </c>
    </row>
    <row r="444" spans="1:17" x14ac:dyDescent="0.3">
      <c r="A444" s="11">
        <v>44810</v>
      </c>
      <c r="B444" t="s">
        <v>16</v>
      </c>
      <c r="C444">
        <v>12</v>
      </c>
      <c r="D444" t="s">
        <v>110</v>
      </c>
      <c r="E444" t="s">
        <v>111</v>
      </c>
      <c r="F444">
        <v>0</v>
      </c>
      <c r="H444" t="s">
        <v>17</v>
      </c>
      <c r="I444" t="s">
        <v>8</v>
      </c>
      <c r="J444" t="s">
        <v>9</v>
      </c>
      <c r="K444">
        <v>133</v>
      </c>
      <c r="L444">
        <v>155.61000000000001</v>
      </c>
      <c r="M444">
        <v>1596</v>
      </c>
      <c r="N444">
        <v>1867.3200000000002</v>
      </c>
      <c r="O444">
        <v>6</v>
      </c>
      <c r="P444" t="s">
        <v>124</v>
      </c>
      <c r="Q444">
        <v>2022</v>
      </c>
    </row>
    <row r="445" spans="1:17" x14ac:dyDescent="0.3">
      <c r="A445" s="11">
        <v>44813</v>
      </c>
      <c r="B445" t="s">
        <v>91</v>
      </c>
      <c r="C445">
        <v>9</v>
      </c>
      <c r="D445" t="s">
        <v>113</v>
      </c>
      <c r="E445" t="s">
        <v>111</v>
      </c>
      <c r="F445">
        <v>0</v>
      </c>
      <c r="H445" t="s">
        <v>92</v>
      </c>
      <c r="I445" t="s">
        <v>60</v>
      </c>
      <c r="J445" t="s">
        <v>9</v>
      </c>
      <c r="K445">
        <v>138</v>
      </c>
      <c r="L445">
        <v>173.88</v>
      </c>
      <c r="M445">
        <v>1242</v>
      </c>
      <c r="N445">
        <v>1564.92</v>
      </c>
      <c r="O445">
        <v>9</v>
      </c>
      <c r="P445" t="s">
        <v>124</v>
      </c>
      <c r="Q445">
        <v>2022</v>
      </c>
    </row>
    <row r="446" spans="1:17" x14ac:dyDescent="0.3">
      <c r="A446" s="11">
        <v>44813</v>
      </c>
      <c r="B446" t="s">
        <v>12</v>
      </c>
      <c r="C446">
        <v>3</v>
      </c>
      <c r="D446" t="s">
        <v>113</v>
      </c>
      <c r="E446" t="s">
        <v>111</v>
      </c>
      <c r="F446">
        <v>0</v>
      </c>
      <c r="H446" t="s">
        <v>13</v>
      </c>
      <c r="I446" t="s">
        <v>8</v>
      </c>
      <c r="J446" t="s">
        <v>9</v>
      </c>
      <c r="K446">
        <v>71</v>
      </c>
      <c r="L446">
        <v>80.94</v>
      </c>
      <c r="M446">
        <v>213</v>
      </c>
      <c r="N446">
        <v>242.82</v>
      </c>
      <c r="O446">
        <v>9</v>
      </c>
      <c r="P446" t="s">
        <v>124</v>
      </c>
      <c r="Q446">
        <v>2022</v>
      </c>
    </row>
    <row r="447" spans="1:17" x14ac:dyDescent="0.3">
      <c r="A447" s="11">
        <v>44814</v>
      </c>
      <c r="B447" t="s">
        <v>79</v>
      </c>
      <c r="C447">
        <v>15</v>
      </c>
      <c r="D447" t="s">
        <v>111</v>
      </c>
      <c r="E447" t="s">
        <v>112</v>
      </c>
      <c r="F447">
        <v>0</v>
      </c>
      <c r="H447" t="s">
        <v>80</v>
      </c>
      <c r="I447" t="s">
        <v>60</v>
      </c>
      <c r="J447" t="s">
        <v>9</v>
      </c>
      <c r="K447">
        <v>5</v>
      </c>
      <c r="L447">
        <v>6.7</v>
      </c>
      <c r="M447">
        <v>75</v>
      </c>
      <c r="N447">
        <v>100.5</v>
      </c>
      <c r="O447">
        <v>10</v>
      </c>
      <c r="P447" t="s">
        <v>124</v>
      </c>
      <c r="Q447">
        <v>2022</v>
      </c>
    </row>
    <row r="448" spans="1:17" x14ac:dyDescent="0.3">
      <c r="A448" s="11">
        <v>44814</v>
      </c>
      <c r="B448" t="s">
        <v>85</v>
      </c>
      <c r="C448">
        <v>4</v>
      </c>
      <c r="D448" t="s">
        <v>113</v>
      </c>
      <c r="E448" t="s">
        <v>112</v>
      </c>
      <c r="F448">
        <v>0</v>
      </c>
      <c r="H448" t="s">
        <v>86</v>
      </c>
      <c r="I448" t="s">
        <v>60</v>
      </c>
      <c r="J448" t="s">
        <v>9</v>
      </c>
      <c r="K448">
        <v>72</v>
      </c>
      <c r="L448">
        <v>79.92</v>
      </c>
      <c r="M448">
        <v>288</v>
      </c>
      <c r="N448">
        <v>319.68</v>
      </c>
      <c r="O448">
        <v>10</v>
      </c>
      <c r="P448" t="s">
        <v>124</v>
      </c>
      <c r="Q448">
        <v>2022</v>
      </c>
    </row>
    <row r="449" spans="1:17" x14ac:dyDescent="0.3">
      <c r="A449" s="11">
        <v>44818</v>
      </c>
      <c r="B449" t="s">
        <v>67</v>
      </c>
      <c r="C449">
        <v>3</v>
      </c>
      <c r="D449" t="s">
        <v>113</v>
      </c>
      <c r="E449" t="s">
        <v>112</v>
      </c>
      <c r="F449">
        <v>0</v>
      </c>
      <c r="H449" t="s">
        <v>68</v>
      </c>
      <c r="I449" t="s">
        <v>60</v>
      </c>
      <c r="J449" t="s">
        <v>9</v>
      </c>
      <c r="K449">
        <v>47</v>
      </c>
      <c r="L449">
        <v>53.11</v>
      </c>
      <c r="M449">
        <v>141</v>
      </c>
      <c r="N449">
        <v>159.32999999999998</v>
      </c>
      <c r="O449">
        <v>14</v>
      </c>
      <c r="P449" t="s">
        <v>124</v>
      </c>
      <c r="Q449">
        <v>2022</v>
      </c>
    </row>
    <row r="450" spans="1:17" x14ac:dyDescent="0.3">
      <c r="A450" s="11">
        <v>44819</v>
      </c>
      <c r="B450" t="s">
        <v>83</v>
      </c>
      <c r="C450">
        <v>15</v>
      </c>
      <c r="D450" t="s">
        <v>111</v>
      </c>
      <c r="E450" t="s">
        <v>111</v>
      </c>
      <c r="F450">
        <v>0</v>
      </c>
      <c r="H450" t="s">
        <v>84</v>
      </c>
      <c r="I450" t="s">
        <v>60</v>
      </c>
      <c r="J450" t="s">
        <v>9</v>
      </c>
      <c r="K450">
        <v>67</v>
      </c>
      <c r="L450">
        <v>85.76</v>
      </c>
      <c r="M450">
        <v>1005</v>
      </c>
      <c r="N450">
        <v>1286.4000000000001</v>
      </c>
      <c r="O450">
        <v>15</v>
      </c>
      <c r="P450" t="s">
        <v>124</v>
      </c>
      <c r="Q450">
        <v>2022</v>
      </c>
    </row>
    <row r="451" spans="1:17" x14ac:dyDescent="0.3">
      <c r="A451" s="11">
        <v>44822</v>
      </c>
      <c r="B451" t="s">
        <v>61</v>
      </c>
      <c r="C451">
        <v>14</v>
      </c>
      <c r="D451" t="s">
        <v>111</v>
      </c>
      <c r="E451" t="s">
        <v>112</v>
      </c>
      <c r="F451">
        <v>0</v>
      </c>
      <c r="H451" t="s">
        <v>62</v>
      </c>
      <c r="I451" t="s">
        <v>60</v>
      </c>
      <c r="J451" t="s">
        <v>9</v>
      </c>
      <c r="K451">
        <v>18</v>
      </c>
      <c r="L451">
        <v>24.66</v>
      </c>
      <c r="M451">
        <v>252</v>
      </c>
      <c r="N451">
        <v>345.24</v>
      </c>
      <c r="O451">
        <v>18</v>
      </c>
      <c r="P451" t="s">
        <v>124</v>
      </c>
      <c r="Q451">
        <v>2022</v>
      </c>
    </row>
    <row r="452" spans="1:17" x14ac:dyDescent="0.3">
      <c r="A452" s="11">
        <v>44823</v>
      </c>
      <c r="B452" t="s">
        <v>75</v>
      </c>
      <c r="C452">
        <v>8</v>
      </c>
      <c r="D452" t="s">
        <v>110</v>
      </c>
      <c r="E452" t="s">
        <v>112</v>
      </c>
      <c r="F452">
        <v>0</v>
      </c>
      <c r="H452" t="s">
        <v>76</v>
      </c>
      <c r="I452" t="s">
        <v>60</v>
      </c>
      <c r="J452" t="s">
        <v>9</v>
      </c>
      <c r="K452">
        <v>95</v>
      </c>
      <c r="L452">
        <v>119.7</v>
      </c>
      <c r="M452">
        <v>760</v>
      </c>
      <c r="N452">
        <v>957.6</v>
      </c>
      <c r="O452">
        <v>19</v>
      </c>
      <c r="P452" t="s">
        <v>124</v>
      </c>
      <c r="Q452">
        <v>2022</v>
      </c>
    </row>
    <row r="453" spans="1:17" x14ac:dyDescent="0.3">
      <c r="A453" s="11">
        <v>44824</v>
      </c>
      <c r="B453" t="s">
        <v>75</v>
      </c>
      <c r="C453">
        <v>6</v>
      </c>
      <c r="D453" t="s">
        <v>113</v>
      </c>
      <c r="E453" t="s">
        <v>111</v>
      </c>
      <c r="F453">
        <v>0</v>
      </c>
      <c r="H453" t="s">
        <v>76</v>
      </c>
      <c r="I453" t="s">
        <v>60</v>
      </c>
      <c r="J453" t="s">
        <v>9</v>
      </c>
      <c r="K453">
        <v>95</v>
      </c>
      <c r="L453">
        <v>119.7</v>
      </c>
      <c r="M453">
        <v>570</v>
      </c>
      <c r="N453">
        <v>718.2</v>
      </c>
      <c r="O453">
        <v>20</v>
      </c>
      <c r="P453" t="s">
        <v>124</v>
      </c>
      <c r="Q453">
        <v>2022</v>
      </c>
    </row>
    <row r="454" spans="1:17" x14ac:dyDescent="0.3">
      <c r="A454" s="11">
        <v>44824</v>
      </c>
      <c r="B454" t="s">
        <v>6</v>
      </c>
      <c r="C454">
        <v>10</v>
      </c>
      <c r="D454" t="s">
        <v>113</v>
      </c>
      <c r="E454" t="s">
        <v>111</v>
      </c>
      <c r="F454">
        <v>0</v>
      </c>
      <c r="H454" t="s">
        <v>7</v>
      </c>
      <c r="I454" t="s">
        <v>8</v>
      </c>
      <c r="J454" t="s">
        <v>9</v>
      </c>
      <c r="K454">
        <v>98</v>
      </c>
      <c r="L454">
        <v>103.88</v>
      </c>
      <c r="M454">
        <v>980</v>
      </c>
      <c r="N454">
        <v>1038.8</v>
      </c>
      <c r="O454">
        <v>20</v>
      </c>
      <c r="P454" t="s">
        <v>124</v>
      </c>
      <c r="Q454">
        <v>2022</v>
      </c>
    </row>
    <row r="455" spans="1:17" x14ac:dyDescent="0.3">
      <c r="A455" s="11">
        <v>44825</v>
      </c>
      <c r="B455" t="s">
        <v>43</v>
      </c>
      <c r="C455">
        <v>14</v>
      </c>
      <c r="D455" t="s">
        <v>111</v>
      </c>
      <c r="E455" t="s">
        <v>111</v>
      </c>
      <c r="F455">
        <v>0</v>
      </c>
      <c r="H455" t="s">
        <v>44</v>
      </c>
      <c r="I455" t="s">
        <v>28</v>
      </c>
      <c r="J455" t="s">
        <v>9</v>
      </c>
      <c r="K455">
        <v>37</v>
      </c>
      <c r="L455">
        <v>49.21</v>
      </c>
      <c r="M455">
        <v>518</v>
      </c>
      <c r="N455">
        <v>688.94</v>
      </c>
      <c r="O455">
        <v>21</v>
      </c>
      <c r="P455" t="s">
        <v>124</v>
      </c>
      <c r="Q455">
        <v>2022</v>
      </c>
    </row>
    <row r="456" spans="1:17" x14ac:dyDescent="0.3">
      <c r="A456" s="11">
        <v>44825</v>
      </c>
      <c r="B456" t="s">
        <v>61</v>
      </c>
      <c r="C456">
        <v>5</v>
      </c>
      <c r="D456" t="s">
        <v>113</v>
      </c>
      <c r="E456" t="s">
        <v>112</v>
      </c>
      <c r="F456">
        <v>0</v>
      </c>
      <c r="H456" t="s">
        <v>62</v>
      </c>
      <c r="I456" t="s">
        <v>60</v>
      </c>
      <c r="J456" t="s">
        <v>9</v>
      </c>
      <c r="K456">
        <v>18</v>
      </c>
      <c r="L456">
        <v>24.66</v>
      </c>
      <c r="M456">
        <v>90</v>
      </c>
      <c r="N456">
        <v>123.3</v>
      </c>
      <c r="O456">
        <v>21</v>
      </c>
      <c r="P456" t="s">
        <v>124</v>
      </c>
      <c r="Q456">
        <v>2022</v>
      </c>
    </row>
    <row r="457" spans="1:17" x14ac:dyDescent="0.3">
      <c r="A457" s="11">
        <v>44826</v>
      </c>
      <c r="B457" t="s">
        <v>95</v>
      </c>
      <c r="C457">
        <v>12</v>
      </c>
      <c r="D457" t="s">
        <v>111</v>
      </c>
      <c r="E457" t="s">
        <v>111</v>
      </c>
      <c r="F457">
        <v>0</v>
      </c>
      <c r="H457" t="s">
        <v>96</v>
      </c>
      <c r="I457" t="s">
        <v>60</v>
      </c>
      <c r="J457" t="s">
        <v>9</v>
      </c>
      <c r="K457">
        <v>67</v>
      </c>
      <c r="L457">
        <v>83.08</v>
      </c>
      <c r="M457">
        <v>804</v>
      </c>
      <c r="N457">
        <v>996.96</v>
      </c>
      <c r="O457">
        <v>22</v>
      </c>
      <c r="P457" t="s">
        <v>124</v>
      </c>
      <c r="Q457">
        <v>2022</v>
      </c>
    </row>
    <row r="458" spans="1:17" x14ac:dyDescent="0.3">
      <c r="A458" s="11">
        <v>44827</v>
      </c>
      <c r="B458" t="s">
        <v>31</v>
      </c>
      <c r="C458">
        <v>12</v>
      </c>
      <c r="D458" t="s">
        <v>113</v>
      </c>
      <c r="E458" t="s">
        <v>111</v>
      </c>
      <c r="F458">
        <v>0</v>
      </c>
      <c r="H458" t="s">
        <v>32</v>
      </c>
      <c r="I458" t="s">
        <v>28</v>
      </c>
      <c r="J458" t="s">
        <v>9</v>
      </c>
      <c r="K458">
        <v>73</v>
      </c>
      <c r="L458">
        <v>94.17</v>
      </c>
      <c r="M458">
        <v>876</v>
      </c>
      <c r="N458">
        <v>1130.04</v>
      </c>
      <c r="O458">
        <v>23</v>
      </c>
      <c r="P458" t="s">
        <v>124</v>
      </c>
      <c r="Q458">
        <v>2022</v>
      </c>
    </row>
    <row r="459" spans="1:17" x14ac:dyDescent="0.3">
      <c r="A459" s="11">
        <v>44828</v>
      </c>
      <c r="B459" t="s">
        <v>73</v>
      </c>
      <c r="C459">
        <v>14</v>
      </c>
      <c r="D459" t="s">
        <v>113</v>
      </c>
      <c r="E459" t="s">
        <v>111</v>
      </c>
      <c r="F459">
        <v>0</v>
      </c>
      <c r="H459" t="s">
        <v>74</v>
      </c>
      <c r="I459" t="s">
        <v>60</v>
      </c>
      <c r="J459" t="s">
        <v>9</v>
      </c>
      <c r="K459">
        <v>89</v>
      </c>
      <c r="L459">
        <v>117.48</v>
      </c>
      <c r="M459">
        <v>1246</v>
      </c>
      <c r="N459">
        <v>1644.72</v>
      </c>
      <c r="O459">
        <v>24</v>
      </c>
      <c r="P459" t="s">
        <v>124</v>
      </c>
      <c r="Q459">
        <v>2022</v>
      </c>
    </row>
    <row r="460" spans="1:17" x14ac:dyDescent="0.3">
      <c r="A460" s="11">
        <v>44828</v>
      </c>
      <c r="B460" t="s">
        <v>73</v>
      </c>
      <c r="C460">
        <v>8</v>
      </c>
      <c r="D460" t="s">
        <v>113</v>
      </c>
      <c r="E460" t="s">
        <v>112</v>
      </c>
      <c r="F460">
        <v>0</v>
      </c>
      <c r="H460" t="s">
        <v>74</v>
      </c>
      <c r="I460" t="s">
        <v>60</v>
      </c>
      <c r="J460" t="s">
        <v>9</v>
      </c>
      <c r="K460">
        <v>89</v>
      </c>
      <c r="L460">
        <v>117.48</v>
      </c>
      <c r="M460">
        <v>712</v>
      </c>
      <c r="N460">
        <v>939.84</v>
      </c>
      <c r="O460">
        <v>24</v>
      </c>
      <c r="P460" t="s">
        <v>124</v>
      </c>
      <c r="Q460">
        <v>2022</v>
      </c>
    </row>
    <row r="461" spans="1:17" x14ac:dyDescent="0.3">
      <c r="A461" s="11">
        <v>44831</v>
      </c>
      <c r="B461" t="s">
        <v>81</v>
      </c>
      <c r="C461">
        <v>4</v>
      </c>
      <c r="D461" t="s">
        <v>113</v>
      </c>
      <c r="E461" t="s">
        <v>112</v>
      </c>
      <c r="F461">
        <v>0</v>
      </c>
      <c r="H461" t="s">
        <v>82</v>
      </c>
      <c r="I461" t="s">
        <v>60</v>
      </c>
      <c r="J461" t="s">
        <v>9</v>
      </c>
      <c r="K461">
        <v>90</v>
      </c>
      <c r="L461">
        <v>96.3</v>
      </c>
      <c r="M461">
        <v>360</v>
      </c>
      <c r="N461">
        <v>385.2</v>
      </c>
      <c r="O461">
        <v>27</v>
      </c>
      <c r="P461" t="s">
        <v>124</v>
      </c>
      <c r="Q461">
        <v>2022</v>
      </c>
    </row>
    <row r="462" spans="1:17" x14ac:dyDescent="0.3">
      <c r="A462" s="11">
        <v>44831</v>
      </c>
      <c r="B462" t="s">
        <v>97</v>
      </c>
      <c r="C462">
        <v>9</v>
      </c>
      <c r="D462" t="s">
        <v>113</v>
      </c>
      <c r="E462" t="s">
        <v>112</v>
      </c>
      <c r="F462">
        <v>0</v>
      </c>
      <c r="H462" t="s">
        <v>98</v>
      </c>
      <c r="I462" t="s">
        <v>60</v>
      </c>
      <c r="J462" t="s">
        <v>9</v>
      </c>
      <c r="K462">
        <v>76</v>
      </c>
      <c r="L462">
        <v>82.08</v>
      </c>
      <c r="M462">
        <v>684</v>
      </c>
      <c r="N462">
        <v>738.72</v>
      </c>
      <c r="O462">
        <v>27</v>
      </c>
      <c r="P462" t="s">
        <v>124</v>
      </c>
      <c r="Q462">
        <v>2022</v>
      </c>
    </row>
    <row r="463" spans="1:17" x14ac:dyDescent="0.3">
      <c r="A463" s="11">
        <v>44831</v>
      </c>
      <c r="B463" t="s">
        <v>85</v>
      </c>
      <c r="C463">
        <v>3</v>
      </c>
      <c r="D463" t="s">
        <v>110</v>
      </c>
      <c r="E463" t="s">
        <v>112</v>
      </c>
      <c r="F463">
        <v>0</v>
      </c>
      <c r="H463" t="s">
        <v>86</v>
      </c>
      <c r="I463" t="s">
        <v>60</v>
      </c>
      <c r="J463" t="s">
        <v>9</v>
      </c>
      <c r="K463">
        <v>72</v>
      </c>
      <c r="L463">
        <v>79.92</v>
      </c>
      <c r="M463">
        <v>216</v>
      </c>
      <c r="N463">
        <v>239.76</v>
      </c>
      <c r="O463">
        <v>27</v>
      </c>
      <c r="P463" t="s">
        <v>124</v>
      </c>
      <c r="Q463">
        <v>2022</v>
      </c>
    </row>
    <row r="464" spans="1:17" x14ac:dyDescent="0.3">
      <c r="A464" s="11">
        <v>44833</v>
      </c>
      <c r="B464" t="s">
        <v>77</v>
      </c>
      <c r="C464">
        <v>13</v>
      </c>
      <c r="D464" t="s">
        <v>113</v>
      </c>
      <c r="E464" t="s">
        <v>111</v>
      </c>
      <c r="F464">
        <v>0</v>
      </c>
      <c r="H464" t="s">
        <v>78</v>
      </c>
      <c r="I464" t="s">
        <v>60</v>
      </c>
      <c r="J464" t="s">
        <v>9</v>
      </c>
      <c r="K464">
        <v>55</v>
      </c>
      <c r="L464">
        <v>58.3</v>
      </c>
      <c r="M464">
        <v>715</v>
      </c>
      <c r="N464">
        <v>757.9</v>
      </c>
      <c r="O464">
        <v>29</v>
      </c>
      <c r="P464" t="s">
        <v>124</v>
      </c>
      <c r="Q464">
        <v>2022</v>
      </c>
    </row>
    <row r="465" spans="1:17" x14ac:dyDescent="0.3">
      <c r="A465" s="11">
        <v>44837</v>
      </c>
      <c r="B465" t="s">
        <v>29</v>
      </c>
      <c r="C465">
        <v>5</v>
      </c>
      <c r="D465" t="s">
        <v>113</v>
      </c>
      <c r="E465" t="s">
        <v>112</v>
      </c>
      <c r="F465">
        <v>0</v>
      </c>
      <c r="H465" t="s">
        <v>30</v>
      </c>
      <c r="I465" t="s">
        <v>28</v>
      </c>
      <c r="J465" t="s">
        <v>9</v>
      </c>
      <c r="K465">
        <v>44</v>
      </c>
      <c r="L465">
        <v>48.4</v>
      </c>
      <c r="M465">
        <v>220</v>
      </c>
      <c r="N465">
        <v>242</v>
      </c>
      <c r="O465">
        <v>3</v>
      </c>
      <c r="P465" t="s">
        <v>125</v>
      </c>
      <c r="Q465">
        <v>2022</v>
      </c>
    </row>
    <row r="466" spans="1:17" x14ac:dyDescent="0.3">
      <c r="A466" s="11">
        <v>44838</v>
      </c>
      <c r="B466" t="s">
        <v>20</v>
      </c>
      <c r="C466">
        <v>15</v>
      </c>
      <c r="D466" t="s">
        <v>113</v>
      </c>
      <c r="E466" t="s">
        <v>111</v>
      </c>
      <c r="F466">
        <v>0</v>
      </c>
      <c r="H466" t="s">
        <v>21</v>
      </c>
      <c r="I466" t="s">
        <v>8</v>
      </c>
      <c r="J466" t="s">
        <v>9</v>
      </c>
      <c r="K466">
        <v>43</v>
      </c>
      <c r="L466">
        <v>47.730000000000004</v>
      </c>
      <c r="M466">
        <v>645</v>
      </c>
      <c r="N466">
        <v>715.95</v>
      </c>
      <c r="O466">
        <v>4</v>
      </c>
      <c r="P466" t="s">
        <v>125</v>
      </c>
      <c r="Q466">
        <v>2022</v>
      </c>
    </row>
    <row r="467" spans="1:17" x14ac:dyDescent="0.3">
      <c r="A467" s="11">
        <v>44840</v>
      </c>
      <c r="B467" t="s">
        <v>79</v>
      </c>
      <c r="C467">
        <v>1</v>
      </c>
      <c r="D467" t="s">
        <v>113</v>
      </c>
      <c r="E467" t="s">
        <v>111</v>
      </c>
      <c r="F467">
        <v>0</v>
      </c>
      <c r="H467" t="s">
        <v>80</v>
      </c>
      <c r="I467" t="s">
        <v>60</v>
      </c>
      <c r="J467" t="s">
        <v>9</v>
      </c>
      <c r="K467">
        <v>5</v>
      </c>
      <c r="L467">
        <v>6.7</v>
      </c>
      <c r="M467">
        <v>5</v>
      </c>
      <c r="N467">
        <v>6.7</v>
      </c>
      <c r="O467">
        <v>6</v>
      </c>
      <c r="P467" t="s">
        <v>125</v>
      </c>
      <c r="Q467">
        <v>2022</v>
      </c>
    </row>
    <row r="468" spans="1:17" x14ac:dyDescent="0.3">
      <c r="A468" s="11">
        <v>44843</v>
      </c>
      <c r="B468" t="s">
        <v>85</v>
      </c>
      <c r="C468">
        <v>14</v>
      </c>
      <c r="D468" t="s">
        <v>111</v>
      </c>
      <c r="E468" t="s">
        <v>111</v>
      </c>
      <c r="F468">
        <v>0</v>
      </c>
      <c r="H468" t="s">
        <v>86</v>
      </c>
      <c r="I468" t="s">
        <v>60</v>
      </c>
      <c r="J468" t="s">
        <v>9</v>
      </c>
      <c r="K468">
        <v>72</v>
      </c>
      <c r="L468">
        <v>79.92</v>
      </c>
      <c r="M468">
        <v>1008</v>
      </c>
      <c r="N468">
        <v>1118.8800000000001</v>
      </c>
      <c r="O468">
        <v>9</v>
      </c>
      <c r="P468" t="s">
        <v>125</v>
      </c>
      <c r="Q468">
        <v>2022</v>
      </c>
    </row>
    <row r="469" spans="1:17" x14ac:dyDescent="0.3">
      <c r="A469" s="11">
        <v>44844</v>
      </c>
      <c r="B469" t="s">
        <v>45</v>
      </c>
      <c r="C469">
        <v>9</v>
      </c>
      <c r="D469" t="s">
        <v>113</v>
      </c>
      <c r="E469" t="s">
        <v>111</v>
      </c>
      <c r="F469">
        <v>0</v>
      </c>
      <c r="H469" t="s">
        <v>46</v>
      </c>
      <c r="I469" t="s">
        <v>28</v>
      </c>
      <c r="J469" t="s">
        <v>9</v>
      </c>
      <c r="K469">
        <v>150</v>
      </c>
      <c r="L469">
        <v>210</v>
      </c>
      <c r="M469">
        <v>1350</v>
      </c>
      <c r="N469">
        <v>1890</v>
      </c>
      <c r="O469">
        <v>10</v>
      </c>
      <c r="P469" t="s">
        <v>125</v>
      </c>
      <c r="Q469">
        <v>2022</v>
      </c>
    </row>
    <row r="470" spans="1:17" x14ac:dyDescent="0.3">
      <c r="A470" s="11">
        <v>44844</v>
      </c>
      <c r="B470" t="s">
        <v>97</v>
      </c>
      <c r="C470">
        <v>12</v>
      </c>
      <c r="D470" t="s">
        <v>111</v>
      </c>
      <c r="E470" t="s">
        <v>111</v>
      </c>
      <c r="F470">
        <v>0</v>
      </c>
      <c r="H470" t="s">
        <v>98</v>
      </c>
      <c r="I470" t="s">
        <v>60</v>
      </c>
      <c r="J470" t="s">
        <v>9</v>
      </c>
      <c r="K470">
        <v>76</v>
      </c>
      <c r="L470">
        <v>82.08</v>
      </c>
      <c r="M470">
        <v>912</v>
      </c>
      <c r="N470">
        <v>984.96</v>
      </c>
      <c r="O470">
        <v>10</v>
      </c>
      <c r="P470" t="s">
        <v>125</v>
      </c>
      <c r="Q470">
        <v>2022</v>
      </c>
    </row>
    <row r="471" spans="1:17" x14ac:dyDescent="0.3">
      <c r="A471" s="11">
        <v>44845</v>
      </c>
      <c r="B471" t="s">
        <v>22</v>
      </c>
      <c r="C471">
        <v>10</v>
      </c>
      <c r="D471" t="s">
        <v>113</v>
      </c>
      <c r="E471" t="s">
        <v>111</v>
      </c>
      <c r="F471">
        <v>0</v>
      </c>
      <c r="H471" t="s">
        <v>23</v>
      </c>
      <c r="I471" t="s">
        <v>8</v>
      </c>
      <c r="J471" t="s">
        <v>9</v>
      </c>
      <c r="K471">
        <v>83</v>
      </c>
      <c r="L471">
        <v>94.62</v>
      </c>
      <c r="M471">
        <v>830</v>
      </c>
      <c r="N471">
        <v>946.2</v>
      </c>
      <c r="O471">
        <v>11</v>
      </c>
      <c r="P471" t="s">
        <v>125</v>
      </c>
      <c r="Q471">
        <v>2022</v>
      </c>
    </row>
    <row r="472" spans="1:17" x14ac:dyDescent="0.3">
      <c r="A472" s="11">
        <v>44847</v>
      </c>
      <c r="B472" t="s">
        <v>10</v>
      </c>
      <c r="C472">
        <v>15</v>
      </c>
      <c r="D472" t="s">
        <v>111</v>
      </c>
      <c r="E472" t="s">
        <v>111</v>
      </c>
      <c r="F472">
        <v>0</v>
      </c>
      <c r="H472" t="s">
        <v>11</v>
      </c>
      <c r="I472" t="s">
        <v>8</v>
      </c>
      <c r="J472" t="s">
        <v>9</v>
      </c>
      <c r="K472">
        <v>105</v>
      </c>
      <c r="L472">
        <v>142.80000000000001</v>
      </c>
      <c r="M472">
        <v>1575</v>
      </c>
      <c r="N472">
        <v>2142</v>
      </c>
      <c r="O472">
        <v>13</v>
      </c>
      <c r="P472" t="s">
        <v>125</v>
      </c>
      <c r="Q472">
        <v>2022</v>
      </c>
    </row>
    <row r="473" spans="1:17" x14ac:dyDescent="0.3">
      <c r="A473" s="11">
        <v>44848</v>
      </c>
      <c r="B473" t="s">
        <v>97</v>
      </c>
      <c r="C473">
        <v>15</v>
      </c>
      <c r="D473" t="s">
        <v>110</v>
      </c>
      <c r="E473" t="s">
        <v>111</v>
      </c>
      <c r="F473">
        <v>0</v>
      </c>
      <c r="H473" t="s">
        <v>98</v>
      </c>
      <c r="I473" t="s">
        <v>60</v>
      </c>
      <c r="J473" t="s">
        <v>9</v>
      </c>
      <c r="K473">
        <v>76</v>
      </c>
      <c r="L473">
        <v>82.08</v>
      </c>
      <c r="M473">
        <v>1140</v>
      </c>
      <c r="N473">
        <v>1231.2</v>
      </c>
      <c r="O473">
        <v>14</v>
      </c>
      <c r="P473" t="s">
        <v>125</v>
      </c>
      <c r="Q473">
        <v>2022</v>
      </c>
    </row>
    <row r="474" spans="1:17" x14ac:dyDescent="0.3">
      <c r="A474" s="11">
        <v>44849</v>
      </c>
      <c r="B474" t="s">
        <v>37</v>
      </c>
      <c r="C474">
        <v>10</v>
      </c>
      <c r="D474" t="s">
        <v>113</v>
      </c>
      <c r="E474" t="s">
        <v>112</v>
      </c>
      <c r="F474">
        <v>0</v>
      </c>
      <c r="H474" t="s">
        <v>38</v>
      </c>
      <c r="I474" t="s">
        <v>28</v>
      </c>
      <c r="J474" t="s">
        <v>9</v>
      </c>
      <c r="K474">
        <v>12</v>
      </c>
      <c r="L474">
        <v>15.719999999999999</v>
      </c>
      <c r="M474">
        <v>120</v>
      </c>
      <c r="N474">
        <v>157.19999999999999</v>
      </c>
      <c r="O474">
        <v>15</v>
      </c>
      <c r="P474" t="s">
        <v>125</v>
      </c>
      <c r="Q474">
        <v>2022</v>
      </c>
    </row>
    <row r="475" spans="1:17" x14ac:dyDescent="0.3">
      <c r="A475" s="11">
        <v>44850</v>
      </c>
      <c r="B475" t="s">
        <v>81</v>
      </c>
      <c r="C475">
        <v>3</v>
      </c>
      <c r="D475" t="s">
        <v>111</v>
      </c>
      <c r="E475" t="s">
        <v>111</v>
      </c>
      <c r="F475">
        <v>0</v>
      </c>
      <c r="H475" t="s">
        <v>82</v>
      </c>
      <c r="I475" t="s">
        <v>60</v>
      </c>
      <c r="J475" t="s">
        <v>9</v>
      </c>
      <c r="K475">
        <v>90</v>
      </c>
      <c r="L475">
        <v>96.3</v>
      </c>
      <c r="M475">
        <v>270</v>
      </c>
      <c r="N475">
        <v>288.89999999999998</v>
      </c>
      <c r="O475">
        <v>16</v>
      </c>
      <c r="P475" t="s">
        <v>125</v>
      </c>
      <c r="Q475">
        <v>2022</v>
      </c>
    </row>
    <row r="476" spans="1:17" x14ac:dyDescent="0.3">
      <c r="A476" s="11">
        <v>44857</v>
      </c>
      <c r="B476" t="s">
        <v>56</v>
      </c>
      <c r="C476">
        <v>14</v>
      </c>
      <c r="D476" t="s">
        <v>111</v>
      </c>
      <c r="E476" t="s">
        <v>112</v>
      </c>
      <c r="F476">
        <v>0</v>
      </c>
      <c r="H476" t="s">
        <v>57</v>
      </c>
      <c r="I476" t="s">
        <v>49</v>
      </c>
      <c r="J476" t="s">
        <v>9</v>
      </c>
      <c r="K476">
        <v>144</v>
      </c>
      <c r="L476">
        <v>156.96</v>
      </c>
      <c r="M476">
        <v>2016</v>
      </c>
      <c r="N476">
        <v>2197.44</v>
      </c>
      <c r="O476">
        <v>23</v>
      </c>
      <c r="P476" t="s">
        <v>125</v>
      </c>
      <c r="Q476">
        <v>2022</v>
      </c>
    </row>
    <row r="477" spans="1:17" x14ac:dyDescent="0.3">
      <c r="A477" s="11">
        <v>44864</v>
      </c>
      <c r="B477" t="s">
        <v>93</v>
      </c>
      <c r="C477">
        <v>3</v>
      </c>
      <c r="D477" t="s">
        <v>113</v>
      </c>
      <c r="E477" t="s">
        <v>112</v>
      </c>
      <c r="F477">
        <v>0</v>
      </c>
      <c r="H477" t="s">
        <v>94</v>
      </c>
      <c r="I477" t="s">
        <v>60</v>
      </c>
      <c r="J477" t="s">
        <v>9</v>
      </c>
      <c r="K477">
        <v>120</v>
      </c>
      <c r="L477">
        <v>162</v>
      </c>
      <c r="M477">
        <v>360</v>
      </c>
      <c r="N477">
        <v>486</v>
      </c>
      <c r="O477">
        <v>30</v>
      </c>
      <c r="P477" t="s">
        <v>125</v>
      </c>
      <c r="Q477">
        <v>2022</v>
      </c>
    </row>
    <row r="478" spans="1:17" x14ac:dyDescent="0.3">
      <c r="A478" s="11">
        <v>44865</v>
      </c>
      <c r="B478" t="s">
        <v>85</v>
      </c>
      <c r="C478">
        <v>8</v>
      </c>
      <c r="D478" t="s">
        <v>113</v>
      </c>
      <c r="E478" t="s">
        <v>111</v>
      </c>
      <c r="F478">
        <v>0</v>
      </c>
      <c r="H478" t="s">
        <v>86</v>
      </c>
      <c r="I478" t="s">
        <v>60</v>
      </c>
      <c r="J478" t="s">
        <v>9</v>
      </c>
      <c r="K478">
        <v>72</v>
      </c>
      <c r="L478">
        <v>79.92</v>
      </c>
      <c r="M478">
        <v>576</v>
      </c>
      <c r="N478">
        <v>639.36</v>
      </c>
      <c r="O478">
        <v>31</v>
      </c>
      <c r="P478" t="s">
        <v>125</v>
      </c>
      <c r="Q478">
        <v>2022</v>
      </c>
    </row>
    <row r="479" spans="1:17" x14ac:dyDescent="0.3">
      <c r="A479" s="11">
        <v>44866</v>
      </c>
      <c r="B479" t="s">
        <v>31</v>
      </c>
      <c r="C479">
        <v>15</v>
      </c>
      <c r="D479" t="s">
        <v>110</v>
      </c>
      <c r="E479" t="s">
        <v>111</v>
      </c>
      <c r="F479">
        <v>0</v>
      </c>
      <c r="H479" t="s">
        <v>32</v>
      </c>
      <c r="I479" t="s">
        <v>28</v>
      </c>
      <c r="J479" t="s">
        <v>9</v>
      </c>
      <c r="K479">
        <v>73</v>
      </c>
      <c r="L479">
        <v>94.17</v>
      </c>
      <c r="M479">
        <v>1095</v>
      </c>
      <c r="N479">
        <v>1412.55</v>
      </c>
      <c r="O479">
        <v>1</v>
      </c>
      <c r="P479" t="s">
        <v>126</v>
      </c>
      <c r="Q479">
        <v>2022</v>
      </c>
    </row>
    <row r="480" spans="1:17" x14ac:dyDescent="0.3">
      <c r="A480" s="11">
        <v>44867</v>
      </c>
      <c r="B480" t="s">
        <v>37</v>
      </c>
      <c r="C480">
        <v>15</v>
      </c>
      <c r="D480" t="s">
        <v>110</v>
      </c>
      <c r="E480" t="s">
        <v>112</v>
      </c>
      <c r="F480">
        <v>0</v>
      </c>
      <c r="H480" t="s">
        <v>38</v>
      </c>
      <c r="I480" t="s">
        <v>28</v>
      </c>
      <c r="J480" t="s">
        <v>9</v>
      </c>
      <c r="K480">
        <v>12</v>
      </c>
      <c r="L480">
        <v>15.719999999999999</v>
      </c>
      <c r="M480">
        <v>180</v>
      </c>
      <c r="N480">
        <v>235.79999999999998</v>
      </c>
      <c r="O480">
        <v>2</v>
      </c>
      <c r="P480" t="s">
        <v>126</v>
      </c>
      <c r="Q480">
        <v>2022</v>
      </c>
    </row>
    <row r="481" spans="1:17" x14ac:dyDescent="0.3">
      <c r="A481" s="11">
        <v>44867</v>
      </c>
      <c r="B481" t="s">
        <v>69</v>
      </c>
      <c r="C481">
        <v>15</v>
      </c>
      <c r="D481" t="s">
        <v>113</v>
      </c>
      <c r="E481" t="s">
        <v>112</v>
      </c>
      <c r="F481">
        <v>0</v>
      </c>
      <c r="H481" t="s">
        <v>70</v>
      </c>
      <c r="I481" t="s">
        <v>60</v>
      </c>
      <c r="J481" t="s">
        <v>9</v>
      </c>
      <c r="K481">
        <v>148</v>
      </c>
      <c r="L481">
        <v>201.28</v>
      </c>
      <c r="M481">
        <v>2220</v>
      </c>
      <c r="N481">
        <v>3019.2</v>
      </c>
      <c r="O481">
        <v>2</v>
      </c>
      <c r="P481" t="s">
        <v>126</v>
      </c>
      <c r="Q481">
        <v>2022</v>
      </c>
    </row>
    <row r="482" spans="1:17" x14ac:dyDescent="0.3">
      <c r="A482" s="11">
        <v>44867</v>
      </c>
      <c r="B482" t="s">
        <v>79</v>
      </c>
      <c r="C482">
        <v>5</v>
      </c>
      <c r="D482" t="s">
        <v>113</v>
      </c>
      <c r="E482" t="s">
        <v>112</v>
      </c>
      <c r="F482">
        <v>0</v>
      </c>
      <c r="H482" t="s">
        <v>80</v>
      </c>
      <c r="I482" t="s">
        <v>60</v>
      </c>
      <c r="J482" t="s">
        <v>9</v>
      </c>
      <c r="K482">
        <v>5</v>
      </c>
      <c r="L482">
        <v>6.7</v>
      </c>
      <c r="M482">
        <v>25</v>
      </c>
      <c r="N482">
        <v>33.5</v>
      </c>
      <c r="O482">
        <v>2</v>
      </c>
      <c r="P482" t="s">
        <v>126</v>
      </c>
      <c r="Q482">
        <v>2022</v>
      </c>
    </row>
    <row r="483" spans="1:17" x14ac:dyDescent="0.3">
      <c r="A483" s="11">
        <v>44868</v>
      </c>
      <c r="B483" t="s">
        <v>47</v>
      </c>
      <c r="C483">
        <v>11</v>
      </c>
      <c r="D483" t="s">
        <v>111</v>
      </c>
      <c r="E483" t="s">
        <v>111</v>
      </c>
      <c r="F483">
        <v>0</v>
      </c>
      <c r="H483" t="s">
        <v>48</v>
      </c>
      <c r="I483" t="s">
        <v>49</v>
      </c>
      <c r="J483" t="s">
        <v>9</v>
      </c>
      <c r="K483">
        <v>61</v>
      </c>
      <c r="L483">
        <v>76.25</v>
      </c>
      <c r="M483">
        <v>671</v>
      </c>
      <c r="N483">
        <v>838.75</v>
      </c>
      <c r="O483">
        <v>3</v>
      </c>
      <c r="P483" t="s">
        <v>126</v>
      </c>
      <c r="Q483">
        <v>2022</v>
      </c>
    </row>
    <row r="484" spans="1:17" x14ac:dyDescent="0.3">
      <c r="A484" s="11">
        <v>44869</v>
      </c>
      <c r="B484" t="s">
        <v>22</v>
      </c>
      <c r="C484">
        <v>10</v>
      </c>
      <c r="D484" t="s">
        <v>113</v>
      </c>
      <c r="E484" t="s">
        <v>111</v>
      </c>
      <c r="F484">
        <v>0</v>
      </c>
      <c r="H484" t="s">
        <v>23</v>
      </c>
      <c r="I484" t="s">
        <v>8</v>
      </c>
      <c r="J484" t="s">
        <v>9</v>
      </c>
      <c r="K484">
        <v>83</v>
      </c>
      <c r="L484">
        <v>94.62</v>
      </c>
      <c r="M484">
        <v>830</v>
      </c>
      <c r="N484">
        <v>946.2</v>
      </c>
      <c r="O484">
        <v>4</v>
      </c>
      <c r="P484" t="s">
        <v>126</v>
      </c>
      <c r="Q484">
        <v>2022</v>
      </c>
    </row>
    <row r="485" spans="1:17" x14ac:dyDescent="0.3">
      <c r="A485" s="11">
        <v>44870</v>
      </c>
      <c r="B485" t="s">
        <v>45</v>
      </c>
      <c r="C485">
        <v>15</v>
      </c>
      <c r="D485" t="s">
        <v>113</v>
      </c>
      <c r="E485" t="s">
        <v>112</v>
      </c>
      <c r="F485">
        <v>0</v>
      </c>
      <c r="H485" t="s">
        <v>46</v>
      </c>
      <c r="I485" t="s">
        <v>28</v>
      </c>
      <c r="J485" t="s">
        <v>9</v>
      </c>
      <c r="K485">
        <v>150</v>
      </c>
      <c r="L485">
        <v>210</v>
      </c>
      <c r="M485">
        <v>2250</v>
      </c>
      <c r="N485">
        <v>3150</v>
      </c>
      <c r="O485">
        <v>5</v>
      </c>
      <c r="P485" t="s">
        <v>126</v>
      </c>
      <c r="Q485">
        <v>2022</v>
      </c>
    </row>
    <row r="486" spans="1:17" x14ac:dyDescent="0.3">
      <c r="A486" s="11">
        <v>44871</v>
      </c>
      <c r="B486" t="s">
        <v>95</v>
      </c>
      <c r="C486">
        <v>13</v>
      </c>
      <c r="D486" t="s">
        <v>113</v>
      </c>
      <c r="E486" t="s">
        <v>112</v>
      </c>
      <c r="F486">
        <v>0</v>
      </c>
      <c r="H486" t="s">
        <v>96</v>
      </c>
      <c r="I486" t="s">
        <v>60</v>
      </c>
      <c r="J486" t="s">
        <v>9</v>
      </c>
      <c r="K486">
        <v>67</v>
      </c>
      <c r="L486">
        <v>83.08</v>
      </c>
      <c r="M486">
        <v>871</v>
      </c>
      <c r="N486">
        <v>1080.04</v>
      </c>
      <c r="O486">
        <v>6</v>
      </c>
      <c r="P486" t="s">
        <v>126</v>
      </c>
      <c r="Q486">
        <v>2022</v>
      </c>
    </row>
    <row r="487" spans="1:17" x14ac:dyDescent="0.3">
      <c r="A487" s="11">
        <v>44871</v>
      </c>
      <c r="B487" t="s">
        <v>37</v>
      </c>
      <c r="C487">
        <v>13</v>
      </c>
      <c r="D487" t="s">
        <v>111</v>
      </c>
      <c r="E487" t="s">
        <v>111</v>
      </c>
      <c r="F487">
        <v>0</v>
      </c>
      <c r="H487" t="s">
        <v>38</v>
      </c>
      <c r="I487" t="s">
        <v>28</v>
      </c>
      <c r="J487" t="s">
        <v>9</v>
      </c>
      <c r="K487">
        <v>12</v>
      </c>
      <c r="L487">
        <v>15.719999999999999</v>
      </c>
      <c r="M487">
        <v>156</v>
      </c>
      <c r="N487">
        <v>204.35999999999999</v>
      </c>
      <c r="O487">
        <v>6</v>
      </c>
      <c r="P487" t="s">
        <v>126</v>
      </c>
      <c r="Q487">
        <v>2022</v>
      </c>
    </row>
    <row r="488" spans="1:17" x14ac:dyDescent="0.3">
      <c r="A488" s="11">
        <v>44871</v>
      </c>
      <c r="B488" t="s">
        <v>93</v>
      </c>
      <c r="C488">
        <v>13</v>
      </c>
      <c r="D488" t="s">
        <v>113</v>
      </c>
      <c r="E488" t="s">
        <v>112</v>
      </c>
      <c r="F488">
        <v>0</v>
      </c>
      <c r="H488" t="s">
        <v>94</v>
      </c>
      <c r="I488" t="s">
        <v>60</v>
      </c>
      <c r="J488" t="s">
        <v>9</v>
      </c>
      <c r="K488">
        <v>120</v>
      </c>
      <c r="L488">
        <v>162</v>
      </c>
      <c r="M488">
        <v>1560</v>
      </c>
      <c r="N488">
        <v>2106</v>
      </c>
      <c r="O488">
        <v>6</v>
      </c>
      <c r="P488" t="s">
        <v>126</v>
      </c>
      <c r="Q488">
        <v>2022</v>
      </c>
    </row>
    <row r="489" spans="1:17" x14ac:dyDescent="0.3">
      <c r="A489" s="11">
        <v>44872</v>
      </c>
      <c r="B489" t="s">
        <v>89</v>
      </c>
      <c r="C489">
        <v>13</v>
      </c>
      <c r="D489" t="s">
        <v>111</v>
      </c>
      <c r="E489" t="s">
        <v>112</v>
      </c>
      <c r="F489">
        <v>0</v>
      </c>
      <c r="H489" t="s">
        <v>90</v>
      </c>
      <c r="I489" t="s">
        <v>60</v>
      </c>
      <c r="J489" t="s">
        <v>9</v>
      </c>
      <c r="K489">
        <v>90</v>
      </c>
      <c r="L489">
        <v>115.2</v>
      </c>
      <c r="M489">
        <v>1170</v>
      </c>
      <c r="N489">
        <v>1497.6000000000001</v>
      </c>
      <c r="O489">
        <v>7</v>
      </c>
      <c r="P489" t="s">
        <v>126</v>
      </c>
      <c r="Q489">
        <v>2022</v>
      </c>
    </row>
    <row r="490" spans="1:17" x14ac:dyDescent="0.3">
      <c r="A490" s="11">
        <v>44873</v>
      </c>
      <c r="B490" t="s">
        <v>81</v>
      </c>
      <c r="C490">
        <v>11</v>
      </c>
      <c r="D490" t="s">
        <v>110</v>
      </c>
      <c r="E490" t="s">
        <v>112</v>
      </c>
      <c r="F490">
        <v>0</v>
      </c>
      <c r="H490" t="s">
        <v>82</v>
      </c>
      <c r="I490" t="s">
        <v>60</v>
      </c>
      <c r="J490" t="s">
        <v>9</v>
      </c>
      <c r="K490">
        <v>90</v>
      </c>
      <c r="L490">
        <v>96.3</v>
      </c>
      <c r="M490">
        <v>990</v>
      </c>
      <c r="N490">
        <v>1059.3</v>
      </c>
      <c r="O490">
        <v>8</v>
      </c>
      <c r="P490" t="s">
        <v>126</v>
      </c>
      <c r="Q490">
        <v>2022</v>
      </c>
    </row>
    <row r="491" spans="1:17" x14ac:dyDescent="0.3">
      <c r="A491" s="11">
        <v>44873</v>
      </c>
      <c r="B491" t="s">
        <v>45</v>
      </c>
      <c r="C491">
        <v>10</v>
      </c>
      <c r="D491" t="s">
        <v>110</v>
      </c>
      <c r="E491" t="s">
        <v>111</v>
      </c>
      <c r="F491">
        <v>0</v>
      </c>
      <c r="H491" t="s">
        <v>46</v>
      </c>
      <c r="I491" t="s">
        <v>28</v>
      </c>
      <c r="J491" t="s">
        <v>9</v>
      </c>
      <c r="K491">
        <v>150</v>
      </c>
      <c r="L491">
        <v>210</v>
      </c>
      <c r="M491">
        <v>1500</v>
      </c>
      <c r="N491">
        <v>2100</v>
      </c>
      <c r="O491">
        <v>8</v>
      </c>
      <c r="P491" t="s">
        <v>126</v>
      </c>
      <c r="Q491">
        <v>2022</v>
      </c>
    </row>
    <row r="492" spans="1:17" x14ac:dyDescent="0.3">
      <c r="A492" s="11">
        <v>44874</v>
      </c>
      <c r="B492" t="s">
        <v>63</v>
      </c>
      <c r="C492">
        <v>8</v>
      </c>
      <c r="D492" t="s">
        <v>111</v>
      </c>
      <c r="E492" t="s">
        <v>112</v>
      </c>
      <c r="F492">
        <v>0</v>
      </c>
      <c r="H492" t="s">
        <v>64</v>
      </c>
      <c r="I492" t="s">
        <v>60</v>
      </c>
      <c r="J492" t="s">
        <v>9</v>
      </c>
      <c r="K492">
        <v>48</v>
      </c>
      <c r="L492">
        <v>57.120000000000005</v>
      </c>
      <c r="M492">
        <v>384</v>
      </c>
      <c r="N492">
        <v>456.96000000000004</v>
      </c>
      <c r="O492">
        <v>9</v>
      </c>
      <c r="P492" t="s">
        <v>126</v>
      </c>
      <c r="Q492">
        <v>2022</v>
      </c>
    </row>
    <row r="493" spans="1:17" x14ac:dyDescent="0.3">
      <c r="A493" s="11">
        <v>44875</v>
      </c>
      <c r="B493" t="s">
        <v>43</v>
      </c>
      <c r="C493">
        <v>7</v>
      </c>
      <c r="D493" t="s">
        <v>113</v>
      </c>
      <c r="E493" t="s">
        <v>111</v>
      </c>
      <c r="F493">
        <v>0</v>
      </c>
      <c r="H493" t="s">
        <v>44</v>
      </c>
      <c r="I493" t="s">
        <v>28</v>
      </c>
      <c r="J493" t="s">
        <v>9</v>
      </c>
      <c r="K493">
        <v>37</v>
      </c>
      <c r="L493">
        <v>49.21</v>
      </c>
      <c r="M493">
        <v>259</v>
      </c>
      <c r="N493">
        <v>344.47</v>
      </c>
      <c r="O493">
        <v>10</v>
      </c>
      <c r="P493" t="s">
        <v>126</v>
      </c>
      <c r="Q493">
        <v>2022</v>
      </c>
    </row>
    <row r="494" spans="1:17" x14ac:dyDescent="0.3">
      <c r="A494" s="11">
        <v>44878</v>
      </c>
      <c r="B494" t="s">
        <v>63</v>
      </c>
      <c r="C494">
        <v>10</v>
      </c>
      <c r="D494" t="s">
        <v>110</v>
      </c>
      <c r="E494" t="s">
        <v>112</v>
      </c>
      <c r="F494">
        <v>0</v>
      </c>
      <c r="H494" t="s">
        <v>64</v>
      </c>
      <c r="I494" t="s">
        <v>60</v>
      </c>
      <c r="J494" t="s">
        <v>9</v>
      </c>
      <c r="K494">
        <v>48</v>
      </c>
      <c r="L494">
        <v>57.120000000000005</v>
      </c>
      <c r="M494">
        <v>480</v>
      </c>
      <c r="N494">
        <v>571.20000000000005</v>
      </c>
      <c r="O494">
        <v>13</v>
      </c>
      <c r="P494" t="s">
        <v>126</v>
      </c>
      <c r="Q494">
        <v>2022</v>
      </c>
    </row>
    <row r="495" spans="1:17" x14ac:dyDescent="0.3">
      <c r="A495" s="11">
        <v>44879</v>
      </c>
      <c r="B495" t="s">
        <v>10</v>
      </c>
      <c r="C495">
        <v>1</v>
      </c>
      <c r="D495" t="s">
        <v>113</v>
      </c>
      <c r="E495" t="s">
        <v>112</v>
      </c>
      <c r="F495">
        <v>0</v>
      </c>
      <c r="H495" t="s">
        <v>11</v>
      </c>
      <c r="I495" t="s">
        <v>8</v>
      </c>
      <c r="J495" t="s">
        <v>9</v>
      </c>
      <c r="K495">
        <v>105</v>
      </c>
      <c r="L495">
        <v>142.80000000000001</v>
      </c>
      <c r="M495">
        <v>105</v>
      </c>
      <c r="N495">
        <v>142.80000000000001</v>
      </c>
      <c r="O495">
        <v>14</v>
      </c>
      <c r="P495" t="s">
        <v>126</v>
      </c>
      <c r="Q495">
        <v>2022</v>
      </c>
    </row>
    <row r="496" spans="1:17" x14ac:dyDescent="0.3">
      <c r="A496" s="11">
        <v>44880</v>
      </c>
      <c r="B496" t="s">
        <v>31</v>
      </c>
      <c r="C496">
        <v>14</v>
      </c>
      <c r="D496" t="s">
        <v>113</v>
      </c>
      <c r="E496" t="s">
        <v>112</v>
      </c>
      <c r="F496">
        <v>0</v>
      </c>
      <c r="H496" t="s">
        <v>32</v>
      </c>
      <c r="I496" t="s">
        <v>28</v>
      </c>
      <c r="J496" t="s">
        <v>9</v>
      </c>
      <c r="K496">
        <v>73</v>
      </c>
      <c r="L496">
        <v>94.17</v>
      </c>
      <c r="M496">
        <v>1022</v>
      </c>
      <c r="N496">
        <v>1318.38</v>
      </c>
      <c r="O496">
        <v>15</v>
      </c>
      <c r="P496" t="s">
        <v>126</v>
      </c>
      <c r="Q496">
        <v>2022</v>
      </c>
    </row>
    <row r="497" spans="1:17" x14ac:dyDescent="0.3">
      <c r="A497" s="11">
        <v>44881</v>
      </c>
      <c r="B497" t="s">
        <v>41</v>
      </c>
      <c r="C497">
        <v>8</v>
      </c>
      <c r="D497" t="s">
        <v>111</v>
      </c>
      <c r="E497" t="s">
        <v>111</v>
      </c>
      <c r="F497">
        <v>0</v>
      </c>
      <c r="H497" t="s">
        <v>42</v>
      </c>
      <c r="I497" t="s">
        <v>28</v>
      </c>
      <c r="J497" t="s">
        <v>9</v>
      </c>
      <c r="K497">
        <v>134</v>
      </c>
      <c r="L497">
        <v>156.78</v>
      </c>
      <c r="M497">
        <v>1072</v>
      </c>
      <c r="N497">
        <v>1254.24</v>
      </c>
      <c r="O497">
        <v>16</v>
      </c>
      <c r="P497" t="s">
        <v>126</v>
      </c>
      <c r="Q497">
        <v>2022</v>
      </c>
    </row>
    <row r="498" spans="1:17" x14ac:dyDescent="0.3">
      <c r="A498" s="11">
        <v>44883</v>
      </c>
      <c r="B498" t="s">
        <v>77</v>
      </c>
      <c r="C498">
        <v>8</v>
      </c>
      <c r="D498" t="s">
        <v>113</v>
      </c>
      <c r="E498" t="s">
        <v>112</v>
      </c>
      <c r="F498">
        <v>0</v>
      </c>
      <c r="H498" t="s">
        <v>78</v>
      </c>
      <c r="I498" t="s">
        <v>60</v>
      </c>
      <c r="J498" t="s">
        <v>9</v>
      </c>
      <c r="K498">
        <v>55</v>
      </c>
      <c r="L498">
        <v>58.3</v>
      </c>
      <c r="M498">
        <v>440</v>
      </c>
      <c r="N498">
        <v>466.4</v>
      </c>
      <c r="O498">
        <v>18</v>
      </c>
      <c r="P498" t="s">
        <v>126</v>
      </c>
      <c r="Q498">
        <v>2022</v>
      </c>
    </row>
    <row r="499" spans="1:17" x14ac:dyDescent="0.3">
      <c r="A499" s="11">
        <v>44886</v>
      </c>
      <c r="B499" t="s">
        <v>47</v>
      </c>
      <c r="C499">
        <v>6</v>
      </c>
      <c r="D499" t="s">
        <v>113</v>
      </c>
      <c r="E499" t="s">
        <v>112</v>
      </c>
      <c r="F499">
        <v>0</v>
      </c>
      <c r="H499" t="s">
        <v>48</v>
      </c>
      <c r="I499" t="s">
        <v>49</v>
      </c>
      <c r="J499" t="s">
        <v>9</v>
      </c>
      <c r="K499">
        <v>61</v>
      </c>
      <c r="L499">
        <v>76.25</v>
      </c>
      <c r="M499">
        <v>366</v>
      </c>
      <c r="N499">
        <v>457.5</v>
      </c>
      <c r="O499">
        <v>21</v>
      </c>
      <c r="P499" t="s">
        <v>126</v>
      </c>
      <c r="Q499">
        <v>2022</v>
      </c>
    </row>
    <row r="500" spans="1:17" x14ac:dyDescent="0.3">
      <c r="A500" s="11">
        <v>44888</v>
      </c>
      <c r="B500" t="s">
        <v>81</v>
      </c>
      <c r="C500">
        <v>12</v>
      </c>
      <c r="D500" t="s">
        <v>111</v>
      </c>
      <c r="E500" t="s">
        <v>111</v>
      </c>
      <c r="F500">
        <v>0</v>
      </c>
      <c r="H500" t="s">
        <v>82</v>
      </c>
      <c r="I500" t="s">
        <v>60</v>
      </c>
      <c r="J500" t="s">
        <v>9</v>
      </c>
      <c r="K500">
        <v>90</v>
      </c>
      <c r="L500">
        <v>96.3</v>
      </c>
      <c r="M500">
        <v>1080</v>
      </c>
      <c r="N500">
        <v>1155.5999999999999</v>
      </c>
      <c r="O500">
        <v>23</v>
      </c>
      <c r="P500" t="s">
        <v>126</v>
      </c>
      <c r="Q500">
        <v>2022</v>
      </c>
    </row>
    <row r="501" spans="1:17" x14ac:dyDescent="0.3">
      <c r="A501" s="11">
        <v>44890</v>
      </c>
      <c r="B501" t="s">
        <v>14</v>
      </c>
      <c r="C501">
        <v>5</v>
      </c>
      <c r="D501" t="s">
        <v>113</v>
      </c>
      <c r="E501" t="s">
        <v>112</v>
      </c>
      <c r="F501">
        <v>0</v>
      </c>
      <c r="H501" t="s">
        <v>15</v>
      </c>
      <c r="I501" t="s">
        <v>8</v>
      </c>
      <c r="J501" t="s">
        <v>9</v>
      </c>
      <c r="K501">
        <v>44</v>
      </c>
      <c r="L501">
        <v>48.84</v>
      </c>
      <c r="M501">
        <v>220</v>
      </c>
      <c r="N501">
        <v>244.20000000000002</v>
      </c>
      <c r="O501">
        <v>25</v>
      </c>
      <c r="P501" t="s">
        <v>126</v>
      </c>
      <c r="Q501">
        <v>2022</v>
      </c>
    </row>
    <row r="502" spans="1:17" x14ac:dyDescent="0.3">
      <c r="A502" s="11">
        <v>44891</v>
      </c>
      <c r="B502" t="s">
        <v>73</v>
      </c>
      <c r="C502">
        <v>5</v>
      </c>
      <c r="D502" t="s">
        <v>113</v>
      </c>
      <c r="E502" t="s">
        <v>111</v>
      </c>
      <c r="F502">
        <v>0</v>
      </c>
      <c r="H502" t="s">
        <v>74</v>
      </c>
      <c r="I502" t="s">
        <v>60</v>
      </c>
      <c r="J502" t="s">
        <v>9</v>
      </c>
      <c r="K502">
        <v>89</v>
      </c>
      <c r="L502">
        <v>117.48</v>
      </c>
      <c r="M502">
        <v>445</v>
      </c>
      <c r="N502">
        <v>587.4</v>
      </c>
      <c r="O502">
        <v>26</v>
      </c>
      <c r="P502" t="s">
        <v>126</v>
      </c>
      <c r="Q502">
        <v>2022</v>
      </c>
    </row>
    <row r="503" spans="1:17" x14ac:dyDescent="0.3">
      <c r="A503" s="11">
        <v>44892</v>
      </c>
      <c r="B503" t="s">
        <v>77</v>
      </c>
      <c r="C503">
        <v>15</v>
      </c>
      <c r="D503" t="s">
        <v>113</v>
      </c>
      <c r="E503" t="s">
        <v>111</v>
      </c>
      <c r="F503">
        <v>0</v>
      </c>
      <c r="H503" t="s">
        <v>78</v>
      </c>
      <c r="I503" t="s">
        <v>60</v>
      </c>
      <c r="J503" t="s">
        <v>9</v>
      </c>
      <c r="K503">
        <v>55</v>
      </c>
      <c r="L503">
        <v>58.3</v>
      </c>
      <c r="M503">
        <v>825</v>
      </c>
      <c r="N503">
        <v>874.5</v>
      </c>
      <c r="O503">
        <v>27</v>
      </c>
      <c r="P503" t="s">
        <v>126</v>
      </c>
      <c r="Q503">
        <v>2022</v>
      </c>
    </row>
    <row r="504" spans="1:17" x14ac:dyDescent="0.3">
      <c r="A504" s="11">
        <v>44893</v>
      </c>
      <c r="B504" t="s">
        <v>71</v>
      </c>
      <c r="C504">
        <v>8</v>
      </c>
      <c r="D504" t="s">
        <v>113</v>
      </c>
      <c r="E504" t="s">
        <v>112</v>
      </c>
      <c r="F504">
        <v>0</v>
      </c>
      <c r="H504" t="s">
        <v>72</v>
      </c>
      <c r="I504" t="s">
        <v>60</v>
      </c>
      <c r="J504" t="s">
        <v>9</v>
      </c>
      <c r="K504">
        <v>93</v>
      </c>
      <c r="L504">
        <v>104.16</v>
      </c>
      <c r="M504">
        <v>744</v>
      </c>
      <c r="N504">
        <v>833.28</v>
      </c>
      <c r="O504">
        <v>28</v>
      </c>
      <c r="P504" t="s">
        <v>126</v>
      </c>
      <c r="Q504">
        <v>2022</v>
      </c>
    </row>
    <row r="505" spans="1:17" x14ac:dyDescent="0.3">
      <c r="A505" s="11">
        <v>44895</v>
      </c>
      <c r="B505" t="s">
        <v>37</v>
      </c>
      <c r="C505">
        <v>2</v>
      </c>
      <c r="D505" t="s">
        <v>113</v>
      </c>
      <c r="E505" t="s">
        <v>111</v>
      </c>
      <c r="F505">
        <v>0</v>
      </c>
      <c r="H505" t="s">
        <v>38</v>
      </c>
      <c r="I505" t="s">
        <v>28</v>
      </c>
      <c r="J505" t="s">
        <v>9</v>
      </c>
      <c r="K505">
        <v>12</v>
      </c>
      <c r="L505">
        <v>15.719999999999999</v>
      </c>
      <c r="M505">
        <v>24</v>
      </c>
      <c r="N505">
        <v>31.439999999999998</v>
      </c>
      <c r="O505">
        <v>30</v>
      </c>
      <c r="P505" t="s">
        <v>126</v>
      </c>
      <c r="Q505">
        <v>2022</v>
      </c>
    </row>
    <row r="506" spans="1:17" x14ac:dyDescent="0.3">
      <c r="A506" s="11">
        <v>44898</v>
      </c>
      <c r="B506" t="s">
        <v>65</v>
      </c>
      <c r="C506">
        <v>5</v>
      </c>
      <c r="D506" t="s">
        <v>110</v>
      </c>
      <c r="E506" t="s">
        <v>112</v>
      </c>
      <c r="F506">
        <v>0</v>
      </c>
      <c r="H506" t="s">
        <v>66</v>
      </c>
      <c r="I506" t="s">
        <v>60</v>
      </c>
      <c r="J506" t="s">
        <v>9</v>
      </c>
      <c r="K506">
        <v>37</v>
      </c>
      <c r="L506">
        <v>41.81</v>
      </c>
      <c r="M506">
        <v>185</v>
      </c>
      <c r="N506">
        <v>209.05</v>
      </c>
      <c r="O506">
        <v>3</v>
      </c>
      <c r="P506" t="s">
        <v>127</v>
      </c>
      <c r="Q506">
        <v>2022</v>
      </c>
    </row>
    <row r="507" spans="1:17" x14ac:dyDescent="0.3">
      <c r="A507" s="11">
        <v>44899</v>
      </c>
      <c r="B507" t="s">
        <v>61</v>
      </c>
      <c r="C507">
        <v>10</v>
      </c>
      <c r="D507" t="s">
        <v>113</v>
      </c>
      <c r="E507" t="s">
        <v>112</v>
      </c>
      <c r="F507">
        <v>0</v>
      </c>
      <c r="H507" t="s">
        <v>62</v>
      </c>
      <c r="I507" t="s">
        <v>60</v>
      </c>
      <c r="J507" t="s">
        <v>9</v>
      </c>
      <c r="K507">
        <v>18</v>
      </c>
      <c r="L507">
        <v>24.66</v>
      </c>
      <c r="M507">
        <v>180</v>
      </c>
      <c r="N507">
        <v>246.6</v>
      </c>
      <c r="O507">
        <v>4</v>
      </c>
      <c r="P507" t="s">
        <v>127</v>
      </c>
      <c r="Q507">
        <v>2022</v>
      </c>
    </row>
    <row r="508" spans="1:17" x14ac:dyDescent="0.3">
      <c r="A508" s="11">
        <v>44899</v>
      </c>
      <c r="B508" t="s">
        <v>97</v>
      </c>
      <c r="C508">
        <v>15</v>
      </c>
      <c r="D508" t="s">
        <v>113</v>
      </c>
      <c r="E508" t="s">
        <v>112</v>
      </c>
      <c r="F508">
        <v>0</v>
      </c>
      <c r="H508" t="s">
        <v>98</v>
      </c>
      <c r="I508" t="s">
        <v>60</v>
      </c>
      <c r="J508" t="s">
        <v>9</v>
      </c>
      <c r="K508">
        <v>76</v>
      </c>
      <c r="L508">
        <v>82.08</v>
      </c>
      <c r="M508">
        <v>1140</v>
      </c>
      <c r="N508">
        <v>1231.2</v>
      </c>
      <c r="O508">
        <v>4</v>
      </c>
      <c r="P508" t="s">
        <v>127</v>
      </c>
      <c r="Q508">
        <v>2022</v>
      </c>
    </row>
    <row r="509" spans="1:17" x14ac:dyDescent="0.3">
      <c r="A509" s="11">
        <v>44902</v>
      </c>
      <c r="B509" t="s">
        <v>85</v>
      </c>
      <c r="C509">
        <v>12</v>
      </c>
      <c r="D509" t="s">
        <v>113</v>
      </c>
      <c r="E509" t="s">
        <v>112</v>
      </c>
      <c r="F509">
        <v>0</v>
      </c>
      <c r="H509" t="s">
        <v>86</v>
      </c>
      <c r="I509" t="s">
        <v>60</v>
      </c>
      <c r="J509" t="s">
        <v>9</v>
      </c>
      <c r="K509">
        <v>72</v>
      </c>
      <c r="L509">
        <v>79.92</v>
      </c>
      <c r="M509">
        <v>864</v>
      </c>
      <c r="N509">
        <v>959.04</v>
      </c>
      <c r="O509">
        <v>7</v>
      </c>
      <c r="P509" t="s">
        <v>127</v>
      </c>
      <c r="Q509">
        <v>2022</v>
      </c>
    </row>
    <row r="510" spans="1:17" x14ac:dyDescent="0.3">
      <c r="A510" s="11">
        <v>44902</v>
      </c>
      <c r="B510" t="s">
        <v>39</v>
      </c>
      <c r="C510">
        <v>13</v>
      </c>
      <c r="D510" t="s">
        <v>113</v>
      </c>
      <c r="E510" t="s">
        <v>111</v>
      </c>
      <c r="F510">
        <v>0</v>
      </c>
      <c r="H510" t="s">
        <v>40</v>
      </c>
      <c r="I510" t="s">
        <v>28</v>
      </c>
      <c r="J510" t="s">
        <v>9</v>
      </c>
      <c r="K510">
        <v>13</v>
      </c>
      <c r="L510">
        <v>16.64</v>
      </c>
      <c r="M510">
        <v>169</v>
      </c>
      <c r="N510">
        <v>216.32</v>
      </c>
      <c r="O510">
        <v>7</v>
      </c>
      <c r="P510" t="s">
        <v>127</v>
      </c>
      <c r="Q510">
        <v>2022</v>
      </c>
    </row>
    <row r="511" spans="1:17" x14ac:dyDescent="0.3">
      <c r="A511" s="11">
        <v>44902</v>
      </c>
      <c r="B511" t="s">
        <v>85</v>
      </c>
      <c r="C511">
        <v>5</v>
      </c>
      <c r="D511" t="s">
        <v>113</v>
      </c>
      <c r="E511" t="s">
        <v>112</v>
      </c>
      <c r="F511">
        <v>0</v>
      </c>
      <c r="H511" t="s">
        <v>86</v>
      </c>
      <c r="I511" t="s">
        <v>60</v>
      </c>
      <c r="J511" t="s">
        <v>9</v>
      </c>
      <c r="K511">
        <v>72</v>
      </c>
      <c r="L511">
        <v>79.92</v>
      </c>
      <c r="M511">
        <v>360</v>
      </c>
      <c r="N511">
        <v>399.6</v>
      </c>
      <c r="O511">
        <v>7</v>
      </c>
      <c r="P511" t="s">
        <v>127</v>
      </c>
      <c r="Q511">
        <v>2022</v>
      </c>
    </row>
    <row r="512" spans="1:17" x14ac:dyDescent="0.3">
      <c r="A512" s="11">
        <v>44906</v>
      </c>
      <c r="B512" t="s">
        <v>63</v>
      </c>
      <c r="C512">
        <v>5</v>
      </c>
      <c r="D512" t="s">
        <v>113</v>
      </c>
      <c r="E512" t="s">
        <v>111</v>
      </c>
      <c r="F512">
        <v>0</v>
      </c>
      <c r="H512" t="s">
        <v>64</v>
      </c>
      <c r="I512" t="s">
        <v>60</v>
      </c>
      <c r="J512" t="s">
        <v>9</v>
      </c>
      <c r="K512">
        <v>48</v>
      </c>
      <c r="L512">
        <v>57.120000000000005</v>
      </c>
      <c r="M512">
        <v>240</v>
      </c>
      <c r="N512">
        <v>285.60000000000002</v>
      </c>
      <c r="O512">
        <v>11</v>
      </c>
      <c r="P512" t="s">
        <v>127</v>
      </c>
      <c r="Q512">
        <v>2022</v>
      </c>
    </row>
    <row r="513" spans="1:17" x14ac:dyDescent="0.3">
      <c r="A513" s="11">
        <v>44906</v>
      </c>
      <c r="B513" t="s">
        <v>33</v>
      </c>
      <c r="C513">
        <v>9</v>
      </c>
      <c r="D513" t="s">
        <v>110</v>
      </c>
      <c r="E513" t="s">
        <v>111</v>
      </c>
      <c r="F513">
        <v>0</v>
      </c>
      <c r="H513" t="s">
        <v>34</v>
      </c>
      <c r="I513" t="s">
        <v>28</v>
      </c>
      <c r="J513" t="s">
        <v>9</v>
      </c>
      <c r="K513">
        <v>112</v>
      </c>
      <c r="L513">
        <v>122.08</v>
      </c>
      <c r="M513">
        <v>1008</v>
      </c>
      <c r="N513">
        <v>1098.72</v>
      </c>
      <c r="O513">
        <v>11</v>
      </c>
      <c r="P513" t="s">
        <v>127</v>
      </c>
      <c r="Q513">
        <v>2022</v>
      </c>
    </row>
    <row r="514" spans="1:17" x14ac:dyDescent="0.3">
      <c r="A514" s="11">
        <v>44906</v>
      </c>
      <c r="B514" t="s">
        <v>35</v>
      </c>
      <c r="C514">
        <v>10</v>
      </c>
      <c r="D514" t="s">
        <v>111</v>
      </c>
      <c r="E514" t="s">
        <v>112</v>
      </c>
      <c r="F514">
        <v>0</v>
      </c>
      <c r="H514" t="s">
        <v>36</v>
      </c>
      <c r="I514" t="s">
        <v>28</v>
      </c>
      <c r="J514" t="s">
        <v>9</v>
      </c>
      <c r="K514">
        <v>112</v>
      </c>
      <c r="L514">
        <v>146.72</v>
      </c>
      <c r="M514">
        <v>1120</v>
      </c>
      <c r="N514">
        <v>1467.2</v>
      </c>
      <c r="O514">
        <v>11</v>
      </c>
      <c r="P514" t="s">
        <v>127</v>
      </c>
      <c r="Q514">
        <v>2022</v>
      </c>
    </row>
    <row r="515" spans="1:17" x14ac:dyDescent="0.3">
      <c r="A515" s="11">
        <v>44907</v>
      </c>
      <c r="B515" t="s">
        <v>69</v>
      </c>
      <c r="C515">
        <v>9</v>
      </c>
      <c r="D515" t="s">
        <v>110</v>
      </c>
      <c r="E515" t="s">
        <v>112</v>
      </c>
      <c r="F515">
        <v>0</v>
      </c>
      <c r="H515" t="s">
        <v>70</v>
      </c>
      <c r="I515" t="s">
        <v>60</v>
      </c>
      <c r="J515" t="s">
        <v>9</v>
      </c>
      <c r="K515">
        <v>148</v>
      </c>
      <c r="L515">
        <v>201.28</v>
      </c>
      <c r="M515">
        <v>1332</v>
      </c>
      <c r="N515">
        <v>1811.52</v>
      </c>
      <c r="O515">
        <v>12</v>
      </c>
      <c r="P515" t="s">
        <v>127</v>
      </c>
      <c r="Q515">
        <v>2022</v>
      </c>
    </row>
    <row r="516" spans="1:17" x14ac:dyDescent="0.3">
      <c r="A516" s="11">
        <v>44907</v>
      </c>
      <c r="B516" t="s">
        <v>91</v>
      </c>
      <c r="C516">
        <v>10</v>
      </c>
      <c r="D516" t="s">
        <v>110</v>
      </c>
      <c r="E516" t="s">
        <v>111</v>
      </c>
      <c r="F516">
        <v>0</v>
      </c>
      <c r="H516" t="s">
        <v>92</v>
      </c>
      <c r="I516" t="s">
        <v>60</v>
      </c>
      <c r="J516" t="s">
        <v>9</v>
      </c>
      <c r="K516">
        <v>138</v>
      </c>
      <c r="L516">
        <v>173.88</v>
      </c>
      <c r="M516">
        <v>1380</v>
      </c>
      <c r="N516">
        <v>1738.8</v>
      </c>
      <c r="O516">
        <v>12</v>
      </c>
      <c r="P516" t="s">
        <v>127</v>
      </c>
      <c r="Q516">
        <v>2022</v>
      </c>
    </row>
    <row r="517" spans="1:17" x14ac:dyDescent="0.3">
      <c r="A517" s="11">
        <v>44909</v>
      </c>
      <c r="B517" t="s">
        <v>16</v>
      </c>
      <c r="C517">
        <v>4</v>
      </c>
      <c r="D517" t="s">
        <v>113</v>
      </c>
      <c r="E517" t="s">
        <v>112</v>
      </c>
      <c r="F517">
        <v>0</v>
      </c>
      <c r="H517" t="s">
        <v>17</v>
      </c>
      <c r="I517" t="s">
        <v>8</v>
      </c>
      <c r="J517" t="s">
        <v>9</v>
      </c>
      <c r="K517">
        <v>133</v>
      </c>
      <c r="L517">
        <v>155.61000000000001</v>
      </c>
      <c r="M517">
        <v>532</v>
      </c>
      <c r="N517">
        <v>622.44000000000005</v>
      </c>
      <c r="O517">
        <v>14</v>
      </c>
      <c r="P517" t="s">
        <v>127</v>
      </c>
      <c r="Q517">
        <v>2022</v>
      </c>
    </row>
    <row r="518" spans="1:17" x14ac:dyDescent="0.3">
      <c r="A518" s="11">
        <v>44910</v>
      </c>
      <c r="B518" t="s">
        <v>24</v>
      </c>
      <c r="C518">
        <v>13</v>
      </c>
      <c r="D518" t="s">
        <v>113</v>
      </c>
      <c r="E518" t="s">
        <v>111</v>
      </c>
      <c r="F518">
        <v>0</v>
      </c>
      <c r="H518" t="s">
        <v>25</v>
      </c>
      <c r="I518" t="s">
        <v>8</v>
      </c>
      <c r="J518" t="s">
        <v>9</v>
      </c>
      <c r="K518">
        <v>6</v>
      </c>
      <c r="L518">
        <v>7.8599999999999994</v>
      </c>
      <c r="M518">
        <v>78</v>
      </c>
      <c r="N518">
        <v>102.17999999999999</v>
      </c>
      <c r="O518">
        <v>15</v>
      </c>
      <c r="P518" t="s">
        <v>127</v>
      </c>
      <c r="Q518">
        <v>2022</v>
      </c>
    </row>
    <row r="519" spans="1:17" x14ac:dyDescent="0.3">
      <c r="A519" s="11">
        <v>44914</v>
      </c>
      <c r="B519" t="s">
        <v>97</v>
      </c>
      <c r="C519">
        <v>7</v>
      </c>
      <c r="D519" t="s">
        <v>113</v>
      </c>
      <c r="E519" t="s">
        <v>111</v>
      </c>
      <c r="F519">
        <v>0</v>
      </c>
      <c r="H519" t="s">
        <v>98</v>
      </c>
      <c r="I519" t="s">
        <v>60</v>
      </c>
      <c r="J519" t="s">
        <v>9</v>
      </c>
      <c r="K519">
        <v>76</v>
      </c>
      <c r="L519">
        <v>82.08</v>
      </c>
      <c r="M519">
        <v>532</v>
      </c>
      <c r="N519">
        <v>574.55999999999995</v>
      </c>
      <c r="O519">
        <v>19</v>
      </c>
      <c r="P519" t="s">
        <v>127</v>
      </c>
      <c r="Q519">
        <v>2022</v>
      </c>
    </row>
    <row r="520" spans="1:17" x14ac:dyDescent="0.3">
      <c r="A520" s="11">
        <v>44914</v>
      </c>
      <c r="B520" t="s">
        <v>29</v>
      </c>
      <c r="C520">
        <v>14</v>
      </c>
      <c r="D520" t="s">
        <v>113</v>
      </c>
      <c r="E520" t="s">
        <v>112</v>
      </c>
      <c r="F520">
        <v>0</v>
      </c>
      <c r="H520" t="s">
        <v>30</v>
      </c>
      <c r="I520" t="s">
        <v>28</v>
      </c>
      <c r="J520" t="s">
        <v>9</v>
      </c>
      <c r="K520">
        <v>44</v>
      </c>
      <c r="L520">
        <v>48.4</v>
      </c>
      <c r="M520">
        <v>616</v>
      </c>
      <c r="N520">
        <v>677.6</v>
      </c>
      <c r="O520">
        <v>19</v>
      </c>
      <c r="P520" t="s">
        <v>127</v>
      </c>
      <c r="Q520">
        <v>2022</v>
      </c>
    </row>
    <row r="521" spans="1:17" x14ac:dyDescent="0.3">
      <c r="A521" s="11">
        <v>44914</v>
      </c>
      <c r="B521" t="s">
        <v>24</v>
      </c>
      <c r="C521">
        <v>11</v>
      </c>
      <c r="D521" t="s">
        <v>111</v>
      </c>
      <c r="E521" t="s">
        <v>111</v>
      </c>
      <c r="F521">
        <v>0</v>
      </c>
      <c r="H521" t="s">
        <v>25</v>
      </c>
      <c r="I521" t="s">
        <v>8</v>
      </c>
      <c r="J521" t="s">
        <v>9</v>
      </c>
      <c r="K521">
        <v>6</v>
      </c>
      <c r="L521">
        <v>7.8599999999999994</v>
      </c>
      <c r="M521">
        <v>66</v>
      </c>
      <c r="N521">
        <v>86.46</v>
      </c>
      <c r="O521">
        <v>19</v>
      </c>
      <c r="P521" t="s">
        <v>127</v>
      </c>
      <c r="Q521">
        <v>2022</v>
      </c>
    </row>
    <row r="522" spans="1:17" x14ac:dyDescent="0.3">
      <c r="A522" s="11">
        <v>44916</v>
      </c>
      <c r="B522" t="s">
        <v>18</v>
      </c>
      <c r="C522">
        <v>10</v>
      </c>
      <c r="D522" t="s">
        <v>113</v>
      </c>
      <c r="E522" t="s">
        <v>111</v>
      </c>
      <c r="F522">
        <v>0</v>
      </c>
      <c r="H522" t="s">
        <v>19</v>
      </c>
      <c r="I522" t="s">
        <v>8</v>
      </c>
      <c r="J522" t="s">
        <v>9</v>
      </c>
      <c r="K522">
        <v>75</v>
      </c>
      <c r="L522">
        <v>85.5</v>
      </c>
      <c r="M522">
        <v>750</v>
      </c>
      <c r="N522">
        <v>855</v>
      </c>
      <c r="O522">
        <v>21</v>
      </c>
      <c r="P522" t="s">
        <v>127</v>
      </c>
      <c r="Q522">
        <v>2022</v>
      </c>
    </row>
    <row r="523" spans="1:17" x14ac:dyDescent="0.3">
      <c r="A523" s="11">
        <v>44924</v>
      </c>
      <c r="B523" t="s">
        <v>22</v>
      </c>
      <c r="C523">
        <v>15</v>
      </c>
      <c r="D523" t="s">
        <v>113</v>
      </c>
      <c r="E523" t="s">
        <v>111</v>
      </c>
      <c r="F523">
        <v>0</v>
      </c>
      <c r="H523" t="s">
        <v>23</v>
      </c>
      <c r="I523" t="s">
        <v>8</v>
      </c>
      <c r="J523" t="s">
        <v>9</v>
      </c>
      <c r="K523">
        <v>83</v>
      </c>
      <c r="L523">
        <v>94.62</v>
      </c>
      <c r="M523">
        <v>1245</v>
      </c>
      <c r="N523">
        <v>1419.3000000000002</v>
      </c>
      <c r="O523">
        <v>29</v>
      </c>
      <c r="P523" t="s">
        <v>127</v>
      </c>
      <c r="Q523">
        <v>2022</v>
      </c>
    </row>
    <row r="524" spans="1:17" x14ac:dyDescent="0.3">
      <c r="A524" s="11">
        <v>44924</v>
      </c>
      <c r="B524" t="s">
        <v>93</v>
      </c>
      <c r="C524">
        <v>1</v>
      </c>
      <c r="D524" t="s">
        <v>110</v>
      </c>
      <c r="E524" t="s">
        <v>112</v>
      </c>
      <c r="F524">
        <v>0</v>
      </c>
      <c r="H524" t="s">
        <v>94</v>
      </c>
      <c r="I524" t="s">
        <v>60</v>
      </c>
      <c r="J524" t="s">
        <v>9</v>
      </c>
      <c r="K524">
        <v>120</v>
      </c>
      <c r="L524">
        <v>162</v>
      </c>
      <c r="M524">
        <v>120</v>
      </c>
      <c r="N524">
        <v>162</v>
      </c>
      <c r="O524">
        <v>29</v>
      </c>
      <c r="P524" t="s">
        <v>127</v>
      </c>
      <c r="Q524">
        <v>2022</v>
      </c>
    </row>
    <row r="525" spans="1:17" x14ac:dyDescent="0.3">
      <c r="A525" s="11">
        <v>44925</v>
      </c>
      <c r="B525" t="s">
        <v>91</v>
      </c>
      <c r="C525">
        <v>14</v>
      </c>
      <c r="D525" t="s">
        <v>113</v>
      </c>
      <c r="E525" t="s">
        <v>111</v>
      </c>
      <c r="F525">
        <v>0</v>
      </c>
      <c r="H525" t="s">
        <v>92</v>
      </c>
      <c r="I525" t="s">
        <v>60</v>
      </c>
      <c r="J525" t="s">
        <v>9</v>
      </c>
      <c r="K525">
        <v>138</v>
      </c>
      <c r="L525">
        <v>173.88</v>
      </c>
      <c r="M525">
        <v>1932</v>
      </c>
      <c r="N525">
        <v>2434.3199999999997</v>
      </c>
      <c r="O525">
        <v>30</v>
      </c>
      <c r="P525" t="s">
        <v>127</v>
      </c>
      <c r="Q525">
        <v>2022</v>
      </c>
    </row>
    <row r="526" spans="1:17" x14ac:dyDescent="0.3">
      <c r="A526" s="11">
        <v>44926</v>
      </c>
      <c r="B526" t="s">
        <v>75</v>
      </c>
      <c r="C526">
        <v>12</v>
      </c>
      <c r="D526" t="s">
        <v>111</v>
      </c>
      <c r="E526" t="s">
        <v>111</v>
      </c>
      <c r="F526">
        <v>0</v>
      </c>
      <c r="H526" t="s">
        <v>76</v>
      </c>
      <c r="I526" t="s">
        <v>60</v>
      </c>
      <c r="J526" t="s">
        <v>9</v>
      </c>
      <c r="K526">
        <v>95</v>
      </c>
      <c r="L526">
        <v>119.7</v>
      </c>
      <c r="M526">
        <v>1140</v>
      </c>
      <c r="N526">
        <v>1436.4</v>
      </c>
      <c r="O526">
        <v>31</v>
      </c>
      <c r="P526" t="s">
        <v>127</v>
      </c>
      <c r="Q526">
        <v>2022</v>
      </c>
    </row>
    <row r="527" spans="1:17" x14ac:dyDescent="0.3">
      <c r="A527" s="11">
        <v>44926</v>
      </c>
      <c r="B527" t="s">
        <v>29</v>
      </c>
      <c r="C527">
        <v>6</v>
      </c>
      <c r="D527" t="s">
        <v>111</v>
      </c>
      <c r="E527" t="s">
        <v>111</v>
      </c>
      <c r="F527">
        <v>0</v>
      </c>
      <c r="H527" t="s">
        <v>30</v>
      </c>
      <c r="I527" t="s">
        <v>28</v>
      </c>
      <c r="J527" t="s">
        <v>9</v>
      </c>
      <c r="K527">
        <v>44</v>
      </c>
      <c r="L527">
        <v>48.4</v>
      </c>
      <c r="M527">
        <v>264</v>
      </c>
      <c r="N527">
        <v>290.39999999999998</v>
      </c>
      <c r="O527">
        <v>31</v>
      </c>
      <c r="P527" t="s">
        <v>127</v>
      </c>
      <c r="Q527">
        <v>2022</v>
      </c>
    </row>
    <row r="528" spans="1:17" x14ac:dyDescent="0.3">
      <c r="A528" s="11">
        <v>44926</v>
      </c>
      <c r="B528" t="s">
        <v>29</v>
      </c>
      <c r="C528">
        <v>8</v>
      </c>
      <c r="D528" t="s">
        <v>110</v>
      </c>
      <c r="E528" t="s">
        <v>112</v>
      </c>
      <c r="F528">
        <v>0</v>
      </c>
      <c r="H528" t="s">
        <v>30</v>
      </c>
      <c r="I528" t="s">
        <v>28</v>
      </c>
      <c r="J528" t="s">
        <v>9</v>
      </c>
      <c r="K528">
        <v>44</v>
      </c>
      <c r="L528">
        <v>48.4</v>
      </c>
      <c r="M528">
        <v>352</v>
      </c>
      <c r="N528">
        <v>387.2</v>
      </c>
      <c r="O528">
        <v>31</v>
      </c>
      <c r="P528" t="s">
        <v>127</v>
      </c>
      <c r="Q528">
        <v>2022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1C343-2017-4BA8-AEC3-91058758F591}">
  <dimension ref="A1:Q49"/>
  <sheetViews>
    <sheetView workbookViewId="0">
      <selection sqref="A1:Q49"/>
    </sheetView>
  </sheetViews>
  <sheetFormatPr defaultRowHeight="14.4" x14ac:dyDescent="0.3"/>
  <cols>
    <col min="2" max="2" width="13.33203125" customWidth="1"/>
    <col min="3" max="3" width="11.6640625" customWidth="1"/>
    <col min="4" max="4" width="11.5546875" customWidth="1"/>
    <col min="5" max="5" width="17.109375" customWidth="1"/>
    <col min="6" max="6" width="13.6640625" customWidth="1"/>
    <col min="7" max="7" width="10.44140625" customWidth="1"/>
    <col min="8" max="8" width="11.109375" customWidth="1"/>
    <col min="9" max="9" width="11.88671875" customWidth="1"/>
    <col min="11" max="11" width="14.6640625" customWidth="1"/>
    <col min="12" max="12" width="15.109375" customWidth="1"/>
    <col min="13" max="13" width="21.5546875" customWidth="1"/>
    <col min="14" max="14" width="22.5546875" customWidth="1"/>
    <col min="16" max="16" width="9.5546875" customWidth="1"/>
  </cols>
  <sheetData>
    <row r="1" spans="1:17" x14ac:dyDescent="0.3">
      <c r="A1" t="s">
        <v>99</v>
      </c>
      <c r="B1" t="s">
        <v>0</v>
      </c>
      <c r="C1" t="s">
        <v>100</v>
      </c>
      <c r="D1" t="s">
        <v>101</v>
      </c>
      <c r="E1" t="s">
        <v>102</v>
      </c>
      <c r="F1" t="s">
        <v>103</v>
      </c>
      <c r="G1" t="s">
        <v>104</v>
      </c>
      <c r="H1" t="s">
        <v>1</v>
      </c>
      <c r="I1" t="s">
        <v>2</v>
      </c>
      <c r="J1" t="s">
        <v>3</v>
      </c>
      <c r="K1" t="s">
        <v>4</v>
      </c>
      <c r="L1" t="s">
        <v>5</v>
      </c>
      <c r="M1" t="s">
        <v>114</v>
      </c>
      <c r="N1" t="s">
        <v>115</v>
      </c>
      <c r="O1" t="s">
        <v>107</v>
      </c>
      <c r="P1" t="s">
        <v>108</v>
      </c>
      <c r="Q1" t="s">
        <v>109</v>
      </c>
    </row>
    <row r="2" spans="1:17" x14ac:dyDescent="0.3">
      <c r="A2" s="11">
        <v>44804</v>
      </c>
      <c r="B2" t="s">
        <v>37</v>
      </c>
      <c r="C2">
        <v>13</v>
      </c>
      <c r="D2" t="s">
        <v>113</v>
      </c>
      <c r="E2" t="s">
        <v>112</v>
      </c>
      <c r="F2">
        <v>0</v>
      </c>
      <c r="H2" t="s">
        <v>38</v>
      </c>
      <c r="I2" t="s">
        <v>28</v>
      </c>
      <c r="J2" t="s">
        <v>9</v>
      </c>
      <c r="K2">
        <v>12</v>
      </c>
      <c r="L2">
        <v>15.719999999999999</v>
      </c>
      <c r="M2">
        <v>156</v>
      </c>
      <c r="N2">
        <v>204.35999999999999</v>
      </c>
      <c r="O2">
        <v>31</v>
      </c>
      <c r="P2" t="s">
        <v>123</v>
      </c>
      <c r="Q2">
        <v>2022</v>
      </c>
    </row>
    <row r="3" spans="1:17" x14ac:dyDescent="0.3">
      <c r="A3" s="11">
        <v>44803</v>
      </c>
      <c r="B3" t="s">
        <v>58</v>
      </c>
      <c r="C3">
        <v>5</v>
      </c>
      <c r="D3" t="s">
        <v>113</v>
      </c>
      <c r="E3" t="s">
        <v>112</v>
      </c>
      <c r="F3">
        <v>0</v>
      </c>
      <c r="H3" t="s">
        <v>59</v>
      </c>
      <c r="I3" t="s">
        <v>60</v>
      </c>
      <c r="J3" t="s">
        <v>9</v>
      </c>
      <c r="K3">
        <v>7</v>
      </c>
      <c r="L3">
        <v>8.33</v>
      </c>
      <c r="M3">
        <v>35</v>
      </c>
      <c r="N3">
        <v>41.65</v>
      </c>
      <c r="O3">
        <v>30</v>
      </c>
      <c r="P3" t="s">
        <v>123</v>
      </c>
      <c r="Q3">
        <v>2022</v>
      </c>
    </row>
    <row r="4" spans="1:17" x14ac:dyDescent="0.3">
      <c r="A4" s="11">
        <v>44803</v>
      </c>
      <c r="B4" t="s">
        <v>95</v>
      </c>
      <c r="C4">
        <v>6</v>
      </c>
      <c r="D4" t="s">
        <v>113</v>
      </c>
      <c r="E4" t="s">
        <v>112</v>
      </c>
      <c r="F4">
        <v>0</v>
      </c>
      <c r="H4" t="s">
        <v>96</v>
      </c>
      <c r="I4" t="s">
        <v>60</v>
      </c>
      <c r="J4" t="s">
        <v>9</v>
      </c>
      <c r="K4">
        <v>67</v>
      </c>
      <c r="L4">
        <v>83.08</v>
      </c>
      <c r="M4">
        <v>402</v>
      </c>
      <c r="N4">
        <v>498.48</v>
      </c>
      <c r="O4">
        <v>30</v>
      </c>
      <c r="P4" t="s">
        <v>123</v>
      </c>
      <c r="Q4">
        <v>2022</v>
      </c>
    </row>
    <row r="5" spans="1:17" x14ac:dyDescent="0.3">
      <c r="A5" s="11">
        <v>44803</v>
      </c>
      <c r="B5" t="s">
        <v>18</v>
      </c>
      <c r="C5">
        <v>6</v>
      </c>
      <c r="D5" t="s">
        <v>111</v>
      </c>
      <c r="E5" t="s">
        <v>112</v>
      </c>
      <c r="F5">
        <v>0</v>
      </c>
      <c r="H5" t="s">
        <v>19</v>
      </c>
      <c r="I5" t="s">
        <v>8</v>
      </c>
      <c r="J5" t="s">
        <v>9</v>
      </c>
      <c r="K5">
        <v>75</v>
      </c>
      <c r="L5">
        <v>85.5</v>
      </c>
      <c r="M5">
        <v>450</v>
      </c>
      <c r="N5">
        <v>513</v>
      </c>
      <c r="O5">
        <v>30</v>
      </c>
      <c r="P5" t="s">
        <v>123</v>
      </c>
      <c r="Q5">
        <v>2022</v>
      </c>
    </row>
    <row r="6" spans="1:17" x14ac:dyDescent="0.3">
      <c r="A6" s="11">
        <v>44801</v>
      </c>
      <c r="B6" t="s">
        <v>87</v>
      </c>
      <c r="C6">
        <v>5</v>
      </c>
      <c r="D6" t="s">
        <v>113</v>
      </c>
      <c r="E6" t="s">
        <v>111</v>
      </c>
      <c r="F6">
        <v>0</v>
      </c>
      <c r="H6" t="s">
        <v>88</v>
      </c>
      <c r="I6" t="s">
        <v>60</v>
      </c>
      <c r="J6" t="s">
        <v>9</v>
      </c>
      <c r="K6">
        <v>37</v>
      </c>
      <c r="L6">
        <v>42.55</v>
      </c>
      <c r="M6">
        <v>185</v>
      </c>
      <c r="N6">
        <v>212.75</v>
      </c>
      <c r="O6">
        <v>28</v>
      </c>
      <c r="P6" t="s">
        <v>123</v>
      </c>
      <c r="Q6">
        <v>2022</v>
      </c>
    </row>
    <row r="7" spans="1:17" x14ac:dyDescent="0.3">
      <c r="A7" s="11">
        <v>44801</v>
      </c>
      <c r="B7" t="s">
        <v>16</v>
      </c>
      <c r="C7">
        <v>9</v>
      </c>
      <c r="D7" t="s">
        <v>111</v>
      </c>
      <c r="E7" t="s">
        <v>111</v>
      </c>
      <c r="F7">
        <v>0</v>
      </c>
      <c r="H7" t="s">
        <v>17</v>
      </c>
      <c r="I7" t="s">
        <v>8</v>
      </c>
      <c r="J7" t="s">
        <v>9</v>
      </c>
      <c r="K7">
        <v>133</v>
      </c>
      <c r="L7">
        <v>155.61000000000001</v>
      </c>
      <c r="M7">
        <v>1197</v>
      </c>
      <c r="N7">
        <v>1400.4900000000002</v>
      </c>
      <c r="O7">
        <v>28</v>
      </c>
      <c r="P7" t="s">
        <v>123</v>
      </c>
      <c r="Q7">
        <v>2022</v>
      </c>
    </row>
    <row r="8" spans="1:17" x14ac:dyDescent="0.3">
      <c r="A8" s="11">
        <v>44800</v>
      </c>
      <c r="B8" t="s">
        <v>87</v>
      </c>
      <c r="C8">
        <v>15</v>
      </c>
      <c r="D8" t="s">
        <v>110</v>
      </c>
      <c r="E8" t="s">
        <v>111</v>
      </c>
      <c r="F8">
        <v>0</v>
      </c>
      <c r="H8" t="s">
        <v>88</v>
      </c>
      <c r="I8" t="s">
        <v>60</v>
      </c>
      <c r="J8" t="s">
        <v>9</v>
      </c>
      <c r="K8">
        <v>37</v>
      </c>
      <c r="L8">
        <v>42.55</v>
      </c>
      <c r="M8">
        <v>555</v>
      </c>
      <c r="N8">
        <v>638.25</v>
      </c>
      <c r="O8">
        <v>27</v>
      </c>
      <c r="P8" t="s">
        <v>123</v>
      </c>
      <c r="Q8">
        <v>2022</v>
      </c>
    </row>
    <row r="9" spans="1:17" x14ac:dyDescent="0.3">
      <c r="A9" s="11">
        <v>44799</v>
      </c>
      <c r="B9" t="s">
        <v>83</v>
      </c>
      <c r="C9">
        <v>8</v>
      </c>
      <c r="D9" t="s">
        <v>111</v>
      </c>
      <c r="E9" t="s">
        <v>111</v>
      </c>
      <c r="F9">
        <v>0</v>
      </c>
      <c r="H9" t="s">
        <v>84</v>
      </c>
      <c r="I9" t="s">
        <v>60</v>
      </c>
      <c r="J9" t="s">
        <v>9</v>
      </c>
      <c r="K9">
        <v>67</v>
      </c>
      <c r="L9">
        <v>85.76</v>
      </c>
      <c r="M9">
        <v>536</v>
      </c>
      <c r="N9">
        <v>686.08</v>
      </c>
      <c r="O9">
        <v>26</v>
      </c>
      <c r="P9" t="s">
        <v>123</v>
      </c>
      <c r="Q9">
        <v>2022</v>
      </c>
    </row>
    <row r="10" spans="1:17" x14ac:dyDescent="0.3">
      <c r="A10" s="11">
        <v>44799</v>
      </c>
      <c r="B10" t="s">
        <v>45</v>
      </c>
      <c r="C10">
        <v>13</v>
      </c>
      <c r="D10" t="s">
        <v>110</v>
      </c>
      <c r="E10" t="s">
        <v>112</v>
      </c>
      <c r="F10">
        <v>0</v>
      </c>
      <c r="H10" t="s">
        <v>46</v>
      </c>
      <c r="I10" t="s">
        <v>28</v>
      </c>
      <c r="J10" t="s">
        <v>9</v>
      </c>
      <c r="K10">
        <v>150</v>
      </c>
      <c r="L10">
        <v>210</v>
      </c>
      <c r="M10">
        <v>1950</v>
      </c>
      <c r="N10">
        <v>2730</v>
      </c>
      <c r="O10">
        <v>26</v>
      </c>
      <c r="P10" t="s">
        <v>123</v>
      </c>
      <c r="Q10">
        <v>2022</v>
      </c>
    </row>
    <row r="11" spans="1:17" x14ac:dyDescent="0.3">
      <c r="A11" s="11">
        <v>44797</v>
      </c>
      <c r="B11" t="s">
        <v>16</v>
      </c>
      <c r="C11">
        <v>5</v>
      </c>
      <c r="D11" t="s">
        <v>113</v>
      </c>
      <c r="E11" t="s">
        <v>112</v>
      </c>
      <c r="F11">
        <v>0</v>
      </c>
      <c r="H11" t="s">
        <v>17</v>
      </c>
      <c r="I11" t="s">
        <v>8</v>
      </c>
      <c r="J11" t="s">
        <v>9</v>
      </c>
      <c r="K11">
        <v>133</v>
      </c>
      <c r="L11">
        <v>155.61000000000001</v>
      </c>
      <c r="M11">
        <v>665</v>
      </c>
      <c r="N11">
        <v>778.05000000000007</v>
      </c>
      <c r="O11">
        <v>24</v>
      </c>
      <c r="P11" t="s">
        <v>123</v>
      </c>
      <c r="Q11">
        <v>2022</v>
      </c>
    </row>
    <row r="12" spans="1:17" x14ac:dyDescent="0.3">
      <c r="A12" s="11">
        <v>44796</v>
      </c>
      <c r="B12" t="s">
        <v>67</v>
      </c>
      <c r="C12">
        <v>14</v>
      </c>
      <c r="D12" t="s">
        <v>113</v>
      </c>
      <c r="E12" t="s">
        <v>112</v>
      </c>
      <c r="F12">
        <v>0</v>
      </c>
      <c r="H12" t="s">
        <v>68</v>
      </c>
      <c r="I12" t="s">
        <v>60</v>
      </c>
      <c r="J12" t="s">
        <v>9</v>
      </c>
      <c r="K12">
        <v>47</v>
      </c>
      <c r="L12">
        <v>53.11</v>
      </c>
      <c r="M12">
        <v>658</v>
      </c>
      <c r="N12">
        <v>743.54</v>
      </c>
      <c r="O12">
        <v>23</v>
      </c>
      <c r="P12" t="s">
        <v>123</v>
      </c>
      <c r="Q12">
        <v>2022</v>
      </c>
    </row>
    <row r="13" spans="1:17" x14ac:dyDescent="0.3">
      <c r="A13" s="11">
        <v>44796</v>
      </c>
      <c r="B13" t="s">
        <v>97</v>
      </c>
      <c r="C13">
        <v>11</v>
      </c>
      <c r="D13" t="s">
        <v>111</v>
      </c>
      <c r="E13" t="s">
        <v>111</v>
      </c>
      <c r="F13">
        <v>0</v>
      </c>
      <c r="H13" t="s">
        <v>98</v>
      </c>
      <c r="I13" t="s">
        <v>60</v>
      </c>
      <c r="J13" t="s">
        <v>9</v>
      </c>
      <c r="K13">
        <v>76</v>
      </c>
      <c r="L13">
        <v>82.08</v>
      </c>
      <c r="M13">
        <v>836</v>
      </c>
      <c r="N13">
        <v>902.88</v>
      </c>
      <c r="O13">
        <v>23</v>
      </c>
      <c r="P13" t="s">
        <v>123</v>
      </c>
      <c r="Q13">
        <v>2022</v>
      </c>
    </row>
    <row r="14" spans="1:17" x14ac:dyDescent="0.3">
      <c r="A14" s="11">
        <v>44794</v>
      </c>
      <c r="B14" t="s">
        <v>39</v>
      </c>
      <c r="C14">
        <v>4</v>
      </c>
      <c r="D14" t="s">
        <v>113</v>
      </c>
      <c r="E14" t="s">
        <v>111</v>
      </c>
      <c r="F14">
        <v>0</v>
      </c>
      <c r="H14" t="s">
        <v>40</v>
      </c>
      <c r="I14" t="s">
        <v>28</v>
      </c>
      <c r="J14" t="s">
        <v>9</v>
      </c>
      <c r="K14">
        <v>13</v>
      </c>
      <c r="L14">
        <v>16.64</v>
      </c>
      <c r="M14">
        <v>52</v>
      </c>
      <c r="N14">
        <v>66.56</v>
      </c>
      <c r="O14">
        <v>21</v>
      </c>
      <c r="P14" t="s">
        <v>123</v>
      </c>
      <c r="Q14">
        <v>2022</v>
      </c>
    </row>
    <row r="15" spans="1:17" x14ac:dyDescent="0.3">
      <c r="A15" s="11">
        <v>44793</v>
      </c>
      <c r="B15" t="s">
        <v>75</v>
      </c>
      <c r="C15">
        <v>14</v>
      </c>
      <c r="D15" t="s">
        <v>113</v>
      </c>
      <c r="E15" t="s">
        <v>111</v>
      </c>
      <c r="F15">
        <v>0</v>
      </c>
      <c r="H15" t="s">
        <v>76</v>
      </c>
      <c r="I15" t="s">
        <v>60</v>
      </c>
      <c r="J15" t="s">
        <v>9</v>
      </c>
      <c r="K15">
        <v>95</v>
      </c>
      <c r="L15">
        <v>119.7</v>
      </c>
      <c r="M15">
        <v>1330</v>
      </c>
      <c r="N15">
        <v>1675.8</v>
      </c>
      <c r="O15">
        <v>20</v>
      </c>
      <c r="P15" t="s">
        <v>123</v>
      </c>
      <c r="Q15">
        <v>2022</v>
      </c>
    </row>
    <row r="16" spans="1:17" x14ac:dyDescent="0.3">
      <c r="A16" s="11">
        <v>44793</v>
      </c>
      <c r="B16" t="s">
        <v>54</v>
      </c>
      <c r="C16">
        <v>13</v>
      </c>
      <c r="D16" t="s">
        <v>113</v>
      </c>
      <c r="E16" t="s">
        <v>111</v>
      </c>
      <c r="F16">
        <v>0</v>
      </c>
      <c r="H16" t="s">
        <v>55</v>
      </c>
      <c r="I16" t="s">
        <v>49</v>
      </c>
      <c r="J16" t="s">
        <v>9</v>
      </c>
      <c r="K16">
        <v>141</v>
      </c>
      <c r="L16">
        <v>149.46</v>
      </c>
      <c r="M16">
        <v>1833</v>
      </c>
      <c r="N16">
        <v>1942.98</v>
      </c>
      <c r="O16">
        <v>20</v>
      </c>
      <c r="P16" t="s">
        <v>123</v>
      </c>
      <c r="Q16">
        <v>2022</v>
      </c>
    </row>
    <row r="17" spans="1:17" x14ac:dyDescent="0.3">
      <c r="A17" s="11">
        <v>44792</v>
      </c>
      <c r="B17" t="s">
        <v>20</v>
      </c>
      <c r="C17">
        <v>3</v>
      </c>
      <c r="D17" t="s">
        <v>111</v>
      </c>
      <c r="E17" t="s">
        <v>111</v>
      </c>
      <c r="F17">
        <v>0</v>
      </c>
      <c r="H17" t="s">
        <v>21</v>
      </c>
      <c r="I17" t="s">
        <v>8</v>
      </c>
      <c r="J17" t="s">
        <v>9</v>
      </c>
      <c r="K17">
        <v>43</v>
      </c>
      <c r="L17">
        <v>47.730000000000004</v>
      </c>
      <c r="M17">
        <v>129</v>
      </c>
      <c r="N17">
        <v>143.19</v>
      </c>
      <c r="O17">
        <v>19</v>
      </c>
      <c r="P17" t="s">
        <v>123</v>
      </c>
      <c r="Q17">
        <v>2022</v>
      </c>
    </row>
    <row r="18" spans="1:17" x14ac:dyDescent="0.3">
      <c r="A18" s="11">
        <v>44791</v>
      </c>
      <c r="B18" t="s">
        <v>26</v>
      </c>
      <c r="C18">
        <v>2</v>
      </c>
      <c r="D18" t="s">
        <v>111</v>
      </c>
      <c r="E18" t="s">
        <v>112</v>
      </c>
      <c r="F18">
        <v>0</v>
      </c>
      <c r="H18" t="s">
        <v>27</v>
      </c>
      <c r="I18" t="s">
        <v>28</v>
      </c>
      <c r="J18" t="s">
        <v>9</v>
      </c>
      <c r="K18">
        <v>148</v>
      </c>
      <c r="L18">
        <v>164.28</v>
      </c>
      <c r="M18">
        <v>296</v>
      </c>
      <c r="N18">
        <v>328.56</v>
      </c>
      <c r="O18">
        <v>18</v>
      </c>
      <c r="P18" t="s">
        <v>123</v>
      </c>
      <c r="Q18">
        <v>2022</v>
      </c>
    </row>
    <row r="19" spans="1:17" x14ac:dyDescent="0.3">
      <c r="A19" s="11">
        <v>44791</v>
      </c>
      <c r="B19" t="s">
        <v>67</v>
      </c>
      <c r="C19">
        <v>8</v>
      </c>
      <c r="D19" t="s">
        <v>111</v>
      </c>
      <c r="E19" t="s">
        <v>111</v>
      </c>
      <c r="F19">
        <v>0</v>
      </c>
      <c r="H19" t="s">
        <v>68</v>
      </c>
      <c r="I19" t="s">
        <v>60</v>
      </c>
      <c r="J19" t="s">
        <v>9</v>
      </c>
      <c r="K19">
        <v>47</v>
      </c>
      <c r="L19">
        <v>53.11</v>
      </c>
      <c r="M19">
        <v>376</v>
      </c>
      <c r="N19">
        <v>424.88</v>
      </c>
      <c r="O19">
        <v>18</v>
      </c>
      <c r="P19" t="s">
        <v>123</v>
      </c>
      <c r="Q19">
        <v>2022</v>
      </c>
    </row>
    <row r="20" spans="1:17" x14ac:dyDescent="0.3">
      <c r="A20" s="11">
        <v>44788</v>
      </c>
      <c r="B20" t="s">
        <v>37</v>
      </c>
      <c r="C20">
        <v>7</v>
      </c>
      <c r="D20" t="s">
        <v>113</v>
      </c>
      <c r="E20" t="s">
        <v>111</v>
      </c>
      <c r="F20">
        <v>0</v>
      </c>
      <c r="H20" t="s">
        <v>38</v>
      </c>
      <c r="I20" t="s">
        <v>28</v>
      </c>
      <c r="J20" t="s">
        <v>9</v>
      </c>
      <c r="K20">
        <v>12</v>
      </c>
      <c r="L20">
        <v>15.719999999999999</v>
      </c>
      <c r="M20">
        <v>84</v>
      </c>
      <c r="N20">
        <v>110.03999999999999</v>
      </c>
      <c r="O20">
        <v>15</v>
      </c>
      <c r="P20" t="s">
        <v>123</v>
      </c>
      <c r="Q20">
        <v>2022</v>
      </c>
    </row>
    <row r="21" spans="1:17" x14ac:dyDescent="0.3">
      <c r="A21" s="11">
        <v>44788</v>
      </c>
      <c r="B21" t="s">
        <v>29</v>
      </c>
      <c r="C21">
        <v>10</v>
      </c>
      <c r="D21" t="s">
        <v>110</v>
      </c>
      <c r="E21" t="s">
        <v>112</v>
      </c>
      <c r="F21">
        <v>0</v>
      </c>
      <c r="H21" t="s">
        <v>30</v>
      </c>
      <c r="I21" t="s">
        <v>28</v>
      </c>
      <c r="J21" t="s">
        <v>9</v>
      </c>
      <c r="K21">
        <v>44</v>
      </c>
      <c r="L21">
        <v>48.4</v>
      </c>
      <c r="M21">
        <v>440</v>
      </c>
      <c r="N21">
        <v>484</v>
      </c>
      <c r="O21">
        <v>15</v>
      </c>
      <c r="P21" t="s">
        <v>123</v>
      </c>
      <c r="Q21">
        <v>2022</v>
      </c>
    </row>
    <row r="22" spans="1:17" x14ac:dyDescent="0.3">
      <c r="A22" s="11">
        <v>44787</v>
      </c>
      <c r="B22" t="s">
        <v>69</v>
      </c>
      <c r="C22">
        <v>14</v>
      </c>
      <c r="D22" t="s">
        <v>113</v>
      </c>
      <c r="E22" t="s">
        <v>112</v>
      </c>
      <c r="F22">
        <v>0</v>
      </c>
      <c r="H22" t="s">
        <v>70</v>
      </c>
      <c r="I22" t="s">
        <v>60</v>
      </c>
      <c r="J22" t="s">
        <v>9</v>
      </c>
      <c r="K22">
        <v>148</v>
      </c>
      <c r="L22">
        <v>201.28</v>
      </c>
      <c r="M22">
        <v>2072</v>
      </c>
      <c r="N22">
        <v>2817.92</v>
      </c>
      <c r="O22">
        <v>14</v>
      </c>
      <c r="P22" t="s">
        <v>123</v>
      </c>
      <c r="Q22">
        <v>2022</v>
      </c>
    </row>
    <row r="23" spans="1:17" x14ac:dyDescent="0.3">
      <c r="A23" s="11">
        <v>44781</v>
      </c>
      <c r="B23" t="s">
        <v>50</v>
      </c>
      <c r="C23">
        <v>11</v>
      </c>
      <c r="D23" t="s">
        <v>113</v>
      </c>
      <c r="E23" t="s">
        <v>112</v>
      </c>
      <c r="F23">
        <v>0</v>
      </c>
      <c r="H23" t="s">
        <v>51</v>
      </c>
      <c r="I23" t="s">
        <v>49</v>
      </c>
      <c r="J23" t="s">
        <v>9</v>
      </c>
      <c r="K23">
        <v>126</v>
      </c>
      <c r="L23">
        <v>162.54</v>
      </c>
      <c r="M23">
        <v>1386</v>
      </c>
      <c r="N23">
        <v>1787.9399999999998</v>
      </c>
      <c r="O23">
        <v>8</v>
      </c>
      <c r="P23" t="s">
        <v>123</v>
      </c>
      <c r="Q23">
        <v>2022</v>
      </c>
    </row>
    <row r="24" spans="1:17" x14ac:dyDescent="0.3">
      <c r="A24" s="11">
        <v>44781</v>
      </c>
      <c r="B24" t="s">
        <v>73</v>
      </c>
      <c r="C24">
        <v>12</v>
      </c>
      <c r="D24" t="s">
        <v>113</v>
      </c>
      <c r="E24" t="s">
        <v>112</v>
      </c>
      <c r="F24">
        <v>0</v>
      </c>
      <c r="H24" t="s">
        <v>74</v>
      </c>
      <c r="I24" t="s">
        <v>60</v>
      </c>
      <c r="J24" t="s">
        <v>9</v>
      </c>
      <c r="K24">
        <v>89</v>
      </c>
      <c r="L24">
        <v>117.48</v>
      </c>
      <c r="M24">
        <v>1068</v>
      </c>
      <c r="N24">
        <v>1409.76</v>
      </c>
      <c r="O24">
        <v>8</v>
      </c>
      <c r="P24" t="s">
        <v>123</v>
      </c>
      <c r="Q24">
        <v>2022</v>
      </c>
    </row>
    <row r="25" spans="1:17" x14ac:dyDescent="0.3">
      <c r="A25" s="11">
        <v>44781</v>
      </c>
      <c r="B25" t="s">
        <v>39</v>
      </c>
      <c r="C25">
        <v>2</v>
      </c>
      <c r="D25" t="s">
        <v>113</v>
      </c>
      <c r="E25" t="s">
        <v>111</v>
      </c>
      <c r="F25">
        <v>0</v>
      </c>
      <c r="H25" t="s">
        <v>40</v>
      </c>
      <c r="I25" t="s">
        <v>28</v>
      </c>
      <c r="J25" t="s">
        <v>9</v>
      </c>
      <c r="K25">
        <v>13</v>
      </c>
      <c r="L25">
        <v>16.64</v>
      </c>
      <c r="M25">
        <v>26</v>
      </c>
      <c r="N25">
        <v>33.28</v>
      </c>
      <c r="O25">
        <v>8</v>
      </c>
      <c r="P25" t="s">
        <v>123</v>
      </c>
      <c r="Q25">
        <v>2022</v>
      </c>
    </row>
    <row r="26" spans="1:17" x14ac:dyDescent="0.3">
      <c r="A26" s="11">
        <v>44779</v>
      </c>
      <c r="B26" t="s">
        <v>39</v>
      </c>
      <c r="C26">
        <v>9</v>
      </c>
      <c r="D26" t="s">
        <v>111</v>
      </c>
      <c r="E26" t="s">
        <v>111</v>
      </c>
      <c r="F26">
        <v>0</v>
      </c>
      <c r="H26" t="s">
        <v>40</v>
      </c>
      <c r="I26" t="s">
        <v>28</v>
      </c>
      <c r="J26" t="s">
        <v>9</v>
      </c>
      <c r="K26">
        <v>13</v>
      </c>
      <c r="L26">
        <v>16.64</v>
      </c>
      <c r="M26">
        <v>117</v>
      </c>
      <c r="N26">
        <v>149.76</v>
      </c>
      <c r="O26">
        <v>6</v>
      </c>
      <c r="P26" t="s">
        <v>123</v>
      </c>
      <c r="Q26">
        <v>2022</v>
      </c>
    </row>
    <row r="27" spans="1:17" x14ac:dyDescent="0.3">
      <c r="A27" s="11">
        <v>44776</v>
      </c>
      <c r="B27" t="s">
        <v>31</v>
      </c>
      <c r="C27">
        <v>5</v>
      </c>
      <c r="D27" t="s">
        <v>113</v>
      </c>
      <c r="E27" t="s">
        <v>112</v>
      </c>
      <c r="F27">
        <v>0</v>
      </c>
      <c r="H27" t="s">
        <v>32</v>
      </c>
      <c r="I27" t="s">
        <v>28</v>
      </c>
      <c r="J27" t="s">
        <v>9</v>
      </c>
      <c r="K27">
        <v>73</v>
      </c>
      <c r="L27">
        <v>94.17</v>
      </c>
      <c r="M27">
        <v>365</v>
      </c>
      <c r="N27">
        <v>470.85</v>
      </c>
      <c r="O27">
        <v>3</v>
      </c>
      <c r="P27" t="s">
        <v>123</v>
      </c>
      <c r="Q27">
        <v>2022</v>
      </c>
    </row>
    <row r="28" spans="1:17" x14ac:dyDescent="0.3">
      <c r="A28" s="11">
        <v>44439</v>
      </c>
      <c r="B28" t="s">
        <v>79</v>
      </c>
      <c r="C28">
        <v>11</v>
      </c>
      <c r="D28" t="s">
        <v>113</v>
      </c>
      <c r="E28" t="s">
        <v>111</v>
      </c>
      <c r="F28">
        <v>0</v>
      </c>
      <c r="H28" t="s">
        <v>80</v>
      </c>
      <c r="I28" t="s">
        <v>60</v>
      </c>
      <c r="J28" t="s">
        <v>9</v>
      </c>
      <c r="K28">
        <v>5</v>
      </c>
      <c r="L28">
        <v>6.7</v>
      </c>
      <c r="M28">
        <v>55</v>
      </c>
      <c r="N28">
        <v>73.7</v>
      </c>
      <c r="O28">
        <v>31</v>
      </c>
      <c r="P28" t="s">
        <v>123</v>
      </c>
      <c r="Q28">
        <v>2021</v>
      </c>
    </row>
    <row r="29" spans="1:17" x14ac:dyDescent="0.3">
      <c r="A29" s="11">
        <v>44439</v>
      </c>
      <c r="B29" t="s">
        <v>6</v>
      </c>
      <c r="C29">
        <v>2</v>
      </c>
      <c r="D29" t="s">
        <v>113</v>
      </c>
      <c r="E29" t="s">
        <v>111</v>
      </c>
      <c r="F29">
        <v>0</v>
      </c>
      <c r="H29" t="s">
        <v>7</v>
      </c>
      <c r="I29" t="s">
        <v>8</v>
      </c>
      <c r="J29" t="s">
        <v>9</v>
      </c>
      <c r="K29">
        <v>98</v>
      </c>
      <c r="L29">
        <v>103.88</v>
      </c>
      <c r="M29">
        <v>196</v>
      </c>
      <c r="N29">
        <v>207.76</v>
      </c>
      <c r="O29">
        <v>31</v>
      </c>
      <c r="P29" t="s">
        <v>123</v>
      </c>
      <c r="Q29">
        <v>2021</v>
      </c>
    </row>
    <row r="30" spans="1:17" x14ac:dyDescent="0.3">
      <c r="A30" s="11">
        <v>44438</v>
      </c>
      <c r="B30" t="s">
        <v>33</v>
      </c>
      <c r="C30">
        <v>13</v>
      </c>
      <c r="D30" t="s">
        <v>113</v>
      </c>
      <c r="E30" t="s">
        <v>111</v>
      </c>
      <c r="F30">
        <v>0</v>
      </c>
      <c r="H30" t="s">
        <v>34</v>
      </c>
      <c r="I30" t="s">
        <v>28</v>
      </c>
      <c r="J30" t="s">
        <v>9</v>
      </c>
      <c r="K30">
        <v>112</v>
      </c>
      <c r="L30">
        <v>122.08</v>
      </c>
      <c r="M30">
        <v>1456</v>
      </c>
      <c r="N30">
        <v>1587.04</v>
      </c>
      <c r="O30">
        <v>30</v>
      </c>
      <c r="P30" t="s">
        <v>123</v>
      </c>
      <c r="Q30">
        <v>2021</v>
      </c>
    </row>
    <row r="31" spans="1:17" x14ac:dyDescent="0.3">
      <c r="A31" s="11">
        <v>44437</v>
      </c>
      <c r="B31" t="s">
        <v>77</v>
      </c>
      <c r="C31">
        <v>12</v>
      </c>
      <c r="D31" t="s">
        <v>110</v>
      </c>
      <c r="E31" t="s">
        <v>111</v>
      </c>
      <c r="F31">
        <v>0</v>
      </c>
      <c r="H31" t="s">
        <v>78</v>
      </c>
      <c r="I31" t="s">
        <v>60</v>
      </c>
      <c r="J31" t="s">
        <v>9</v>
      </c>
      <c r="K31">
        <v>55</v>
      </c>
      <c r="L31">
        <v>58.3</v>
      </c>
      <c r="M31">
        <v>660</v>
      </c>
      <c r="N31">
        <v>699.59999999999991</v>
      </c>
      <c r="O31">
        <v>29</v>
      </c>
      <c r="P31" t="s">
        <v>123</v>
      </c>
      <c r="Q31">
        <v>2021</v>
      </c>
    </row>
    <row r="32" spans="1:17" x14ac:dyDescent="0.3">
      <c r="A32" s="11">
        <v>44434</v>
      </c>
      <c r="B32" t="s">
        <v>87</v>
      </c>
      <c r="C32">
        <v>4</v>
      </c>
      <c r="D32" t="s">
        <v>113</v>
      </c>
      <c r="E32" t="s">
        <v>111</v>
      </c>
      <c r="F32">
        <v>0</v>
      </c>
      <c r="H32" t="s">
        <v>88</v>
      </c>
      <c r="I32" t="s">
        <v>60</v>
      </c>
      <c r="J32" t="s">
        <v>9</v>
      </c>
      <c r="K32">
        <v>37</v>
      </c>
      <c r="L32">
        <v>42.55</v>
      </c>
      <c r="M32">
        <v>148</v>
      </c>
      <c r="N32">
        <v>170.2</v>
      </c>
      <c r="O32">
        <v>26</v>
      </c>
      <c r="P32" t="s">
        <v>123</v>
      </c>
      <c r="Q32">
        <v>2021</v>
      </c>
    </row>
    <row r="33" spans="1:17" x14ac:dyDescent="0.3">
      <c r="A33" s="11">
        <v>44428</v>
      </c>
      <c r="B33" t="s">
        <v>65</v>
      </c>
      <c r="C33">
        <v>13</v>
      </c>
      <c r="D33" t="s">
        <v>113</v>
      </c>
      <c r="E33" t="s">
        <v>111</v>
      </c>
      <c r="F33">
        <v>0</v>
      </c>
      <c r="H33" t="s">
        <v>66</v>
      </c>
      <c r="I33" t="s">
        <v>60</v>
      </c>
      <c r="J33" t="s">
        <v>9</v>
      </c>
      <c r="K33">
        <v>37</v>
      </c>
      <c r="L33">
        <v>41.81</v>
      </c>
      <c r="M33">
        <v>481</v>
      </c>
      <c r="N33">
        <v>543.53</v>
      </c>
      <c r="O33">
        <v>20</v>
      </c>
      <c r="P33" t="s">
        <v>123</v>
      </c>
      <c r="Q33">
        <v>2021</v>
      </c>
    </row>
    <row r="34" spans="1:17" x14ac:dyDescent="0.3">
      <c r="A34" s="11">
        <v>44428</v>
      </c>
      <c r="B34" t="s">
        <v>71</v>
      </c>
      <c r="C34">
        <v>9</v>
      </c>
      <c r="D34" t="s">
        <v>113</v>
      </c>
      <c r="E34" t="s">
        <v>111</v>
      </c>
      <c r="F34">
        <v>0</v>
      </c>
      <c r="H34" t="s">
        <v>72</v>
      </c>
      <c r="I34" t="s">
        <v>60</v>
      </c>
      <c r="J34" t="s">
        <v>9</v>
      </c>
      <c r="K34">
        <v>93</v>
      </c>
      <c r="L34">
        <v>104.16</v>
      </c>
      <c r="M34">
        <v>837</v>
      </c>
      <c r="N34">
        <v>937.43999999999994</v>
      </c>
      <c r="O34">
        <v>20</v>
      </c>
      <c r="P34" t="s">
        <v>123</v>
      </c>
      <c r="Q34">
        <v>2021</v>
      </c>
    </row>
    <row r="35" spans="1:17" x14ac:dyDescent="0.3">
      <c r="A35" s="11">
        <v>44428</v>
      </c>
      <c r="B35" t="s">
        <v>47</v>
      </c>
      <c r="C35">
        <v>15</v>
      </c>
      <c r="D35" t="s">
        <v>113</v>
      </c>
      <c r="E35" t="s">
        <v>112</v>
      </c>
      <c r="F35">
        <v>0</v>
      </c>
      <c r="H35" t="s">
        <v>48</v>
      </c>
      <c r="I35" t="s">
        <v>49</v>
      </c>
      <c r="J35" t="s">
        <v>9</v>
      </c>
      <c r="K35">
        <v>61</v>
      </c>
      <c r="L35">
        <v>76.25</v>
      </c>
      <c r="M35">
        <v>915</v>
      </c>
      <c r="N35">
        <v>1143.75</v>
      </c>
      <c r="O35">
        <v>20</v>
      </c>
      <c r="P35" t="s">
        <v>123</v>
      </c>
      <c r="Q35">
        <v>2021</v>
      </c>
    </row>
    <row r="36" spans="1:17" x14ac:dyDescent="0.3">
      <c r="A36" s="11">
        <v>44426</v>
      </c>
      <c r="B36" t="s">
        <v>58</v>
      </c>
      <c r="C36">
        <v>6</v>
      </c>
      <c r="D36" t="s">
        <v>113</v>
      </c>
      <c r="E36" t="s">
        <v>111</v>
      </c>
      <c r="F36">
        <v>0</v>
      </c>
      <c r="H36" t="s">
        <v>59</v>
      </c>
      <c r="I36" t="s">
        <v>60</v>
      </c>
      <c r="J36" t="s">
        <v>9</v>
      </c>
      <c r="K36">
        <v>7</v>
      </c>
      <c r="L36">
        <v>8.33</v>
      </c>
      <c r="M36">
        <v>42</v>
      </c>
      <c r="N36">
        <v>49.980000000000004</v>
      </c>
      <c r="O36">
        <v>18</v>
      </c>
      <c r="P36" t="s">
        <v>123</v>
      </c>
      <c r="Q36">
        <v>2021</v>
      </c>
    </row>
    <row r="37" spans="1:17" x14ac:dyDescent="0.3">
      <c r="A37" s="11">
        <v>44424</v>
      </c>
      <c r="B37" t="s">
        <v>12</v>
      </c>
      <c r="C37">
        <v>3</v>
      </c>
      <c r="D37" t="s">
        <v>111</v>
      </c>
      <c r="E37" t="s">
        <v>111</v>
      </c>
      <c r="F37">
        <v>0</v>
      </c>
      <c r="H37" t="s">
        <v>13</v>
      </c>
      <c r="I37" t="s">
        <v>8</v>
      </c>
      <c r="J37" t="s">
        <v>9</v>
      </c>
      <c r="K37">
        <v>71</v>
      </c>
      <c r="L37">
        <v>80.94</v>
      </c>
      <c r="M37">
        <v>213</v>
      </c>
      <c r="N37">
        <v>242.82</v>
      </c>
      <c r="O37">
        <v>16</v>
      </c>
      <c r="P37" t="s">
        <v>123</v>
      </c>
      <c r="Q37">
        <v>2021</v>
      </c>
    </row>
    <row r="38" spans="1:17" x14ac:dyDescent="0.3">
      <c r="A38" s="11">
        <v>44421</v>
      </c>
      <c r="B38" t="s">
        <v>63</v>
      </c>
      <c r="C38">
        <v>9</v>
      </c>
      <c r="D38" t="s">
        <v>113</v>
      </c>
      <c r="E38" t="s">
        <v>111</v>
      </c>
      <c r="F38">
        <v>0</v>
      </c>
      <c r="H38" t="s">
        <v>64</v>
      </c>
      <c r="I38" t="s">
        <v>60</v>
      </c>
      <c r="J38" t="s">
        <v>9</v>
      </c>
      <c r="K38">
        <v>48</v>
      </c>
      <c r="L38">
        <v>57.120000000000005</v>
      </c>
      <c r="M38">
        <v>432</v>
      </c>
      <c r="N38">
        <v>514.08000000000004</v>
      </c>
      <c r="O38">
        <v>13</v>
      </c>
      <c r="P38" t="s">
        <v>123</v>
      </c>
      <c r="Q38">
        <v>2021</v>
      </c>
    </row>
    <row r="39" spans="1:17" x14ac:dyDescent="0.3">
      <c r="A39" s="11">
        <v>44421</v>
      </c>
      <c r="B39" t="s">
        <v>29</v>
      </c>
      <c r="C39">
        <v>13</v>
      </c>
      <c r="D39" t="s">
        <v>113</v>
      </c>
      <c r="E39" t="s">
        <v>111</v>
      </c>
      <c r="F39">
        <v>0</v>
      </c>
      <c r="H39" t="s">
        <v>30</v>
      </c>
      <c r="I39" t="s">
        <v>28</v>
      </c>
      <c r="J39" t="s">
        <v>9</v>
      </c>
      <c r="K39">
        <v>44</v>
      </c>
      <c r="L39">
        <v>48.4</v>
      </c>
      <c r="M39">
        <v>572</v>
      </c>
      <c r="N39">
        <v>629.19999999999993</v>
      </c>
      <c r="O39">
        <v>13</v>
      </c>
      <c r="P39" t="s">
        <v>123</v>
      </c>
      <c r="Q39">
        <v>2021</v>
      </c>
    </row>
    <row r="40" spans="1:17" x14ac:dyDescent="0.3">
      <c r="A40" s="11">
        <v>44419</v>
      </c>
      <c r="B40" t="s">
        <v>54</v>
      </c>
      <c r="C40">
        <v>4</v>
      </c>
      <c r="D40" t="s">
        <v>113</v>
      </c>
      <c r="E40" t="s">
        <v>111</v>
      </c>
      <c r="F40">
        <v>0</v>
      </c>
      <c r="H40" t="s">
        <v>55</v>
      </c>
      <c r="I40" t="s">
        <v>49</v>
      </c>
      <c r="J40" t="s">
        <v>9</v>
      </c>
      <c r="K40">
        <v>141</v>
      </c>
      <c r="L40">
        <v>149.46</v>
      </c>
      <c r="M40">
        <v>564</v>
      </c>
      <c r="N40">
        <v>597.84</v>
      </c>
      <c r="O40">
        <v>11</v>
      </c>
      <c r="P40" t="s">
        <v>123</v>
      </c>
      <c r="Q40">
        <v>2021</v>
      </c>
    </row>
    <row r="41" spans="1:17" x14ac:dyDescent="0.3">
      <c r="A41" s="11">
        <v>44418</v>
      </c>
      <c r="B41" t="s">
        <v>18</v>
      </c>
      <c r="C41">
        <v>6</v>
      </c>
      <c r="D41" t="s">
        <v>113</v>
      </c>
      <c r="E41" t="s">
        <v>112</v>
      </c>
      <c r="F41">
        <v>0</v>
      </c>
      <c r="H41" t="s">
        <v>19</v>
      </c>
      <c r="I41" t="s">
        <v>8</v>
      </c>
      <c r="J41" t="s">
        <v>9</v>
      </c>
      <c r="K41">
        <v>75</v>
      </c>
      <c r="L41">
        <v>85.5</v>
      </c>
      <c r="M41">
        <v>450</v>
      </c>
      <c r="N41">
        <v>513</v>
      </c>
      <c r="O41">
        <v>10</v>
      </c>
      <c r="P41" t="s">
        <v>123</v>
      </c>
      <c r="Q41">
        <v>2021</v>
      </c>
    </row>
    <row r="42" spans="1:17" x14ac:dyDescent="0.3">
      <c r="A42" s="11">
        <v>44418</v>
      </c>
      <c r="B42" t="s">
        <v>97</v>
      </c>
      <c r="C42">
        <v>10</v>
      </c>
      <c r="D42" t="s">
        <v>111</v>
      </c>
      <c r="E42" t="s">
        <v>112</v>
      </c>
      <c r="F42">
        <v>0</v>
      </c>
      <c r="H42" t="s">
        <v>98</v>
      </c>
      <c r="I42" t="s">
        <v>60</v>
      </c>
      <c r="J42" t="s">
        <v>9</v>
      </c>
      <c r="K42">
        <v>76</v>
      </c>
      <c r="L42">
        <v>82.08</v>
      </c>
      <c r="M42">
        <v>760</v>
      </c>
      <c r="N42">
        <v>820.8</v>
      </c>
      <c r="O42">
        <v>10</v>
      </c>
      <c r="P42" t="s">
        <v>123</v>
      </c>
      <c r="Q42">
        <v>2021</v>
      </c>
    </row>
    <row r="43" spans="1:17" x14ac:dyDescent="0.3">
      <c r="A43" s="11">
        <v>44418</v>
      </c>
      <c r="B43" t="s">
        <v>16</v>
      </c>
      <c r="C43">
        <v>4</v>
      </c>
      <c r="D43" t="s">
        <v>110</v>
      </c>
      <c r="E43" t="s">
        <v>112</v>
      </c>
      <c r="F43">
        <v>0</v>
      </c>
      <c r="H43" t="s">
        <v>17</v>
      </c>
      <c r="I43" t="s">
        <v>8</v>
      </c>
      <c r="J43" t="s">
        <v>9</v>
      </c>
      <c r="K43">
        <v>133</v>
      </c>
      <c r="L43">
        <v>155.61000000000001</v>
      </c>
      <c r="M43">
        <v>532</v>
      </c>
      <c r="N43">
        <v>622.44000000000005</v>
      </c>
      <c r="O43">
        <v>10</v>
      </c>
      <c r="P43" t="s">
        <v>123</v>
      </c>
      <c r="Q43">
        <v>2021</v>
      </c>
    </row>
    <row r="44" spans="1:17" x14ac:dyDescent="0.3">
      <c r="A44" s="11">
        <v>44414</v>
      </c>
      <c r="B44" t="s">
        <v>83</v>
      </c>
      <c r="C44">
        <v>1</v>
      </c>
      <c r="D44" t="s">
        <v>110</v>
      </c>
      <c r="E44" t="s">
        <v>112</v>
      </c>
      <c r="F44">
        <v>0</v>
      </c>
      <c r="H44" t="s">
        <v>84</v>
      </c>
      <c r="I44" t="s">
        <v>60</v>
      </c>
      <c r="J44" t="s">
        <v>9</v>
      </c>
      <c r="K44">
        <v>67</v>
      </c>
      <c r="L44">
        <v>85.76</v>
      </c>
      <c r="M44">
        <v>67</v>
      </c>
      <c r="N44">
        <v>85.76</v>
      </c>
      <c r="O44">
        <v>6</v>
      </c>
      <c r="P44" t="s">
        <v>123</v>
      </c>
      <c r="Q44">
        <v>2021</v>
      </c>
    </row>
    <row r="45" spans="1:17" x14ac:dyDescent="0.3">
      <c r="A45" s="11">
        <v>44413</v>
      </c>
      <c r="B45" t="s">
        <v>65</v>
      </c>
      <c r="C45">
        <v>14</v>
      </c>
      <c r="D45" t="s">
        <v>113</v>
      </c>
      <c r="E45" t="s">
        <v>112</v>
      </c>
      <c r="F45">
        <v>0</v>
      </c>
      <c r="H45" t="s">
        <v>66</v>
      </c>
      <c r="I45" t="s">
        <v>60</v>
      </c>
      <c r="J45" t="s">
        <v>9</v>
      </c>
      <c r="K45">
        <v>37</v>
      </c>
      <c r="L45">
        <v>41.81</v>
      </c>
      <c r="M45">
        <v>518</v>
      </c>
      <c r="N45">
        <v>585.34</v>
      </c>
      <c r="O45">
        <v>5</v>
      </c>
      <c r="P45" t="s">
        <v>123</v>
      </c>
      <c r="Q45">
        <v>2021</v>
      </c>
    </row>
    <row r="46" spans="1:17" x14ac:dyDescent="0.3">
      <c r="A46" s="11">
        <v>44411</v>
      </c>
      <c r="B46" t="s">
        <v>77</v>
      </c>
      <c r="C46">
        <v>12</v>
      </c>
      <c r="D46" t="s">
        <v>111</v>
      </c>
      <c r="E46" t="s">
        <v>111</v>
      </c>
      <c r="F46">
        <v>0</v>
      </c>
      <c r="H46" t="s">
        <v>78</v>
      </c>
      <c r="I46" t="s">
        <v>60</v>
      </c>
      <c r="J46" t="s">
        <v>9</v>
      </c>
      <c r="K46">
        <v>55</v>
      </c>
      <c r="L46">
        <v>58.3</v>
      </c>
      <c r="M46">
        <v>660</v>
      </c>
      <c r="N46">
        <v>699.59999999999991</v>
      </c>
      <c r="O46">
        <v>3</v>
      </c>
      <c r="P46" t="s">
        <v>123</v>
      </c>
      <c r="Q46">
        <v>2021</v>
      </c>
    </row>
    <row r="47" spans="1:17" x14ac:dyDescent="0.3">
      <c r="A47" s="11">
        <v>44411</v>
      </c>
      <c r="B47" t="s">
        <v>52</v>
      </c>
      <c r="C47">
        <v>13</v>
      </c>
      <c r="D47" t="s">
        <v>111</v>
      </c>
      <c r="E47" t="s">
        <v>111</v>
      </c>
      <c r="F47">
        <v>0</v>
      </c>
      <c r="H47" t="s">
        <v>53</v>
      </c>
      <c r="I47" t="s">
        <v>49</v>
      </c>
      <c r="J47" t="s">
        <v>9</v>
      </c>
      <c r="K47">
        <v>121</v>
      </c>
      <c r="L47">
        <v>141.57</v>
      </c>
      <c r="M47">
        <v>1573</v>
      </c>
      <c r="N47">
        <v>1840.4099999999999</v>
      </c>
      <c r="O47">
        <v>3</v>
      </c>
      <c r="P47" t="s">
        <v>123</v>
      </c>
      <c r="Q47">
        <v>2021</v>
      </c>
    </row>
    <row r="48" spans="1:17" x14ac:dyDescent="0.3">
      <c r="A48" s="11">
        <v>44410</v>
      </c>
      <c r="B48" t="s">
        <v>54</v>
      </c>
      <c r="C48">
        <v>3</v>
      </c>
      <c r="D48" t="s">
        <v>113</v>
      </c>
      <c r="E48" t="s">
        <v>111</v>
      </c>
      <c r="F48">
        <v>0</v>
      </c>
      <c r="H48" t="s">
        <v>55</v>
      </c>
      <c r="I48" t="s">
        <v>49</v>
      </c>
      <c r="J48" t="s">
        <v>9</v>
      </c>
      <c r="K48">
        <v>141</v>
      </c>
      <c r="L48">
        <v>149.46</v>
      </c>
      <c r="M48">
        <v>423</v>
      </c>
      <c r="N48">
        <v>448.38</v>
      </c>
      <c r="O48">
        <v>2</v>
      </c>
      <c r="P48" t="s">
        <v>123</v>
      </c>
      <c r="Q48">
        <v>2021</v>
      </c>
    </row>
    <row r="49" spans="1:17" x14ac:dyDescent="0.3">
      <c r="A49" s="11">
        <v>44409</v>
      </c>
      <c r="B49" t="s">
        <v>6</v>
      </c>
      <c r="C49">
        <v>11</v>
      </c>
      <c r="D49" t="s">
        <v>113</v>
      </c>
      <c r="E49" t="s">
        <v>112</v>
      </c>
      <c r="F49">
        <v>0</v>
      </c>
      <c r="H49" t="s">
        <v>7</v>
      </c>
      <c r="I49" t="s">
        <v>8</v>
      </c>
      <c r="J49" t="s">
        <v>9</v>
      </c>
      <c r="K49">
        <v>98</v>
      </c>
      <c r="L49">
        <v>103.88</v>
      </c>
      <c r="M49">
        <v>1078</v>
      </c>
      <c r="N49">
        <v>1142.6799999999998</v>
      </c>
      <c r="O49">
        <v>1</v>
      </c>
      <c r="P49" t="s">
        <v>123</v>
      </c>
      <c r="Q49">
        <v>2021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9AC6A-3103-43CE-AEB7-B67E228E87B1}">
  <dimension ref="A1:Q78"/>
  <sheetViews>
    <sheetView workbookViewId="0">
      <selection sqref="A1:Q78"/>
    </sheetView>
  </sheetViews>
  <sheetFormatPr defaultRowHeight="14.4" x14ac:dyDescent="0.3"/>
  <cols>
    <col min="2" max="2" width="13.33203125" customWidth="1"/>
    <col min="3" max="3" width="11.6640625" customWidth="1"/>
    <col min="4" max="4" width="11.5546875" customWidth="1"/>
    <col min="5" max="5" width="17.109375" customWidth="1"/>
    <col min="6" max="6" width="13.6640625" customWidth="1"/>
    <col min="7" max="7" width="10.44140625" customWidth="1"/>
    <col min="8" max="8" width="11.109375" customWidth="1"/>
    <col min="9" max="9" width="11.88671875" customWidth="1"/>
    <col min="11" max="11" width="14.6640625" customWidth="1"/>
    <col min="12" max="12" width="15.109375" customWidth="1"/>
    <col min="13" max="13" width="21.5546875" customWidth="1"/>
    <col min="14" max="14" width="22.5546875" customWidth="1"/>
    <col min="16" max="16" width="9.5546875" customWidth="1"/>
  </cols>
  <sheetData>
    <row r="1" spans="1:17" x14ac:dyDescent="0.3">
      <c r="A1" t="s">
        <v>99</v>
      </c>
      <c r="B1" t="s">
        <v>0</v>
      </c>
      <c r="C1" t="s">
        <v>100</v>
      </c>
      <c r="D1" t="s">
        <v>101</v>
      </c>
      <c r="E1" t="s">
        <v>102</v>
      </c>
      <c r="F1" t="s">
        <v>103</v>
      </c>
      <c r="G1" t="s">
        <v>104</v>
      </c>
      <c r="H1" t="s">
        <v>1</v>
      </c>
      <c r="I1" t="s">
        <v>2</v>
      </c>
      <c r="J1" t="s">
        <v>3</v>
      </c>
      <c r="K1" t="s">
        <v>4</v>
      </c>
      <c r="L1" t="s">
        <v>5</v>
      </c>
      <c r="M1" t="s">
        <v>114</v>
      </c>
      <c r="N1" t="s">
        <v>115</v>
      </c>
      <c r="O1" t="s">
        <v>107</v>
      </c>
      <c r="P1" t="s">
        <v>108</v>
      </c>
      <c r="Q1" t="s">
        <v>109</v>
      </c>
    </row>
    <row r="2" spans="1:17" x14ac:dyDescent="0.3">
      <c r="A2" s="11">
        <v>44197</v>
      </c>
      <c r="B2" t="s">
        <v>56</v>
      </c>
      <c r="C2">
        <v>9</v>
      </c>
      <c r="D2" t="s">
        <v>110</v>
      </c>
      <c r="E2" t="s">
        <v>111</v>
      </c>
      <c r="F2">
        <v>0</v>
      </c>
      <c r="H2" t="s">
        <v>57</v>
      </c>
      <c r="I2" t="s">
        <v>49</v>
      </c>
      <c r="J2" t="s">
        <v>9</v>
      </c>
      <c r="K2">
        <v>144</v>
      </c>
      <c r="L2">
        <v>156.96</v>
      </c>
      <c r="M2">
        <v>1296</v>
      </c>
      <c r="N2">
        <v>1412.64</v>
      </c>
      <c r="O2">
        <v>1</v>
      </c>
      <c r="P2" t="s">
        <v>116</v>
      </c>
      <c r="Q2">
        <v>2021</v>
      </c>
    </row>
    <row r="3" spans="1:17" x14ac:dyDescent="0.3">
      <c r="A3" s="11">
        <v>44926</v>
      </c>
      <c r="B3" t="s">
        <v>29</v>
      </c>
      <c r="C3">
        <v>8</v>
      </c>
      <c r="D3" t="s">
        <v>110</v>
      </c>
      <c r="E3" t="s">
        <v>112</v>
      </c>
      <c r="F3">
        <v>0</v>
      </c>
      <c r="H3" t="s">
        <v>30</v>
      </c>
      <c r="I3" t="s">
        <v>28</v>
      </c>
      <c r="J3" t="s">
        <v>9</v>
      </c>
      <c r="K3">
        <v>44</v>
      </c>
      <c r="L3">
        <v>48.4</v>
      </c>
      <c r="M3">
        <v>352</v>
      </c>
      <c r="N3">
        <v>387.2</v>
      </c>
      <c r="O3">
        <v>31</v>
      </c>
      <c r="P3" t="s">
        <v>127</v>
      </c>
      <c r="Q3">
        <v>2022</v>
      </c>
    </row>
    <row r="4" spans="1:17" x14ac:dyDescent="0.3">
      <c r="A4" s="11">
        <v>44924</v>
      </c>
      <c r="B4" t="s">
        <v>93</v>
      </c>
      <c r="C4">
        <v>1</v>
      </c>
      <c r="D4" t="s">
        <v>110</v>
      </c>
      <c r="E4" t="s">
        <v>112</v>
      </c>
      <c r="F4">
        <v>0</v>
      </c>
      <c r="H4" t="s">
        <v>94</v>
      </c>
      <c r="I4" t="s">
        <v>60</v>
      </c>
      <c r="J4" t="s">
        <v>9</v>
      </c>
      <c r="K4">
        <v>120</v>
      </c>
      <c r="L4">
        <v>162</v>
      </c>
      <c r="M4">
        <v>120</v>
      </c>
      <c r="N4">
        <v>162</v>
      </c>
      <c r="O4">
        <v>29</v>
      </c>
      <c r="P4" t="s">
        <v>127</v>
      </c>
      <c r="Q4">
        <v>2022</v>
      </c>
    </row>
    <row r="5" spans="1:17" x14ac:dyDescent="0.3">
      <c r="A5" s="11">
        <v>44907</v>
      </c>
      <c r="B5" t="s">
        <v>91</v>
      </c>
      <c r="C5">
        <v>10</v>
      </c>
      <c r="D5" t="s">
        <v>110</v>
      </c>
      <c r="E5" t="s">
        <v>111</v>
      </c>
      <c r="F5">
        <v>0</v>
      </c>
      <c r="H5" t="s">
        <v>92</v>
      </c>
      <c r="I5" t="s">
        <v>60</v>
      </c>
      <c r="J5" t="s">
        <v>9</v>
      </c>
      <c r="K5">
        <v>138</v>
      </c>
      <c r="L5">
        <v>173.88</v>
      </c>
      <c r="M5">
        <v>1380</v>
      </c>
      <c r="N5">
        <v>1738.8</v>
      </c>
      <c r="O5">
        <v>12</v>
      </c>
      <c r="P5" t="s">
        <v>127</v>
      </c>
      <c r="Q5">
        <v>2022</v>
      </c>
    </row>
    <row r="6" spans="1:17" x14ac:dyDescent="0.3">
      <c r="A6" s="11">
        <v>44907</v>
      </c>
      <c r="B6" t="s">
        <v>69</v>
      </c>
      <c r="C6">
        <v>9</v>
      </c>
      <c r="D6" t="s">
        <v>110</v>
      </c>
      <c r="E6" t="s">
        <v>112</v>
      </c>
      <c r="F6">
        <v>0</v>
      </c>
      <c r="H6" t="s">
        <v>70</v>
      </c>
      <c r="I6" t="s">
        <v>60</v>
      </c>
      <c r="J6" t="s">
        <v>9</v>
      </c>
      <c r="K6">
        <v>148</v>
      </c>
      <c r="L6">
        <v>201.28</v>
      </c>
      <c r="M6">
        <v>1332</v>
      </c>
      <c r="N6">
        <v>1811.52</v>
      </c>
      <c r="O6">
        <v>12</v>
      </c>
      <c r="P6" t="s">
        <v>127</v>
      </c>
      <c r="Q6">
        <v>2022</v>
      </c>
    </row>
    <row r="7" spans="1:17" x14ac:dyDescent="0.3">
      <c r="A7" s="11">
        <v>44906</v>
      </c>
      <c r="B7" t="s">
        <v>33</v>
      </c>
      <c r="C7">
        <v>9</v>
      </c>
      <c r="D7" t="s">
        <v>110</v>
      </c>
      <c r="E7" t="s">
        <v>111</v>
      </c>
      <c r="F7">
        <v>0</v>
      </c>
      <c r="H7" t="s">
        <v>34</v>
      </c>
      <c r="I7" t="s">
        <v>28</v>
      </c>
      <c r="J7" t="s">
        <v>9</v>
      </c>
      <c r="K7">
        <v>112</v>
      </c>
      <c r="L7">
        <v>122.08</v>
      </c>
      <c r="M7">
        <v>1008</v>
      </c>
      <c r="N7">
        <v>1098.72</v>
      </c>
      <c r="O7">
        <v>11</v>
      </c>
      <c r="P7" t="s">
        <v>127</v>
      </c>
      <c r="Q7">
        <v>2022</v>
      </c>
    </row>
    <row r="8" spans="1:17" x14ac:dyDescent="0.3">
      <c r="A8" s="11">
        <v>44898</v>
      </c>
      <c r="B8" t="s">
        <v>65</v>
      </c>
      <c r="C8">
        <v>5</v>
      </c>
      <c r="D8" t="s">
        <v>110</v>
      </c>
      <c r="E8" t="s">
        <v>112</v>
      </c>
      <c r="F8">
        <v>0</v>
      </c>
      <c r="H8" t="s">
        <v>66</v>
      </c>
      <c r="I8" t="s">
        <v>60</v>
      </c>
      <c r="J8" t="s">
        <v>9</v>
      </c>
      <c r="K8">
        <v>37</v>
      </c>
      <c r="L8">
        <v>41.81</v>
      </c>
      <c r="M8">
        <v>185</v>
      </c>
      <c r="N8">
        <v>209.05</v>
      </c>
      <c r="O8">
        <v>3</v>
      </c>
      <c r="P8" t="s">
        <v>127</v>
      </c>
      <c r="Q8">
        <v>2022</v>
      </c>
    </row>
    <row r="9" spans="1:17" x14ac:dyDescent="0.3">
      <c r="A9" s="11">
        <v>44878</v>
      </c>
      <c r="B9" t="s">
        <v>63</v>
      </c>
      <c r="C9">
        <v>10</v>
      </c>
      <c r="D9" t="s">
        <v>110</v>
      </c>
      <c r="E9" t="s">
        <v>112</v>
      </c>
      <c r="F9">
        <v>0</v>
      </c>
      <c r="H9" t="s">
        <v>64</v>
      </c>
      <c r="I9" t="s">
        <v>60</v>
      </c>
      <c r="J9" t="s">
        <v>9</v>
      </c>
      <c r="K9">
        <v>48</v>
      </c>
      <c r="L9">
        <v>57.120000000000005</v>
      </c>
      <c r="M9">
        <v>480</v>
      </c>
      <c r="N9">
        <v>571.20000000000005</v>
      </c>
      <c r="O9">
        <v>13</v>
      </c>
      <c r="P9" t="s">
        <v>126</v>
      </c>
      <c r="Q9">
        <v>2022</v>
      </c>
    </row>
    <row r="10" spans="1:17" x14ac:dyDescent="0.3">
      <c r="A10" s="11">
        <v>44873</v>
      </c>
      <c r="B10" t="s">
        <v>45</v>
      </c>
      <c r="C10">
        <v>10</v>
      </c>
      <c r="D10" t="s">
        <v>110</v>
      </c>
      <c r="E10" t="s">
        <v>111</v>
      </c>
      <c r="F10">
        <v>0</v>
      </c>
      <c r="H10" t="s">
        <v>46</v>
      </c>
      <c r="I10" t="s">
        <v>28</v>
      </c>
      <c r="J10" t="s">
        <v>9</v>
      </c>
      <c r="K10">
        <v>150</v>
      </c>
      <c r="L10">
        <v>210</v>
      </c>
      <c r="M10">
        <v>1500</v>
      </c>
      <c r="N10">
        <v>2100</v>
      </c>
      <c r="O10">
        <v>8</v>
      </c>
      <c r="P10" t="s">
        <v>126</v>
      </c>
      <c r="Q10">
        <v>2022</v>
      </c>
    </row>
    <row r="11" spans="1:17" x14ac:dyDescent="0.3">
      <c r="A11" s="11">
        <v>44207</v>
      </c>
      <c r="B11" t="s">
        <v>35</v>
      </c>
      <c r="C11">
        <v>4</v>
      </c>
      <c r="D11" t="s">
        <v>110</v>
      </c>
      <c r="E11" t="s">
        <v>111</v>
      </c>
      <c r="F11">
        <v>0</v>
      </c>
      <c r="H11" t="s">
        <v>36</v>
      </c>
      <c r="I11" t="s">
        <v>28</v>
      </c>
      <c r="J11" t="s">
        <v>9</v>
      </c>
      <c r="K11">
        <v>112</v>
      </c>
      <c r="L11">
        <v>146.72</v>
      </c>
      <c r="M11">
        <v>448</v>
      </c>
      <c r="N11">
        <v>586.88</v>
      </c>
      <c r="O11">
        <v>11</v>
      </c>
      <c r="P11" t="s">
        <v>116</v>
      </c>
      <c r="Q11">
        <v>2021</v>
      </c>
    </row>
    <row r="12" spans="1:17" x14ac:dyDescent="0.3">
      <c r="A12" s="11">
        <v>44873</v>
      </c>
      <c r="B12" t="s">
        <v>81</v>
      </c>
      <c r="C12">
        <v>11</v>
      </c>
      <c r="D12" t="s">
        <v>110</v>
      </c>
      <c r="E12" t="s">
        <v>112</v>
      </c>
      <c r="F12">
        <v>0</v>
      </c>
      <c r="H12" t="s">
        <v>82</v>
      </c>
      <c r="I12" t="s">
        <v>60</v>
      </c>
      <c r="J12" t="s">
        <v>9</v>
      </c>
      <c r="K12">
        <v>90</v>
      </c>
      <c r="L12">
        <v>96.3</v>
      </c>
      <c r="M12">
        <v>990</v>
      </c>
      <c r="N12">
        <v>1059.3</v>
      </c>
      <c r="O12">
        <v>8</v>
      </c>
      <c r="P12" t="s">
        <v>126</v>
      </c>
      <c r="Q12">
        <v>2022</v>
      </c>
    </row>
    <row r="13" spans="1:17" x14ac:dyDescent="0.3">
      <c r="A13" s="11">
        <v>44867</v>
      </c>
      <c r="B13" t="s">
        <v>37</v>
      </c>
      <c r="C13">
        <v>15</v>
      </c>
      <c r="D13" t="s">
        <v>110</v>
      </c>
      <c r="E13" t="s">
        <v>112</v>
      </c>
      <c r="F13">
        <v>0</v>
      </c>
      <c r="H13" t="s">
        <v>38</v>
      </c>
      <c r="I13" t="s">
        <v>28</v>
      </c>
      <c r="J13" t="s">
        <v>9</v>
      </c>
      <c r="K13">
        <v>12</v>
      </c>
      <c r="L13">
        <v>15.719999999999999</v>
      </c>
      <c r="M13">
        <v>180</v>
      </c>
      <c r="N13">
        <v>235.79999999999998</v>
      </c>
      <c r="O13">
        <v>2</v>
      </c>
      <c r="P13" t="s">
        <v>126</v>
      </c>
      <c r="Q13">
        <v>2022</v>
      </c>
    </row>
    <row r="14" spans="1:17" x14ac:dyDescent="0.3">
      <c r="A14" s="11">
        <v>44866</v>
      </c>
      <c r="B14" t="s">
        <v>31</v>
      </c>
      <c r="C14">
        <v>15</v>
      </c>
      <c r="D14" t="s">
        <v>110</v>
      </c>
      <c r="E14" t="s">
        <v>111</v>
      </c>
      <c r="F14">
        <v>0</v>
      </c>
      <c r="H14" t="s">
        <v>32</v>
      </c>
      <c r="I14" t="s">
        <v>28</v>
      </c>
      <c r="J14" t="s">
        <v>9</v>
      </c>
      <c r="K14">
        <v>73</v>
      </c>
      <c r="L14">
        <v>94.17</v>
      </c>
      <c r="M14">
        <v>1095</v>
      </c>
      <c r="N14">
        <v>1412.55</v>
      </c>
      <c r="O14">
        <v>1</v>
      </c>
      <c r="P14" t="s">
        <v>126</v>
      </c>
      <c r="Q14">
        <v>2022</v>
      </c>
    </row>
    <row r="15" spans="1:17" x14ac:dyDescent="0.3">
      <c r="A15" s="11">
        <v>44848</v>
      </c>
      <c r="B15" t="s">
        <v>97</v>
      </c>
      <c r="C15">
        <v>15</v>
      </c>
      <c r="D15" t="s">
        <v>110</v>
      </c>
      <c r="E15" t="s">
        <v>111</v>
      </c>
      <c r="F15">
        <v>0</v>
      </c>
      <c r="H15" t="s">
        <v>98</v>
      </c>
      <c r="I15" t="s">
        <v>60</v>
      </c>
      <c r="J15" t="s">
        <v>9</v>
      </c>
      <c r="K15">
        <v>76</v>
      </c>
      <c r="L15">
        <v>82.08</v>
      </c>
      <c r="M15">
        <v>1140</v>
      </c>
      <c r="N15">
        <v>1231.2</v>
      </c>
      <c r="O15">
        <v>14</v>
      </c>
      <c r="P15" t="s">
        <v>125</v>
      </c>
      <c r="Q15">
        <v>2022</v>
      </c>
    </row>
    <row r="16" spans="1:17" x14ac:dyDescent="0.3">
      <c r="A16" s="11">
        <v>44831</v>
      </c>
      <c r="B16" t="s">
        <v>85</v>
      </c>
      <c r="C16">
        <v>3</v>
      </c>
      <c r="D16" t="s">
        <v>110</v>
      </c>
      <c r="E16" t="s">
        <v>112</v>
      </c>
      <c r="F16">
        <v>0</v>
      </c>
      <c r="H16" t="s">
        <v>86</v>
      </c>
      <c r="I16" t="s">
        <v>60</v>
      </c>
      <c r="J16" t="s">
        <v>9</v>
      </c>
      <c r="K16">
        <v>72</v>
      </c>
      <c r="L16">
        <v>79.92</v>
      </c>
      <c r="M16">
        <v>216</v>
      </c>
      <c r="N16">
        <v>239.76</v>
      </c>
      <c r="O16">
        <v>27</v>
      </c>
      <c r="P16" t="s">
        <v>124</v>
      </c>
      <c r="Q16">
        <v>2022</v>
      </c>
    </row>
    <row r="17" spans="1:17" x14ac:dyDescent="0.3">
      <c r="A17" s="11">
        <v>44823</v>
      </c>
      <c r="B17" t="s">
        <v>75</v>
      </c>
      <c r="C17">
        <v>8</v>
      </c>
      <c r="D17" t="s">
        <v>110</v>
      </c>
      <c r="E17" t="s">
        <v>112</v>
      </c>
      <c r="F17">
        <v>0</v>
      </c>
      <c r="H17" t="s">
        <v>76</v>
      </c>
      <c r="I17" t="s">
        <v>60</v>
      </c>
      <c r="J17" t="s">
        <v>9</v>
      </c>
      <c r="K17">
        <v>95</v>
      </c>
      <c r="L17">
        <v>119.7</v>
      </c>
      <c r="M17">
        <v>760</v>
      </c>
      <c r="N17">
        <v>957.6</v>
      </c>
      <c r="O17">
        <v>19</v>
      </c>
      <c r="P17" t="s">
        <v>124</v>
      </c>
      <c r="Q17">
        <v>2022</v>
      </c>
    </row>
    <row r="18" spans="1:17" x14ac:dyDescent="0.3">
      <c r="A18" s="11">
        <v>44810</v>
      </c>
      <c r="B18" t="s">
        <v>16</v>
      </c>
      <c r="C18">
        <v>12</v>
      </c>
      <c r="D18" t="s">
        <v>110</v>
      </c>
      <c r="E18" t="s">
        <v>111</v>
      </c>
      <c r="F18">
        <v>0</v>
      </c>
      <c r="H18" t="s">
        <v>17</v>
      </c>
      <c r="I18" t="s">
        <v>8</v>
      </c>
      <c r="J18" t="s">
        <v>9</v>
      </c>
      <c r="K18">
        <v>133</v>
      </c>
      <c r="L18">
        <v>155.61000000000001</v>
      </c>
      <c r="M18">
        <v>1596</v>
      </c>
      <c r="N18">
        <v>1867.3200000000002</v>
      </c>
      <c r="O18">
        <v>6</v>
      </c>
      <c r="P18" t="s">
        <v>124</v>
      </c>
      <c r="Q18">
        <v>2022</v>
      </c>
    </row>
    <row r="19" spans="1:17" x14ac:dyDescent="0.3">
      <c r="A19" s="11">
        <v>44217</v>
      </c>
      <c r="B19" t="s">
        <v>14</v>
      </c>
      <c r="C19">
        <v>15</v>
      </c>
      <c r="D19" t="s">
        <v>110</v>
      </c>
      <c r="E19" t="s">
        <v>112</v>
      </c>
      <c r="F19">
        <v>0</v>
      </c>
      <c r="H19" t="s">
        <v>15</v>
      </c>
      <c r="I19" t="s">
        <v>8</v>
      </c>
      <c r="J19" t="s">
        <v>9</v>
      </c>
      <c r="K19">
        <v>44</v>
      </c>
      <c r="L19">
        <v>48.84</v>
      </c>
      <c r="M19">
        <v>660</v>
      </c>
      <c r="N19">
        <v>732.6</v>
      </c>
      <c r="O19">
        <v>21</v>
      </c>
      <c r="P19" t="s">
        <v>116</v>
      </c>
      <c r="Q19">
        <v>2021</v>
      </c>
    </row>
    <row r="20" spans="1:17" x14ac:dyDescent="0.3">
      <c r="A20" s="11">
        <v>44800</v>
      </c>
      <c r="B20" t="s">
        <v>87</v>
      </c>
      <c r="C20">
        <v>15</v>
      </c>
      <c r="D20" t="s">
        <v>110</v>
      </c>
      <c r="E20" t="s">
        <v>111</v>
      </c>
      <c r="F20">
        <v>0</v>
      </c>
      <c r="H20" t="s">
        <v>88</v>
      </c>
      <c r="I20" t="s">
        <v>60</v>
      </c>
      <c r="J20" t="s">
        <v>9</v>
      </c>
      <c r="K20">
        <v>37</v>
      </c>
      <c r="L20">
        <v>42.55</v>
      </c>
      <c r="M20">
        <v>555</v>
      </c>
      <c r="N20">
        <v>638.25</v>
      </c>
      <c r="O20">
        <v>27</v>
      </c>
      <c r="P20" t="s">
        <v>123</v>
      </c>
      <c r="Q20">
        <v>2022</v>
      </c>
    </row>
    <row r="21" spans="1:17" x14ac:dyDescent="0.3">
      <c r="A21" s="11">
        <v>44799</v>
      </c>
      <c r="B21" t="s">
        <v>45</v>
      </c>
      <c r="C21">
        <v>13</v>
      </c>
      <c r="D21" t="s">
        <v>110</v>
      </c>
      <c r="E21" t="s">
        <v>112</v>
      </c>
      <c r="F21">
        <v>0</v>
      </c>
      <c r="H21" t="s">
        <v>46</v>
      </c>
      <c r="I21" t="s">
        <v>28</v>
      </c>
      <c r="J21" t="s">
        <v>9</v>
      </c>
      <c r="K21">
        <v>150</v>
      </c>
      <c r="L21">
        <v>210</v>
      </c>
      <c r="M21">
        <v>1950</v>
      </c>
      <c r="N21">
        <v>2730</v>
      </c>
      <c r="O21">
        <v>26</v>
      </c>
      <c r="P21" t="s">
        <v>123</v>
      </c>
      <c r="Q21">
        <v>2022</v>
      </c>
    </row>
    <row r="22" spans="1:17" x14ac:dyDescent="0.3">
      <c r="A22" s="11">
        <v>44788</v>
      </c>
      <c r="B22" t="s">
        <v>29</v>
      </c>
      <c r="C22">
        <v>10</v>
      </c>
      <c r="D22" t="s">
        <v>110</v>
      </c>
      <c r="E22" t="s">
        <v>112</v>
      </c>
      <c r="F22">
        <v>0</v>
      </c>
      <c r="H22" t="s">
        <v>30</v>
      </c>
      <c r="I22" t="s">
        <v>28</v>
      </c>
      <c r="J22" t="s">
        <v>9</v>
      </c>
      <c r="K22">
        <v>44</v>
      </c>
      <c r="L22">
        <v>48.4</v>
      </c>
      <c r="M22">
        <v>440</v>
      </c>
      <c r="N22">
        <v>484</v>
      </c>
      <c r="O22">
        <v>15</v>
      </c>
      <c r="P22" t="s">
        <v>123</v>
      </c>
      <c r="Q22">
        <v>2022</v>
      </c>
    </row>
    <row r="23" spans="1:17" x14ac:dyDescent="0.3">
      <c r="A23" s="11">
        <v>44762</v>
      </c>
      <c r="B23" t="s">
        <v>93</v>
      </c>
      <c r="C23">
        <v>8</v>
      </c>
      <c r="D23" t="s">
        <v>110</v>
      </c>
      <c r="E23" t="s">
        <v>111</v>
      </c>
      <c r="F23">
        <v>0</v>
      </c>
      <c r="H23" t="s">
        <v>94</v>
      </c>
      <c r="I23" t="s">
        <v>60</v>
      </c>
      <c r="J23" t="s">
        <v>9</v>
      </c>
      <c r="K23">
        <v>120</v>
      </c>
      <c r="L23">
        <v>162</v>
      </c>
      <c r="M23">
        <v>960</v>
      </c>
      <c r="N23">
        <v>1296</v>
      </c>
      <c r="O23">
        <v>20</v>
      </c>
      <c r="P23" t="s">
        <v>122</v>
      </c>
      <c r="Q23">
        <v>2022</v>
      </c>
    </row>
    <row r="24" spans="1:17" x14ac:dyDescent="0.3">
      <c r="A24" s="11">
        <v>44727</v>
      </c>
      <c r="B24" t="s">
        <v>93</v>
      </c>
      <c r="C24">
        <v>15</v>
      </c>
      <c r="D24" t="s">
        <v>110</v>
      </c>
      <c r="E24" t="s">
        <v>111</v>
      </c>
      <c r="F24">
        <v>0</v>
      </c>
      <c r="H24" t="s">
        <v>94</v>
      </c>
      <c r="I24" t="s">
        <v>60</v>
      </c>
      <c r="J24" t="s">
        <v>9</v>
      </c>
      <c r="K24">
        <v>120</v>
      </c>
      <c r="L24">
        <v>162</v>
      </c>
      <c r="M24">
        <v>1800</v>
      </c>
      <c r="N24">
        <v>2430</v>
      </c>
      <c r="O24">
        <v>15</v>
      </c>
      <c r="P24" t="s">
        <v>121</v>
      </c>
      <c r="Q24">
        <v>2022</v>
      </c>
    </row>
    <row r="25" spans="1:17" x14ac:dyDescent="0.3">
      <c r="A25" s="11">
        <v>44222</v>
      </c>
      <c r="B25" t="s">
        <v>97</v>
      </c>
      <c r="C25">
        <v>9</v>
      </c>
      <c r="D25" t="s">
        <v>110</v>
      </c>
      <c r="E25" t="s">
        <v>112</v>
      </c>
      <c r="F25">
        <v>0</v>
      </c>
      <c r="H25" t="s">
        <v>98</v>
      </c>
      <c r="I25" t="s">
        <v>60</v>
      </c>
      <c r="J25" t="s">
        <v>9</v>
      </c>
      <c r="K25">
        <v>76</v>
      </c>
      <c r="L25">
        <v>82.08</v>
      </c>
      <c r="M25">
        <v>684</v>
      </c>
      <c r="N25">
        <v>738.72</v>
      </c>
      <c r="O25">
        <v>26</v>
      </c>
      <c r="P25" t="s">
        <v>116</v>
      </c>
      <c r="Q25">
        <v>2021</v>
      </c>
    </row>
    <row r="26" spans="1:17" x14ac:dyDescent="0.3">
      <c r="A26" s="11">
        <v>44722</v>
      </c>
      <c r="B26" t="s">
        <v>65</v>
      </c>
      <c r="C26">
        <v>8</v>
      </c>
      <c r="D26" t="s">
        <v>110</v>
      </c>
      <c r="E26" t="s">
        <v>111</v>
      </c>
      <c r="F26">
        <v>0</v>
      </c>
      <c r="H26" t="s">
        <v>66</v>
      </c>
      <c r="I26" t="s">
        <v>60</v>
      </c>
      <c r="J26" t="s">
        <v>9</v>
      </c>
      <c r="K26">
        <v>37</v>
      </c>
      <c r="L26">
        <v>41.81</v>
      </c>
      <c r="M26">
        <v>296</v>
      </c>
      <c r="N26">
        <v>334.48</v>
      </c>
      <c r="O26">
        <v>10</v>
      </c>
      <c r="P26" t="s">
        <v>121</v>
      </c>
      <c r="Q26">
        <v>2022</v>
      </c>
    </row>
    <row r="27" spans="1:17" x14ac:dyDescent="0.3">
      <c r="A27" s="11">
        <v>44711</v>
      </c>
      <c r="B27" t="s">
        <v>16</v>
      </c>
      <c r="C27">
        <v>4</v>
      </c>
      <c r="D27" t="s">
        <v>110</v>
      </c>
      <c r="E27" t="s">
        <v>112</v>
      </c>
      <c r="F27">
        <v>0</v>
      </c>
      <c r="H27" t="s">
        <v>17</v>
      </c>
      <c r="I27" t="s">
        <v>8</v>
      </c>
      <c r="J27" t="s">
        <v>9</v>
      </c>
      <c r="K27">
        <v>133</v>
      </c>
      <c r="L27">
        <v>155.61000000000001</v>
      </c>
      <c r="M27">
        <v>532</v>
      </c>
      <c r="N27">
        <v>622.44000000000005</v>
      </c>
      <c r="O27">
        <v>30</v>
      </c>
      <c r="P27" t="s">
        <v>120</v>
      </c>
      <c r="Q27">
        <v>2022</v>
      </c>
    </row>
    <row r="28" spans="1:17" x14ac:dyDescent="0.3">
      <c r="A28" s="11">
        <v>44223</v>
      </c>
      <c r="B28" t="s">
        <v>89</v>
      </c>
      <c r="C28">
        <v>7</v>
      </c>
      <c r="D28" t="s">
        <v>110</v>
      </c>
      <c r="E28" t="s">
        <v>111</v>
      </c>
      <c r="F28">
        <v>0</v>
      </c>
      <c r="H28" t="s">
        <v>90</v>
      </c>
      <c r="I28" t="s">
        <v>60</v>
      </c>
      <c r="J28" t="s">
        <v>9</v>
      </c>
      <c r="K28">
        <v>90</v>
      </c>
      <c r="L28">
        <v>115.2</v>
      </c>
      <c r="M28">
        <v>630</v>
      </c>
      <c r="N28">
        <v>806.4</v>
      </c>
      <c r="O28">
        <v>27</v>
      </c>
      <c r="P28" t="s">
        <v>116</v>
      </c>
      <c r="Q28">
        <v>2021</v>
      </c>
    </row>
    <row r="29" spans="1:17" x14ac:dyDescent="0.3">
      <c r="A29" s="11">
        <v>44223</v>
      </c>
      <c r="B29" t="s">
        <v>73</v>
      </c>
      <c r="C29">
        <v>3</v>
      </c>
      <c r="D29" t="s">
        <v>110</v>
      </c>
      <c r="E29" t="s">
        <v>111</v>
      </c>
      <c r="F29">
        <v>0</v>
      </c>
      <c r="H29" t="s">
        <v>74</v>
      </c>
      <c r="I29" t="s">
        <v>60</v>
      </c>
      <c r="J29" t="s">
        <v>9</v>
      </c>
      <c r="K29">
        <v>89</v>
      </c>
      <c r="L29">
        <v>117.48</v>
      </c>
      <c r="M29">
        <v>267</v>
      </c>
      <c r="N29">
        <v>352.44</v>
      </c>
      <c r="O29">
        <v>27</v>
      </c>
      <c r="P29" t="s">
        <v>116</v>
      </c>
      <c r="Q29">
        <v>2021</v>
      </c>
    </row>
    <row r="30" spans="1:17" x14ac:dyDescent="0.3">
      <c r="A30" s="11">
        <v>44709</v>
      </c>
      <c r="B30" t="s">
        <v>22</v>
      </c>
      <c r="C30">
        <v>5</v>
      </c>
      <c r="D30" t="s">
        <v>110</v>
      </c>
      <c r="E30" t="s">
        <v>111</v>
      </c>
      <c r="F30">
        <v>0</v>
      </c>
      <c r="H30" t="s">
        <v>23</v>
      </c>
      <c r="I30" t="s">
        <v>8</v>
      </c>
      <c r="J30" t="s">
        <v>9</v>
      </c>
      <c r="K30">
        <v>83</v>
      </c>
      <c r="L30">
        <v>94.62</v>
      </c>
      <c r="M30">
        <v>415</v>
      </c>
      <c r="N30">
        <v>473.1</v>
      </c>
      <c r="O30">
        <v>28</v>
      </c>
      <c r="P30" t="s">
        <v>120</v>
      </c>
      <c r="Q30">
        <v>2022</v>
      </c>
    </row>
    <row r="31" spans="1:17" x14ac:dyDescent="0.3">
      <c r="A31" s="11">
        <v>44709</v>
      </c>
      <c r="B31" t="s">
        <v>91</v>
      </c>
      <c r="C31">
        <v>10</v>
      </c>
      <c r="D31" t="s">
        <v>110</v>
      </c>
      <c r="E31" t="s">
        <v>112</v>
      </c>
      <c r="F31">
        <v>0</v>
      </c>
      <c r="H31" t="s">
        <v>92</v>
      </c>
      <c r="I31" t="s">
        <v>60</v>
      </c>
      <c r="J31" t="s">
        <v>9</v>
      </c>
      <c r="K31">
        <v>138</v>
      </c>
      <c r="L31">
        <v>173.88</v>
      </c>
      <c r="M31">
        <v>1380</v>
      </c>
      <c r="N31">
        <v>1738.8</v>
      </c>
      <c r="O31">
        <v>28</v>
      </c>
      <c r="P31" t="s">
        <v>120</v>
      </c>
      <c r="Q31">
        <v>2022</v>
      </c>
    </row>
    <row r="32" spans="1:17" x14ac:dyDescent="0.3">
      <c r="A32" s="11">
        <v>44699</v>
      </c>
      <c r="B32" t="s">
        <v>85</v>
      </c>
      <c r="C32">
        <v>8</v>
      </c>
      <c r="D32" t="s">
        <v>110</v>
      </c>
      <c r="E32" t="s">
        <v>111</v>
      </c>
      <c r="F32">
        <v>0</v>
      </c>
      <c r="H32" t="s">
        <v>86</v>
      </c>
      <c r="I32" t="s">
        <v>60</v>
      </c>
      <c r="J32" t="s">
        <v>9</v>
      </c>
      <c r="K32">
        <v>72</v>
      </c>
      <c r="L32">
        <v>79.92</v>
      </c>
      <c r="M32">
        <v>576</v>
      </c>
      <c r="N32">
        <v>639.36</v>
      </c>
      <c r="O32">
        <v>18</v>
      </c>
      <c r="P32" t="s">
        <v>120</v>
      </c>
      <c r="Q32">
        <v>2022</v>
      </c>
    </row>
    <row r="33" spans="1:17" x14ac:dyDescent="0.3">
      <c r="A33" s="11">
        <v>44699</v>
      </c>
      <c r="B33" t="s">
        <v>63</v>
      </c>
      <c r="C33">
        <v>4</v>
      </c>
      <c r="D33" t="s">
        <v>110</v>
      </c>
      <c r="E33" t="s">
        <v>111</v>
      </c>
      <c r="F33">
        <v>0</v>
      </c>
      <c r="H33" t="s">
        <v>64</v>
      </c>
      <c r="I33" t="s">
        <v>60</v>
      </c>
      <c r="J33" t="s">
        <v>9</v>
      </c>
      <c r="K33">
        <v>48</v>
      </c>
      <c r="L33">
        <v>57.120000000000005</v>
      </c>
      <c r="M33">
        <v>192</v>
      </c>
      <c r="N33">
        <v>228.48000000000002</v>
      </c>
      <c r="O33">
        <v>18</v>
      </c>
      <c r="P33" t="s">
        <v>120</v>
      </c>
      <c r="Q33">
        <v>2022</v>
      </c>
    </row>
    <row r="34" spans="1:17" x14ac:dyDescent="0.3">
      <c r="A34" s="11">
        <v>44230</v>
      </c>
      <c r="B34" t="s">
        <v>52</v>
      </c>
      <c r="C34">
        <v>2</v>
      </c>
      <c r="D34" t="s">
        <v>110</v>
      </c>
      <c r="E34" t="s">
        <v>112</v>
      </c>
      <c r="F34">
        <v>0</v>
      </c>
      <c r="H34" t="s">
        <v>53</v>
      </c>
      <c r="I34" t="s">
        <v>49</v>
      </c>
      <c r="J34" t="s">
        <v>9</v>
      </c>
      <c r="K34">
        <v>121</v>
      </c>
      <c r="L34">
        <v>141.57</v>
      </c>
      <c r="M34">
        <v>242</v>
      </c>
      <c r="N34">
        <v>283.14</v>
      </c>
      <c r="O34">
        <v>3</v>
      </c>
      <c r="P34" t="s">
        <v>117</v>
      </c>
      <c r="Q34">
        <v>2021</v>
      </c>
    </row>
    <row r="35" spans="1:17" x14ac:dyDescent="0.3">
      <c r="A35" s="11">
        <v>44690</v>
      </c>
      <c r="B35" t="s">
        <v>41</v>
      </c>
      <c r="C35">
        <v>12</v>
      </c>
      <c r="D35" t="s">
        <v>110</v>
      </c>
      <c r="E35" t="s">
        <v>112</v>
      </c>
      <c r="F35">
        <v>0</v>
      </c>
      <c r="H35" t="s">
        <v>42</v>
      </c>
      <c r="I35" t="s">
        <v>28</v>
      </c>
      <c r="J35" t="s">
        <v>9</v>
      </c>
      <c r="K35">
        <v>134</v>
      </c>
      <c r="L35">
        <v>156.78</v>
      </c>
      <c r="M35">
        <v>1608</v>
      </c>
      <c r="N35">
        <v>1881.3600000000001</v>
      </c>
      <c r="O35">
        <v>9</v>
      </c>
      <c r="P35" t="s">
        <v>120</v>
      </c>
      <c r="Q35">
        <v>2022</v>
      </c>
    </row>
    <row r="36" spans="1:17" x14ac:dyDescent="0.3">
      <c r="A36" s="11">
        <v>44682</v>
      </c>
      <c r="B36" t="s">
        <v>77</v>
      </c>
      <c r="C36">
        <v>9</v>
      </c>
      <c r="D36" t="s">
        <v>110</v>
      </c>
      <c r="E36" t="s">
        <v>111</v>
      </c>
      <c r="F36">
        <v>0</v>
      </c>
      <c r="H36" t="s">
        <v>78</v>
      </c>
      <c r="I36" t="s">
        <v>60</v>
      </c>
      <c r="J36" t="s">
        <v>9</v>
      </c>
      <c r="K36">
        <v>55</v>
      </c>
      <c r="L36">
        <v>58.3</v>
      </c>
      <c r="M36">
        <v>495</v>
      </c>
      <c r="N36">
        <v>524.69999999999993</v>
      </c>
      <c r="O36">
        <v>1</v>
      </c>
      <c r="P36" t="s">
        <v>120</v>
      </c>
      <c r="Q36">
        <v>2022</v>
      </c>
    </row>
    <row r="37" spans="1:17" x14ac:dyDescent="0.3">
      <c r="A37" s="11">
        <v>44671</v>
      </c>
      <c r="B37" t="s">
        <v>43</v>
      </c>
      <c r="C37">
        <v>2</v>
      </c>
      <c r="D37" t="s">
        <v>110</v>
      </c>
      <c r="E37" t="s">
        <v>111</v>
      </c>
      <c r="F37">
        <v>0</v>
      </c>
      <c r="H37" t="s">
        <v>44</v>
      </c>
      <c r="I37" t="s">
        <v>28</v>
      </c>
      <c r="J37" t="s">
        <v>9</v>
      </c>
      <c r="K37">
        <v>37</v>
      </c>
      <c r="L37">
        <v>49.21</v>
      </c>
      <c r="M37">
        <v>74</v>
      </c>
      <c r="N37">
        <v>98.42</v>
      </c>
      <c r="O37">
        <v>20</v>
      </c>
      <c r="P37" t="s">
        <v>119</v>
      </c>
      <c r="Q37">
        <v>2022</v>
      </c>
    </row>
    <row r="38" spans="1:17" x14ac:dyDescent="0.3">
      <c r="A38" s="11">
        <v>44664</v>
      </c>
      <c r="B38" t="s">
        <v>39</v>
      </c>
      <c r="C38">
        <v>14</v>
      </c>
      <c r="D38" t="s">
        <v>110</v>
      </c>
      <c r="E38" t="s">
        <v>111</v>
      </c>
      <c r="F38">
        <v>0</v>
      </c>
      <c r="H38" t="s">
        <v>40</v>
      </c>
      <c r="I38" t="s">
        <v>28</v>
      </c>
      <c r="J38" t="s">
        <v>9</v>
      </c>
      <c r="K38">
        <v>13</v>
      </c>
      <c r="L38">
        <v>16.64</v>
      </c>
      <c r="M38">
        <v>182</v>
      </c>
      <c r="N38">
        <v>232.96</v>
      </c>
      <c r="O38">
        <v>13</v>
      </c>
      <c r="P38" t="s">
        <v>119</v>
      </c>
      <c r="Q38">
        <v>2022</v>
      </c>
    </row>
    <row r="39" spans="1:17" x14ac:dyDescent="0.3">
      <c r="A39" s="11">
        <v>44660</v>
      </c>
      <c r="B39" t="s">
        <v>87</v>
      </c>
      <c r="C39">
        <v>12</v>
      </c>
      <c r="D39" t="s">
        <v>110</v>
      </c>
      <c r="E39" t="s">
        <v>112</v>
      </c>
      <c r="F39">
        <v>0</v>
      </c>
      <c r="H39" t="s">
        <v>88</v>
      </c>
      <c r="I39" t="s">
        <v>60</v>
      </c>
      <c r="J39" t="s">
        <v>9</v>
      </c>
      <c r="K39">
        <v>37</v>
      </c>
      <c r="L39">
        <v>42.55</v>
      </c>
      <c r="M39">
        <v>444</v>
      </c>
      <c r="N39">
        <v>510.59999999999997</v>
      </c>
      <c r="O39">
        <v>9</v>
      </c>
      <c r="P39" t="s">
        <v>119</v>
      </c>
      <c r="Q39">
        <v>2022</v>
      </c>
    </row>
    <row r="40" spans="1:17" x14ac:dyDescent="0.3">
      <c r="A40" s="11">
        <v>44657</v>
      </c>
      <c r="B40" t="s">
        <v>89</v>
      </c>
      <c r="C40">
        <v>2</v>
      </c>
      <c r="D40" t="s">
        <v>110</v>
      </c>
      <c r="E40" t="s">
        <v>112</v>
      </c>
      <c r="F40">
        <v>0</v>
      </c>
      <c r="H40" t="s">
        <v>90</v>
      </c>
      <c r="I40" t="s">
        <v>60</v>
      </c>
      <c r="J40" t="s">
        <v>9</v>
      </c>
      <c r="K40">
        <v>90</v>
      </c>
      <c r="L40">
        <v>115.2</v>
      </c>
      <c r="M40">
        <v>180</v>
      </c>
      <c r="N40">
        <v>230.4</v>
      </c>
      <c r="O40">
        <v>6</v>
      </c>
      <c r="P40" t="s">
        <v>119</v>
      </c>
      <c r="Q40">
        <v>2022</v>
      </c>
    </row>
    <row r="41" spans="1:17" x14ac:dyDescent="0.3">
      <c r="A41" s="11">
        <v>44645</v>
      </c>
      <c r="B41" t="s">
        <v>6</v>
      </c>
      <c r="C41">
        <v>2</v>
      </c>
      <c r="D41" t="s">
        <v>110</v>
      </c>
      <c r="E41" t="s">
        <v>111</v>
      </c>
      <c r="F41">
        <v>0</v>
      </c>
      <c r="H41" t="s">
        <v>7</v>
      </c>
      <c r="I41" t="s">
        <v>8</v>
      </c>
      <c r="J41" t="s">
        <v>9</v>
      </c>
      <c r="K41">
        <v>98</v>
      </c>
      <c r="L41">
        <v>103.88</v>
      </c>
      <c r="M41">
        <v>196</v>
      </c>
      <c r="N41">
        <v>207.76</v>
      </c>
      <c r="O41">
        <v>25</v>
      </c>
      <c r="P41" t="s">
        <v>118</v>
      </c>
      <c r="Q41">
        <v>2022</v>
      </c>
    </row>
    <row r="42" spans="1:17" x14ac:dyDescent="0.3">
      <c r="A42" s="11">
        <v>44639</v>
      </c>
      <c r="B42" t="s">
        <v>91</v>
      </c>
      <c r="C42">
        <v>6</v>
      </c>
      <c r="D42" t="s">
        <v>110</v>
      </c>
      <c r="E42" t="s">
        <v>112</v>
      </c>
      <c r="F42">
        <v>0</v>
      </c>
      <c r="H42" t="s">
        <v>92</v>
      </c>
      <c r="I42" t="s">
        <v>60</v>
      </c>
      <c r="J42" t="s">
        <v>9</v>
      </c>
      <c r="K42">
        <v>138</v>
      </c>
      <c r="L42">
        <v>173.88</v>
      </c>
      <c r="M42">
        <v>828</v>
      </c>
      <c r="N42">
        <v>1043.28</v>
      </c>
      <c r="O42">
        <v>19</v>
      </c>
      <c r="P42" t="s">
        <v>118</v>
      </c>
      <c r="Q42">
        <v>2022</v>
      </c>
    </row>
    <row r="43" spans="1:17" x14ac:dyDescent="0.3">
      <c r="A43" s="11">
        <v>44630</v>
      </c>
      <c r="B43" t="s">
        <v>75</v>
      </c>
      <c r="C43">
        <v>12</v>
      </c>
      <c r="D43" t="s">
        <v>110</v>
      </c>
      <c r="E43" t="s">
        <v>111</v>
      </c>
      <c r="F43">
        <v>0</v>
      </c>
      <c r="H43" t="s">
        <v>76</v>
      </c>
      <c r="I43" t="s">
        <v>60</v>
      </c>
      <c r="J43" t="s">
        <v>9</v>
      </c>
      <c r="K43">
        <v>95</v>
      </c>
      <c r="L43">
        <v>119.7</v>
      </c>
      <c r="M43">
        <v>1140</v>
      </c>
      <c r="N43">
        <v>1436.4</v>
      </c>
      <c r="O43">
        <v>10</v>
      </c>
      <c r="P43" t="s">
        <v>118</v>
      </c>
      <c r="Q43">
        <v>2022</v>
      </c>
    </row>
    <row r="44" spans="1:17" x14ac:dyDescent="0.3">
      <c r="A44" s="11">
        <v>44624</v>
      </c>
      <c r="B44" t="s">
        <v>61</v>
      </c>
      <c r="C44">
        <v>13</v>
      </c>
      <c r="D44" t="s">
        <v>110</v>
      </c>
      <c r="E44" t="s">
        <v>111</v>
      </c>
      <c r="F44">
        <v>0</v>
      </c>
      <c r="H44" t="s">
        <v>62</v>
      </c>
      <c r="I44" t="s">
        <v>60</v>
      </c>
      <c r="J44" t="s">
        <v>9</v>
      </c>
      <c r="K44">
        <v>18</v>
      </c>
      <c r="L44">
        <v>24.66</v>
      </c>
      <c r="M44">
        <v>234</v>
      </c>
      <c r="N44">
        <v>320.58</v>
      </c>
      <c r="O44">
        <v>4</v>
      </c>
      <c r="P44" t="s">
        <v>118</v>
      </c>
      <c r="Q44">
        <v>2022</v>
      </c>
    </row>
    <row r="45" spans="1:17" x14ac:dyDescent="0.3">
      <c r="A45" s="11">
        <v>44584</v>
      </c>
      <c r="B45" t="s">
        <v>10</v>
      </c>
      <c r="C45">
        <v>5</v>
      </c>
      <c r="D45" t="s">
        <v>110</v>
      </c>
      <c r="E45" t="s">
        <v>112</v>
      </c>
      <c r="F45">
        <v>0</v>
      </c>
      <c r="H45" t="s">
        <v>11</v>
      </c>
      <c r="I45" t="s">
        <v>8</v>
      </c>
      <c r="J45" t="s">
        <v>9</v>
      </c>
      <c r="K45">
        <v>105</v>
      </c>
      <c r="L45">
        <v>142.80000000000001</v>
      </c>
      <c r="M45">
        <v>525</v>
      </c>
      <c r="N45">
        <v>714</v>
      </c>
      <c r="O45">
        <v>23</v>
      </c>
      <c r="P45" t="s">
        <v>116</v>
      </c>
      <c r="Q45">
        <v>2022</v>
      </c>
    </row>
    <row r="46" spans="1:17" x14ac:dyDescent="0.3">
      <c r="A46" s="11">
        <v>44579</v>
      </c>
      <c r="B46" t="s">
        <v>22</v>
      </c>
      <c r="C46">
        <v>9</v>
      </c>
      <c r="D46" t="s">
        <v>110</v>
      </c>
      <c r="E46" t="s">
        <v>112</v>
      </c>
      <c r="F46">
        <v>0</v>
      </c>
      <c r="H46" t="s">
        <v>23</v>
      </c>
      <c r="I46" t="s">
        <v>8</v>
      </c>
      <c r="J46" t="s">
        <v>9</v>
      </c>
      <c r="K46">
        <v>83</v>
      </c>
      <c r="L46">
        <v>94.62</v>
      </c>
      <c r="M46">
        <v>747</v>
      </c>
      <c r="N46">
        <v>851.58</v>
      </c>
      <c r="O46">
        <v>18</v>
      </c>
      <c r="P46" t="s">
        <v>116</v>
      </c>
      <c r="Q46">
        <v>2022</v>
      </c>
    </row>
    <row r="47" spans="1:17" x14ac:dyDescent="0.3">
      <c r="A47" s="11">
        <v>44562</v>
      </c>
      <c r="B47" t="s">
        <v>52</v>
      </c>
      <c r="C47">
        <v>1</v>
      </c>
      <c r="D47" t="s">
        <v>110</v>
      </c>
      <c r="E47" t="s">
        <v>112</v>
      </c>
      <c r="F47">
        <v>0</v>
      </c>
      <c r="H47" t="s">
        <v>53</v>
      </c>
      <c r="I47" t="s">
        <v>49</v>
      </c>
      <c r="J47" t="s">
        <v>9</v>
      </c>
      <c r="K47">
        <v>121</v>
      </c>
      <c r="L47">
        <v>141.57</v>
      </c>
      <c r="M47">
        <v>121</v>
      </c>
      <c r="N47">
        <v>141.57</v>
      </c>
      <c r="O47">
        <v>1</v>
      </c>
      <c r="P47" t="s">
        <v>116</v>
      </c>
      <c r="Q47">
        <v>2022</v>
      </c>
    </row>
    <row r="48" spans="1:17" x14ac:dyDescent="0.3">
      <c r="A48" s="11">
        <v>44554</v>
      </c>
      <c r="B48" t="s">
        <v>81</v>
      </c>
      <c r="C48">
        <v>8</v>
      </c>
      <c r="D48" t="s">
        <v>110</v>
      </c>
      <c r="E48" t="s">
        <v>111</v>
      </c>
      <c r="F48">
        <v>0</v>
      </c>
      <c r="H48" t="s">
        <v>82</v>
      </c>
      <c r="I48" t="s">
        <v>60</v>
      </c>
      <c r="J48" t="s">
        <v>9</v>
      </c>
      <c r="K48">
        <v>90</v>
      </c>
      <c r="L48">
        <v>96.3</v>
      </c>
      <c r="M48">
        <v>720</v>
      </c>
      <c r="N48">
        <v>770.4</v>
      </c>
      <c r="O48">
        <v>24</v>
      </c>
      <c r="P48" t="s">
        <v>127</v>
      </c>
      <c r="Q48">
        <v>2021</v>
      </c>
    </row>
    <row r="49" spans="1:17" x14ac:dyDescent="0.3">
      <c r="A49" s="11">
        <v>44252</v>
      </c>
      <c r="B49" t="s">
        <v>10</v>
      </c>
      <c r="C49">
        <v>4</v>
      </c>
      <c r="D49" t="s">
        <v>110</v>
      </c>
      <c r="E49" t="s">
        <v>111</v>
      </c>
      <c r="F49">
        <v>0</v>
      </c>
      <c r="H49" t="s">
        <v>11</v>
      </c>
      <c r="I49" t="s">
        <v>8</v>
      </c>
      <c r="J49" t="s">
        <v>9</v>
      </c>
      <c r="K49">
        <v>105</v>
      </c>
      <c r="L49">
        <v>142.80000000000001</v>
      </c>
      <c r="M49">
        <v>420</v>
      </c>
      <c r="N49">
        <v>571.20000000000005</v>
      </c>
      <c r="O49">
        <v>25</v>
      </c>
      <c r="P49" t="s">
        <v>117</v>
      </c>
      <c r="Q49">
        <v>2021</v>
      </c>
    </row>
    <row r="50" spans="1:17" x14ac:dyDescent="0.3">
      <c r="A50" s="11">
        <v>44554</v>
      </c>
      <c r="B50" t="s">
        <v>93</v>
      </c>
      <c r="C50">
        <v>8</v>
      </c>
      <c r="D50" t="s">
        <v>110</v>
      </c>
      <c r="E50" t="s">
        <v>112</v>
      </c>
      <c r="F50">
        <v>0</v>
      </c>
      <c r="H50" t="s">
        <v>94</v>
      </c>
      <c r="I50" t="s">
        <v>60</v>
      </c>
      <c r="J50" t="s">
        <v>9</v>
      </c>
      <c r="K50">
        <v>120</v>
      </c>
      <c r="L50">
        <v>162</v>
      </c>
      <c r="M50">
        <v>960</v>
      </c>
      <c r="N50">
        <v>1296</v>
      </c>
      <c r="O50">
        <v>24</v>
      </c>
      <c r="P50" t="s">
        <v>127</v>
      </c>
      <c r="Q50">
        <v>2021</v>
      </c>
    </row>
    <row r="51" spans="1:17" x14ac:dyDescent="0.3">
      <c r="A51" s="11">
        <v>44549</v>
      </c>
      <c r="B51" t="s">
        <v>67</v>
      </c>
      <c r="C51">
        <v>3</v>
      </c>
      <c r="D51" t="s">
        <v>110</v>
      </c>
      <c r="E51" t="s">
        <v>111</v>
      </c>
      <c r="F51">
        <v>0</v>
      </c>
      <c r="H51" t="s">
        <v>68</v>
      </c>
      <c r="I51" t="s">
        <v>60</v>
      </c>
      <c r="J51" t="s">
        <v>9</v>
      </c>
      <c r="K51">
        <v>47</v>
      </c>
      <c r="L51">
        <v>53.11</v>
      </c>
      <c r="M51">
        <v>141</v>
      </c>
      <c r="N51">
        <v>159.32999999999998</v>
      </c>
      <c r="O51">
        <v>19</v>
      </c>
      <c r="P51" t="s">
        <v>127</v>
      </c>
      <c r="Q51">
        <v>2021</v>
      </c>
    </row>
    <row r="52" spans="1:17" x14ac:dyDescent="0.3">
      <c r="A52" s="11">
        <v>44254</v>
      </c>
      <c r="B52" t="s">
        <v>43</v>
      </c>
      <c r="C52">
        <v>11</v>
      </c>
      <c r="D52" t="s">
        <v>110</v>
      </c>
      <c r="E52" t="s">
        <v>111</v>
      </c>
      <c r="F52">
        <v>0</v>
      </c>
      <c r="H52" t="s">
        <v>44</v>
      </c>
      <c r="I52" t="s">
        <v>28</v>
      </c>
      <c r="J52" t="s">
        <v>9</v>
      </c>
      <c r="K52">
        <v>37</v>
      </c>
      <c r="L52">
        <v>49.21</v>
      </c>
      <c r="M52">
        <v>407</v>
      </c>
      <c r="N52">
        <v>541.31000000000006</v>
      </c>
      <c r="O52">
        <v>27</v>
      </c>
      <c r="P52" t="s">
        <v>117</v>
      </c>
      <c r="Q52">
        <v>2021</v>
      </c>
    </row>
    <row r="53" spans="1:17" x14ac:dyDescent="0.3">
      <c r="A53" s="11">
        <v>44521</v>
      </c>
      <c r="B53" t="s">
        <v>35</v>
      </c>
      <c r="C53">
        <v>1</v>
      </c>
      <c r="D53" t="s">
        <v>110</v>
      </c>
      <c r="E53" t="s">
        <v>111</v>
      </c>
      <c r="F53">
        <v>0</v>
      </c>
      <c r="H53" t="s">
        <v>36</v>
      </c>
      <c r="I53" t="s">
        <v>28</v>
      </c>
      <c r="J53" t="s">
        <v>9</v>
      </c>
      <c r="K53">
        <v>112</v>
      </c>
      <c r="L53">
        <v>146.72</v>
      </c>
      <c r="M53">
        <v>112</v>
      </c>
      <c r="N53">
        <v>146.72</v>
      </c>
      <c r="O53">
        <v>21</v>
      </c>
      <c r="P53" t="s">
        <v>126</v>
      </c>
      <c r="Q53">
        <v>2021</v>
      </c>
    </row>
    <row r="54" spans="1:17" x14ac:dyDescent="0.3">
      <c r="A54" s="11">
        <v>44511</v>
      </c>
      <c r="B54" t="s">
        <v>89</v>
      </c>
      <c r="C54">
        <v>12</v>
      </c>
      <c r="D54" t="s">
        <v>110</v>
      </c>
      <c r="E54" t="s">
        <v>111</v>
      </c>
      <c r="F54">
        <v>0</v>
      </c>
      <c r="H54" t="s">
        <v>90</v>
      </c>
      <c r="I54" t="s">
        <v>60</v>
      </c>
      <c r="J54" t="s">
        <v>9</v>
      </c>
      <c r="K54">
        <v>90</v>
      </c>
      <c r="L54">
        <v>115.2</v>
      </c>
      <c r="M54">
        <v>1080</v>
      </c>
      <c r="N54">
        <v>1382.4</v>
      </c>
      <c r="O54">
        <v>11</v>
      </c>
      <c r="P54" t="s">
        <v>126</v>
      </c>
      <c r="Q54">
        <v>2021</v>
      </c>
    </row>
    <row r="55" spans="1:17" x14ac:dyDescent="0.3">
      <c r="A55" s="11">
        <v>44495</v>
      </c>
      <c r="B55" t="s">
        <v>14</v>
      </c>
      <c r="C55">
        <v>6</v>
      </c>
      <c r="D55" t="s">
        <v>110</v>
      </c>
      <c r="E55" t="s">
        <v>112</v>
      </c>
      <c r="F55">
        <v>0</v>
      </c>
      <c r="H55" t="s">
        <v>15</v>
      </c>
      <c r="I55" t="s">
        <v>8</v>
      </c>
      <c r="J55" t="s">
        <v>9</v>
      </c>
      <c r="K55">
        <v>44</v>
      </c>
      <c r="L55">
        <v>48.84</v>
      </c>
      <c r="M55">
        <v>264</v>
      </c>
      <c r="N55">
        <v>293.04000000000002</v>
      </c>
      <c r="O55">
        <v>26</v>
      </c>
      <c r="P55" t="s">
        <v>125</v>
      </c>
      <c r="Q55">
        <v>2021</v>
      </c>
    </row>
    <row r="56" spans="1:17" x14ac:dyDescent="0.3">
      <c r="A56" s="11">
        <v>44493</v>
      </c>
      <c r="B56" t="s">
        <v>29</v>
      </c>
      <c r="C56">
        <v>3</v>
      </c>
      <c r="D56" t="s">
        <v>110</v>
      </c>
      <c r="E56" t="s">
        <v>112</v>
      </c>
      <c r="F56">
        <v>0</v>
      </c>
      <c r="H56" t="s">
        <v>30</v>
      </c>
      <c r="I56" t="s">
        <v>28</v>
      </c>
      <c r="J56" t="s">
        <v>9</v>
      </c>
      <c r="K56">
        <v>44</v>
      </c>
      <c r="L56">
        <v>48.4</v>
      </c>
      <c r="M56">
        <v>132</v>
      </c>
      <c r="N56">
        <v>145.19999999999999</v>
      </c>
      <c r="O56">
        <v>24</v>
      </c>
      <c r="P56" t="s">
        <v>125</v>
      </c>
      <c r="Q56">
        <v>2021</v>
      </c>
    </row>
    <row r="57" spans="1:17" x14ac:dyDescent="0.3">
      <c r="A57" s="11">
        <v>44264</v>
      </c>
      <c r="B57" t="s">
        <v>67</v>
      </c>
      <c r="C57">
        <v>6</v>
      </c>
      <c r="D57" t="s">
        <v>110</v>
      </c>
      <c r="E57" t="s">
        <v>111</v>
      </c>
      <c r="F57">
        <v>0</v>
      </c>
      <c r="H57" t="s">
        <v>68</v>
      </c>
      <c r="I57" t="s">
        <v>60</v>
      </c>
      <c r="J57" t="s">
        <v>9</v>
      </c>
      <c r="K57">
        <v>47</v>
      </c>
      <c r="L57">
        <v>53.11</v>
      </c>
      <c r="M57">
        <v>282</v>
      </c>
      <c r="N57">
        <v>318.65999999999997</v>
      </c>
      <c r="O57">
        <v>9</v>
      </c>
      <c r="P57" t="s">
        <v>118</v>
      </c>
      <c r="Q57">
        <v>2021</v>
      </c>
    </row>
    <row r="58" spans="1:17" x14ac:dyDescent="0.3">
      <c r="A58" s="11">
        <v>44460</v>
      </c>
      <c r="B58" t="s">
        <v>47</v>
      </c>
      <c r="C58">
        <v>7</v>
      </c>
      <c r="D58" t="s">
        <v>110</v>
      </c>
      <c r="E58" t="s">
        <v>112</v>
      </c>
      <c r="F58">
        <v>0</v>
      </c>
      <c r="H58" t="s">
        <v>48</v>
      </c>
      <c r="I58" t="s">
        <v>49</v>
      </c>
      <c r="J58" t="s">
        <v>9</v>
      </c>
      <c r="K58">
        <v>61</v>
      </c>
      <c r="L58">
        <v>76.25</v>
      </c>
      <c r="M58">
        <v>427</v>
      </c>
      <c r="N58">
        <v>533.75</v>
      </c>
      <c r="O58">
        <v>21</v>
      </c>
      <c r="P58" t="s">
        <v>124</v>
      </c>
      <c r="Q58">
        <v>2021</v>
      </c>
    </row>
    <row r="59" spans="1:17" x14ac:dyDescent="0.3">
      <c r="A59" s="11">
        <v>44268</v>
      </c>
      <c r="B59" t="s">
        <v>65</v>
      </c>
      <c r="C59">
        <v>10</v>
      </c>
      <c r="D59" t="s">
        <v>110</v>
      </c>
      <c r="E59" t="s">
        <v>112</v>
      </c>
      <c r="F59">
        <v>0</v>
      </c>
      <c r="H59" t="s">
        <v>66</v>
      </c>
      <c r="I59" t="s">
        <v>60</v>
      </c>
      <c r="J59" t="s">
        <v>9</v>
      </c>
      <c r="K59">
        <v>37</v>
      </c>
      <c r="L59">
        <v>41.81</v>
      </c>
      <c r="M59">
        <v>370</v>
      </c>
      <c r="N59">
        <v>418.1</v>
      </c>
      <c r="O59">
        <v>13</v>
      </c>
      <c r="P59" t="s">
        <v>118</v>
      </c>
      <c r="Q59">
        <v>2021</v>
      </c>
    </row>
    <row r="60" spans="1:17" x14ac:dyDescent="0.3">
      <c r="A60" s="11">
        <v>44450</v>
      </c>
      <c r="B60" t="s">
        <v>6</v>
      </c>
      <c r="C60">
        <v>6</v>
      </c>
      <c r="D60" t="s">
        <v>110</v>
      </c>
      <c r="E60" t="s">
        <v>111</v>
      </c>
      <c r="F60">
        <v>0</v>
      </c>
      <c r="H60" t="s">
        <v>7</v>
      </c>
      <c r="I60" t="s">
        <v>8</v>
      </c>
      <c r="J60" t="s">
        <v>9</v>
      </c>
      <c r="K60">
        <v>98</v>
      </c>
      <c r="L60">
        <v>103.88</v>
      </c>
      <c r="M60">
        <v>588</v>
      </c>
      <c r="N60">
        <v>623.28</v>
      </c>
      <c r="O60">
        <v>11</v>
      </c>
      <c r="P60" t="s">
        <v>124</v>
      </c>
      <c r="Q60">
        <v>2021</v>
      </c>
    </row>
    <row r="61" spans="1:17" x14ac:dyDescent="0.3">
      <c r="A61" s="11">
        <v>44449</v>
      </c>
      <c r="B61" t="s">
        <v>6</v>
      </c>
      <c r="C61">
        <v>9</v>
      </c>
      <c r="D61" t="s">
        <v>110</v>
      </c>
      <c r="E61" t="s">
        <v>111</v>
      </c>
      <c r="F61">
        <v>0</v>
      </c>
      <c r="H61" t="s">
        <v>7</v>
      </c>
      <c r="I61" t="s">
        <v>8</v>
      </c>
      <c r="J61" t="s">
        <v>9</v>
      </c>
      <c r="K61">
        <v>98</v>
      </c>
      <c r="L61">
        <v>103.88</v>
      </c>
      <c r="M61">
        <v>882</v>
      </c>
      <c r="N61">
        <v>934.92</v>
      </c>
      <c r="O61">
        <v>10</v>
      </c>
      <c r="P61" t="s">
        <v>124</v>
      </c>
      <c r="Q61">
        <v>2021</v>
      </c>
    </row>
    <row r="62" spans="1:17" x14ac:dyDescent="0.3">
      <c r="A62" s="11">
        <v>44273</v>
      </c>
      <c r="B62" t="s">
        <v>93</v>
      </c>
      <c r="C62">
        <v>8</v>
      </c>
      <c r="D62" t="s">
        <v>110</v>
      </c>
      <c r="E62" t="s">
        <v>112</v>
      </c>
      <c r="F62">
        <v>0</v>
      </c>
      <c r="H62" t="s">
        <v>94</v>
      </c>
      <c r="I62" t="s">
        <v>60</v>
      </c>
      <c r="J62" t="s">
        <v>9</v>
      </c>
      <c r="K62">
        <v>120</v>
      </c>
      <c r="L62">
        <v>162</v>
      </c>
      <c r="M62">
        <v>960</v>
      </c>
      <c r="N62">
        <v>1296</v>
      </c>
      <c r="O62">
        <v>18</v>
      </c>
      <c r="P62" t="s">
        <v>118</v>
      </c>
      <c r="Q62">
        <v>2021</v>
      </c>
    </row>
    <row r="63" spans="1:17" x14ac:dyDescent="0.3">
      <c r="A63" s="11">
        <v>44440</v>
      </c>
      <c r="B63" t="s">
        <v>56</v>
      </c>
      <c r="C63">
        <v>1</v>
      </c>
      <c r="D63" t="s">
        <v>110</v>
      </c>
      <c r="E63" t="s">
        <v>112</v>
      </c>
      <c r="F63">
        <v>0</v>
      </c>
      <c r="H63" t="s">
        <v>57</v>
      </c>
      <c r="I63" t="s">
        <v>49</v>
      </c>
      <c r="J63" t="s">
        <v>9</v>
      </c>
      <c r="K63">
        <v>144</v>
      </c>
      <c r="L63">
        <v>156.96</v>
      </c>
      <c r="M63">
        <v>144</v>
      </c>
      <c r="N63">
        <v>156.96</v>
      </c>
      <c r="O63">
        <v>1</v>
      </c>
      <c r="P63" t="s">
        <v>124</v>
      </c>
      <c r="Q63">
        <v>2021</v>
      </c>
    </row>
    <row r="64" spans="1:17" x14ac:dyDescent="0.3">
      <c r="A64" s="11">
        <v>44437</v>
      </c>
      <c r="B64" t="s">
        <v>77</v>
      </c>
      <c r="C64">
        <v>12</v>
      </c>
      <c r="D64" t="s">
        <v>110</v>
      </c>
      <c r="E64" t="s">
        <v>111</v>
      </c>
      <c r="F64">
        <v>0</v>
      </c>
      <c r="H64" t="s">
        <v>78</v>
      </c>
      <c r="I64" t="s">
        <v>60</v>
      </c>
      <c r="J64" t="s">
        <v>9</v>
      </c>
      <c r="K64">
        <v>55</v>
      </c>
      <c r="L64">
        <v>58.3</v>
      </c>
      <c r="M64">
        <v>660</v>
      </c>
      <c r="N64">
        <v>699.59999999999991</v>
      </c>
      <c r="O64">
        <v>29</v>
      </c>
      <c r="P64" t="s">
        <v>123</v>
      </c>
      <c r="Q64">
        <v>2021</v>
      </c>
    </row>
    <row r="65" spans="1:17" x14ac:dyDescent="0.3">
      <c r="A65" s="11">
        <v>44418</v>
      </c>
      <c r="B65" t="s">
        <v>16</v>
      </c>
      <c r="C65">
        <v>4</v>
      </c>
      <c r="D65" t="s">
        <v>110</v>
      </c>
      <c r="E65" t="s">
        <v>112</v>
      </c>
      <c r="F65">
        <v>0</v>
      </c>
      <c r="H65" t="s">
        <v>17</v>
      </c>
      <c r="I65" t="s">
        <v>8</v>
      </c>
      <c r="J65" t="s">
        <v>9</v>
      </c>
      <c r="K65">
        <v>133</v>
      </c>
      <c r="L65">
        <v>155.61000000000001</v>
      </c>
      <c r="M65">
        <v>532</v>
      </c>
      <c r="N65">
        <v>622.44000000000005</v>
      </c>
      <c r="O65">
        <v>10</v>
      </c>
      <c r="P65" t="s">
        <v>123</v>
      </c>
      <c r="Q65">
        <v>2021</v>
      </c>
    </row>
    <row r="66" spans="1:17" x14ac:dyDescent="0.3">
      <c r="A66" s="11">
        <v>44414</v>
      </c>
      <c r="B66" t="s">
        <v>83</v>
      </c>
      <c r="C66">
        <v>1</v>
      </c>
      <c r="D66" t="s">
        <v>110</v>
      </c>
      <c r="E66" t="s">
        <v>112</v>
      </c>
      <c r="F66">
        <v>0</v>
      </c>
      <c r="H66" t="s">
        <v>84</v>
      </c>
      <c r="I66" t="s">
        <v>60</v>
      </c>
      <c r="J66" t="s">
        <v>9</v>
      </c>
      <c r="K66">
        <v>67</v>
      </c>
      <c r="L66">
        <v>85.76</v>
      </c>
      <c r="M66">
        <v>67</v>
      </c>
      <c r="N66">
        <v>85.76</v>
      </c>
      <c r="O66">
        <v>6</v>
      </c>
      <c r="P66" t="s">
        <v>123</v>
      </c>
      <c r="Q66">
        <v>2021</v>
      </c>
    </row>
    <row r="67" spans="1:17" x14ac:dyDescent="0.3">
      <c r="A67" s="11">
        <v>44400</v>
      </c>
      <c r="B67" t="s">
        <v>81</v>
      </c>
      <c r="C67">
        <v>7</v>
      </c>
      <c r="D67" t="s">
        <v>110</v>
      </c>
      <c r="E67" t="s">
        <v>111</v>
      </c>
      <c r="F67">
        <v>0</v>
      </c>
      <c r="H67" t="s">
        <v>82</v>
      </c>
      <c r="I67" t="s">
        <v>60</v>
      </c>
      <c r="J67" t="s">
        <v>9</v>
      </c>
      <c r="K67">
        <v>90</v>
      </c>
      <c r="L67">
        <v>96.3</v>
      </c>
      <c r="M67">
        <v>630</v>
      </c>
      <c r="N67">
        <v>674.1</v>
      </c>
      <c r="O67">
        <v>23</v>
      </c>
      <c r="P67" t="s">
        <v>122</v>
      </c>
      <c r="Q67">
        <v>2021</v>
      </c>
    </row>
    <row r="68" spans="1:17" x14ac:dyDescent="0.3">
      <c r="A68" s="11">
        <v>44399</v>
      </c>
      <c r="B68" t="s">
        <v>61</v>
      </c>
      <c r="C68">
        <v>3</v>
      </c>
      <c r="D68" t="s">
        <v>110</v>
      </c>
      <c r="E68" t="s">
        <v>112</v>
      </c>
      <c r="F68">
        <v>0</v>
      </c>
      <c r="H68" t="s">
        <v>62</v>
      </c>
      <c r="I68" t="s">
        <v>60</v>
      </c>
      <c r="J68" t="s">
        <v>9</v>
      </c>
      <c r="K68">
        <v>18</v>
      </c>
      <c r="L68">
        <v>24.66</v>
      </c>
      <c r="M68">
        <v>54</v>
      </c>
      <c r="N68">
        <v>73.98</v>
      </c>
      <c r="O68">
        <v>22</v>
      </c>
      <c r="P68" t="s">
        <v>122</v>
      </c>
      <c r="Q68">
        <v>2021</v>
      </c>
    </row>
    <row r="69" spans="1:17" x14ac:dyDescent="0.3">
      <c r="A69" s="11">
        <v>44393</v>
      </c>
      <c r="B69" t="s">
        <v>54</v>
      </c>
      <c r="C69">
        <v>8</v>
      </c>
      <c r="D69" t="s">
        <v>110</v>
      </c>
      <c r="E69" t="s">
        <v>112</v>
      </c>
      <c r="F69">
        <v>0</v>
      </c>
      <c r="H69" t="s">
        <v>55</v>
      </c>
      <c r="I69" t="s">
        <v>49</v>
      </c>
      <c r="J69" t="s">
        <v>9</v>
      </c>
      <c r="K69">
        <v>141</v>
      </c>
      <c r="L69">
        <v>149.46</v>
      </c>
      <c r="M69">
        <v>1128</v>
      </c>
      <c r="N69">
        <v>1195.68</v>
      </c>
      <c r="O69">
        <v>16</v>
      </c>
      <c r="P69" t="s">
        <v>122</v>
      </c>
      <c r="Q69">
        <v>2021</v>
      </c>
    </row>
    <row r="70" spans="1:17" x14ac:dyDescent="0.3">
      <c r="A70" s="11">
        <v>44388</v>
      </c>
      <c r="B70" t="s">
        <v>24</v>
      </c>
      <c r="C70">
        <v>4</v>
      </c>
      <c r="D70" t="s">
        <v>110</v>
      </c>
      <c r="E70" t="s">
        <v>111</v>
      </c>
      <c r="F70">
        <v>0</v>
      </c>
      <c r="H70" t="s">
        <v>25</v>
      </c>
      <c r="I70" t="s">
        <v>8</v>
      </c>
      <c r="J70" t="s">
        <v>9</v>
      </c>
      <c r="K70">
        <v>6</v>
      </c>
      <c r="L70">
        <v>7.8599999999999994</v>
      </c>
      <c r="M70">
        <v>24</v>
      </c>
      <c r="N70">
        <v>31.439999999999998</v>
      </c>
      <c r="O70">
        <v>11</v>
      </c>
      <c r="P70" t="s">
        <v>122</v>
      </c>
      <c r="Q70">
        <v>2021</v>
      </c>
    </row>
    <row r="71" spans="1:17" x14ac:dyDescent="0.3">
      <c r="A71" s="11">
        <v>44387</v>
      </c>
      <c r="B71" t="s">
        <v>77</v>
      </c>
      <c r="C71">
        <v>6</v>
      </c>
      <c r="D71" t="s">
        <v>110</v>
      </c>
      <c r="E71" t="s">
        <v>112</v>
      </c>
      <c r="F71">
        <v>0</v>
      </c>
      <c r="H71" t="s">
        <v>78</v>
      </c>
      <c r="I71" t="s">
        <v>60</v>
      </c>
      <c r="J71" t="s">
        <v>9</v>
      </c>
      <c r="K71">
        <v>55</v>
      </c>
      <c r="L71">
        <v>58.3</v>
      </c>
      <c r="M71">
        <v>330</v>
      </c>
      <c r="N71">
        <v>349.79999999999995</v>
      </c>
      <c r="O71">
        <v>10</v>
      </c>
      <c r="P71" t="s">
        <v>122</v>
      </c>
      <c r="Q71">
        <v>2021</v>
      </c>
    </row>
    <row r="72" spans="1:17" x14ac:dyDescent="0.3">
      <c r="A72" s="11">
        <v>44367</v>
      </c>
      <c r="B72" t="s">
        <v>39</v>
      </c>
      <c r="C72">
        <v>1</v>
      </c>
      <c r="D72" t="s">
        <v>110</v>
      </c>
      <c r="E72" t="s">
        <v>112</v>
      </c>
      <c r="F72">
        <v>0</v>
      </c>
      <c r="H72" t="s">
        <v>40</v>
      </c>
      <c r="I72" t="s">
        <v>28</v>
      </c>
      <c r="J72" t="s">
        <v>9</v>
      </c>
      <c r="K72">
        <v>13</v>
      </c>
      <c r="L72">
        <v>16.64</v>
      </c>
      <c r="M72">
        <v>13</v>
      </c>
      <c r="N72">
        <v>16.64</v>
      </c>
      <c r="O72">
        <v>20</v>
      </c>
      <c r="P72" t="s">
        <v>121</v>
      </c>
      <c r="Q72">
        <v>2021</v>
      </c>
    </row>
    <row r="73" spans="1:17" x14ac:dyDescent="0.3">
      <c r="A73" s="11">
        <v>44363</v>
      </c>
      <c r="B73" t="s">
        <v>45</v>
      </c>
      <c r="C73">
        <v>5</v>
      </c>
      <c r="D73" t="s">
        <v>110</v>
      </c>
      <c r="E73" t="s">
        <v>112</v>
      </c>
      <c r="F73">
        <v>0</v>
      </c>
      <c r="H73" t="s">
        <v>46</v>
      </c>
      <c r="I73" t="s">
        <v>28</v>
      </c>
      <c r="J73" t="s">
        <v>9</v>
      </c>
      <c r="K73">
        <v>150</v>
      </c>
      <c r="L73">
        <v>210</v>
      </c>
      <c r="M73">
        <v>750</v>
      </c>
      <c r="N73">
        <v>1050</v>
      </c>
      <c r="O73">
        <v>16</v>
      </c>
      <c r="P73" t="s">
        <v>121</v>
      </c>
      <c r="Q73">
        <v>2021</v>
      </c>
    </row>
    <row r="74" spans="1:17" x14ac:dyDescent="0.3">
      <c r="A74" s="11">
        <v>44358</v>
      </c>
      <c r="B74" t="s">
        <v>73</v>
      </c>
      <c r="C74">
        <v>12</v>
      </c>
      <c r="D74" t="s">
        <v>110</v>
      </c>
      <c r="E74" t="s">
        <v>112</v>
      </c>
      <c r="F74">
        <v>0</v>
      </c>
      <c r="H74" t="s">
        <v>74</v>
      </c>
      <c r="I74" t="s">
        <v>60</v>
      </c>
      <c r="J74" t="s">
        <v>9</v>
      </c>
      <c r="K74">
        <v>89</v>
      </c>
      <c r="L74">
        <v>117.48</v>
      </c>
      <c r="M74">
        <v>1068</v>
      </c>
      <c r="N74">
        <v>1409.76</v>
      </c>
      <c r="O74">
        <v>11</v>
      </c>
      <c r="P74" t="s">
        <v>121</v>
      </c>
      <c r="Q74">
        <v>2021</v>
      </c>
    </row>
    <row r="75" spans="1:17" x14ac:dyDescent="0.3">
      <c r="A75" s="11">
        <v>44355</v>
      </c>
      <c r="B75" t="s">
        <v>14</v>
      </c>
      <c r="C75">
        <v>11</v>
      </c>
      <c r="D75" t="s">
        <v>110</v>
      </c>
      <c r="E75" t="s">
        <v>112</v>
      </c>
      <c r="F75">
        <v>0</v>
      </c>
      <c r="H75" t="s">
        <v>15</v>
      </c>
      <c r="I75" t="s">
        <v>8</v>
      </c>
      <c r="J75" t="s">
        <v>9</v>
      </c>
      <c r="K75">
        <v>44</v>
      </c>
      <c r="L75">
        <v>48.84</v>
      </c>
      <c r="M75">
        <v>484</v>
      </c>
      <c r="N75">
        <v>537.24</v>
      </c>
      <c r="O75">
        <v>8</v>
      </c>
      <c r="P75" t="s">
        <v>121</v>
      </c>
      <c r="Q75">
        <v>2021</v>
      </c>
    </row>
    <row r="76" spans="1:17" x14ac:dyDescent="0.3">
      <c r="A76" s="11">
        <v>44352</v>
      </c>
      <c r="B76" t="s">
        <v>52</v>
      </c>
      <c r="C76">
        <v>15</v>
      </c>
      <c r="D76" t="s">
        <v>110</v>
      </c>
      <c r="E76" t="s">
        <v>111</v>
      </c>
      <c r="F76">
        <v>0</v>
      </c>
      <c r="H76" t="s">
        <v>53</v>
      </c>
      <c r="I76" t="s">
        <v>49</v>
      </c>
      <c r="J76" t="s">
        <v>9</v>
      </c>
      <c r="K76">
        <v>121</v>
      </c>
      <c r="L76">
        <v>141.57</v>
      </c>
      <c r="M76">
        <v>1815</v>
      </c>
      <c r="N76">
        <v>2123.5499999999997</v>
      </c>
      <c r="O76">
        <v>5</v>
      </c>
      <c r="P76" t="s">
        <v>121</v>
      </c>
      <c r="Q76">
        <v>2021</v>
      </c>
    </row>
    <row r="77" spans="1:17" x14ac:dyDescent="0.3">
      <c r="A77" s="11">
        <v>44351</v>
      </c>
      <c r="B77" t="s">
        <v>47</v>
      </c>
      <c r="C77">
        <v>8</v>
      </c>
      <c r="D77" t="s">
        <v>110</v>
      </c>
      <c r="E77" t="s">
        <v>111</v>
      </c>
      <c r="F77">
        <v>0</v>
      </c>
      <c r="H77" t="s">
        <v>48</v>
      </c>
      <c r="I77" t="s">
        <v>49</v>
      </c>
      <c r="J77" t="s">
        <v>9</v>
      </c>
      <c r="K77">
        <v>61</v>
      </c>
      <c r="L77">
        <v>76.25</v>
      </c>
      <c r="M77">
        <v>488</v>
      </c>
      <c r="N77">
        <v>610</v>
      </c>
      <c r="O77">
        <v>4</v>
      </c>
      <c r="P77" t="s">
        <v>121</v>
      </c>
      <c r="Q77">
        <v>2021</v>
      </c>
    </row>
    <row r="78" spans="1:17" x14ac:dyDescent="0.3">
      <c r="A78" s="11">
        <v>44304</v>
      </c>
      <c r="B78" t="s">
        <v>85</v>
      </c>
      <c r="C78">
        <v>9</v>
      </c>
      <c r="D78" t="s">
        <v>110</v>
      </c>
      <c r="E78" t="s">
        <v>111</v>
      </c>
      <c r="F78">
        <v>0</v>
      </c>
      <c r="H78" t="s">
        <v>86</v>
      </c>
      <c r="I78" t="s">
        <v>60</v>
      </c>
      <c r="J78" t="s">
        <v>9</v>
      </c>
      <c r="K78">
        <v>72</v>
      </c>
      <c r="L78">
        <v>79.92</v>
      </c>
      <c r="M78">
        <v>648</v>
      </c>
      <c r="N78">
        <v>719.28</v>
      </c>
      <c r="O78">
        <v>18</v>
      </c>
      <c r="P78" t="s">
        <v>119</v>
      </c>
      <c r="Q78">
        <v>2021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39007-228E-4674-A5A2-46689450B7BE}">
  <dimension ref="A1:Q9"/>
  <sheetViews>
    <sheetView workbookViewId="0"/>
  </sheetViews>
  <sheetFormatPr defaultRowHeight="14.4" x14ac:dyDescent="0.3"/>
  <cols>
    <col min="2" max="2" width="13.33203125" customWidth="1"/>
    <col min="3" max="3" width="11.6640625" customWidth="1"/>
    <col min="4" max="4" width="11.5546875" customWidth="1"/>
    <col min="5" max="5" width="17.109375" customWidth="1"/>
    <col min="6" max="6" width="13.6640625" customWidth="1"/>
    <col min="7" max="7" width="10.44140625" customWidth="1"/>
    <col min="8" max="8" width="11.109375" customWidth="1"/>
    <col min="9" max="9" width="11.88671875" customWidth="1"/>
    <col min="11" max="11" width="14.6640625" customWidth="1"/>
    <col min="12" max="12" width="15.109375" customWidth="1"/>
    <col min="13" max="13" width="21.5546875" customWidth="1"/>
    <col min="14" max="14" width="22.5546875" customWidth="1"/>
    <col min="16" max="16" width="9.5546875" customWidth="1"/>
  </cols>
  <sheetData>
    <row r="1" spans="1:17" x14ac:dyDescent="0.3">
      <c r="A1" t="s">
        <v>99</v>
      </c>
      <c r="B1" t="s">
        <v>0</v>
      </c>
      <c r="C1" t="s">
        <v>100</v>
      </c>
      <c r="D1" t="s">
        <v>101</v>
      </c>
      <c r="E1" t="s">
        <v>102</v>
      </c>
      <c r="F1" t="s">
        <v>103</v>
      </c>
      <c r="G1" t="s">
        <v>104</v>
      </c>
      <c r="H1" t="s">
        <v>1</v>
      </c>
      <c r="I1" t="s">
        <v>2</v>
      </c>
      <c r="J1" t="s">
        <v>3</v>
      </c>
      <c r="K1" t="s">
        <v>4</v>
      </c>
      <c r="L1" t="s">
        <v>5</v>
      </c>
      <c r="M1" t="s">
        <v>114</v>
      </c>
      <c r="N1" t="s">
        <v>115</v>
      </c>
      <c r="O1" t="s">
        <v>107</v>
      </c>
      <c r="P1" t="s">
        <v>108</v>
      </c>
      <c r="Q1" t="s">
        <v>109</v>
      </c>
    </row>
    <row r="2" spans="1:17" x14ac:dyDescent="0.3">
      <c r="A2" s="11">
        <v>44916</v>
      </c>
      <c r="B2" t="s">
        <v>18</v>
      </c>
      <c r="C2">
        <v>10</v>
      </c>
      <c r="D2" t="s">
        <v>113</v>
      </c>
      <c r="E2" t="s">
        <v>111</v>
      </c>
      <c r="F2">
        <v>0</v>
      </c>
      <c r="H2" t="s">
        <v>19</v>
      </c>
      <c r="I2" t="s">
        <v>8</v>
      </c>
      <c r="J2" t="s">
        <v>9</v>
      </c>
      <c r="K2">
        <v>75</v>
      </c>
      <c r="L2">
        <v>85.5</v>
      </c>
      <c r="M2">
        <v>750</v>
      </c>
      <c r="N2">
        <v>855</v>
      </c>
      <c r="O2">
        <v>21</v>
      </c>
      <c r="P2" t="s">
        <v>127</v>
      </c>
      <c r="Q2">
        <v>2022</v>
      </c>
    </row>
    <row r="3" spans="1:17" x14ac:dyDescent="0.3">
      <c r="A3" s="11">
        <v>44803</v>
      </c>
      <c r="B3" t="s">
        <v>18</v>
      </c>
      <c r="C3">
        <v>6</v>
      </c>
      <c r="D3" t="s">
        <v>111</v>
      </c>
      <c r="E3" t="s">
        <v>112</v>
      </c>
      <c r="F3">
        <v>0</v>
      </c>
      <c r="H3" t="s">
        <v>19</v>
      </c>
      <c r="I3" t="s">
        <v>8</v>
      </c>
      <c r="J3" t="s">
        <v>9</v>
      </c>
      <c r="K3">
        <v>75</v>
      </c>
      <c r="L3">
        <v>85.5</v>
      </c>
      <c r="M3">
        <v>450</v>
      </c>
      <c r="N3">
        <v>513</v>
      </c>
      <c r="O3">
        <v>30</v>
      </c>
      <c r="P3" t="s">
        <v>123</v>
      </c>
      <c r="Q3">
        <v>2022</v>
      </c>
    </row>
    <row r="4" spans="1:17" x14ac:dyDescent="0.3">
      <c r="A4" s="11">
        <v>44766</v>
      </c>
      <c r="B4" t="s">
        <v>18</v>
      </c>
      <c r="C4">
        <v>14</v>
      </c>
      <c r="D4" t="s">
        <v>113</v>
      </c>
      <c r="E4" t="s">
        <v>112</v>
      </c>
      <c r="F4">
        <v>0</v>
      </c>
      <c r="H4" t="s">
        <v>19</v>
      </c>
      <c r="I4" t="s">
        <v>8</v>
      </c>
      <c r="J4" t="s">
        <v>9</v>
      </c>
      <c r="K4">
        <v>75</v>
      </c>
      <c r="L4">
        <v>85.5</v>
      </c>
      <c r="M4">
        <v>1050</v>
      </c>
      <c r="N4">
        <v>1197</v>
      </c>
      <c r="O4">
        <v>24</v>
      </c>
      <c r="P4" t="s">
        <v>122</v>
      </c>
      <c r="Q4">
        <v>2022</v>
      </c>
    </row>
    <row r="5" spans="1:17" x14ac:dyDescent="0.3">
      <c r="A5" s="11">
        <v>44521</v>
      </c>
      <c r="B5" t="s">
        <v>18</v>
      </c>
      <c r="C5">
        <v>1</v>
      </c>
      <c r="D5" t="s">
        <v>111</v>
      </c>
      <c r="E5" t="s">
        <v>112</v>
      </c>
      <c r="F5">
        <v>0</v>
      </c>
      <c r="H5" t="s">
        <v>19</v>
      </c>
      <c r="I5" t="s">
        <v>8</v>
      </c>
      <c r="J5" t="s">
        <v>9</v>
      </c>
      <c r="K5">
        <v>75</v>
      </c>
      <c r="L5">
        <v>85.5</v>
      </c>
      <c r="M5">
        <v>75</v>
      </c>
      <c r="N5">
        <v>85.5</v>
      </c>
      <c r="O5">
        <v>21</v>
      </c>
      <c r="P5" t="s">
        <v>126</v>
      </c>
      <c r="Q5">
        <v>2021</v>
      </c>
    </row>
    <row r="6" spans="1:17" x14ac:dyDescent="0.3">
      <c r="A6" s="11">
        <v>44469</v>
      </c>
      <c r="B6" t="s">
        <v>18</v>
      </c>
      <c r="C6">
        <v>5</v>
      </c>
      <c r="D6" t="s">
        <v>111</v>
      </c>
      <c r="E6" t="s">
        <v>111</v>
      </c>
      <c r="F6">
        <v>0</v>
      </c>
      <c r="H6" t="s">
        <v>19</v>
      </c>
      <c r="I6" t="s">
        <v>8</v>
      </c>
      <c r="J6" t="s">
        <v>9</v>
      </c>
      <c r="K6">
        <v>75</v>
      </c>
      <c r="L6">
        <v>85.5</v>
      </c>
      <c r="M6">
        <v>375</v>
      </c>
      <c r="N6">
        <v>427.5</v>
      </c>
      <c r="O6">
        <v>30</v>
      </c>
      <c r="P6" t="s">
        <v>124</v>
      </c>
      <c r="Q6">
        <v>2021</v>
      </c>
    </row>
    <row r="7" spans="1:17" x14ac:dyDescent="0.3">
      <c r="A7" s="11">
        <v>44418</v>
      </c>
      <c r="B7" t="s">
        <v>18</v>
      </c>
      <c r="C7">
        <v>6</v>
      </c>
      <c r="D7" t="s">
        <v>113</v>
      </c>
      <c r="E7" t="s">
        <v>112</v>
      </c>
      <c r="F7">
        <v>0</v>
      </c>
      <c r="H7" t="s">
        <v>19</v>
      </c>
      <c r="I7" t="s">
        <v>8</v>
      </c>
      <c r="J7" t="s">
        <v>9</v>
      </c>
      <c r="K7">
        <v>75</v>
      </c>
      <c r="L7">
        <v>85.5</v>
      </c>
      <c r="M7">
        <v>450</v>
      </c>
      <c r="N7">
        <v>513</v>
      </c>
      <c r="O7">
        <v>10</v>
      </c>
      <c r="P7" t="s">
        <v>123</v>
      </c>
      <c r="Q7">
        <v>2021</v>
      </c>
    </row>
    <row r="8" spans="1:17" x14ac:dyDescent="0.3">
      <c r="A8" s="11">
        <v>44280</v>
      </c>
      <c r="B8" t="s">
        <v>18</v>
      </c>
      <c r="C8">
        <v>4</v>
      </c>
      <c r="D8" t="s">
        <v>113</v>
      </c>
      <c r="E8" t="s">
        <v>112</v>
      </c>
      <c r="F8">
        <v>0</v>
      </c>
      <c r="H8" t="s">
        <v>19</v>
      </c>
      <c r="I8" t="s">
        <v>8</v>
      </c>
      <c r="J8" t="s">
        <v>9</v>
      </c>
      <c r="K8">
        <v>75</v>
      </c>
      <c r="L8">
        <v>85.5</v>
      </c>
      <c r="M8">
        <v>300</v>
      </c>
      <c r="N8">
        <v>342</v>
      </c>
      <c r="O8">
        <v>25</v>
      </c>
      <c r="P8" t="s">
        <v>118</v>
      </c>
      <c r="Q8">
        <v>2021</v>
      </c>
    </row>
    <row r="9" spans="1:17" x14ac:dyDescent="0.3">
      <c r="A9" s="11">
        <v>44222</v>
      </c>
      <c r="B9" t="s">
        <v>18</v>
      </c>
      <c r="C9">
        <v>7</v>
      </c>
      <c r="D9" t="s">
        <v>111</v>
      </c>
      <c r="E9" t="s">
        <v>112</v>
      </c>
      <c r="F9">
        <v>0</v>
      </c>
      <c r="H9" t="s">
        <v>19</v>
      </c>
      <c r="I9" t="s">
        <v>8</v>
      </c>
      <c r="J9" t="s">
        <v>9</v>
      </c>
      <c r="K9">
        <v>75</v>
      </c>
      <c r="L9">
        <v>85.5</v>
      </c>
      <c r="M9">
        <v>525</v>
      </c>
      <c r="N9">
        <v>598.5</v>
      </c>
      <c r="O9">
        <v>26</v>
      </c>
      <c r="P9" t="s">
        <v>116</v>
      </c>
      <c r="Q9">
        <v>2021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372F2-8910-431F-8EDB-E4F3C6EB4EEC}">
  <dimension ref="A3:C20"/>
  <sheetViews>
    <sheetView workbookViewId="0">
      <selection activeCell="B9" sqref="B9"/>
    </sheetView>
  </sheetViews>
  <sheetFormatPr defaultRowHeight="14.4" x14ac:dyDescent="0.3"/>
  <sheetData>
    <row r="3" spans="1:3" x14ac:dyDescent="0.3">
      <c r="A3" s="15"/>
      <c r="B3" s="16"/>
      <c r="C3" s="17"/>
    </row>
    <row r="4" spans="1:3" x14ac:dyDescent="0.3">
      <c r="A4" s="18"/>
      <c r="B4" s="19"/>
      <c r="C4" s="20"/>
    </row>
    <row r="5" spans="1:3" x14ac:dyDescent="0.3">
      <c r="A5" s="18"/>
      <c r="B5" s="19"/>
      <c r="C5" s="20"/>
    </row>
    <row r="6" spans="1:3" x14ac:dyDescent="0.3">
      <c r="A6" s="18"/>
      <c r="B6" s="19"/>
      <c r="C6" s="20"/>
    </row>
    <row r="7" spans="1:3" x14ac:dyDescent="0.3">
      <c r="A7" s="18"/>
      <c r="B7" s="19"/>
      <c r="C7" s="20"/>
    </row>
    <row r="8" spans="1:3" x14ac:dyDescent="0.3">
      <c r="A8" s="18"/>
      <c r="B8" s="19"/>
      <c r="C8" s="20"/>
    </row>
    <row r="9" spans="1:3" x14ac:dyDescent="0.3">
      <c r="A9" s="18"/>
      <c r="B9" s="19"/>
      <c r="C9" s="20"/>
    </row>
    <row r="10" spans="1:3" x14ac:dyDescent="0.3">
      <c r="A10" s="18"/>
      <c r="B10" s="19"/>
      <c r="C10" s="20"/>
    </row>
    <row r="11" spans="1:3" x14ac:dyDescent="0.3">
      <c r="A11" s="18"/>
      <c r="B11" s="19"/>
      <c r="C11" s="20"/>
    </row>
    <row r="12" spans="1:3" x14ac:dyDescent="0.3">
      <c r="A12" s="18"/>
      <c r="B12" s="19"/>
      <c r="C12" s="20"/>
    </row>
    <row r="13" spans="1:3" x14ac:dyDescent="0.3">
      <c r="A13" s="18"/>
      <c r="B13" s="19"/>
      <c r="C13" s="20"/>
    </row>
    <row r="14" spans="1:3" x14ac:dyDescent="0.3">
      <c r="A14" s="18"/>
      <c r="B14" s="19"/>
      <c r="C14" s="20"/>
    </row>
    <row r="15" spans="1:3" x14ac:dyDescent="0.3">
      <c r="A15" s="18"/>
      <c r="B15" s="19"/>
      <c r="C15" s="20"/>
    </row>
    <row r="16" spans="1:3" x14ac:dyDescent="0.3">
      <c r="A16" s="18"/>
      <c r="B16" s="19"/>
      <c r="C16" s="20"/>
    </row>
    <row r="17" spans="1:3" x14ac:dyDescent="0.3">
      <c r="A17" s="18"/>
      <c r="B17" s="19"/>
      <c r="C17" s="20"/>
    </row>
    <row r="18" spans="1:3" x14ac:dyDescent="0.3">
      <c r="A18" s="18"/>
      <c r="B18" s="19"/>
      <c r="C18" s="20"/>
    </row>
    <row r="19" spans="1:3" x14ac:dyDescent="0.3">
      <c r="A19" s="18"/>
      <c r="B19" s="19"/>
      <c r="C19" s="20"/>
    </row>
    <row r="20" spans="1:3" x14ac:dyDescent="0.3">
      <c r="A20" s="21"/>
      <c r="B20" s="22"/>
      <c r="C20" s="2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DEC23-8506-4E04-8DB3-C10845E85F75}">
  <dimension ref="A1:AS528"/>
  <sheetViews>
    <sheetView workbookViewId="0">
      <selection activeCell="H20" sqref="H20"/>
    </sheetView>
  </sheetViews>
  <sheetFormatPr defaultRowHeight="14.4" x14ac:dyDescent="0.3"/>
  <cols>
    <col min="1" max="1" width="34.33203125" bestFit="1" customWidth="1"/>
    <col min="2" max="2" width="10" bestFit="1" customWidth="1"/>
    <col min="4" max="4" width="27.5546875" bestFit="1" customWidth="1"/>
    <col min="5" max="5" width="26.5546875" bestFit="1" customWidth="1"/>
    <col min="7" max="7" width="9.88671875" bestFit="1" customWidth="1"/>
    <col min="8" max="8" width="27.5546875" bestFit="1" customWidth="1"/>
    <col min="9" max="9" width="26.5546875" bestFit="1" customWidth="1"/>
    <col min="10" max="10" width="12.33203125" customWidth="1"/>
    <col min="11" max="11" width="15.44140625" customWidth="1"/>
    <col min="12" max="12" width="15.109375" customWidth="1"/>
    <col min="13" max="13" width="13.6640625" customWidth="1"/>
    <col min="14" max="14" width="16.5546875" customWidth="1"/>
    <col min="15" max="15" width="15.6640625" customWidth="1"/>
    <col min="16" max="16" width="6.88671875" customWidth="1"/>
    <col min="17" max="17" width="11.44140625" bestFit="1" customWidth="1"/>
    <col min="18" max="18" width="27.5546875" bestFit="1" customWidth="1"/>
    <col min="19" max="19" width="16.33203125" bestFit="1" customWidth="1"/>
    <col min="20" max="21" width="16.33203125" customWidth="1"/>
    <col min="22" max="22" width="13.5546875" customWidth="1"/>
    <col min="23" max="28" width="16.33203125" customWidth="1"/>
    <col min="29" max="29" width="26.88671875" customWidth="1"/>
    <col min="30" max="32" width="16.33203125" customWidth="1"/>
    <col min="34" max="34" width="12.21875" bestFit="1" customWidth="1"/>
    <col min="35" max="35" width="27.5546875" bestFit="1" customWidth="1"/>
    <col min="36" max="39" width="13.6640625" customWidth="1"/>
    <col min="40" max="40" width="10.5546875" customWidth="1"/>
    <col min="41" max="41" width="34.33203125" bestFit="1" customWidth="1"/>
    <col min="42" max="42" width="27.5546875" bestFit="1" customWidth="1"/>
    <col min="43" max="43" width="10.6640625" customWidth="1"/>
    <col min="44" max="44" width="34.33203125" bestFit="1" customWidth="1"/>
    <col min="45" max="45" width="27.5546875" bestFit="1" customWidth="1"/>
  </cols>
  <sheetData>
    <row r="1" spans="1:45" ht="15" thickBot="1" x14ac:dyDescent="0.35">
      <c r="A1" s="9" t="s">
        <v>128</v>
      </c>
      <c r="B1" t="s">
        <v>129</v>
      </c>
      <c r="D1" t="s">
        <v>130</v>
      </c>
      <c r="E1" t="s">
        <v>131</v>
      </c>
      <c r="G1" s="9" t="s">
        <v>108</v>
      </c>
      <c r="H1" t="s">
        <v>130</v>
      </c>
      <c r="I1" t="s">
        <v>131</v>
      </c>
      <c r="L1" t="b">
        <v>1</v>
      </c>
      <c r="M1" t="b">
        <v>1</v>
      </c>
      <c r="P1" s="1" t="s">
        <v>3</v>
      </c>
      <c r="Q1" s="9" t="s">
        <v>1</v>
      </c>
      <c r="R1" t="s">
        <v>130</v>
      </c>
      <c r="S1" t="s">
        <v>132</v>
      </c>
      <c r="AB1">
        <v>52</v>
      </c>
      <c r="AC1">
        <f>COUNT(S:S)-9</f>
        <v>35</v>
      </c>
      <c r="AD1">
        <f>MIN(AB1:AC1)</f>
        <v>35</v>
      </c>
      <c r="AH1" s="9" t="s">
        <v>2</v>
      </c>
      <c r="AI1" t="s">
        <v>130</v>
      </c>
      <c r="AL1" t="b">
        <v>0</v>
      </c>
      <c r="AO1" s="9" t="s">
        <v>128</v>
      </c>
      <c r="AP1" t="s">
        <v>130</v>
      </c>
      <c r="AR1" s="9" t="s">
        <v>128</v>
      </c>
      <c r="AS1" t="s">
        <v>130</v>
      </c>
    </row>
    <row r="2" spans="1:45" x14ac:dyDescent="0.3">
      <c r="A2" s="10" t="s">
        <v>133</v>
      </c>
      <c r="B2" s="8">
        <v>13167.810000000001</v>
      </c>
      <c r="C2" s="8"/>
      <c r="D2" s="27">
        <v>401653.91999999969</v>
      </c>
      <c r="E2" s="27">
        <v>332724</v>
      </c>
      <c r="G2" s="10" t="s">
        <v>116</v>
      </c>
      <c r="H2" s="27">
        <v>41346.959999999992</v>
      </c>
      <c r="I2" s="27">
        <v>34290</v>
      </c>
      <c r="K2" t="s">
        <v>134</v>
      </c>
      <c r="L2" t="s">
        <v>135</v>
      </c>
      <c r="M2" t="s">
        <v>136</v>
      </c>
      <c r="N2" t="s">
        <v>137</v>
      </c>
      <c r="P2" t="str">
        <f>VLOOKUP(Table2[[#This Row],[PRODUCT ID]],Table1[],4,0)</f>
        <v>Kg</v>
      </c>
      <c r="Q2" s="10" t="s">
        <v>7</v>
      </c>
      <c r="R2" s="27">
        <v>9764.7199999999993</v>
      </c>
      <c r="S2" s="27">
        <v>94</v>
      </c>
      <c r="V2" cm="1">
        <f t="array" aca="1" ref="V2:V45" ca="1">RANK(_xlfn.ANCHORARRAY(Y2),_xlfn.ANCHORARRAY(Y2))</f>
        <v>19</v>
      </c>
      <c r="W2" t="str" cm="1">
        <f t="array" aca="1" ref="W2:W45" ca="1">OFFSET(Q1,1,0,COUNT(R:R))</f>
        <v>Product01</v>
      </c>
      <c r="X2" t="str" cm="1">
        <f t="array" aca="1" ref="X2:X45" ca="1">OFFSET(P1,1,0,COUNT(R:R))</f>
        <v>Kg</v>
      </c>
      <c r="Y2" cm="1">
        <f t="array" aca="1" ref="Y2:Y45" ca="1">OFFSET(Q1,1,1,COUNT(R:R))</f>
        <v>9764.7199999999993</v>
      </c>
      <c r="Z2" cm="1">
        <f t="array" aca="1" ref="Z2:Z45" ca="1">OFFSET(Q1,1,2,COUNT(R:R))</f>
        <v>94</v>
      </c>
      <c r="AB2" s="24" t="str" cm="1">
        <f t="array" aca="1" ref="AB2:AB11" ca="1">OFFSET($Q$1,$AD$1,0,10)</f>
        <v>Product35</v>
      </c>
      <c r="AC2" s="25" cm="1">
        <f t="array" aca="1" ref="AC2:AC11" ca="1">OFFSET($Q$1,$AD$1,1,10)</f>
        <v>703.5</v>
      </c>
      <c r="AH2" s="10" t="s">
        <v>8</v>
      </c>
      <c r="AI2" s="27">
        <v>69261.950000000012</v>
      </c>
      <c r="AK2" t="str" cm="1">
        <f t="array" aca="1" ref="AK2:AK5" ca="1">OFFSET(AH:AH,1,0,COUNT(AI:AI))</f>
        <v>Catagory01</v>
      </c>
      <c r="AL2" s="8" cm="1">
        <f t="array" aca="1" ref="AL2:AL5" ca="1">OFFSET(AH:AH,1,1,COUNT(AI:AI))</f>
        <v>69261.950000000012</v>
      </c>
      <c r="AO2" s="10" t="s">
        <v>113</v>
      </c>
      <c r="AP2" s="27">
        <v>208140.15000000005</v>
      </c>
      <c r="AR2" s="10" t="s">
        <v>112</v>
      </c>
      <c r="AS2" s="27">
        <v>199758.90000000008</v>
      </c>
    </row>
    <row r="3" spans="1:45" x14ac:dyDescent="0.3">
      <c r="A3" s="10">
        <v>2</v>
      </c>
      <c r="B3" s="8">
        <v>13210.220000000001</v>
      </c>
      <c r="G3" s="10" t="s">
        <v>117</v>
      </c>
      <c r="H3" s="27">
        <v>30857.300000000003</v>
      </c>
      <c r="I3" s="27">
        <v>25341</v>
      </c>
      <c r="K3" s="10" t="s">
        <v>116</v>
      </c>
      <c r="L3" s="8">
        <f>IF($L$1=TRUE,VLOOKUP(K3,G:I,2,0),NA())</f>
        <v>41346.959999999992</v>
      </c>
      <c r="M3" s="12">
        <f>IF($M$1=TRUE,VLOOKUP(K3,G2:I13,2,0)-VLOOKUP(K3,G:I,3,0),NA())</f>
        <v>7056.9599999999919</v>
      </c>
      <c r="N3" s="14" cm="1">
        <f t="array" ref="N3:N14">M3/I2:I13</f>
        <v>0.20580227471566032</v>
      </c>
      <c r="P3" t="str">
        <f>VLOOKUP(Table2[[#This Row],[PRODUCT ID]],Table1[],4,0)</f>
        <v>Kg</v>
      </c>
      <c r="Q3" s="10" t="s">
        <v>11</v>
      </c>
      <c r="R3" s="27">
        <v>13423.199999999999</v>
      </c>
      <c r="S3" s="27">
        <v>94</v>
      </c>
      <c r="V3">
        <f ca="1"/>
        <v>10</v>
      </c>
      <c r="W3" t="str">
        <f ca="1"/>
        <v>Product02</v>
      </c>
      <c r="X3" t="str">
        <f ca="1"/>
        <v>Kg</v>
      </c>
      <c r="Y3">
        <f ca="1"/>
        <v>13423.199999999999</v>
      </c>
      <c r="Z3">
        <f ca="1"/>
        <v>94</v>
      </c>
      <c r="AB3" t="str">
        <f ca="1"/>
        <v>Product36</v>
      </c>
      <c r="AC3" s="12">
        <f ca="1"/>
        <v>7222.5</v>
      </c>
      <c r="AH3" s="10" t="s">
        <v>28</v>
      </c>
      <c r="AI3" s="27">
        <v>93205.87</v>
      </c>
      <c r="AK3" t="str">
        <f ca="1"/>
        <v>Catagory02</v>
      </c>
      <c r="AL3" s="8">
        <f ca="1"/>
        <v>93205.87</v>
      </c>
      <c r="AO3" s="10" t="s">
        <v>111</v>
      </c>
      <c r="AP3" s="27">
        <v>133923.87000000002</v>
      </c>
      <c r="AR3" s="10" t="s">
        <v>111</v>
      </c>
      <c r="AS3" s="27">
        <v>201895.01999999993</v>
      </c>
    </row>
    <row r="4" spans="1:45" x14ac:dyDescent="0.3">
      <c r="A4" s="10">
        <v>3</v>
      </c>
      <c r="B4" s="8">
        <v>20202.099999999995</v>
      </c>
      <c r="D4" t="s">
        <v>138</v>
      </c>
      <c r="E4" s="12">
        <f>GETPIVOTDATA("Sum of TOTAL BUYING PRIZE22",$D$1)</f>
        <v>401653.91999999969</v>
      </c>
      <c r="G4" s="10" t="s">
        <v>118</v>
      </c>
      <c r="H4" s="27">
        <v>28616.65</v>
      </c>
      <c r="I4" s="27">
        <v>23437</v>
      </c>
      <c r="K4" s="10" t="s">
        <v>117</v>
      </c>
      <c r="L4" s="8">
        <f t="shared" ref="L4:L14" si="0">IF($L$1=TRUE,VLOOKUP(K4,G:I,2,0),NA())</f>
        <v>30857.300000000003</v>
      </c>
      <c r="M4" s="12">
        <f t="shared" ref="M4:M14" si="1">IF($M$1=TRUE,VLOOKUP(K4,G3:I14,2,0)-VLOOKUP(K4,G:I,3,0),NA())</f>
        <v>5516.3000000000029</v>
      </c>
      <c r="N4" s="14">
        <v>0.27847993370427337</v>
      </c>
      <c r="P4" t="str">
        <f>VLOOKUP(Table2[[#This Row],[PRODUCT ID]],Table1[],4,0)</f>
        <v>Kg</v>
      </c>
      <c r="Q4" s="10" t="s">
        <v>13</v>
      </c>
      <c r="R4" s="27">
        <v>6394.2599999999993</v>
      </c>
      <c r="S4" s="27">
        <v>79</v>
      </c>
      <c r="V4">
        <f ca="1"/>
        <v>26</v>
      </c>
      <c r="W4" t="str">
        <f ca="1"/>
        <v>Product03</v>
      </c>
      <c r="X4" t="str">
        <f ca="1"/>
        <v>Kg</v>
      </c>
      <c r="Y4">
        <f ca="1"/>
        <v>6394.2599999999993</v>
      </c>
      <c r="Z4">
        <f ca="1"/>
        <v>79</v>
      </c>
      <c r="AB4" t="str">
        <f ca="1"/>
        <v>Product37</v>
      </c>
      <c r="AC4" s="12">
        <f ca="1"/>
        <v>5145.6000000000004</v>
      </c>
      <c r="AH4" s="10" t="s">
        <v>49</v>
      </c>
      <c r="AI4" s="27">
        <v>51699.75</v>
      </c>
      <c r="AK4" t="str">
        <f ca="1"/>
        <v>Catagory03</v>
      </c>
      <c r="AL4" s="8">
        <f ca="1"/>
        <v>51699.75</v>
      </c>
      <c r="AO4" s="10" t="s">
        <v>110</v>
      </c>
      <c r="AP4" s="27">
        <v>59589.900000000009</v>
      </c>
    </row>
    <row r="5" spans="1:45" x14ac:dyDescent="0.3">
      <c r="A5" s="10">
        <v>4</v>
      </c>
      <c r="B5" s="8">
        <v>11312.2</v>
      </c>
      <c r="D5" t="s">
        <v>139</v>
      </c>
      <c r="E5" s="13">
        <f>GETPIVOTDATA("Sum of TOTAL BUYING PRIZE22",$D$1)-GETPIVOTDATA("Sum of TOTAL BUYING PRIZE2",$D$1)</f>
        <v>68929.919999999693</v>
      </c>
      <c r="G5" s="10" t="s">
        <v>119</v>
      </c>
      <c r="H5" s="27">
        <v>26579.11</v>
      </c>
      <c r="I5" s="27">
        <v>21282</v>
      </c>
      <c r="K5" s="10" t="s">
        <v>118</v>
      </c>
      <c r="L5" s="8">
        <f t="shared" si="0"/>
        <v>28616.65</v>
      </c>
      <c r="M5" s="12">
        <f t="shared" si="1"/>
        <v>5179.6500000000015</v>
      </c>
      <c r="N5" s="14">
        <v>0.30110338353884847</v>
      </c>
      <c r="P5" t="str">
        <f>VLOOKUP(Table2[[#This Row],[PRODUCT ID]],Table1[],4,0)</f>
        <v>Kg</v>
      </c>
      <c r="Q5" s="10" t="s">
        <v>15</v>
      </c>
      <c r="R5" s="27">
        <v>6056.1600000000008</v>
      </c>
      <c r="S5" s="27">
        <v>124</v>
      </c>
      <c r="V5">
        <f ca="1"/>
        <v>31</v>
      </c>
      <c r="W5" t="str">
        <f ca="1"/>
        <v>Product04</v>
      </c>
      <c r="X5" t="str">
        <f ca="1"/>
        <v>Kg</v>
      </c>
      <c r="Y5">
        <f ca="1"/>
        <v>6056.1600000000008</v>
      </c>
      <c r="Z5">
        <f ca="1"/>
        <v>124</v>
      </c>
      <c r="AB5" t="str">
        <f ca="1"/>
        <v>Product38</v>
      </c>
      <c r="AC5" s="12">
        <f ca="1"/>
        <v>8871.1200000000008</v>
      </c>
      <c r="AH5" s="10" t="s">
        <v>60</v>
      </c>
      <c r="AI5" s="27">
        <v>187486.35</v>
      </c>
      <c r="AK5" t="str">
        <f ca="1"/>
        <v>Catagory04</v>
      </c>
      <c r="AL5" s="8">
        <f ca="1"/>
        <v>187486.35</v>
      </c>
    </row>
    <row r="6" spans="1:45" ht="15" customHeight="1" x14ac:dyDescent="0.3">
      <c r="A6" s="10">
        <v>5</v>
      </c>
      <c r="B6" s="8">
        <v>11711.449999999999</v>
      </c>
      <c r="D6" t="s">
        <v>140</v>
      </c>
      <c r="E6" s="14">
        <f>E5/GETPIVOTDATA("Sum of TOTAL BUYING PRIZE2",$D$1)</f>
        <v>0.20716846395210353</v>
      </c>
      <c r="G6" s="10" t="s">
        <v>120</v>
      </c>
      <c r="H6" s="27">
        <v>30910.45</v>
      </c>
      <c r="I6" s="27">
        <v>26526</v>
      </c>
      <c r="K6" s="10" t="s">
        <v>119</v>
      </c>
      <c r="L6" s="8">
        <f t="shared" si="0"/>
        <v>26579.11</v>
      </c>
      <c r="M6" s="12">
        <f t="shared" si="1"/>
        <v>5297.1100000000006</v>
      </c>
      <c r="N6" s="14">
        <v>0.33159289540456688</v>
      </c>
      <c r="P6" t="str">
        <f>VLOOKUP(Table2[[#This Row],[PRODUCT ID]],Table1[],4,0)</f>
        <v>Kg</v>
      </c>
      <c r="Q6" s="10" t="s">
        <v>17</v>
      </c>
      <c r="R6" s="27">
        <v>15716.61</v>
      </c>
      <c r="S6" s="27">
        <v>101</v>
      </c>
      <c r="V6">
        <f ca="1"/>
        <v>8</v>
      </c>
      <c r="W6" t="str">
        <f ca="1"/>
        <v>Product05</v>
      </c>
      <c r="X6" t="str">
        <f ca="1"/>
        <v>Kg</v>
      </c>
      <c r="Y6">
        <f ca="1"/>
        <v>15716.61</v>
      </c>
      <c r="Z6">
        <f ca="1"/>
        <v>101</v>
      </c>
      <c r="AB6" t="str">
        <f ca="1"/>
        <v>Product39</v>
      </c>
      <c r="AC6" s="12">
        <f ca="1"/>
        <v>3957.15</v>
      </c>
    </row>
    <row r="7" spans="1:45" x14ac:dyDescent="0.3">
      <c r="A7" s="10">
        <v>6</v>
      </c>
      <c r="B7" s="8">
        <v>14365.540000000005</v>
      </c>
      <c r="G7" s="10" t="s">
        <v>121</v>
      </c>
      <c r="H7" s="27">
        <v>30533.710000000003</v>
      </c>
      <c r="I7" s="27">
        <v>24879</v>
      </c>
      <c r="K7" s="10" t="s">
        <v>120</v>
      </c>
      <c r="L7" s="8">
        <f t="shared" si="0"/>
        <v>30910.45</v>
      </c>
      <c r="M7" s="12">
        <f t="shared" si="1"/>
        <v>4384.4500000000007</v>
      </c>
      <c r="N7" s="14">
        <v>0.26603935761139985</v>
      </c>
      <c r="P7" t="str">
        <f>VLOOKUP(Table2[[#This Row],[PRODUCT ID]],Table1[],4,0)</f>
        <v>Kg</v>
      </c>
      <c r="Q7" s="10" t="s">
        <v>19</v>
      </c>
      <c r="R7" s="27">
        <v>4531.5</v>
      </c>
      <c r="S7" s="27">
        <v>53</v>
      </c>
      <c r="V7">
        <f ca="1"/>
        <v>35</v>
      </c>
      <c r="W7" t="str">
        <f ca="1"/>
        <v>Product06</v>
      </c>
      <c r="X7" t="str">
        <f ca="1"/>
        <v>Kg</v>
      </c>
      <c r="Y7">
        <f ca="1"/>
        <v>4531.5</v>
      </c>
      <c r="Z7">
        <f ca="1"/>
        <v>53</v>
      </c>
      <c r="AB7" t="str">
        <f ca="1"/>
        <v>Product40</v>
      </c>
      <c r="AC7" s="12">
        <f ca="1"/>
        <v>7718.4000000000005</v>
      </c>
    </row>
    <row r="8" spans="1:45" x14ac:dyDescent="0.3">
      <c r="A8" s="10">
        <v>7</v>
      </c>
      <c r="B8" s="8">
        <v>7132.79</v>
      </c>
      <c r="G8" s="10" t="s">
        <v>122</v>
      </c>
      <c r="H8" s="27">
        <v>35251.79</v>
      </c>
      <c r="I8" s="27">
        <v>29878</v>
      </c>
      <c r="K8" s="10" t="s">
        <v>121</v>
      </c>
      <c r="L8" s="8">
        <f t="shared" si="0"/>
        <v>30533.710000000003</v>
      </c>
      <c r="M8" s="12">
        <f t="shared" si="1"/>
        <v>5654.7100000000028</v>
      </c>
      <c r="N8" s="14">
        <v>0.28365127215724073</v>
      </c>
      <c r="P8" t="str">
        <f>VLOOKUP(Table2[[#This Row],[PRODUCT ID]],Table1[],4,0)</f>
        <v>Kg</v>
      </c>
      <c r="Q8" s="10" t="s">
        <v>21</v>
      </c>
      <c r="R8" s="27">
        <v>2291.04</v>
      </c>
      <c r="S8" s="27">
        <v>48</v>
      </c>
      <c r="V8">
        <f ca="1"/>
        <v>39</v>
      </c>
      <c r="W8" t="str">
        <f ca="1"/>
        <v>Product07</v>
      </c>
      <c r="X8" t="str">
        <f ca="1"/>
        <v>Kg</v>
      </c>
      <c r="Y8">
        <f ca="1"/>
        <v>2291.04</v>
      </c>
      <c r="Z8">
        <f ca="1"/>
        <v>48</v>
      </c>
      <c r="AB8" t="str">
        <f ca="1"/>
        <v>Product41</v>
      </c>
      <c r="AC8" s="12">
        <f ca="1"/>
        <v>22952.16</v>
      </c>
    </row>
    <row r="9" spans="1:45" x14ac:dyDescent="0.3">
      <c r="A9" s="10">
        <v>8</v>
      </c>
      <c r="B9" s="8">
        <v>14262.46</v>
      </c>
      <c r="G9" s="10" t="s">
        <v>123</v>
      </c>
      <c r="H9" s="27">
        <v>35350.400000000016</v>
      </c>
      <c r="I9" s="27">
        <v>29831</v>
      </c>
      <c r="K9" s="10" t="s">
        <v>122</v>
      </c>
      <c r="L9" s="8">
        <f t="shared" si="0"/>
        <v>35251.79</v>
      </c>
      <c r="M9" s="12">
        <f t="shared" si="1"/>
        <v>5373.7900000000009</v>
      </c>
      <c r="N9" s="14">
        <v>0.23619251623267928</v>
      </c>
      <c r="P9" t="str">
        <f>VLOOKUP(Table2[[#This Row],[PRODUCT ID]],Table1[],4,0)</f>
        <v>Kg</v>
      </c>
      <c r="Q9" s="10" t="s">
        <v>23</v>
      </c>
      <c r="R9" s="27">
        <v>10502.82</v>
      </c>
      <c r="S9" s="27">
        <v>111</v>
      </c>
      <c r="V9">
        <f ca="1"/>
        <v>15</v>
      </c>
      <c r="W9" t="str">
        <f ca="1"/>
        <v>Product08</v>
      </c>
      <c r="X9" t="str">
        <f ca="1"/>
        <v>Kg</v>
      </c>
      <c r="Y9">
        <f ca="1"/>
        <v>10502.82</v>
      </c>
      <c r="Z9">
        <f ca="1"/>
        <v>111</v>
      </c>
      <c r="AB9" t="str">
        <f ca="1"/>
        <v>Product42</v>
      </c>
      <c r="AC9" s="12">
        <f ca="1"/>
        <v>20574</v>
      </c>
    </row>
    <row r="10" spans="1:45" x14ac:dyDescent="0.3">
      <c r="A10" s="10">
        <v>9</v>
      </c>
      <c r="B10" s="8">
        <v>16824.670000000002</v>
      </c>
      <c r="G10" s="10" t="s">
        <v>124</v>
      </c>
      <c r="H10" s="27">
        <v>35242.810000000005</v>
      </c>
      <c r="I10" s="27">
        <v>28758</v>
      </c>
      <c r="K10" s="10" t="s">
        <v>123</v>
      </c>
      <c r="L10" s="8">
        <f t="shared" si="0"/>
        <v>35350.400000000016</v>
      </c>
      <c r="M10" s="12">
        <f t="shared" si="1"/>
        <v>5519.400000000016</v>
      </c>
      <c r="N10" s="14">
        <v>0.23656464751433046</v>
      </c>
      <c r="P10" t="str">
        <f>VLOOKUP(Table2[[#This Row],[PRODUCT ID]],Table1[],4,0)</f>
        <v>Kg</v>
      </c>
      <c r="Q10" s="10" t="s">
        <v>25</v>
      </c>
      <c r="R10" s="27">
        <v>581.64</v>
      </c>
      <c r="S10" s="27">
        <v>74</v>
      </c>
      <c r="V10">
        <f ca="1"/>
        <v>44</v>
      </c>
      <c r="W10" t="str">
        <f ca="1"/>
        <v>Product09</v>
      </c>
      <c r="X10" t="str">
        <f ca="1"/>
        <v>Kg</v>
      </c>
      <c r="Y10">
        <f ca="1"/>
        <v>581.64</v>
      </c>
      <c r="Z10">
        <f ca="1"/>
        <v>74</v>
      </c>
      <c r="AB10" t="str">
        <f ca="1"/>
        <v>Product43</v>
      </c>
      <c r="AC10" s="12">
        <f ca="1"/>
        <v>6064.8399999999992</v>
      </c>
    </row>
    <row r="11" spans="1:45" x14ac:dyDescent="0.3">
      <c r="A11" s="10">
        <v>10</v>
      </c>
      <c r="B11" s="8">
        <v>15229.35</v>
      </c>
      <c r="G11" s="10" t="s">
        <v>125</v>
      </c>
      <c r="H11" s="27">
        <v>33500.69000000001</v>
      </c>
      <c r="I11" s="27">
        <v>27842</v>
      </c>
      <c r="K11" s="10" t="s">
        <v>124</v>
      </c>
      <c r="L11" s="8">
        <f t="shared" si="0"/>
        <v>35242.810000000005</v>
      </c>
      <c r="M11" s="12">
        <f t="shared" si="1"/>
        <v>6484.8100000000049</v>
      </c>
      <c r="N11" s="14">
        <v>0.24539119549342764</v>
      </c>
      <c r="P11" t="str">
        <f>VLOOKUP(Table2[[#This Row],[PRODUCT ID]],Table1[],4,0)</f>
        <v>Kg</v>
      </c>
      <c r="Q11" s="10" t="s">
        <v>27</v>
      </c>
      <c r="R11" s="27">
        <v>16428</v>
      </c>
      <c r="S11" s="27">
        <v>100</v>
      </c>
      <c r="V11">
        <f ca="1"/>
        <v>5</v>
      </c>
      <c r="W11" t="str">
        <f ca="1"/>
        <v>Product10</v>
      </c>
      <c r="X11" t="str">
        <f ca="1"/>
        <v>Kg</v>
      </c>
      <c r="Y11">
        <f ca="1"/>
        <v>16428</v>
      </c>
      <c r="Z11">
        <f ca="1"/>
        <v>100</v>
      </c>
      <c r="AB11" t="str">
        <f ca="1"/>
        <v>Product44</v>
      </c>
      <c r="AC11" s="12">
        <f ca="1"/>
        <v>16333.92</v>
      </c>
    </row>
    <row r="12" spans="1:45" x14ac:dyDescent="0.3">
      <c r="A12" s="10">
        <v>11</v>
      </c>
      <c r="B12" s="8">
        <v>11915.58</v>
      </c>
      <c r="G12" s="10" t="s">
        <v>126</v>
      </c>
      <c r="H12" s="27">
        <v>36124.07</v>
      </c>
      <c r="I12" s="27">
        <v>29306</v>
      </c>
      <c r="K12" s="10" t="s">
        <v>125</v>
      </c>
      <c r="L12" s="8">
        <f t="shared" si="0"/>
        <v>33500.69000000001</v>
      </c>
      <c r="M12" s="12">
        <f t="shared" si="1"/>
        <v>5658.6900000000096</v>
      </c>
      <c r="N12" s="14">
        <v>0.25346454996049106</v>
      </c>
      <c r="P12" t="str">
        <f>VLOOKUP(Table2[[#This Row],[PRODUCT ID]],Table1[],4,0)</f>
        <v>Kg</v>
      </c>
      <c r="Q12" s="10" t="s">
        <v>30</v>
      </c>
      <c r="R12" s="27">
        <v>6098.4</v>
      </c>
      <c r="S12" s="27">
        <v>126</v>
      </c>
      <c r="V12">
        <f ca="1"/>
        <v>29</v>
      </c>
      <c r="W12" t="str">
        <f ca="1"/>
        <v>Product11</v>
      </c>
      <c r="X12" t="str">
        <f ca="1"/>
        <v>Kg</v>
      </c>
      <c r="Y12">
        <f ca="1"/>
        <v>6098.4</v>
      </c>
      <c r="Z12">
        <f ca="1"/>
        <v>126</v>
      </c>
    </row>
    <row r="13" spans="1:45" x14ac:dyDescent="0.3">
      <c r="A13" s="10">
        <v>12</v>
      </c>
      <c r="B13" s="8">
        <v>14837.359999999999</v>
      </c>
      <c r="G13" s="10" t="s">
        <v>127</v>
      </c>
      <c r="H13" s="27">
        <v>37339.979999999996</v>
      </c>
      <c r="I13" s="27">
        <v>31354</v>
      </c>
      <c r="K13" s="10" t="s">
        <v>126</v>
      </c>
      <c r="L13" s="8">
        <f t="shared" si="0"/>
        <v>36124.07</v>
      </c>
      <c r="M13" s="12">
        <f t="shared" si="1"/>
        <v>6818.07</v>
      </c>
      <c r="N13" s="14">
        <v>0.24080256602743438</v>
      </c>
      <c r="P13" t="str">
        <f>VLOOKUP(Table2[[#This Row],[PRODUCT ID]],Table1[],4,0)</f>
        <v>Kg</v>
      </c>
      <c r="Q13" s="10" t="s">
        <v>32</v>
      </c>
      <c r="R13" s="27">
        <v>11582.910000000003</v>
      </c>
      <c r="S13" s="27">
        <v>123</v>
      </c>
      <c r="V13">
        <f ca="1"/>
        <v>13</v>
      </c>
      <c r="W13" t="str">
        <f ca="1"/>
        <v>Product12</v>
      </c>
      <c r="X13" t="str">
        <f ca="1"/>
        <v>Kg</v>
      </c>
      <c r="Y13">
        <f ca="1"/>
        <v>11582.910000000003</v>
      </c>
      <c r="Z13">
        <f ca="1"/>
        <v>123</v>
      </c>
    </row>
    <row r="14" spans="1:45" x14ac:dyDescent="0.3">
      <c r="A14" s="10">
        <v>13</v>
      </c>
      <c r="B14" s="8">
        <v>8084.26</v>
      </c>
      <c r="K14" s="10" t="s">
        <v>127</v>
      </c>
      <c r="L14" s="8">
        <f t="shared" si="0"/>
        <v>37339.979999999996</v>
      </c>
      <c r="M14" s="12">
        <f t="shared" si="1"/>
        <v>5985.9799999999959</v>
      </c>
      <c r="N14" s="14">
        <v>0.2250736748102313</v>
      </c>
      <c r="P14" t="str">
        <f>VLOOKUP(Table2[[#This Row],[PRODUCT ID]],Table1[],4,0)</f>
        <v>Kg</v>
      </c>
      <c r="Q14" s="10" t="s">
        <v>34</v>
      </c>
      <c r="R14" s="27">
        <v>8423.52</v>
      </c>
      <c r="S14" s="27">
        <v>69</v>
      </c>
      <c r="V14">
        <f ca="1"/>
        <v>22</v>
      </c>
      <c r="W14" t="str">
        <f ca="1"/>
        <v>Product13</v>
      </c>
      <c r="X14" t="str">
        <f ca="1"/>
        <v>Kg</v>
      </c>
      <c r="Y14">
        <f ca="1"/>
        <v>8423.52</v>
      </c>
      <c r="Z14">
        <f ca="1"/>
        <v>69</v>
      </c>
    </row>
    <row r="15" spans="1:45" x14ac:dyDescent="0.3">
      <c r="A15" s="10">
        <v>14</v>
      </c>
      <c r="B15" s="8">
        <v>9461.1400000000012</v>
      </c>
      <c r="P15" t="str">
        <f>VLOOKUP(Table2[[#This Row],[PRODUCT ID]],Table1[],4,0)</f>
        <v>Kg</v>
      </c>
      <c r="Q15" s="10" t="s">
        <v>36</v>
      </c>
      <c r="R15" s="27">
        <v>12764.640000000001</v>
      </c>
      <c r="S15" s="27">
        <v>87</v>
      </c>
      <c r="V15">
        <f ca="1"/>
        <v>12</v>
      </c>
      <c r="W15" t="str">
        <f ca="1"/>
        <v>Product14</v>
      </c>
      <c r="X15" t="str">
        <f ca="1"/>
        <v>Kg</v>
      </c>
      <c r="Y15">
        <f ca="1"/>
        <v>12764.640000000001</v>
      </c>
      <c r="Z15">
        <f ca="1"/>
        <v>87</v>
      </c>
    </row>
    <row r="16" spans="1:45" ht="10.199999999999999" customHeight="1" x14ac:dyDescent="0.3">
      <c r="A16" s="10">
        <v>15</v>
      </c>
      <c r="B16" s="8">
        <v>12189.7</v>
      </c>
      <c r="P16" t="str">
        <f>VLOOKUP(Table2[[#This Row],[PRODUCT ID]],Table1[],4,0)</f>
        <v>Kg</v>
      </c>
      <c r="Q16" s="10" t="s">
        <v>38</v>
      </c>
      <c r="R16" s="27">
        <v>1839.2399999999998</v>
      </c>
      <c r="S16" s="27">
        <v>117</v>
      </c>
      <c r="V16">
        <f ca="1"/>
        <v>41</v>
      </c>
      <c r="W16" t="str">
        <f ca="1"/>
        <v>Product15</v>
      </c>
      <c r="X16" t="str">
        <f ca="1"/>
        <v>Kg</v>
      </c>
      <c r="Y16">
        <f ca="1"/>
        <v>1839.2399999999998</v>
      </c>
      <c r="Z16">
        <f ca="1"/>
        <v>117</v>
      </c>
    </row>
    <row r="17" spans="1:26" x14ac:dyDescent="0.3">
      <c r="A17" s="10">
        <v>16</v>
      </c>
      <c r="B17" s="8">
        <v>12762.63</v>
      </c>
      <c r="P17" t="str">
        <f>VLOOKUP(Table2[[#This Row],[PRODUCT ID]],Table1[],4,0)</f>
        <v>Kg</v>
      </c>
      <c r="Q17" s="10" t="s">
        <v>40</v>
      </c>
      <c r="R17" s="27">
        <v>1996.8</v>
      </c>
      <c r="S17" s="27">
        <v>120</v>
      </c>
      <c r="V17">
        <f ca="1"/>
        <v>40</v>
      </c>
      <c r="W17" t="str">
        <f ca="1"/>
        <v>Product16</v>
      </c>
      <c r="X17" t="str">
        <f ca="1"/>
        <v>Kg</v>
      </c>
      <c r="Y17">
        <f ca="1"/>
        <v>1996.8</v>
      </c>
      <c r="Z17">
        <f ca="1"/>
        <v>120</v>
      </c>
    </row>
    <row r="18" spans="1:26" x14ac:dyDescent="0.3">
      <c r="A18" s="10">
        <v>17</v>
      </c>
      <c r="B18" s="8">
        <v>3659.24</v>
      </c>
      <c r="G18" s="10"/>
      <c r="H18" s="12"/>
      <c r="I18" s="14"/>
      <c r="P18" t="str">
        <f>VLOOKUP(Table2[[#This Row],[PRODUCT ID]],Table1[],4,0)</f>
        <v>Kg</v>
      </c>
      <c r="Q18" s="10" t="s">
        <v>42</v>
      </c>
      <c r="R18" s="27">
        <v>9877.1400000000012</v>
      </c>
      <c r="S18" s="27">
        <v>63</v>
      </c>
      <c r="V18">
        <f ca="1"/>
        <v>18</v>
      </c>
      <c r="W18" t="str">
        <f ca="1"/>
        <v>Product17</v>
      </c>
      <c r="X18" t="str">
        <f ca="1"/>
        <v>Kg</v>
      </c>
      <c r="Y18">
        <f ca="1"/>
        <v>9877.1400000000012</v>
      </c>
      <c r="Z18">
        <f ca="1"/>
        <v>63</v>
      </c>
    </row>
    <row r="19" spans="1:26" x14ac:dyDescent="0.3">
      <c r="A19" s="10">
        <v>18</v>
      </c>
      <c r="B19" s="8">
        <v>18582.390000000003</v>
      </c>
      <c r="G19" s="10"/>
      <c r="H19" s="12"/>
      <c r="I19" s="14"/>
      <c r="P19" t="str">
        <f>VLOOKUP(Table2[[#This Row],[PRODUCT ID]],Table1[],4,0)</f>
        <v>Kg</v>
      </c>
      <c r="Q19" s="10" t="s">
        <v>44</v>
      </c>
      <c r="R19" s="27">
        <v>4035.2200000000003</v>
      </c>
      <c r="S19" s="27">
        <v>82</v>
      </c>
      <c r="V19">
        <f ca="1"/>
        <v>36</v>
      </c>
      <c r="W19" t="str">
        <f ca="1"/>
        <v>Product18</v>
      </c>
      <c r="X19" t="str">
        <f ca="1"/>
        <v>Kg</v>
      </c>
      <c r="Y19">
        <f ca="1"/>
        <v>4035.2200000000003</v>
      </c>
      <c r="Z19">
        <f ca="1"/>
        <v>82</v>
      </c>
    </row>
    <row r="20" spans="1:26" x14ac:dyDescent="0.3">
      <c r="A20" s="10">
        <v>19</v>
      </c>
      <c r="B20" s="8">
        <v>10204.229999999998</v>
      </c>
      <c r="G20" s="10"/>
      <c r="H20" s="12"/>
      <c r="I20" s="14"/>
      <c r="P20" t="str">
        <f>VLOOKUP(Table2[[#This Row],[PRODUCT ID]],Table1[],4,0)</f>
        <v>Kg</v>
      </c>
      <c r="Q20" s="10" t="s">
        <v>46</v>
      </c>
      <c r="R20" s="27">
        <v>20160</v>
      </c>
      <c r="S20" s="27">
        <v>96</v>
      </c>
      <c r="V20">
        <f ca="1"/>
        <v>4</v>
      </c>
      <c r="W20" t="str">
        <f ca="1"/>
        <v>Product19</v>
      </c>
      <c r="X20" t="str">
        <f ca="1"/>
        <v>Kg</v>
      </c>
      <c r="Y20">
        <f ca="1"/>
        <v>20160</v>
      </c>
      <c r="Z20">
        <f ca="1"/>
        <v>96</v>
      </c>
    </row>
    <row r="21" spans="1:26" x14ac:dyDescent="0.3">
      <c r="A21" s="10">
        <v>20</v>
      </c>
      <c r="B21" s="8">
        <v>20482.78</v>
      </c>
      <c r="G21" s="10"/>
      <c r="H21" s="12"/>
      <c r="I21" s="14"/>
      <c r="P21" t="str">
        <f>VLOOKUP(Table2[[#This Row],[PRODUCT ID]],Table1[],4,0)</f>
        <v>Kg</v>
      </c>
      <c r="Q21" s="10" t="s">
        <v>48</v>
      </c>
      <c r="R21" s="27">
        <v>8006.25</v>
      </c>
      <c r="S21" s="27">
        <v>105</v>
      </c>
      <c r="V21">
        <f ca="1"/>
        <v>23</v>
      </c>
      <c r="W21" t="str">
        <f ca="1"/>
        <v>Product20</v>
      </c>
      <c r="X21" t="str">
        <f ca="1"/>
        <v>Kg</v>
      </c>
      <c r="Y21">
        <f ca="1"/>
        <v>8006.25</v>
      </c>
      <c r="Z21">
        <f ca="1"/>
        <v>105</v>
      </c>
    </row>
    <row r="22" spans="1:26" x14ac:dyDescent="0.3">
      <c r="A22" s="10">
        <v>21</v>
      </c>
      <c r="B22" s="8">
        <v>10665.4</v>
      </c>
      <c r="G22" s="10"/>
      <c r="H22" s="12"/>
      <c r="I22" s="14"/>
      <c r="P22" t="str">
        <f>VLOOKUP(Table2[[#This Row],[PRODUCT ID]],Table1[],4,0)</f>
        <v>Kg</v>
      </c>
      <c r="Q22" s="10" t="s">
        <v>51</v>
      </c>
      <c r="R22" s="27">
        <v>10727.64</v>
      </c>
      <c r="S22" s="27">
        <v>66</v>
      </c>
      <c r="V22">
        <f ca="1"/>
        <v>14</v>
      </c>
      <c r="W22" t="str">
        <f ca="1"/>
        <v>Product21</v>
      </c>
      <c r="X22" t="str">
        <f ca="1"/>
        <v>Kg</v>
      </c>
      <c r="Y22">
        <f ca="1"/>
        <v>10727.64</v>
      </c>
      <c r="Z22">
        <f ca="1"/>
        <v>66</v>
      </c>
    </row>
    <row r="23" spans="1:26" x14ac:dyDescent="0.3">
      <c r="A23" s="10">
        <v>22</v>
      </c>
      <c r="B23" s="8">
        <v>11315.839999999997</v>
      </c>
      <c r="G23" s="10"/>
      <c r="H23" s="12"/>
      <c r="I23" s="14"/>
      <c r="P23" t="str">
        <f>VLOOKUP(Table2[[#This Row],[PRODUCT ID]],Table1[],4,0)</f>
        <v>Kg</v>
      </c>
      <c r="Q23" s="10" t="s">
        <v>53</v>
      </c>
      <c r="R23" s="27">
        <v>9909.9</v>
      </c>
      <c r="S23" s="27">
        <v>70</v>
      </c>
      <c r="V23">
        <f ca="1"/>
        <v>17</v>
      </c>
      <c r="W23" t="str">
        <f ca="1"/>
        <v>Product22</v>
      </c>
      <c r="X23" t="str">
        <f ca="1"/>
        <v>Kg</v>
      </c>
      <c r="Y23">
        <f ca="1"/>
        <v>9909.9</v>
      </c>
      <c r="Z23">
        <f ca="1"/>
        <v>70</v>
      </c>
    </row>
    <row r="24" spans="1:26" x14ac:dyDescent="0.3">
      <c r="A24" s="10">
        <v>23</v>
      </c>
      <c r="B24" s="8">
        <v>18818.189999999999</v>
      </c>
      <c r="G24" s="10"/>
      <c r="H24" s="12"/>
      <c r="I24" s="14"/>
      <c r="P24" t="str">
        <f>VLOOKUP(Table2[[#This Row],[PRODUCT ID]],Table1[],4,0)</f>
        <v>Kg</v>
      </c>
      <c r="Q24" s="10" t="s">
        <v>55</v>
      </c>
      <c r="R24" s="27">
        <v>12853.560000000001</v>
      </c>
      <c r="S24" s="27">
        <v>86</v>
      </c>
      <c r="V24">
        <f ca="1"/>
        <v>11</v>
      </c>
      <c r="W24" t="str">
        <f ca="1"/>
        <v>Product23</v>
      </c>
      <c r="X24" t="str">
        <f ca="1"/>
        <v>Kg</v>
      </c>
      <c r="Y24">
        <f ca="1"/>
        <v>12853.560000000001</v>
      </c>
      <c r="Z24">
        <f ca="1"/>
        <v>86</v>
      </c>
    </row>
    <row r="25" spans="1:26" x14ac:dyDescent="0.3">
      <c r="A25" s="10">
        <v>24</v>
      </c>
      <c r="B25" s="8">
        <v>11488.4</v>
      </c>
      <c r="G25" s="10"/>
      <c r="H25" s="12"/>
      <c r="I25" s="14"/>
      <c r="P25" t="str">
        <f>VLOOKUP(Table2[[#This Row],[PRODUCT ID]],Table1[],4,0)</f>
        <v>Kg</v>
      </c>
      <c r="Q25" s="10" t="s">
        <v>57</v>
      </c>
      <c r="R25" s="27">
        <v>10202.400000000001</v>
      </c>
      <c r="S25" s="27">
        <v>65</v>
      </c>
      <c r="V25">
        <f ca="1"/>
        <v>16</v>
      </c>
      <c r="W25" t="str">
        <f ca="1"/>
        <v>Product24</v>
      </c>
      <c r="X25" t="str">
        <f ca="1"/>
        <v>Kg</v>
      </c>
      <c r="Y25">
        <f ca="1"/>
        <v>10202.400000000001</v>
      </c>
      <c r="Z25">
        <f ca="1"/>
        <v>65</v>
      </c>
    </row>
    <row r="26" spans="1:26" x14ac:dyDescent="0.3">
      <c r="A26" s="10">
        <v>25</v>
      </c>
      <c r="B26" s="8">
        <v>18688.430000000004</v>
      </c>
      <c r="G26" s="10"/>
      <c r="H26" s="12"/>
      <c r="I26" s="14"/>
      <c r="P26" t="str">
        <f>VLOOKUP(Table2[[#This Row],[PRODUCT ID]],Table1[],4,0)</f>
        <v>Kg</v>
      </c>
      <c r="Q26" s="10" t="s">
        <v>59</v>
      </c>
      <c r="R26" s="27">
        <v>599.7600000000001</v>
      </c>
      <c r="S26" s="27">
        <v>72</v>
      </c>
      <c r="V26">
        <f ca="1"/>
        <v>43</v>
      </c>
      <c r="W26" t="str">
        <f ca="1"/>
        <v>Product25</v>
      </c>
      <c r="X26" t="str">
        <f ca="1"/>
        <v>Kg</v>
      </c>
      <c r="Y26">
        <f ca="1"/>
        <v>599.7600000000001</v>
      </c>
      <c r="Z26">
        <f ca="1"/>
        <v>72</v>
      </c>
    </row>
    <row r="27" spans="1:26" x14ac:dyDescent="0.3">
      <c r="A27" s="10">
        <v>26</v>
      </c>
      <c r="B27" s="8">
        <v>13710.079999999998</v>
      </c>
      <c r="G27" s="10"/>
      <c r="H27" s="12"/>
      <c r="I27" s="14"/>
      <c r="P27" t="str">
        <f>VLOOKUP(Table2[[#This Row],[PRODUCT ID]],Table1[],4,0)</f>
        <v>Kg</v>
      </c>
      <c r="Q27" s="10" t="s">
        <v>62</v>
      </c>
      <c r="R27" s="27">
        <v>2761.9200000000005</v>
      </c>
      <c r="S27" s="27">
        <v>112</v>
      </c>
      <c r="V27">
        <f ca="1"/>
        <v>38</v>
      </c>
      <c r="W27" t="str">
        <f ca="1"/>
        <v>Product26</v>
      </c>
      <c r="X27" t="str">
        <f ca="1"/>
        <v>Kg</v>
      </c>
      <c r="Y27" s="8">
        <f ca="1"/>
        <v>2761.9200000000005</v>
      </c>
      <c r="Z27">
        <f ca="1"/>
        <v>112</v>
      </c>
    </row>
    <row r="28" spans="1:26" x14ac:dyDescent="0.3">
      <c r="A28" s="10">
        <v>27</v>
      </c>
      <c r="B28" s="8">
        <v>11440.67</v>
      </c>
      <c r="G28" s="10"/>
      <c r="H28" s="12"/>
      <c r="I28" s="14"/>
      <c r="P28" t="str">
        <f>VLOOKUP(Table2[[#This Row],[PRODUCT ID]],Table1[],4,0)</f>
        <v>Kg</v>
      </c>
      <c r="Q28" s="10" t="s">
        <v>64</v>
      </c>
      <c r="R28" s="27">
        <v>6226.0800000000008</v>
      </c>
      <c r="S28" s="27">
        <v>109</v>
      </c>
      <c r="V28">
        <f ca="1"/>
        <v>28</v>
      </c>
      <c r="W28" t="str">
        <f ca="1"/>
        <v>Product27</v>
      </c>
      <c r="X28" t="str">
        <f ca="1"/>
        <v>Kg</v>
      </c>
      <c r="Y28">
        <f ca="1"/>
        <v>6226.0800000000008</v>
      </c>
      <c r="Z28">
        <f ca="1"/>
        <v>109</v>
      </c>
    </row>
    <row r="29" spans="1:26" x14ac:dyDescent="0.3">
      <c r="A29" s="10">
        <v>28</v>
      </c>
      <c r="B29" s="8">
        <v>13306.16</v>
      </c>
      <c r="G29" s="10"/>
      <c r="H29" s="12"/>
      <c r="I29" s="14"/>
      <c r="P29" t="str">
        <f>VLOOKUP(Table2[[#This Row],[PRODUCT ID]],Table1[],4,0)</f>
        <v>Kg</v>
      </c>
      <c r="Q29" s="10" t="s">
        <v>66</v>
      </c>
      <c r="R29" s="27">
        <v>4682.72</v>
      </c>
      <c r="S29" s="27">
        <v>112</v>
      </c>
      <c r="V29">
        <f ca="1"/>
        <v>34</v>
      </c>
      <c r="W29" t="str">
        <f ca="1"/>
        <v>Product28</v>
      </c>
      <c r="X29" t="str">
        <f ca="1"/>
        <v>Kg</v>
      </c>
      <c r="Y29">
        <f ca="1"/>
        <v>4682.72</v>
      </c>
      <c r="Z29">
        <f ca="1"/>
        <v>112</v>
      </c>
    </row>
    <row r="30" spans="1:26" x14ac:dyDescent="0.3">
      <c r="A30" s="10">
        <v>29</v>
      </c>
      <c r="B30" s="8">
        <v>8794.48</v>
      </c>
      <c r="I30" s="14"/>
      <c r="P30" t="str">
        <f>VLOOKUP(Table2[[#This Row],[PRODUCT ID]],Table1[],4,0)</f>
        <v>Kg</v>
      </c>
      <c r="Q30" s="10" t="s">
        <v>68</v>
      </c>
      <c r="R30" s="27">
        <v>5523.44</v>
      </c>
      <c r="S30" s="27">
        <v>104</v>
      </c>
      <c r="V30">
        <f ca="1"/>
        <v>32</v>
      </c>
      <c r="W30" t="str">
        <f ca="1"/>
        <v>Product29</v>
      </c>
      <c r="X30" t="str">
        <f ca="1"/>
        <v>Kg</v>
      </c>
      <c r="Y30">
        <f ca="1"/>
        <v>5523.44</v>
      </c>
      <c r="Z30">
        <f ca="1"/>
        <v>104</v>
      </c>
    </row>
    <row r="31" spans="1:26" x14ac:dyDescent="0.3">
      <c r="A31" s="10">
        <v>30</v>
      </c>
      <c r="B31" s="8">
        <v>16666.269999999997</v>
      </c>
      <c r="I31" s="14"/>
      <c r="P31" t="str">
        <f>VLOOKUP(Table2[[#This Row],[PRODUCT ID]],Table1[],4,0)</f>
        <v>Kg</v>
      </c>
      <c r="Q31" s="10" t="s">
        <v>70</v>
      </c>
      <c r="R31" s="27">
        <v>22945.919999999998</v>
      </c>
      <c r="S31" s="27">
        <v>114</v>
      </c>
      <c r="V31">
        <f ca="1"/>
        <v>2</v>
      </c>
      <c r="W31" t="str">
        <f ca="1"/>
        <v>Product30</v>
      </c>
      <c r="X31" t="str">
        <f ca="1"/>
        <v>Kg</v>
      </c>
      <c r="Y31">
        <f ca="1"/>
        <v>22945.919999999998</v>
      </c>
      <c r="Z31">
        <f ca="1"/>
        <v>114</v>
      </c>
    </row>
    <row r="32" spans="1:26" x14ac:dyDescent="0.3">
      <c r="A32" s="10">
        <v>31</v>
      </c>
      <c r="B32" s="8">
        <v>7162.0999999999995</v>
      </c>
      <c r="P32" t="str">
        <f>VLOOKUP(Table2[[#This Row],[PRODUCT ID]],Table1[],4,0)</f>
        <v>Kg</v>
      </c>
      <c r="Q32" s="10" t="s">
        <v>72</v>
      </c>
      <c r="R32" s="27">
        <v>6249.5999999999995</v>
      </c>
      <c r="S32" s="27">
        <v>60</v>
      </c>
      <c r="V32">
        <f ca="1"/>
        <v>27</v>
      </c>
      <c r="W32" t="str">
        <f ca="1"/>
        <v>Product31</v>
      </c>
      <c r="X32" t="str">
        <f ca="1"/>
        <v>Kg</v>
      </c>
      <c r="Y32">
        <f ca="1"/>
        <v>6249.5999999999995</v>
      </c>
      <c r="Z32">
        <f ca="1"/>
        <v>60</v>
      </c>
    </row>
    <row r="33" spans="16:26" x14ac:dyDescent="0.3">
      <c r="P33" t="str">
        <f>VLOOKUP(Table2[[#This Row],[PRODUCT ID]],Table1[],4,0)</f>
        <v>Kg</v>
      </c>
      <c r="Q33" s="10" t="s">
        <v>74</v>
      </c>
      <c r="R33" s="27">
        <v>16329.72</v>
      </c>
      <c r="S33" s="27">
        <v>139</v>
      </c>
      <c r="V33">
        <f ca="1"/>
        <v>7</v>
      </c>
      <c r="W33" t="str">
        <f ca="1"/>
        <v>Product32</v>
      </c>
      <c r="X33" t="str">
        <f ca="1"/>
        <v>Kg</v>
      </c>
      <c r="Y33">
        <f ca="1"/>
        <v>16329.72</v>
      </c>
      <c r="Z33">
        <f ca="1"/>
        <v>139</v>
      </c>
    </row>
    <row r="34" spans="16:26" x14ac:dyDescent="0.3">
      <c r="P34" t="str">
        <f>VLOOKUP(Table2[[#This Row],[PRODUCT ID]],Table1[],4,0)</f>
        <v>Kg</v>
      </c>
      <c r="Q34" s="10" t="s">
        <v>76</v>
      </c>
      <c r="R34" s="27">
        <v>13645.800000000001</v>
      </c>
      <c r="S34" s="27">
        <v>114</v>
      </c>
      <c r="V34">
        <f ca="1"/>
        <v>9</v>
      </c>
      <c r="W34" t="str">
        <f ca="1"/>
        <v>Product33</v>
      </c>
      <c r="X34" t="str">
        <f ca="1"/>
        <v>Kg</v>
      </c>
      <c r="Y34">
        <f ca="1"/>
        <v>13645.800000000001</v>
      </c>
      <c r="Z34">
        <f ca="1"/>
        <v>114</v>
      </c>
    </row>
    <row r="35" spans="16:26" x14ac:dyDescent="0.3">
      <c r="P35" t="str">
        <f>VLOOKUP(Table2[[#This Row],[PRODUCT ID]],Table1[],4,0)</f>
        <v>Kg</v>
      </c>
      <c r="Q35" s="10" t="s">
        <v>78</v>
      </c>
      <c r="R35" s="27">
        <v>8978.2000000000007</v>
      </c>
      <c r="S35" s="27">
        <v>154</v>
      </c>
      <c r="V35">
        <f ca="1"/>
        <v>20</v>
      </c>
      <c r="W35" t="str">
        <f ca="1"/>
        <v>Product34</v>
      </c>
      <c r="X35" t="str">
        <f ca="1"/>
        <v>Kg</v>
      </c>
      <c r="Y35">
        <f ca="1"/>
        <v>8978.2000000000007</v>
      </c>
      <c r="Z35">
        <f ca="1"/>
        <v>154</v>
      </c>
    </row>
    <row r="36" spans="16:26" x14ac:dyDescent="0.3">
      <c r="P36" t="str">
        <f>VLOOKUP(Table2[[#This Row],[PRODUCT ID]],Table1[],4,0)</f>
        <v>Kg</v>
      </c>
      <c r="Q36" s="10" t="s">
        <v>80</v>
      </c>
      <c r="R36" s="27">
        <v>703.5</v>
      </c>
      <c r="S36" s="27">
        <v>105</v>
      </c>
      <c r="V36">
        <f ca="1"/>
        <v>42</v>
      </c>
      <c r="W36" t="str">
        <f ca="1"/>
        <v>Product35</v>
      </c>
      <c r="X36" t="str">
        <f ca="1"/>
        <v>Kg</v>
      </c>
      <c r="Y36">
        <f ca="1"/>
        <v>703.5</v>
      </c>
      <c r="Z36">
        <f ca="1"/>
        <v>105</v>
      </c>
    </row>
    <row r="37" spans="16:26" x14ac:dyDescent="0.3">
      <c r="P37" t="str">
        <f>VLOOKUP(Table2[[#This Row],[PRODUCT ID]],Table1[],4,0)</f>
        <v>Kg</v>
      </c>
      <c r="Q37" s="10" t="s">
        <v>82</v>
      </c>
      <c r="R37" s="27">
        <v>7222.5</v>
      </c>
      <c r="S37" s="27">
        <v>75</v>
      </c>
      <c r="V37">
        <f ca="1"/>
        <v>25</v>
      </c>
      <c r="W37" t="str">
        <f ca="1"/>
        <v>Product36</v>
      </c>
      <c r="X37" t="str">
        <f ca="1"/>
        <v>Kg</v>
      </c>
      <c r="Y37">
        <f ca="1"/>
        <v>7222.5</v>
      </c>
      <c r="Z37">
        <f ca="1"/>
        <v>75</v>
      </c>
    </row>
    <row r="38" spans="16:26" x14ac:dyDescent="0.3">
      <c r="P38" t="str">
        <f>VLOOKUP(Table2[[#This Row],[PRODUCT ID]],Table1[],4,0)</f>
        <v>Kg</v>
      </c>
      <c r="Q38" s="10" t="s">
        <v>84</v>
      </c>
      <c r="R38" s="27">
        <v>5145.6000000000004</v>
      </c>
      <c r="S38" s="27">
        <v>60</v>
      </c>
      <c r="V38">
        <f ca="1"/>
        <v>33</v>
      </c>
      <c r="W38" t="str">
        <f ca="1"/>
        <v>Product37</v>
      </c>
      <c r="X38" t="str">
        <f ca="1"/>
        <v>Kg</v>
      </c>
      <c r="Y38">
        <f ca="1"/>
        <v>5145.6000000000004</v>
      </c>
      <c r="Z38">
        <f ca="1"/>
        <v>60</v>
      </c>
    </row>
    <row r="39" spans="16:26" x14ac:dyDescent="0.3">
      <c r="P39" t="str">
        <f>VLOOKUP(Table2[[#This Row],[PRODUCT ID]],Table1[],4,0)</f>
        <v>Kg</v>
      </c>
      <c r="Q39" s="10" t="s">
        <v>86</v>
      </c>
      <c r="R39" s="27">
        <v>8871.1200000000008</v>
      </c>
      <c r="S39" s="27">
        <v>111</v>
      </c>
      <c r="V39">
        <f ca="1"/>
        <v>21</v>
      </c>
      <c r="W39" t="str">
        <f ca="1"/>
        <v>Product38</v>
      </c>
      <c r="X39" t="str">
        <f ca="1"/>
        <v>Kg</v>
      </c>
      <c r="Y39">
        <f ca="1"/>
        <v>8871.1200000000008</v>
      </c>
      <c r="Z39">
        <f ca="1"/>
        <v>111</v>
      </c>
    </row>
    <row r="40" spans="16:26" x14ac:dyDescent="0.3">
      <c r="P40" t="str">
        <f>VLOOKUP(Table2[[#This Row],[PRODUCT ID]],Table1[],4,0)</f>
        <v>Kg</v>
      </c>
      <c r="Q40" s="10" t="s">
        <v>88</v>
      </c>
      <c r="R40" s="27">
        <v>3957.15</v>
      </c>
      <c r="S40" s="27">
        <v>93</v>
      </c>
      <c r="V40">
        <f ca="1"/>
        <v>37</v>
      </c>
      <c r="W40" t="str">
        <f ca="1"/>
        <v>Product39</v>
      </c>
      <c r="X40" t="str">
        <f ca="1"/>
        <v>Kg</v>
      </c>
      <c r="Y40">
        <f ca="1"/>
        <v>3957.15</v>
      </c>
      <c r="Z40">
        <f ca="1"/>
        <v>93</v>
      </c>
    </row>
    <row r="41" spans="16:26" x14ac:dyDescent="0.3">
      <c r="P41" t="str">
        <f>VLOOKUP(Table2[[#This Row],[PRODUCT ID]],Table1[],4,0)</f>
        <v>Kg</v>
      </c>
      <c r="Q41" s="10" t="s">
        <v>90</v>
      </c>
      <c r="R41" s="27">
        <v>7718.4000000000005</v>
      </c>
      <c r="S41" s="27">
        <v>67</v>
      </c>
      <c r="V41">
        <f ca="1"/>
        <v>24</v>
      </c>
      <c r="W41" t="str">
        <f ca="1"/>
        <v>Product40</v>
      </c>
      <c r="X41" t="str">
        <f ca="1"/>
        <v>Kg</v>
      </c>
      <c r="Y41">
        <f ca="1"/>
        <v>7718.4000000000005</v>
      </c>
      <c r="Z41">
        <f ca="1"/>
        <v>67</v>
      </c>
    </row>
    <row r="42" spans="16:26" x14ac:dyDescent="0.3">
      <c r="P42" t="str">
        <f>VLOOKUP(Table2[[#This Row],[PRODUCT ID]],Table1[],4,0)</f>
        <v>Kg</v>
      </c>
      <c r="Q42" s="10" t="s">
        <v>92</v>
      </c>
      <c r="R42" s="12">
        <v>22952.16</v>
      </c>
      <c r="S42" s="27">
        <v>132</v>
      </c>
      <c r="V42">
        <f ca="1"/>
        <v>1</v>
      </c>
      <c r="W42" t="str">
        <f ca="1"/>
        <v>Product41</v>
      </c>
      <c r="X42" t="str">
        <f ca="1"/>
        <v>Kg</v>
      </c>
      <c r="Y42">
        <f ca="1"/>
        <v>22952.16</v>
      </c>
      <c r="Z42">
        <f ca="1"/>
        <v>132</v>
      </c>
    </row>
    <row r="43" spans="16:26" x14ac:dyDescent="0.3">
      <c r="P43" t="str">
        <f>VLOOKUP(Table2[[#This Row],[PRODUCT ID]],Table1[],4,0)</f>
        <v>Kg</v>
      </c>
      <c r="Q43" s="10" t="s">
        <v>94</v>
      </c>
      <c r="R43" s="27">
        <v>20574</v>
      </c>
      <c r="S43" s="27">
        <v>127</v>
      </c>
      <c r="V43">
        <f ca="1"/>
        <v>3</v>
      </c>
      <c r="W43" t="str">
        <f ca="1"/>
        <v>Product42</v>
      </c>
      <c r="X43" t="str">
        <f ca="1"/>
        <v>Kg</v>
      </c>
      <c r="Y43">
        <f ca="1"/>
        <v>20574</v>
      </c>
      <c r="Z43">
        <f ca="1"/>
        <v>127</v>
      </c>
    </row>
    <row r="44" spans="16:26" x14ac:dyDescent="0.3">
      <c r="P44" t="str">
        <f>VLOOKUP(Table2[[#This Row],[PRODUCT ID]],Table1[],4,0)</f>
        <v>Kg</v>
      </c>
      <c r="Q44" s="10" t="s">
        <v>96</v>
      </c>
      <c r="R44" s="27">
        <v>6064.8399999999992</v>
      </c>
      <c r="S44" s="27">
        <v>73</v>
      </c>
      <c r="V44">
        <f ca="1"/>
        <v>30</v>
      </c>
      <c r="W44" t="str">
        <f ca="1"/>
        <v>Product43</v>
      </c>
      <c r="X44" t="str">
        <f ca="1"/>
        <v>Kg</v>
      </c>
      <c r="Y44">
        <f ca="1"/>
        <v>6064.8399999999992</v>
      </c>
      <c r="Z44">
        <f ca="1"/>
        <v>73</v>
      </c>
    </row>
    <row r="45" spans="16:26" x14ac:dyDescent="0.3">
      <c r="P45" t="str">
        <f>VLOOKUP(Table2[[#This Row],[PRODUCT ID]],Table1[],4,0)</f>
        <v>Kg</v>
      </c>
      <c r="Q45" s="10" t="s">
        <v>98</v>
      </c>
      <c r="R45" s="27">
        <v>16333.92</v>
      </c>
      <c r="S45" s="27">
        <v>199</v>
      </c>
      <c r="V45">
        <f ca="1"/>
        <v>6</v>
      </c>
      <c r="W45" t="str">
        <f ca="1"/>
        <v>Product44</v>
      </c>
      <c r="X45" t="str">
        <f ca="1"/>
        <v>Kg</v>
      </c>
      <c r="Y45">
        <f ca="1"/>
        <v>16333.92</v>
      </c>
      <c r="Z45">
        <f ca="1"/>
        <v>199</v>
      </c>
    </row>
    <row r="46" spans="16:26" x14ac:dyDescent="0.3">
      <c r="P46" t="str">
        <f>VLOOKUP(Table2[[#This Row],[PRODUCT ID]],Table1[],4,0)</f>
        <v>Kg</v>
      </c>
    </row>
    <row r="47" spans="16:26" x14ac:dyDescent="0.3">
      <c r="P47" t="str">
        <f>VLOOKUP(Table2[[#This Row],[PRODUCT ID]],Table1[],4,0)</f>
        <v>Kg</v>
      </c>
    </row>
    <row r="48" spans="16:26" x14ac:dyDescent="0.3">
      <c r="P48" t="str">
        <f>VLOOKUP(Table2[[#This Row],[PRODUCT ID]],Table1[],4,0)</f>
        <v>Kg</v>
      </c>
    </row>
    <row r="49" spans="16:16" x14ac:dyDescent="0.3">
      <c r="P49" t="str">
        <f>VLOOKUP(Table2[[#This Row],[PRODUCT ID]],Table1[],4,0)</f>
        <v>Kg</v>
      </c>
    </row>
    <row r="50" spans="16:16" x14ac:dyDescent="0.3">
      <c r="P50" t="str">
        <f>VLOOKUP(Table2[[#This Row],[PRODUCT ID]],Table1[],4,0)</f>
        <v>Kg</v>
      </c>
    </row>
    <row r="51" spans="16:16" x14ac:dyDescent="0.3">
      <c r="P51" t="str">
        <f>VLOOKUP(Table2[[#This Row],[PRODUCT ID]],Table1[],4,0)</f>
        <v>Kg</v>
      </c>
    </row>
    <row r="52" spans="16:16" x14ac:dyDescent="0.3">
      <c r="P52" t="str">
        <f>VLOOKUP(Table2[[#This Row],[PRODUCT ID]],Table1[],4,0)</f>
        <v>Kg</v>
      </c>
    </row>
    <row r="53" spans="16:16" x14ac:dyDescent="0.3">
      <c r="P53" t="str">
        <f>VLOOKUP(Table2[[#This Row],[PRODUCT ID]],Table1[],4,0)</f>
        <v>Kg</v>
      </c>
    </row>
    <row r="54" spans="16:16" x14ac:dyDescent="0.3">
      <c r="P54" t="str">
        <f>VLOOKUP(Table2[[#This Row],[PRODUCT ID]],Table1[],4,0)</f>
        <v>Kg</v>
      </c>
    </row>
    <row r="55" spans="16:16" x14ac:dyDescent="0.3">
      <c r="P55" t="str">
        <f>VLOOKUP(Table2[[#This Row],[PRODUCT ID]],Table1[],4,0)</f>
        <v>Kg</v>
      </c>
    </row>
    <row r="56" spans="16:16" x14ac:dyDescent="0.3">
      <c r="P56" t="str">
        <f>VLOOKUP(Table2[[#This Row],[PRODUCT ID]],Table1[],4,0)</f>
        <v>Kg</v>
      </c>
    </row>
    <row r="57" spans="16:16" x14ac:dyDescent="0.3">
      <c r="P57" t="str">
        <f>VLOOKUP(Table2[[#This Row],[PRODUCT ID]],Table1[],4,0)</f>
        <v>Kg</v>
      </c>
    </row>
    <row r="58" spans="16:16" x14ac:dyDescent="0.3">
      <c r="P58" t="str">
        <f>VLOOKUP(Table2[[#This Row],[PRODUCT ID]],Table1[],4,0)</f>
        <v>Kg</v>
      </c>
    </row>
    <row r="59" spans="16:16" x14ac:dyDescent="0.3">
      <c r="P59" t="str">
        <f>VLOOKUP(Table2[[#This Row],[PRODUCT ID]],Table1[],4,0)</f>
        <v>Kg</v>
      </c>
    </row>
    <row r="60" spans="16:16" x14ac:dyDescent="0.3">
      <c r="P60" t="str">
        <f>VLOOKUP(Table2[[#This Row],[PRODUCT ID]],Table1[],4,0)</f>
        <v>Kg</v>
      </c>
    </row>
    <row r="61" spans="16:16" x14ac:dyDescent="0.3">
      <c r="P61" t="str">
        <f>VLOOKUP(Table2[[#This Row],[PRODUCT ID]],Table1[],4,0)</f>
        <v>Kg</v>
      </c>
    </row>
    <row r="62" spans="16:16" x14ac:dyDescent="0.3">
      <c r="P62" t="str">
        <f>VLOOKUP(Table2[[#This Row],[PRODUCT ID]],Table1[],4,0)</f>
        <v>Kg</v>
      </c>
    </row>
    <row r="63" spans="16:16" x14ac:dyDescent="0.3">
      <c r="P63" t="str">
        <f>VLOOKUP(Table2[[#This Row],[PRODUCT ID]],Table1[],4,0)</f>
        <v>Kg</v>
      </c>
    </row>
    <row r="64" spans="16:16" x14ac:dyDescent="0.3">
      <c r="P64" t="str">
        <f>VLOOKUP(Table2[[#This Row],[PRODUCT ID]],Table1[],4,0)</f>
        <v>Kg</v>
      </c>
    </row>
    <row r="65" spans="16:16" x14ac:dyDescent="0.3">
      <c r="P65" t="str">
        <f>VLOOKUP(Table2[[#This Row],[PRODUCT ID]],Table1[],4,0)</f>
        <v>Kg</v>
      </c>
    </row>
    <row r="66" spans="16:16" x14ac:dyDescent="0.3">
      <c r="P66" t="str">
        <f>VLOOKUP(Table2[[#This Row],[PRODUCT ID]],Table1[],4,0)</f>
        <v>Kg</v>
      </c>
    </row>
    <row r="67" spans="16:16" x14ac:dyDescent="0.3">
      <c r="P67" t="str">
        <f>VLOOKUP(Table2[[#This Row],[PRODUCT ID]],Table1[],4,0)</f>
        <v>Kg</v>
      </c>
    </row>
    <row r="68" spans="16:16" x14ac:dyDescent="0.3">
      <c r="P68" t="str">
        <f>VLOOKUP(Table2[[#This Row],[PRODUCT ID]],Table1[],4,0)</f>
        <v>Kg</v>
      </c>
    </row>
    <row r="69" spans="16:16" x14ac:dyDescent="0.3">
      <c r="P69" t="str">
        <f>VLOOKUP(Table2[[#This Row],[PRODUCT ID]],Table1[],4,0)</f>
        <v>Kg</v>
      </c>
    </row>
    <row r="70" spans="16:16" x14ac:dyDescent="0.3">
      <c r="P70" t="str">
        <f>VLOOKUP(Table2[[#This Row],[PRODUCT ID]],Table1[],4,0)</f>
        <v>Kg</v>
      </c>
    </row>
    <row r="71" spans="16:16" x14ac:dyDescent="0.3">
      <c r="P71" t="str">
        <f>VLOOKUP(Table2[[#This Row],[PRODUCT ID]],Table1[],4,0)</f>
        <v>Kg</v>
      </c>
    </row>
    <row r="72" spans="16:16" x14ac:dyDescent="0.3">
      <c r="P72" t="str">
        <f>VLOOKUP(Table2[[#This Row],[PRODUCT ID]],Table1[],4,0)</f>
        <v>Kg</v>
      </c>
    </row>
    <row r="73" spans="16:16" x14ac:dyDescent="0.3">
      <c r="P73" t="str">
        <f>VLOOKUP(Table2[[#This Row],[PRODUCT ID]],Table1[],4,0)</f>
        <v>Kg</v>
      </c>
    </row>
    <row r="74" spans="16:16" x14ac:dyDescent="0.3">
      <c r="P74" t="str">
        <f>VLOOKUP(Table2[[#This Row],[PRODUCT ID]],Table1[],4,0)</f>
        <v>Kg</v>
      </c>
    </row>
    <row r="75" spans="16:16" x14ac:dyDescent="0.3">
      <c r="P75" t="str">
        <f>VLOOKUP(Table2[[#This Row],[PRODUCT ID]],Table1[],4,0)</f>
        <v>Kg</v>
      </c>
    </row>
    <row r="76" spans="16:16" x14ac:dyDescent="0.3">
      <c r="P76" t="str">
        <f>VLOOKUP(Table2[[#This Row],[PRODUCT ID]],Table1[],4,0)</f>
        <v>Kg</v>
      </c>
    </row>
    <row r="77" spans="16:16" x14ac:dyDescent="0.3">
      <c r="P77" t="str">
        <f>VLOOKUP(Table2[[#This Row],[PRODUCT ID]],Table1[],4,0)</f>
        <v>Kg</v>
      </c>
    </row>
    <row r="78" spans="16:16" x14ac:dyDescent="0.3">
      <c r="P78" t="str">
        <f>VLOOKUP(Table2[[#This Row],[PRODUCT ID]],Table1[],4,0)</f>
        <v>Kg</v>
      </c>
    </row>
    <row r="79" spans="16:16" x14ac:dyDescent="0.3">
      <c r="P79" t="str">
        <f>VLOOKUP(Table2[[#This Row],[PRODUCT ID]],Table1[],4,0)</f>
        <v>Kg</v>
      </c>
    </row>
    <row r="80" spans="16:16" x14ac:dyDescent="0.3">
      <c r="P80" t="str">
        <f>VLOOKUP(Table2[[#This Row],[PRODUCT ID]],Table1[],4,0)</f>
        <v>Kg</v>
      </c>
    </row>
    <row r="81" spans="16:16" x14ac:dyDescent="0.3">
      <c r="P81" t="str">
        <f>VLOOKUP(Table2[[#This Row],[PRODUCT ID]],Table1[],4,0)</f>
        <v>Kg</v>
      </c>
    </row>
    <row r="82" spans="16:16" x14ac:dyDescent="0.3">
      <c r="P82" t="str">
        <f>VLOOKUP(Table2[[#This Row],[PRODUCT ID]],Table1[],4,0)</f>
        <v>Kg</v>
      </c>
    </row>
    <row r="83" spans="16:16" x14ac:dyDescent="0.3">
      <c r="P83" t="str">
        <f>VLOOKUP(Table2[[#This Row],[PRODUCT ID]],Table1[],4,0)</f>
        <v>Kg</v>
      </c>
    </row>
    <row r="84" spans="16:16" x14ac:dyDescent="0.3">
      <c r="P84" t="str">
        <f>VLOOKUP(Table2[[#This Row],[PRODUCT ID]],Table1[],4,0)</f>
        <v>Kg</v>
      </c>
    </row>
    <row r="85" spans="16:16" x14ac:dyDescent="0.3">
      <c r="P85" t="str">
        <f>VLOOKUP(Table2[[#This Row],[PRODUCT ID]],Table1[],4,0)</f>
        <v>Kg</v>
      </c>
    </row>
    <row r="86" spans="16:16" x14ac:dyDescent="0.3">
      <c r="P86" t="str">
        <f>VLOOKUP(Table2[[#This Row],[PRODUCT ID]],Table1[],4,0)</f>
        <v>Kg</v>
      </c>
    </row>
    <row r="87" spans="16:16" x14ac:dyDescent="0.3">
      <c r="P87" t="str">
        <f>VLOOKUP(Table2[[#This Row],[PRODUCT ID]],Table1[],4,0)</f>
        <v>Kg</v>
      </c>
    </row>
    <row r="88" spans="16:16" x14ac:dyDescent="0.3">
      <c r="P88" t="str">
        <f>VLOOKUP(Table2[[#This Row],[PRODUCT ID]],Table1[],4,0)</f>
        <v>Kg</v>
      </c>
    </row>
    <row r="89" spans="16:16" x14ac:dyDescent="0.3">
      <c r="P89" t="str">
        <f>VLOOKUP(Table2[[#This Row],[PRODUCT ID]],Table1[],4,0)</f>
        <v>Kg</v>
      </c>
    </row>
    <row r="90" spans="16:16" x14ac:dyDescent="0.3">
      <c r="P90" t="str">
        <f>VLOOKUP(Table2[[#This Row],[PRODUCT ID]],Table1[],4,0)</f>
        <v>Kg</v>
      </c>
    </row>
    <row r="91" spans="16:16" x14ac:dyDescent="0.3">
      <c r="P91" t="str">
        <f>VLOOKUP(Table2[[#This Row],[PRODUCT ID]],Table1[],4,0)</f>
        <v>Kg</v>
      </c>
    </row>
    <row r="92" spans="16:16" x14ac:dyDescent="0.3">
      <c r="P92" t="str">
        <f>VLOOKUP(Table2[[#This Row],[PRODUCT ID]],Table1[],4,0)</f>
        <v>Kg</v>
      </c>
    </row>
    <row r="93" spans="16:16" x14ac:dyDescent="0.3">
      <c r="P93" t="str">
        <f>VLOOKUP(Table2[[#This Row],[PRODUCT ID]],Table1[],4,0)</f>
        <v>Kg</v>
      </c>
    </row>
    <row r="94" spans="16:16" x14ac:dyDescent="0.3">
      <c r="P94" t="str">
        <f>VLOOKUP(Table2[[#This Row],[PRODUCT ID]],Table1[],4,0)</f>
        <v>Kg</v>
      </c>
    </row>
    <row r="95" spans="16:16" x14ac:dyDescent="0.3">
      <c r="P95" t="str">
        <f>VLOOKUP(Table2[[#This Row],[PRODUCT ID]],Table1[],4,0)</f>
        <v>Kg</v>
      </c>
    </row>
    <row r="96" spans="16:16" x14ac:dyDescent="0.3">
      <c r="P96" t="str">
        <f>VLOOKUP(Table2[[#This Row],[PRODUCT ID]],Table1[],4,0)</f>
        <v>Kg</v>
      </c>
    </row>
    <row r="97" spans="16:16" x14ac:dyDescent="0.3">
      <c r="P97" t="str">
        <f>VLOOKUP(Table2[[#This Row],[PRODUCT ID]],Table1[],4,0)</f>
        <v>Kg</v>
      </c>
    </row>
    <row r="98" spans="16:16" x14ac:dyDescent="0.3">
      <c r="P98" t="str">
        <f>VLOOKUP(Table2[[#This Row],[PRODUCT ID]],Table1[],4,0)</f>
        <v>Kg</v>
      </c>
    </row>
    <row r="99" spans="16:16" x14ac:dyDescent="0.3">
      <c r="P99" t="str">
        <f>VLOOKUP(Table2[[#This Row],[PRODUCT ID]],Table1[],4,0)</f>
        <v>Kg</v>
      </c>
    </row>
    <row r="100" spans="16:16" x14ac:dyDescent="0.3">
      <c r="P100" t="str">
        <f>VLOOKUP(Table2[[#This Row],[PRODUCT ID]],Table1[],4,0)</f>
        <v>Kg</v>
      </c>
    </row>
    <row r="101" spans="16:16" x14ac:dyDescent="0.3">
      <c r="P101" t="str">
        <f>VLOOKUP(Table2[[#This Row],[PRODUCT ID]],Table1[],4,0)</f>
        <v>Kg</v>
      </c>
    </row>
    <row r="102" spans="16:16" x14ac:dyDescent="0.3">
      <c r="P102" t="str">
        <f>VLOOKUP(Table2[[#This Row],[PRODUCT ID]],Table1[],4,0)</f>
        <v>Kg</v>
      </c>
    </row>
    <row r="103" spans="16:16" x14ac:dyDescent="0.3">
      <c r="P103" t="str">
        <f>VLOOKUP(Table2[[#This Row],[PRODUCT ID]],Table1[],4,0)</f>
        <v>Kg</v>
      </c>
    </row>
    <row r="104" spans="16:16" x14ac:dyDescent="0.3">
      <c r="P104" t="str">
        <f>VLOOKUP(Table2[[#This Row],[PRODUCT ID]],Table1[],4,0)</f>
        <v>Kg</v>
      </c>
    </row>
    <row r="105" spans="16:16" x14ac:dyDescent="0.3">
      <c r="P105" t="str">
        <f>VLOOKUP(Table2[[#This Row],[PRODUCT ID]],Table1[],4,0)</f>
        <v>Kg</v>
      </c>
    </row>
    <row r="106" spans="16:16" x14ac:dyDescent="0.3">
      <c r="P106" t="str">
        <f>VLOOKUP(Table2[[#This Row],[PRODUCT ID]],Table1[],4,0)</f>
        <v>Kg</v>
      </c>
    </row>
    <row r="107" spans="16:16" x14ac:dyDescent="0.3">
      <c r="P107" t="str">
        <f>VLOOKUP(Table2[[#This Row],[PRODUCT ID]],Table1[],4,0)</f>
        <v>Kg</v>
      </c>
    </row>
    <row r="108" spans="16:16" x14ac:dyDescent="0.3">
      <c r="P108" t="str">
        <f>VLOOKUP(Table2[[#This Row],[PRODUCT ID]],Table1[],4,0)</f>
        <v>Kg</v>
      </c>
    </row>
    <row r="109" spans="16:16" x14ac:dyDescent="0.3">
      <c r="P109" t="str">
        <f>VLOOKUP(Table2[[#This Row],[PRODUCT ID]],Table1[],4,0)</f>
        <v>Kg</v>
      </c>
    </row>
    <row r="110" spans="16:16" x14ac:dyDescent="0.3">
      <c r="P110" t="str">
        <f>VLOOKUP(Table2[[#This Row],[PRODUCT ID]],Table1[],4,0)</f>
        <v>Kg</v>
      </c>
    </row>
    <row r="111" spans="16:16" x14ac:dyDescent="0.3">
      <c r="P111" t="str">
        <f>VLOOKUP(Table2[[#This Row],[PRODUCT ID]],Table1[],4,0)</f>
        <v>Kg</v>
      </c>
    </row>
    <row r="112" spans="16:16" x14ac:dyDescent="0.3">
      <c r="P112" t="str">
        <f>VLOOKUP(Table2[[#This Row],[PRODUCT ID]],Table1[],4,0)</f>
        <v>Kg</v>
      </c>
    </row>
    <row r="113" spans="16:16" x14ac:dyDescent="0.3">
      <c r="P113" t="str">
        <f>VLOOKUP(Table2[[#This Row],[PRODUCT ID]],Table1[],4,0)</f>
        <v>Kg</v>
      </c>
    </row>
    <row r="114" spans="16:16" x14ac:dyDescent="0.3">
      <c r="P114" t="str">
        <f>VLOOKUP(Table2[[#This Row],[PRODUCT ID]],Table1[],4,0)</f>
        <v>Kg</v>
      </c>
    </row>
    <row r="115" spans="16:16" x14ac:dyDescent="0.3">
      <c r="P115" t="str">
        <f>VLOOKUP(Table2[[#This Row],[PRODUCT ID]],Table1[],4,0)</f>
        <v>Kg</v>
      </c>
    </row>
    <row r="116" spans="16:16" x14ac:dyDescent="0.3">
      <c r="P116" t="str">
        <f>VLOOKUP(Table2[[#This Row],[PRODUCT ID]],Table1[],4,0)</f>
        <v>Kg</v>
      </c>
    </row>
    <row r="117" spans="16:16" x14ac:dyDescent="0.3">
      <c r="P117" t="str">
        <f>VLOOKUP(Table2[[#This Row],[PRODUCT ID]],Table1[],4,0)</f>
        <v>Kg</v>
      </c>
    </row>
    <row r="118" spans="16:16" x14ac:dyDescent="0.3">
      <c r="P118" t="str">
        <f>VLOOKUP(Table2[[#This Row],[PRODUCT ID]],Table1[],4,0)</f>
        <v>Kg</v>
      </c>
    </row>
    <row r="119" spans="16:16" x14ac:dyDescent="0.3">
      <c r="P119" t="str">
        <f>VLOOKUP(Table2[[#This Row],[PRODUCT ID]],Table1[],4,0)</f>
        <v>Kg</v>
      </c>
    </row>
    <row r="120" spans="16:16" x14ac:dyDescent="0.3">
      <c r="P120" t="str">
        <f>VLOOKUP(Table2[[#This Row],[PRODUCT ID]],Table1[],4,0)</f>
        <v>Kg</v>
      </c>
    </row>
    <row r="121" spans="16:16" x14ac:dyDescent="0.3">
      <c r="P121" t="str">
        <f>VLOOKUP(Table2[[#This Row],[PRODUCT ID]],Table1[],4,0)</f>
        <v>Kg</v>
      </c>
    </row>
    <row r="122" spans="16:16" x14ac:dyDescent="0.3">
      <c r="P122" t="str">
        <f>VLOOKUP(Table2[[#This Row],[PRODUCT ID]],Table1[],4,0)</f>
        <v>Kg</v>
      </c>
    </row>
    <row r="123" spans="16:16" x14ac:dyDescent="0.3">
      <c r="P123" t="str">
        <f>VLOOKUP(Table2[[#This Row],[PRODUCT ID]],Table1[],4,0)</f>
        <v>Kg</v>
      </c>
    </row>
    <row r="124" spans="16:16" x14ac:dyDescent="0.3">
      <c r="P124" t="str">
        <f>VLOOKUP(Table2[[#This Row],[PRODUCT ID]],Table1[],4,0)</f>
        <v>Kg</v>
      </c>
    </row>
    <row r="125" spans="16:16" x14ac:dyDescent="0.3">
      <c r="P125" t="str">
        <f>VLOOKUP(Table2[[#This Row],[PRODUCT ID]],Table1[],4,0)</f>
        <v>Kg</v>
      </c>
    </row>
    <row r="126" spans="16:16" x14ac:dyDescent="0.3">
      <c r="P126" t="str">
        <f>VLOOKUP(Table2[[#This Row],[PRODUCT ID]],Table1[],4,0)</f>
        <v>Kg</v>
      </c>
    </row>
    <row r="127" spans="16:16" x14ac:dyDescent="0.3">
      <c r="P127" t="str">
        <f>VLOOKUP(Table2[[#This Row],[PRODUCT ID]],Table1[],4,0)</f>
        <v>Kg</v>
      </c>
    </row>
    <row r="128" spans="16:16" x14ac:dyDescent="0.3">
      <c r="P128" t="str">
        <f>VLOOKUP(Table2[[#This Row],[PRODUCT ID]],Table1[],4,0)</f>
        <v>Kg</v>
      </c>
    </row>
    <row r="129" spans="16:16" x14ac:dyDescent="0.3">
      <c r="P129" t="str">
        <f>VLOOKUP(Table2[[#This Row],[PRODUCT ID]],Table1[],4,0)</f>
        <v>Kg</v>
      </c>
    </row>
    <row r="130" spans="16:16" x14ac:dyDescent="0.3">
      <c r="P130" t="str">
        <f>VLOOKUP(Table2[[#This Row],[PRODUCT ID]],Table1[],4,0)</f>
        <v>Kg</v>
      </c>
    </row>
    <row r="131" spans="16:16" x14ac:dyDescent="0.3">
      <c r="P131" t="str">
        <f>VLOOKUP(Table2[[#This Row],[PRODUCT ID]],Table1[],4,0)</f>
        <v>Kg</v>
      </c>
    </row>
    <row r="132" spans="16:16" x14ac:dyDescent="0.3">
      <c r="P132" t="str">
        <f>VLOOKUP(Table2[[#This Row],[PRODUCT ID]],Table1[],4,0)</f>
        <v>Kg</v>
      </c>
    </row>
    <row r="133" spans="16:16" x14ac:dyDescent="0.3">
      <c r="P133" t="str">
        <f>VLOOKUP(Table2[[#This Row],[PRODUCT ID]],Table1[],4,0)</f>
        <v>Kg</v>
      </c>
    </row>
    <row r="134" spans="16:16" x14ac:dyDescent="0.3">
      <c r="P134" t="str">
        <f>VLOOKUP(Table2[[#This Row],[PRODUCT ID]],Table1[],4,0)</f>
        <v>Kg</v>
      </c>
    </row>
    <row r="135" spans="16:16" x14ac:dyDescent="0.3">
      <c r="P135" t="str">
        <f>VLOOKUP(Table2[[#This Row],[PRODUCT ID]],Table1[],4,0)</f>
        <v>Kg</v>
      </c>
    </row>
    <row r="136" spans="16:16" x14ac:dyDescent="0.3">
      <c r="P136" t="str">
        <f>VLOOKUP(Table2[[#This Row],[PRODUCT ID]],Table1[],4,0)</f>
        <v>Kg</v>
      </c>
    </row>
    <row r="137" spans="16:16" x14ac:dyDescent="0.3">
      <c r="P137" t="str">
        <f>VLOOKUP(Table2[[#This Row],[PRODUCT ID]],Table1[],4,0)</f>
        <v>Kg</v>
      </c>
    </row>
    <row r="138" spans="16:16" x14ac:dyDescent="0.3">
      <c r="P138" t="str">
        <f>VLOOKUP(Table2[[#This Row],[PRODUCT ID]],Table1[],4,0)</f>
        <v>Kg</v>
      </c>
    </row>
    <row r="139" spans="16:16" x14ac:dyDescent="0.3">
      <c r="P139" t="str">
        <f>VLOOKUP(Table2[[#This Row],[PRODUCT ID]],Table1[],4,0)</f>
        <v>Kg</v>
      </c>
    </row>
    <row r="140" spans="16:16" x14ac:dyDescent="0.3">
      <c r="P140" t="str">
        <f>VLOOKUP(Table2[[#This Row],[PRODUCT ID]],Table1[],4,0)</f>
        <v>Kg</v>
      </c>
    </row>
    <row r="141" spans="16:16" x14ac:dyDescent="0.3">
      <c r="P141" t="str">
        <f>VLOOKUP(Table2[[#This Row],[PRODUCT ID]],Table1[],4,0)</f>
        <v>Kg</v>
      </c>
    </row>
    <row r="142" spans="16:16" x14ac:dyDescent="0.3">
      <c r="P142" t="str">
        <f>VLOOKUP(Table2[[#This Row],[PRODUCT ID]],Table1[],4,0)</f>
        <v>Kg</v>
      </c>
    </row>
    <row r="143" spans="16:16" x14ac:dyDescent="0.3">
      <c r="P143" t="str">
        <f>VLOOKUP(Table2[[#This Row],[PRODUCT ID]],Table1[],4,0)</f>
        <v>Kg</v>
      </c>
    </row>
    <row r="144" spans="16:16" x14ac:dyDescent="0.3">
      <c r="P144" t="str">
        <f>VLOOKUP(Table2[[#This Row],[PRODUCT ID]],Table1[],4,0)</f>
        <v>Kg</v>
      </c>
    </row>
    <row r="145" spans="16:16" x14ac:dyDescent="0.3">
      <c r="P145" t="str">
        <f>VLOOKUP(Table2[[#This Row],[PRODUCT ID]],Table1[],4,0)</f>
        <v>Kg</v>
      </c>
    </row>
    <row r="146" spans="16:16" x14ac:dyDescent="0.3">
      <c r="P146" t="str">
        <f>VLOOKUP(Table2[[#This Row],[PRODUCT ID]],Table1[],4,0)</f>
        <v>Kg</v>
      </c>
    </row>
    <row r="147" spans="16:16" x14ac:dyDescent="0.3">
      <c r="P147" t="str">
        <f>VLOOKUP(Table2[[#This Row],[PRODUCT ID]],Table1[],4,0)</f>
        <v>Kg</v>
      </c>
    </row>
    <row r="148" spans="16:16" x14ac:dyDescent="0.3">
      <c r="P148" t="str">
        <f>VLOOKUP(Table2[[#This Row],[PRODUCT ID]],Table1[],4,0)</f>
        <v>Kg</v>
      </c>
    </row>
    <row r="149" spans="16:16" x14ac:dyDescent="0.3">
      <c r="P149" t="str">
        <f>VLOOKUP(Table2[[#This Row],[PRODUCT ID]],Table1[],4,0)</f>
        <v>Kg</v>
      </c>
    </row>
    <row r="150" spans="16:16" x14ac:dyDescent="0.3">
      <c r="P150" t="str">
        <f>VLOOKUP(Table2[[#This Row],[PRODUCT ID]],Table1[],4,0)</f>
        <v>Kg</v>
      </c>
    </row>
    <row r="151" spans="16:16" x14ac:dyDescent="0.3">
      <c r="P151" t="str">
        <f>VLOOKUP(Table2[[#This Row],[PRODUCT ID]],Table1[],4,0)</f>
        <v>Kg</v>
      </c>
    </row>
    <row r="152" spans="16:16" x14ac:dyDescent="0.3">
      <c r="P152" t="str">
        <f>VLOOKUP(Table2[[#This Row],[PRODUCT ID]],Table1[],4,0)</f>
        <v>Kg</v>
      </c>
    </row>
    <row r="153" spans="16:16" x14ac:dyDescent="0.3">
      <c r="P153" t="str">
        <f>VLOOKUP(Table2[[#This Row],[PRODUCT ID]],Table1[],4,0)</f>
        <v>Kg</v>
      </c>
    </row>
    <row r="154" spans="16:16" x14ac:dyDescent="0.3">
      <c r="P154" t="str">
        <f>VLOOKUP(Table2[[#This Row],[PRODUCT ID]],Table1[],4,0)</f>
        <v>Kg</v>
      </c>
    </row>
    <row r="155" spans="16:16" x14ac:dyDescent="0.3">
      <c r="P155" t="str">
        <f>VLOOKUP(Table2[[#This Row],[PRODUCT ID]],Table1[],4,0)</f>
        <v>Kg</v>
      </c>
    </row>
    <row r="156" spans="16:16" x14ac:dyDescent="0.3">
      <c r="P156" t="str">
        <f>VLOOKUP(Table2[[#This Row],[PRODUCT ID]],Table1[],4,0)</f>
        <v>Kg</v>
      </c>
    </row>
    <row r="157" spans="16:16" x14ac:dyDescent="0.3">
      <c r="P157" t="str">
        <f>VLOOKUP(Table2[[#This Row],[PRODUCT ID]],Table1[],4,0)</f>
        <v>Kg</v>
      </c>
    </row>
    <row r="158" spans="16:16" x14ac:dyDescent="0.3">
      <c r="P158" t="str">
        <f>VLOOKUP(Table2[[#This Row],[PRODUCT ID]],Table1[],4,0)</f>
        <v>Kg</v>
      </c>
    </row>
    <row r="159" spans="16:16" x14ac:dyDescent="0.3">
      <c r="P159" t="str">
        <f>VLOOKUP(Table2[[#This Row],[PRODUCT ID]],Table1[],4,0)</f>
        <v>Kg</v>
      </c>
    </row>
    <row r="160" spans="16:16" x14ac:dyDescent="0.3">
      <c r="P160" t="str">
        <f>VLOOKUP(Table2[[#This Row],[PRODUCT ID]],Table1[],4,0)</f>
        <v>Kg</v>
      </c>
    </row>
    <row r="161" spans="16:16" x14ac:dyDescent="0.3">
      <c r="P161" t="str">
        <f>VLOOKUP(Table2[[#This Row],[PRODUCT ID]],Table1[],4,0)</f>
        <v>Kg</v>
      </c>
    </row>
    <row r="162" spans="16:16" x14ac:dyDescent="0.3">
      <c r="P162" t="str">
        <f>VLOOKUP(Table2[[#This Row],[PRODUCT ID]],Table1[],4,0)</f>
        <v>Kg</v>
      </c>
    </row>
    <row r="163" spans="16:16" x14ac:dyDescent="0.3">
      <c r="P163" t="str">
        <f>VLOOKUP(Table2[[#This Row],[PRODUCT ID]],Table1[],4,0)</f>
        <v>Kg</v>
      </c>
    </row>
    <row r="164" spans="16:16" x14ac:dyDescent="0.3">
      <c r="P164" t="str">
        <f>VLOOKUP(Table2[[#This Row],[PRODUCT ID]],Table1[],4,0)</f>
        <v>Kg</v>
      </c>
    </row>
    <row r="165" spans="16:16" x14ac:dyDescent="0.3">
      <c r="P165" t="str">
        <f>VLOOKUP(Table2[[#This Row],[PRODUCT ID]],Table1[],4,0)</f>
        <v>Kg</v>
      </c>
    </row>
    <row r="166" spans="16:16" x14ac:dyDescent="0.3">
      <c r="P166" t="str">
        <f>VLOOKUP(Table2[[#This Row],[PRODUCT ID]],Table1[],4,0)</f>
        <v>Kg</v>
      </c>
    </row>
    <row r="167" spans="16:16" x14ac:dyDescent="0.3">
      <c r="P167" t="str">
        <f>VLOOKUP(Table2[[#This Row],[PRODUCT ID]],Table1[],4,0)</f>
        <v>Kg</v>
      </c>
    </row>
    <row r="168" spans="16:16" x14ac:dyDescent="0.3">
      <c r="P168" t="str">
        <f>VLOOKUP(Table2[[#This Row],[PRODUCT ID]],Table1[],4,0)</f>
        <v>Kg</v>
      </c>
    </row>
    <row r="169" spans="16:16" x14ac:dyDescent="0.3">
      <c r="P169" t="str">
        <f>VLOOKUP(Table2[[#This Row],[PRODUCT ID]],Table1[],4,0)</f>
        <v>Kg</v>
      </c>
    </row>
    <row r="170" spans="16:16" x14ac:dyDescent="0.3">
      <c r="P170" t="str">
        <f>VLOOKUP(Table2[[#This Row],[PRODUCT ID]],Table1[],4,0)</f>
        <v>Kg</v>
      </c>
    </row>
    <row r="171" spans="16:16" x14ac:dyDescent="0.3">
      <c r="P171" t="str">
        <f>VLOOKUP(Table2[[#This Row],[PRODUCT ID]],Table1[],4,0)</f>
        <v>Kg</v>
      </c>
    </row>
    <row r="172" spans="16:16" x14ac:dyDescent="0.3">
      <c r="P172" t="str">
        <f>VLOOKUP(Table2[[#This Row],[PRODUCT ID]],Table1[],4,0)</f>
        <v>Kg</v>
      </c>
    </row>
    <row r="173" spans="16:16" x14ac:dyDescent="0.3">
      <c r="P173" t="str">
        <f>VLOOKUP(Table2[[#This Row],[PRODUCT ID]],Table1[],4,0)</f>
        <v>Kg</v>
      </c>
    </row>
    <row r="174" spans="16:16" x14ac:dyDescent="0.3">
      <c r="P174" t="str">
        <f>VLOOKUP(Table2[[#This Row],[PRODUCT ID]],Table1[],4,0)</f>
        <v>Kg</v>
      </c>
    </row>
    <row r="175" spans="16:16" x14ac:dyDescent="0.3">
      <c r="P175" t="str">
        <f>VLOOKUP(Table2[[#This Row],[PRODUCT ID]],Table1[],4,0)</f>
        <v>Kg</v>
      </c>
    </row>
    <row r="176" spans="16:16" x14ac:dyDescent="0.3">
      <c r="P176" t="str">
        <f>VLOOKUP(Table2[[#This Row],[PRODUCT ID]],Table1[],4,0)</f>
        <v>Kg</v>
      </c>
    </row>
    <row r="177" spans="16:16" x14ac:dyDescent="0.3">
      <c r="P177" t="str">
        <f>VLOOKUP(Table2[[#This Row],[PRODUCT ID]],Table1[],4,0)</f>
        <v>Kg</v>
      </c>
    </row>
    <row r="178" spans="16:16" x14ac:dyDescent="0.3">
      <c r="P178" t="str">
        <f>VLOOKUP(Table2[[#This Row],[PRODUCT ID]],Table1[],4,0)</f>
        <v>Kg</v>
      </c>
    </row>
    <row r="179" spans="16:16" x14ac:dyDescent="0.3">
      <c r="P179" t="str">
        <f>VLOOKUP(Table2[[#This Row],[PRODUCT ID]],Table1[],4,0)</f>
        <v>Kg</v>
      </c>
    </row>
    <row r="180" spans="16:16" x14ac:dyDescent="0.3">
      <c r="P180" t="str">
        <f>VLOOKUP(Table2[[#This Row],[PRODUCT ID]],Table1[],4,0)</f>
        <v>Kg</v>
      </c>
    </row>
    <row r="181" spans="16:16" x14ac:dyDescent="0.3">
      <c r="P181" t="str">
        <f>VLOOKUP(Table2[[#This Row],[PRODUCT ID]],Table1[],4,0)</f>
        <v>Kg</v>
      </c>
    </row>
    <row r="182" spans="16:16" x14ac:dyDescent="0.3">
      <c r="P182" t="str">
        <f>VLOOKUP(Table2[[#This Row],[PRODUCT ID]],Table1[],4,0)</f>
        <v>Kg</v>
      </c>
    </row>
    <row r="183" spans="16:16" x14ac:dyDescent="0.3">
      <c r="P183" t="str">
        <f>VLOOKUP(Table2[[#This Row],[PRODUCT ID]],Table1[],4,0)</f>
        <v>Kg</v>
      </c>
    </row>
    <row r="184" spans="16:16" x14ac:dyDescent="0.3">
      <c r="P184" t="str">
        <f>VLOOKUP(Table2[[#This Row],[PRODUCT ID]],Table1[],4,0)</f>
        <v>Kg</v>
      </c>
    </row>
    <row r="185" spans="16:16" x14ac:dyDescent="0.3">
      <c r="P185" t="str">
        <f>VLOOKUP(Table2[[#This Row],[PRODUCT ID]],Table1[],4,0)</f>
        <v>Kg</v>
      </c>
    </row>
    <row r="186" spans="16:16" x14ac:dyDescent="0.3">
      <c r="P186" t="str">
        <f>VLOOKUP(Table2[[#This Row],[PRODUCT ID]],Table1[],4,0)</f>
        <v>Kg</v>
      </c>
    </row>
    <row r="187" spans="16:16" x14ac:dyDescent="0.3">
      <c r="P187" t="str">
        <f>VLOOKUP(Table2[[#This Row],[PRODUCT ID]],Table1[],4,0)</f>
        <v>Kg</v>
      </c>
    </row>
    <row r="188" spans="16:16" x14ac:dyDescent="0.3">
      <c r="P188" t="str">
        <f>VLOOKUP(Table2[[#This Row],[PRODUCT ID]],Table1[],4,0)</f>
        <v>Kg</v>
      </c>
    </row>
    <row r="189" spans="16:16" x14ac:dyDescent="0.3">
      <c r="P189" t="str">
        <f>VLOOKUP(Table2[[#This Row],[PRODUCT ID]],Table1[],4,0)</f>
        <v>Kg</v>
      </c>
    </row>
    <row r="190" spans="16:16" x14ac:dyDescent="0.3">
      <c r="P190" t="str">
        <f>VLOOKUP(Table2[[#This Row],[PRODUCT ID]],Table1[],4,0)</f>
        <v>Kg</v>
      </c>
    </row>
    <row r="191" spans="16:16" x14ac:dyDescent="0.3">
      <c r="P191" t="str">
        <f>VLOOKUP(Table2[[#This Row],[PRODUCT ID]],Table1[],4,0)</f>
        <v>Kg</v>
      </c>
    </row>
    <row r="192" spans="16:16" x14ac:dyDescent="0.3">
      <c r="P192" t="str">
        <f>VLOOKUP(Table2[[#This Row],[PRODUCT ID]],Table1[],4,0)</f>
        <v>Kg</v>
      </c>
    </row>
    <row r="193" spans="16:16" x14ac:dyDescent="0.3">
      <c r="P193" t="str">
        <f>VLOOKUP(Table2[[#This Row],[PRODUCT ID]],Table1[],4,0)</f>
        <v>Kg</v>
      </c>
    </row>
    <row r="194" spans="16:16" x14ac:dyDescent="0.3">
      <c r="P194" t="str">
        <f>VLOOKUP(Table2[[#This Row],[PRODUCT ID]],Table1[],4,0)</f>
        <v>Kg</v>
      </c>
    </row>
    <row r="195" spans="16:16" x14ac:dyDescent="0.3">
      <c r="P195" t="str">
        <f>VLOOKUP(Table2[[#This Row],[PRODUCT ID]],Table1[],4,0)</f>
        <v>Kg</v>
      </c>
    </row>
    <row r="196" spans="16:16" x14ac:dyDescent="0.3">
      <c r="P196" t="str">
        <f>VLOOKUP(Table2[[#This Row],[PRODUCT ID]],Table1[],4,0)</f>
        <v>Kg</v>
      </c>
    </row>
    <row r="197" spans="16:16" x14ac:dyDescent="0.3">
      <c r="P197" t="str">
        <f>VLOOKUP(Table2[[#This Row],[PRODUCT ID]],Table1[],4,0)</f>
        <v>Kg</v>
      </c>
    </row>
    <row r="198" spans="16:16" x14ac:dyDescent="0.3">
      <c r="P198" t="str">
        <f>VLOOKUP(Table2[[#This Row],[PRODUCT ID]],Table1[],4,0)</f>
        <v>Kg</v>
      </c>
    </row>
    <row r="199" spans="16:16" x14ac:dyDescent="0.3">
      <c r="P199" t="str">
        <f>VLOOKUP(Table2[[#This Row],[PRODUCT ID]],Table1[],4,0)</f>
        <v>Kg</v>
      </c>
    </row>
    <row r="200" spans="16:16" x14ac:dyDescent="0.3">
      <c r="P200" t="str">
        <f>VLOOKUP(Table2[[#This Row],[PRODUCT ID]],Table1[],4,0)</f>
        <v>Kg</v>
      </c>
    </row>
    <row r="201" spans="16:16" x14ac:dyDescent="0.3">
      <c r="P201" t="str">
        <f>VLOOKUP(Table2[[#This Row],[PRODUCT ID]],Table1[],4,0)</f>
        <v>Kg</v>
      </c>
    </row>
    <row r="202" spans="16:16" x14ac:dyDescent="0.3">
      <c r="P202" t="str">
        <f>VLOOKUP(Table2[[#This Row],[PRODUCT ID]],Table1[],4,0)</f>
        <v>Kg</v>
      </c>
    </row>
    <row r="203" spans="16:16" x14ac:dyDescent="0.3">
      <c r="P203" t="str">
        <f>VLOOKUP(Table2[[#This Row],[PRODUCT ID]],Table1[],4,0)</f>
        <v>Kg</v>
      </c>
    </row>
    <row r="204" spans="16:16" x14ac:dyDescent="0.3">
      <c r="P204" t="str">
        <f>VLOOKUP(Table2[[#This Row],[PRODUCT ID]],Table1[],4,0)</f>
        <v>Kg</v>
      </c>
    </row>
    <row r="205" spans="16:16" x14ac:dyDescent="0.3">
      <c r="P205" t="str">
        <f>VLOOKUP(Table2[[#This Row],[PRODUCT ID]],Table1[],4,0)</f>
        <v>Kg</v>
      </c>
    </row>
    <row r="206" spans="16:16" x14ac:dyDescent="0.3">
      <c r="P206" t="str">
        <f>VLOOKUP(Table2[[#This Row],[PRODUCT ID]],Table1[],4,0)</f>
        <v>Kg</v>
      </c>
    </row>
    <row r="207" spans="16:16" x14ac:dyDescent="0.3">
      <c r="P207" t="str">
        <f>VLOOKUP(Table2[[#This Row],[PRODUCT ID]],Table1[],4,0)</f>
        <v>Kg</v>
      </c>
    </row>
    <row r="208" spans="16:16" x14ac:dyDescent="0.3">
      <c r="P208" t="str">
        <f>VLOOKUP(Table2[[#This Row],[PRODUCT ID]],Table1[],4,0)</f>
        <v>Kg</v>
      </c>
    </row>
    <row r="209" spans="16:16" x14ac:dyDescent="0.3">
      <c r="P209" t="str">
        <f>VLOOKUP(Table2[[#This Row],[PRODUCT ID]],Table1[],4,0)</f>
        <v>Kg</v>
      </c>
    </row>
    <row r="210" spans="16:16" x14ac:dyDescent="0.3">
      <c r="P210" t="str">
        <f>VLOOKUP(Table2[[#This Row],[PRODUCT ID]],Table1[],4,0)</f>
        <v>Kg</v>
      </c>
    </row>
    <row r="211" spans="16:16" x14ac:dyDescent="0.3">
      <c r="P211" t="str">
        <f>VLOOKUP(Table2[[#This Row],[PRODUCT ID]],Table1[],4,0)</f>
        <v>Kg</v>
      </c>
    </row>
    <row r="212" spans="16:16" x14ac:dyDescent="0.3">
      <c r="P212" t="str">
        <f>VLOOKUP(Table2[[#This Row],[PRODUCT ID]],Table1[],4,0)</f>
        <v>Kg</v>
      </c>
    </row>
    <row r="213" spans="16:16" x14ac:dyDescent="0.3">
      <c r="P213" t="str">
        <f>VLOOKUP(Table2[[#This Row],[PRODUCT ID]],Table1[],4,0)</f>
        <v>Kg</v>
      </c>
    </row>
    <row r="214" spans="16:16" x14ac:dyDescent="0.3">
      <c r="P214" t="str">
        <f>VLOOKUP(Table2[[#This Row],[PRODUCT ID]],Table1[],4,0)</f>
        <v>Kg</v>
      </c>
    </row>
    <row r="215" spans="16:16" x14ac:dyDescent="0.3">
      <c r="P215" t="str">
        <f>VLOOKUP(Table2[[#This Row],[PRODUCT ID]],Table1[],4,0)</f>
        <v>Kg</v>
      </c>
    </row>
    <row r="216" spans="16:16" x14ac:dyDescent="0.3">
      <c r="P216" t="str">
        <f>VLOOKUP(Table2[[#This Row],[PRODUCT ID]],Table1[],4,0)</f>
        <v>Kg</v>
      </c>
    </row>
    <row r="217" spans="16:16" x14ac:dyDescent="0.3">
      <c r="P217" t="str">
        <f>VLOOKUP(Table2[[#This Row],[PRODUCT ID]],Table1[],4,0)</f>
        <v>Kg</v>
      </c>
    </row>
    <row r="218" spans="16:16" x14ac:dyDescent="0.3">
      <c r="P218" t="str">
        <f>VLOOKUP(Table2[[#This Row],[PRODUCT ID]],Table1[],4,0)</f>
        <v>Kg</v>
      </c>
    </row>
    <row r="219" spans="16:16" x14ac:dyDescent="0.3">
      <c r="P219" t="str">
        <f>VLOOKUP(Table2[[#This Row],[PRODUCT ID]],Table1[],4,0)</f>
        <v>Kg</v>
      </c>
    </row>
    <row r="220" spans="16:16" x14ac:dyDescent="0.3">
      <c r="P220" t="str">
        <f>VLOOKUP(Table2[[#This Row],[PRODUCT ID]],Table1[],4,0)</f>
        <v>Kg</v>
      </c>
    </row>
    <row r="221" spans="16:16" x14ac:dyDescent="0.3">
      <c r="P221" t="str">
        <f>VLOOKUP(Table2[[#This Row],[PRODUCT ID]],Table1[],4,0)</f>
        <v>Kg</v>
      </c>
    </row>
    <row r="222" spans="16:16" x14ac:dyDescent="0.3">
      <c r="P222" t="str">
        <f>VLOOKUP(Table2[[#This Row],[PRODUCT ID]],Table1[],4,0)</f>
        <v>Kg</v>
      </c>
    </row>
    <row r="223" spans="16:16" x14ac:dyDescent="0.3">
      <c r="P223" t="str">
        <f>VLOOKUP(Table2[[#This Row],[PRODUCT ID]],Table1[],4,0)</f>
        <v>Kg</v>
      </c>
    </row>
    <row r="224" spans="16:16" x14ac:dyDescent="0.3">
      <c r="P224" t="str">
        <f>VLOOKUP(Table2[[#This Row],[PRODUCT ID]],Table1[],4,0)</f>
        <v>Kg</v>
      </c>
    </row>
    <row r="225" spans="16:16" x14ac:dyDescent="0.3">
      <c r="P225" t="str">
        <f>VLOOKUP(Table2[[#This Row],[PRODUCT ID]],Table1[],4,0)</f>
        <v>Kg</v>
      </c>
    </row>
    <row r="226" spans="16:16" x14ac:dyDescent="0.3">
      <c r="P226" t="str">
        <f>VLOOKUP(Table2[[#This Row],[PRODUCT ID]],Table1[],4,0)</f>
        <v>Kg</v>
      </c>
    </row>
    <row r="227" spans="16:16" x14ac:dyDescent="0.3">
      <c r="P227" t="str">
        <f>VLOOKUP(Table2[[#This Row],[PRODUCT ID]],Table1[],4,0)</f>
        <v>Kg</v>
      </c>
    </row>
    <row r="228" spans="16:16" x14ac:dyDescent="0.3">
      <c r="P228" t="str">
        <f>VLOOKUP(Table2[[#This Row],[PRODUCT ID]],Table1[],4,0)</f>
        <v>Kg</v>
      </c>
    </row>
    <row r="229" spans="16:16" x14ac:dyDescent="0.3">
      <c r="P229" t="str">
        <f>VLOOKUP(Table2[[#This Row],[PRODUCT ID]],Table1[],4,0)</f>
        <v>Kg</v>
      </c>
    </row>
    <row r="230" spans="16:16" x14ac:dyDescent="0.3">
      <c r="P230" t="str">
        <f>VLOOKUP(Table2[[#This Row],[PRODUCT ID]],Table1[],4,0)</f>
        <v>Kg</v>
      </c>
    </row>
    <row r="231" spans="16:16" x14ac:dyDescent="0.3">
      <c r="P231" t="str">
        <f>VLOOKUP(Table2[[#This Row],[PRODUCT ID]],Table1[],4,0)</f>
        <v>Kg</v>
      </c>
    </row>
    <row r="232" spans="16:16" x14ac:dyDescent="0.3">
      <c r="P232" t="str">
        <f>VLOOKUP(Table2[[#This Row],[PRODUCT ID]],Table1[],4,0)</f>
        <v>Kg</v>
      </c>
    </row>
    <row r="233" spans="16:16" x14ac:dyDescent="0.3">
      <c r="P233" t="str">
        <f>VLOOKUP(Table2[[#This Row],[PRODUCT ID]],Table1[],4,0)</f>
        <v>Kg</v>
      </c>
    </row>
    <row r="234" spans="16:16" x14ac:dyDescent="0.3">
      <c r="P234" t="str">
        <f>VLOOKUP(Table2[[#This Row],[PRODUCT ID]],Table1[],4,0)</f>
        <v>Kg</v>
      </c>
    </row>
    <row r="235" spans="16:16" x14ac:dyDescent="0.3">
      <c r="P235" t="str">
        <f>VLOOKUP(Table2[[#This Row],[PRODUCT ID]],Table1[],4,0)</f>
        <v>Kg</v>
      </c>
    </row>
    <row r="236" spans="16:16" x14ac:dyDescent="0.3">
      <c r="P236" t="str">
        <f>VLOOKUP(Table2[[#This Row],[PRODUCT ID]],Table1[],4,0)</f>
        <v>Kg</v>
      </c>
    </row>
    <row r="237" spans="16:16" x14ac:dyDescent="0.3">
      <c r="P237" t="str">
        <f>VLOOKUP(Table2[[#This Row],[PRODUCT ID]],Table1[],4,0)</f>
        <v>Kg</v>
      </c>
    </row>
    <row r="238" spans="16:16" x14ac:dyDescent="0.3">
      <c r="P238" t="str">
        <f>VLOOKUP(Table2[[#This Row],[PRODUCT ID]],Table1[],4,0)</f>
        <v>Kg</v>
      </c>
    </row>
    <row r="239" spans="16:16" x14ac:dyDescent="0.3">
      <c r="P239" t="str">
        <f>VLOOKUP(Table2[[#This Row],[PRODUCT ID]],Table1[],4,0)</f>
        <v>Kg</v>
      </c>
    </row>
    <row r="240" spans="16:16" x14ac:dyDescent="0.3">
      <c r="P240" t="str">
        <f>VLOOKUP(Table2[[#This Row],[PRODUCT ID]],Table1[],4,0)</f>
        <v>Kg</v>
      </c>
    </row>
    <row r="241" spans="16:16" x14ac:dyDescent="0.3">
      <c r="P241" t="str">
        <f>VLOOKUP(Table2[[#This Row],[PRODUCT ID]],Table1[],4,0)</f>
        <v>Kg</v>
      </c>
    </row>
    <row r="242" spans="16:16" x14ac:dyDescent="0.3">
      <c r="P242" t="str">
        <f>VLOOKUP(Table2[[#This Row],[PRODUCT ID]],Table1[],4,0)</f>
        <v>Kg</v>
      </c>
    </row>
    <row r="243" spans="16:16" x14ac:dyDescent="0.3">
      <c r="P243" t="str">
        <f>VLOOKUP(Table2[[#This Row],[PRODUCT ID]],Table1[],4,0)</f>
        <v>Kg</v>
      </c>
    </row>
    <row r="244" spans="16:16" x14ac:dyDescent="0.3">
      <c r="P244" t="str">
        <f>VLOOKUP(Table2[[#This Row],[PRODUCT ID]],Table1[],4,0)</f>
        <v>Kg</v>
      </c>
    </row>
    <row r="245" spans="16:16" x14ac:dyDescent="0.3">
      <c r="P245" t="str">
        <f>VLOOKUP(Table2[[#This Row],[PRODUCT ID]],Table1[],4,0)</f>
        <v>Kg</v>
      </c>
    </row>
    <row r="246" spans="16:16" x14ac:dyDescent="0.3">
      <c r="P246" t="str">
        <f>VLOOKUP(Table2[[#This Row],[PRODUCT ID]],Table1[],4,0)</f>
        <v>Kg</v>
      </c>
    </row>
    <row r="247" spans="16:16" x14ac:dyDescent="0.3">
      <c r="P247" t="str">
        <f>VLOOKUP(Table2[[#This Row],[PRODUCT ID]],Table1[],4,0)</f>
        <v>Kg</v>
      </c>
    </row>
    <row r="248" spans="16:16" x14ac:dyDescent="0.3">
      <c r="P248" t="str">
        <f>VLOOKUP(Table2[[#This Row],[PRODUCT ID]],Table1[],4,0)</f>
        <v>Kg</v>
      </c>
    </row>
    <row r="249" spans="16:16" x14ac:dyDescent="0.3">
      <c r="P249" t="str">
        <f>VLOOKUP(Table2[[#This Row],[PRODUCT ID]],Table1[],4,0)</f>
        <v>Kg</v>
      </c>
    </row>
    <row r="250" spans="16:16" x14ac:dyDescent="0.3">
      <c r="P250" t="str">
        <f>VLOOKUP(Table2[[#This Row],[PRODUCT ID]],Table1[],4,0)</f>
        <v>Kg</v>
      </c>
    </row>
    <row r="251" spans="16:16" x14ac:dyDescent="0.3">
      <c r="P251" t="str">
        <f>VLOOKUP(Table2[[#This Row],[PRODUCT ID]],Table1[],4,0)</f>
        <v>Kg</v>
      </c>
    </row>
    <row r="252" spans="16:16" x14ac:dyDescent="0.3">
      <c r="P252" t="str">
        <f>VLOOKUP(Table2[[#This Row],[PRODUCT ID]],Table1[],4,0)</f>
        <v>Kg</v>
      </c>
    </row>
    <row r="253" spans="16:16" x14ac:dyDescent="0.3">
      <c r="P253" t="str">
        <f>VLOOKUP(Table2[[#This Row],[PRODUCT ID]],Table1[],4,0)</f>
        <v>Kg</v>
      </c>
    </row>
    <row r="254" spans="16:16" x14ac:dyDescent="0.3">
      <c r="P254" t="str">
        <f>VLOOKUP(Table2[[#This Row],[PRODUCT ID]],Table1[],4,0)</f>
        <v>Kg</v>
      </c>
    </row>
    <row r="255" spans="16:16" x14ac:dyDescent="0.3">
      <c r="P255" t="str">
        <f>VLOOKUP(Table2[[#This Row],[PRODUCT ID]],Table1[],4,0)</f>
        <v>Kg</v>
      </c>
    </row>
    <row r="256" spans="16:16" x14ac:dyDescent="0.3">
      <c r="P256" t="str">
        <f>VLOOKUP(Table2[[#This Row],[PRODUCT ID]],Table1[],4,0)</f>
        <v>Kg</v>
      </c>
    </row>
    <row r="257" spans="16:16" x14ac:dyDescent="0.3">
      <c r="P257" t="str">
        <f>VLOOKUP(Table2[[#This Row],[PRODUCT ID]],Table1[],4,0)</f>
        <v>Kg</v>
      </c>
    </row>
    <row r="258" spans="16:16" x14ac:dyDescent="0.3">
      <c r="P258" t="str">
        <f>VLOOKUP(Table2[[#This Row],[PRODUCT ID]],Table1[],4,0)</f>
        <v>Kg</v>
      </c>
    </row>
    <row r="259" spans="16:16" x14ac:dyDescent="0.3">
      <c r="P259" t="str">
        <f>VLOOKUP(Table2[[#This Row],[PRODUCT ID]],Table1[],4,0)</f>
        <v>Kg</v>
      </c>
    </row>
    <row r="260" spans="16:16" x14ac:dyDescent="0.3">
      <c r="P260" t="str">
        <f>VLOOKUP(Table2[[#This Row],[PRODUCT ID]],Table1[],4,0)</f>
        <v>Kg</v>
      </c>
    </row>
    <row r="261" spans="16:16" x14ac:dyDescent="0.3">
      <c r="P261" t="str">
        <f>VLOOKUP(Table2[[#This Row],[PRODUCT ID]],Table1[],4,0)</f>
        <v>Kg</v>
      </c>
    </row>
    <row r="262" spans="16:16" x14ac:dyDescent="0.3">
      <c r="P262" t="str">
        <f>VLOOKUP(Table2[[#This Row],[PRODUCT ID]],Table1[],4,0)</f>
        <v>Kg</v>
      </c>
    </row>
    <row r="263" spans="16:16" x14ac:dyDescent="0.3">
      <c r="P263" t="str">
        <f>VLOOKUP(Table2[[#This Row],[PRODUCT ID]],Table1[],4,0)</f>
        <v>Kg</v>
      </c>
    </row>
    <row r="264" spans="16:16" x14ac:dyDescent="0.3">
      <c r="P264" t="str">
        <f>VLOOKUP(Table2[[#This Row],[PRODUCT ID]],Table1[],4,0)</f>
        <v>Kg</v>
      </c>
    </row>
    <row r="265" spans="16:16" x14ac:dyDescent="0.3">
      <c r="P265" t="str">
        <f>VLOOKUP(Table2[[#This Row],[PRODUCT ID]],Table1[],4,0)</f>
        <v>Kg</v>
      </c>
    </row>
    <row r="266" spans="16:16" x14ac:dyDescent="0.3">
      <c r="P266" t="str">
        <f>VLOOKUP(Table2[[#This Row],[PRODUCT ID]],Table1[],4,0)</f>
        <v>Kg</v>
      </c>
    </row>
    <row r="267" spans="16:16" x14ac:dyDescent="0.3">
      <c r="P267" t="str">
        <f>VLOOKUP(Table2[[#This Row],[PRODUCT ID]],Table1[],4,0)</f>
        <v>Kg</v>
      </c>
    </row>
    <row r="268" spans="16:16" x14ac:dyDescent="0.3">
      <c r="P268" t="str">
        <f>VLOOKUP(Table2[[#This Row],[PRODUCT ID]],Table1[],4,0)</f>
        <v>Kg</v>
      </c>
    </row>
    <row r="269" spans="16:16" x14ac:dyDescent="0.3">
      <c r="P269" t="str">
        <f>VLOOKUP(Table2[[#This Row],[PRODUCT ID]],Table1[],4,0)</f>
        <v>Kg</v>
      </c>
    </row>
    <row r="270" spans="16:16" x14ac:dyDescent="0.3">
      <c r="P270" t="str">
        <f>VLOOKUP(Table2[[#This Row],[PRODUCT ID]],Table1[],4,0)</f>
        <v>Kg</v>
      </c>
    </row>
    <row r="271" spans="16:16" x14ac:dyDescent="0.3">
      <c r="P271" t="str">
        <f>VLOOKUP(Table2[[#This Row],[PRODUCT ID]],Table1[],4,0)</f>
        <v>Kg</v>
      </c>
    </row>
    <row r="272" spans="16:16" x14ac:dyDescent="0.3">
      <c r="P272" t="str">
        <f>VLOOKUP(Table2[[#This Row],[PRODUCT ID]],Table1[],4,0)</f>
        <v>Kg</v>
      </c>
    </row>
    <row r="273" spans="16:16" x14ac:dyDescent="0.3">
      <c r="P273" t="str">
        <f>VLOOKUP(Table2[[#This Row],[PRODUCT ID]],Table1[],4,0)</f>
        <v>Kg</v>
      </c>
    </row>
    <row r="274" spans="16:16" x14ac:dyDescent="0.3">
      <c r="P274" t="str">
        <f>VLOOKUP(Table2[[#This Row],[PRODUCT ID]],Table1[],4,0)</f>
        <v>Kg</v>
      </c>
    </row>
    <row r="275" spans="16:16" x14ac:dyDescent="0.3">
      <c r="P275" t="str">
        <f>VLOOKUP(Table2[[#This Row],[PRODUCT ID]],Table1[],4,0)</f>
        <v>Kg</v>
      </c>
    </row>
    <row r="276" spans="16:16" x14ac:dyDescent="0.3">
      <c r="P276" t="str">
        <f>VLOOKUP(Table2[[#This Row],[PRODUCT ID]],Table1[],4,0)</f>
        <v>Kg</v>
      </c>
    </row>
    <row r="277" spans="16:16" x14ac:dyDescent="0.3">
      <c r="P277" t="str">
        <f>VLOOKUP(Table2[[#This Row],[PRODUCT ID]],Table1[],4,0)</f>
        <v>Kg</v>
      </c>
    </row>
    <row r="278" spans="16:16" x14ac:dyDescent="0.3">
      <c r="P278" t="str">
        <f>VLOOKUP(Table2[[#This Row],[PRODUCT ID]],Table1[],4,0)</f>
        <v>Kg</v>
      </c>
    </row>
    <row r="279" spans="16:16" x14ac:dyDescent="0.3">
      <c r="P279" t="str">
        <f>VLOOKUP(Table2[[#This Row],[PRODUCT ID]],Table1[],4,0)</f>
        <v>Kg</v>
      </c>
    </row>
    <row r="280" spans="16:16" x14ac:dyDescent="0.3">
      <c r="P280" t="str">
        <f>VLOOKUP(Table2[[#This Row],[PRODUCT ID]],Table1[],4,0)</f>
        <v>Kg</v>
      </c>
    </row>
    <row r="281" spans="16:16" x14ac:dyDescent="0.3">
      <c r="P281" t="str">
        <f>VLOOKUP(Table2[[#This Row],[PRODUCT ID]],Table1[],4,0)</f>
        <v>Kg</v>
      </c>
    </row>
    <row r="282" spans="16:16" x14ac:dyDescent="0.3">
      <c r="P282" t="str">
        <f>VLOOKUP(Table2[[#This Row],[PRODUCT ID]],Table1[],4,0)</f>
        <v>Kg</v>
      </c>
    </row>
    <row r="283" spans="16:16" x14ac:dyDescent="0.3">
      <c r="P283" t="str">
        <f>VLOOKUP(Table2[[#This Row],[PRODUCT ID]],Table1[],4,0)</f>
        <v>Kg</v>
      </c>
    </row>
    <row r="284" spans="16:16" x14ac:dyDescent="0.3">
      <c r="P284" t="str">
        <f>VLOOKUP(Table2[[#This Row],[PRODUCT ID]],Table1[],4,0)</f>
        <v>Kg</v>
      </c>
    </row>
    <row r="285" spans="16:16" x14ac:dyDescent="0.3">
      <c r="P285" t="str">
        <f>VLOOKUP(Table2[[#This Row],[PRODUCT ID]],Table1[],4,0)</f>
        <v>Kg</v>
      </c>
    </row>
    <row r="286" spans="16:16" x14ac:dyDescent="0.3">
      <c r="P286" t="str">
        <f>VLOOKUP(Table2[[#This Row],[PRODUCT ID]],Table1[],4,0)</f>
        <v>Kg</v>
      </c>
    </row>
    <row r="287" spans="16:16" x14ac:dyDescent="0.3">
      <c r="P287" t="str">
        <f>VLOOKUP(Table2[[#This Row],[PRODUCT ID]],Table1[],4,0)</f>
        <v>Kg</v>
      </c>
    </row>
    <row r="288" spans="16:16" x14ac:dyDescent="0.3">
      <c r="P288" t="str">
        <f>VLOOKUP(Table2[[#This Row],[PRODUCT ID]],Table1[],4,0)</f>
        <v>Kg</v>
      </c>
    </row>
    <row r="289" spans="16:16" x14ac:dyDescent="0.3">
      <c r="P289" t="str">
        <f>VLOOKUP(Table2[[#This Row],[PRODUCT ID]],Table1[],4,0)</f>
        <v>Kg</v>
      </c>
    </row>
    <row r="290" spans="16:16" x14ac:dyDescent="0.3">
      <c r="P290" t="str">
        <f>VLOOKUP(Table2[[#This Row],[PRODUCT ID]],Table1[],4,0)</f>
        <v>Kg</v>
      </c>
    </row>
    <row r="291" spans="16:16" x14ac:dyDescent="0.3">
      <c r="P291" t="str">
        <f>VLOOKUP(Table2[[#This Row],[PRODUCT ID]],Table1[],4,0)</f>
        <v>Kg</v>
      </c>
    </row>
    <row r="292" spans="16:16" x14ac:dyDescent="0.3">
      <c r="P292" t="str">
        <f>VLOOKUP(Table2[[#This Row],[PRODUCT ID]],Table1[],4,0)</f>
        <v>Kg</v>
      </c>
    </row>
    <row r="293" spans="16:16" x14ac:dyDescent="0.3">
      <c r="P293" t="str">
        <f>VLOOKUP(Table2[[#This Row],[PRODUCT ID]],Table1[],4,0)</f>
        <v>Kg</v>
      </c>
    </row>
    <row r="294" spans="16:16" x14ac:dyDescent="0.3">
      <c r="P294" t="str">
        <f>VLOOKUP(Table2[[#This Row],[PRODUCT ID]],Table1[],4,0)</f>
        <v>Kg</v>
      </c>
    </row>
    <row r="295" spans="16:16" x14ac:dyDescent="0.3">
      <c r="P295" t="str">
        <f>VLOOKUP(Table2[[#This Row],[PRODUCT ID]],Table1[],4,0)</f>
        <v>Kg</v>
      </c>
    </row>
    <row r="296" spans="16:16" x14ac:dyDescent="0.3">
      <c r="P296" t="str">
        <f>VLOOKUP(Table2[[#This Row],[PRODUCT ID]],Table1[],4,0)</f>
        <v>Kg</v>
      </c>
    </row>
    <row r="297" spans="16:16" x14ac:dyDescent="0.3">
      <c r="P297" t="str">
        <f>VLOOKUP(Table2[[#This Row],[PRODUCT ID]],Table1[],4,0)</f>
        <v>Kg</v>
      </c>
    </row>
    <row r="298" spans="16:16" x14ac:dyDescent="0.3">
      <c r="P298" t="str">
        <f>VLOOKUP(Table2[[#This Row],[PRODUCT ID]],Table1[],4,0)</f>
        <v>Kg</v>
      </c>
    </row>
    <row r="299" spans="16:16" x14ac:dyDescent="0.3">
      <c r="P299" t="str">
        <f>VLOOKUP(Table2[[#This Row],[PRODUCT ID]],Table1[],4,0)</f>
        <v>Kg</v>
      </c>
    </row>
    <row r="300" spans="16:16" x14ac:dyDescent="0.3">
      <c r="P300" t="str">
        <f>VLOOKUP(Table2[[#This Row],[PRODUCT ID]],Table1[],4,0)</f>
        <v>Kg</v>
      </c>
    </row>
    <row r="301" spans="16:16" x14ac:dyDescent="0.3">
      <c r="P301" t="str">
        <f>VLOOKUP(Table2[[#This Row],[PRODUCT ID]],Table1[],4,0)</f>
        <v>Kg</v>
      </c>
    </row>
    <row r="302" spans="16:16" x14ac:dyDescent="0.3">
      <c r="P302" t="str">
        <f>VLOOKUP(Table2[[#This Row],[PRODUCT ID]],Table1[],4,0)</f>
        <v>Kg</v>
      </c>
    </row>
    <row r="303" spans="16:16" x14ac:dyDescent="0.3">
      <c r="P303" t="str">
        <f>VLOOKUP(Table2[[#This Row],[PRODUCT ID]],Table1[],4,0)</f>
        <v>Kg</v>
      </c>
    </row>
    <row r="304" spans="16:16" x14ac:dyDescent="0.3">
      <c r="P304" t="str">
        <f>VLOOKUP(Table2[[#This Row],[PRODUCT ID]],Table1[],4,0)</f>
        <v>Kg</v>
      </c>
    </row>
    <row r="305" spans="16:16" x14ac:dyDescent="0.3">
      <c r="P305" t="str">
        <f>VLOOKUP(Table2[[#This Row],[PRODUCT ID]],Table1[],4,0)</f>
        <v>Kg</v>
      </c>
    </row>
    <row r="306" spans="16:16" x14ac:dyDescent="0.3">
      <c r="P306" t="str">
        <f>VLOOKUP(Table2[[#This Row],[PRODUCT ID]],Table1[],4,0)</f>
        <v>Kg</v>
      </c>
    </row>
    <row r="307" spans="16:16" x14ac:dyDescent="0.3">
      <c r="P307" t="str">
        <f>VLOOKUP(Table2[[#This Row],[PRODUCT ID]],Table1[],4,0)</f>
        <v>Kg</v>
      </c>
    </row>
    <row r="308" spans="16:16" x14ac:dyDescent="0.3">
      <c r="P308" t="str">
        <f>VLOOKUP(Table2[[#This Row],[PRODUCT ID]],Table1[],4,0)</f>
        <v>Kg</v>
      </c>
    </row>
    <row r="309" spans="16:16" x14ac:dyDescent="0.3">
      <c r="P309" t="str">
        <f>VLOOKUP(Table2[[#This Row],[PRODUCT ID]],Table1[],4,0)</f>
        <v>Kg</v>
      </c>
    </row>
    <row r="310" spans="16:16" x14ac:dyDescent="0.3">
      <c r="P310" t="str">
        <f>VLOOKUP(Table2[[#This Row],[PRODUCT ID]],Table1[],4,0)</f>
        <v>Kg</v>
      </c>
    </row>
    <row r="311" spans="16:16" x14ac:dyDescent="0.3">
      <c r="P311" t="str">
        <f>VLOOKUP(Table2[[#This Row],[PRODUCT ID]],Table1[],4,0)</f>
        <v>Kg</v>
      </c>
    </row>
    <row r="312" spans="16:16" x14ac:dyDescent="0.3">
      <c r="P312" t="str">
        <f>VLOOKUP(Table2[[#This Row],[PRODUCT ID]],Table1[],4,0)</f>
        <v>Kg</v>
      </c>
    </row>
    <row r="313" spans="16:16" x14ac:dyDescent="0.3">
      <c r="P313" t="str">
        <f>VLOOKUP(Table2[[#This Row],[PRODUCT ID]],Table1[],4,0)</f>
        <v>Kg</v>
      </c>
    </row>
    <row r="314" spans="16:16" x14ac:dyDescent="0.3">
      <c r="P314" t="str">
        <f>VLOOKUP(Table2[[#This Row],[PRODUCT ID]],Table1[],4,0)</f>
        <v>Kg</v>
      </c>
    </row>
    <row r="315" spans="16:16" x14ac:dyDescent="0.3">
      <c r="P315" t="str">
        <f>VLOOKUP(Table2[[#This Row],[PRODUCT ID]],Table1[],4,0)</f>
        <v>Kg</v>
      </c>
    </row>
    <row r="316" spans="16:16" x14ac:dyDescent="0.3">
      <c r="P316" t="str">
        <f>VLOOKUP(Table2[[#This Row],[PRODUCT ID]],Table1[],4,0)</f>
        <v>Kg</v>
      </c>
    </row>
    <row r="317" spans="16:16" x14ac:dyDescent="0.3">
      <c r="P317" t="str">
        <f>VLOOKUP(Table2[[#This Row],[PRODUCT ID]],Table1[],4,0)</f>
        <v>Kg</v>
      </c>
    </row>
    <row r="318" spans="16:16" x14ac:dyDescent="0.3">
      <c r="P318" t="str">
        <f>VLOOKUP(Table2[[#This Row],[PRODUCT ID]],Table1[],4,0)</f>
        <v>Kg</v>
      </c>
    </row>
    <row r="319" spans="16:16" x14ac:dyDescent="0.3">
      <c r="P319" t="str">
        <f>VLOOKUP(Table2[[#This Row],[PRODUCT ID]],Table1[],4,0)</f>
        <v>Kg</v>
      </c>
    </row>
    <row r="320" spans="16:16" x14ac:dyDescent="0.3">
      <c r="P320" t="str">
        <f>VLOOKUP(Table2[[#This Row],[PRODUCT ID]],Table1[],4,0)</f>
        <v>Kg</v>
      </c>
    </row>
    <row r="321" spans="16:16" x14ac:dyDescent="0.3">
      <c r="P321" t="str">
        <f>VLOOKUP(Table2[[#This Row],[PRODUCT ID]],Table1[],4,0)</f>
        <v>Kg</v>
      </c>
    </row>
    <row r="322" spans="16:16" x14ac:dyDescent="0.3">
      <c r="P322" t="str">
        <f>VLOOKUP(Table2[[#This Row],[PRODUCT ID]],Table1[],4,0)</f>
        <v>Kg</v>
      </c>
    </row>
    <row r="323" spans="16:16" x14ac:dyDescent="0.3">
      <c r="P323" t="str">
        <f>VLOOKUP(Table2[[#This Row],[PRODUCT ID]],Table1[],4,0)</f>
        <v>Kg</v>
      </c>
    </row>
    <row r="324" spans="16:16" x14ac:dyDescent="0.3">
      <c r="P324" t="str">
        <f>VLOOKUP(Table2[[#This Row],[PRODUCT ID]],Table1[],4,0)</f>
        <v>Kg</v>
      </c>
    </row>
    <row r="325" spans="16:16" x14ac:dyDescent="0.3">
      <c r="P325" t="str">
        <f>VLOOKUP(Table2[[#This Row],[PRODUCT ID]],Table1[],4,0)</f>
        <v>Kg</v>
      </c>
    </row>
    <row r="326" spans="16:16" x14ac:dyDescent="0.3">
      <c r="P326" t="str">
        <f>VLOOKUP(Table2[[#This Row],[PRODUCT ID]],Table1[],4,0)</f>
        <v>Kg</v>
      </c>
    </row>
    <row r="327" spans="16:16" x14ac:dyDescent="0.3">
      <c r="P327" t="str">
        <f>VLOOKUP(Table2[[#This Row],[PRODUCT ID]],Table1[],4,0)</f>
        <v>Kg</v>
      </c>
    </row>
    <row r="328" spans="16:16" x14ac:dyDescent="0.3">
      <c r="P328" t="str">
        <f>VLOOKUP(Table2[[#This Row],[PRODUCT ID]],Table1[],4,0)</f>
        <v>Kg</v>
      </c>
    </row>
    <row r="329" spans="16:16" x14ac:dyDescent="0.3">
      <c r="P329" t="str">
        <f>VLOOKUP(Table2[[#This Row],[PRODUCT ID]],Table1[],4,0)</f>
        <v>Kg</v>
      </c>
    </row>
    <row r="330" spans="16:16" x14ac:dyDescent="0.3">
      <c r="P330" t="str">
        <f>VLOOKUP(Table2[[#This Row],[PRODUCT ID]],Table1[],4,0)</f>
        <v>Kg</v>
      </c>
    </row>
    <row r="331" spans="16:16" x14ac:dyDescent="0.3">
      <c r="P331" t="str">
        <f>VLOOKUP(Table2[[#This Row],[PRODUCT ID]],Table1[],4,0)</f>
        <v>Kg</v>
      </c>
    </row>
    <row r="332" spans="16:16" x14ac:dyDescent="0.3">
      <c r="P332" t="str">
        <f>VLOOKUP(Table2[[#This Row],[PRODUCT ID]],Table1[],4,0)</f>
        <v>Kg</v>
      </c>
    </row>
    <row r="333" spans="16:16" x14ac:dyDescent="0.3">
      <c r="P333" t="str">
        <f>VLOOKUP(Table2[[#This Row],[PRODUCT ID]],Table1[],4,0)</f>
        <v>Kg</v>
      </c>
    </row>
    <row r="334" spans="16:16" x14ac:dyDescent="0.3">
      <c r="P334" t="str">
        <f>VLOOKUP(Table2[[#This Row],[PRODUCT ID]],Table1[],4,0)</f>
        <v>Kg</v>
      </c>
    </row>
    <row r="335" spans="16:16" x14ac:dyDescent="0.3">
      <c r="P335" t="str">
        <f>VLOOKUP(Table2[[#This Row],[PRODUCT ID]],Table1[],4,0)</f>
        <v>Kg</v>
      </c>
    </row>
    <row r="336" spans="16:16" x14ac:dyDescent="0.3">
      <c r="P336" t="str">
        <f>VLOOKUP(Table2[[#This Row],[PRODUCT ID]],Table1[],4,0)</f>
        <v>Kg</v>
      </c>
    </row>
    <row r="337" spans="16:16" x14ac:dyDescent="0.3">
      <c r="P337" t="str">
        <f>VLOOKUP(Table2[[#This Row],[PRODUCT ID]],Table1[],4,0)</f>
        <v>Kg</v>
      </c>
    </row>
    <row r="338" spans="16:16" x14ac:dyDescent="0.3">
      <c r="P338" t="str">
        <f>VLOOKUP(Table2[[#This Row],[PRODUCT ID]],Table1[],4,0)</f>
        <v>Kg</v>
      </c>
    </row>
    <row r="339" spans="16:16" x14ac:dyDescent="0.3">
      <c r="P339" t="str">
        <f>VLOOKUP(Table2[[#This Row],[PRODUCT ID]],Table1[],4,0)</f>
        <v>Kg</v>
      </c>
    </row>
    <row r="340" spans="16:16" x14ac:dyDescent="0.3">
      <c r="P340" t="str">
        <f>VLOOKUP(Table2[[#This Row],[PRODUCT ID]],Table1[],4,0)</f>
        <v>Kg</v>
      </c>
    </row>
    <row r="341" spans="16:16" x14ac:dyDescent="0.3">
      <c r="P341" t="str">
        <f>VLOOKUP(Table2[[#This Row],[PRODUCT ID]],Table1[],4,0)</f>
        <v>Kg</v>
      </c>
    </row>
    <row r="342" spans="16:16" x14ac:dyDescent="0.3">
      <c r="P342" t="str">
        <f>VLOOKUP(Table2[[#This Row],[PRODUCT ID]],Table1[],4,0)</f>
        <v>Kg</v>
      </c>
    </row>
    <row r="343" spans="16:16" x14ac:dyDescent="0.3">
      <c r="P343" t="str">
        <f>VLOOKUP(Table2[[#This Row],[PRODUCT ID]],Table1[],4,0)</f>
        <v>Kg</v>
      </c>
    </row>
    <row r="344" spans="16:16" x14ac:dyDescent="0.3">
      <c r="P344" t="str">
        <f>VLOOKUP(Table2[[#This Row],[PRODUCT ID]],Table1[],4,0)</f>
        <v>Kg</v>
      </c>
    </row>
    <row r="345" spans="16:16" x14ac:dyDescent="0.3">
      <c r="P345" t="str">
        <f>VLOOKUP(Table2[[#This Row],[PRODUCT ID]],Table1[],4,0)</f>
        <v>Kg</v>
      </c>
    </row>
    <row r="346" spans="16:16" x14ac:dyDescent="0.3">
      <c r="P346" t="str">
        <f>VLOOKUP(Table2[[#This Row],[PRODUCT ID]],Table1[],4,0)</f>
        <v>Kg</v>
      </c>
    </row>
    <row r="347" spans="16:16" x14ac:dyDescent="0.3">
      <c r="P347" t="str">
        <f>VLOOKUP(Table2[[#This Row],[PRODUCT ID]],Table1[],4,0)</f>
        <v>Kg</v>
      </c>
    </row>
    <row r="348" spans="16:16" x14ac:dyDescent="0.3">
      <c r="P348" t="str">
        <f>VLOOKUP(Table2[[#This Row],[PRODUCT ID]],Table1[],4,0)</f>
        <v>Kg</v>
      </c>
    </row>
    <row r="349" spans="16:16" x14ac:dyDescent="0.3">
      <c r="P349" t="str">
        <f>VLOOKUP(Table2[[#This Row],[PRODUCT ID]],Table1[],4,0)</f>
        <v>Kg</v>
      </c>
    </row>
    <row r="350" spans="16:16" x14ac:dyDescent="0.3">
      <c r="P350" t="str">
        <f>VLOOKUP(Table2[[#This Row],[PRODUCT ID]],Table1[],4,0)</f>
        <v>Kg</v>
      </c>
    </row>
    <row r="351" spans="16:16" x14ac:dyDescent="0.3">
      <c r="P351" t="str">
        <f>VLOOKUP(Table2[[#This Row],[PRODUCT ID]],Table1[],4,0)</f>
        <v>Kg</v>
      </c>
    </row>
    <row r="352" spans="16:16" x14ac:dyDescent="0.3">
      <c r="P352" t="str">
        <f>VLOOKUP(Table2[[#This Row],[PRODUCT ID]],Table1[],4,0)</f>
        <v>Kg</v>
      </c>
    </row>
    <row r="353" spans="16:16" x14ac:dyDescent="0.3">
      <c r="P353" t="str">
        <f>VLOOKUP(Table2[[#This Row],[PRODUCT ID]],Table1[],4,0)</f>
        <v>Kg</v>
      </c>
    </row>
    <row r="354" spans="16:16" x14ac:dyDescent="0.3">
      <c r="P354" t="str">
        <f>VLOOKUP(Table2[[#This Row],[PRODUCT ID]],Table1[],4,0)</f>
        <v>Kg</v>
      </c>
    </row>
    <row r="355" spans="16:16" x14ac:dyDescent="0.3">
      <c r="P355" t="str">
        <f>VLOOKUP(Table2[[#This Row],[PRODUCT ID]],Table1[],4,0)</f>
        <v>Kg</v>
      </c>
    </row>
    <row r="356" spans="16:16" x14ac:dyDescent="0.3">
      <c r="P356" t="str">
        <f>VLOOKUP(Table2[[#This Row],[PRODUCT ID]],Table1[],4,0)</f>
        <v>Kg</v>
      </c>
    </row>
    <row r="357" spans="16:16" x14ac:dyDescent="0.3">
      <c r="P357" t="str">
        <f>VLOOKUP(Table2[[#This Row],[PRODUCT ID]],Table1[],4,0)</f>
        <v>Kg</v>
      </c>
    </row>
    <row r="358" spans="16:16" x14ac:dyDescent="0.3">
      <c r="P358" t="str">
        <f>VLOOKUP(Table2[[#This Row],[PRODUCT ID]],Table1[],4,0)</f>
        <v>Kg</v>
      </c>
    </row>
    <row r="359" spans="16:16" x14ac:dyDescent="0.3">
      <c r="P359" t="str">
        <f>VLOOKUP(Table2[[#This Row],[PRODUCT ID]],Table1[],4,0)</f>
        <v>Kg</v>
      </c>
    </row>
    <row r="360" spans="16:16" x14ac:dyDescent="0.3">
      <c r="P360" t="str">
        <f>VLOOKUP(Table2[[#This Row],[PRODUCT ID]],Table1[],4,0)</f>
        <v>Kg</v>
      </c>
    </row>
    <row r="361" spans="16:16" x14ac:dyDescent="0.3">
      <c r="P361" t="str">
        <f>VLOOKUP(Table2[[#This Row],[PRODUCT ID]],Table1[],4,0)</f>
        <v>Kg</v>
      </c>
    </row>
    <row r="362" spans="16:16" x14ac:dyDescent="0.3">
      <c r="P362" t="str">
        <f>VLOOKUP(Table2[[#This Row],[PRODUCT ID]],Table1[],4,0)</f>
        <v>Kg</v>
      </c>
    </row>
    <row r="363" spans="16:16" x14ac:dyDescent="0.3">
      <c r="P363" t="str">
        <f>VLOOKUP(Table2[[#This Row],[PRODUCT ID]],Table1[],4,0)</f>
        <v>Kg</v>
      </c>
    </row>
    <row r="364" spans="16:16" x14ac:dyDescent="0.3">
      <c r="P364" t="str">
        <f>VLOOKUP(Table2[[#This Row],[PRODUCT ID]],Table1[],4,0)</f>
        <v>Kg</v>
      </c>
    </row>
    <row r="365" spans="16:16" x14ac:dyDescent="0.3">
      <c r="P365" t="str">
        <f>VLOOKUP(Table2[[#This Row],[PRODUCT ID]],Table1[],4,0)</f>
        <v>Kg</v>
      </c>
    </row>
    <row r="366" spans="16:16" x14ac:dyDescent="0.3">
      <c r="P366" t="str">
        <f>VLOOKUP(Table2[[#This Row],[PRODUCT ID]],Table1[],4,0)</f>
        <v>Kg</v>
      </c>
    </row>
    <row r="367" spans="16:16" x14ac:dyDescent="0.3">
      <c r="P367" t="str">
        <f>VLOOKUP(Table2[[#This Row],[PRODUCT ID]],Table1[],4,0)</f>
        <v>Kg</v>
      </c>
    </row>
    <row r="368" spans="16:16" x14ac:dyDescent="0.3">
      <c r="P368" t="str">
        <f>VLOOKUP(Table2[[#This Row],[PRODUCT ID]],Table1[],4,0)</f>
        <v>Kg</v>
      </c>
    </row>
    <row r="369" spans="16:16" x14ac:dyDescent="0.3">
      <c r="P369" t="str">
        <f>VLOOKUP(Table2[[#This Row],[PRODUCT ID]],Table1[],4,0)</f>
        <v>Kg</v>
      </c>
    </row>
    <row r="370" spans="16:16" x14ac:dyDescent="0.3">
      <c r="P370" t="str">
        <f>VLOOKUP(Table2[[#This Row],[PRODUCT ID]],Table1[],4,0)</f>
        <v>Kg</v>
      </c>
    </row>
    <row r="371" spans="16:16" x14ac:dyDescent="0.3">
      <c r="P371" t="str">
        <f>VLOOKUP(Table2[[#This Row],[PRODUCT ID]],Table1[],4,0)</f>
        <v>Kg</v>
      </c>
    </row>
    <row r="372" spans="16:16" x14ac:dyDescent="0.3">
      <c r="P372" t="str">
        <f>VLOOKUP(Table2[[#This Row],[PRODUCT ID]],Table1[],4,0)</f>
        <v>Kg</v>
      </c>
    </row>
    <row r="373" spans="16:16" x14ac:dyDescent="0.3">
      <c r="P373" t="str">
        <f>VLOOKUP(Table2[[#This Row],[PRODUCT ID]],Table1[],4,0)</f>
        <v>Kg</v>
      </c>
    </row>
    <row r="374" spans="16:16" x14ac:dyDescent="0.3">
      <c r="P374" t="str">
        <f>VLOOKUP(Table2[[#This Row],[PRODUCT ID]],Table1[],4,0)</f>
        <v>Kg</v>
      </c>
    </row>
    <row r="375" spans="16:16" x14ac:dyDescent="0.3">
      <c r="P375" t="str">
        <f>VLOOKUP(Table2[[#This Row],[PRODUCT ID]],Table1[],4,0)</f>
        <v>Kg</v>
      </c>
    </row>
    <row r="376" spans="16:16" x14ac:dyDescent="0.3">
      <c r="P376" t="str">
        <f>VLOOKUP(Table2[[#This Row],[PRODUCT ID]],Table1[],4,0)</f>
        <v>Kg</v>
      </c>
    </row>
    <row r="377" spans="16:16" x14ac:dyDescent="0.3">
      <c r="P377" t="str">
        <f>VLOOKUP(Table2[[#This Row],[PRODUCT ID]],Table1[],4,0)</f>
        <v>Kg</v>
      </c>
    </row>
    <row r="378" spans="16:16" x14ac:dyDescent="0.3">
      <c r="P378" t="str">
        <f>VLOOKUP(Table2[[#This Row],[PRODUCT ID]],Table1[],4,0)</f>
        <v>Kg</v>
      </c>
    </row>
    <row r="379" spans="16:16" x14ac:dyDescent="0.3">
      <c r="P379" t="str">
        <f>VLOOKUP(Table2[[#This Row],[PRODUCT ID]],Table1[],4,0)</f>
        <v>Kg</v>
      </c>
    </row>
    <row r="380" spans="16:16" x14ac:dyDescent="0.3">
      <c r="P380" t="str">
        <f>VLOOKUP(Table2[[#This Row],[PRODUCT ID]],Table1[],4,0)</f>
        <v>Kg</v>
      </c>
    </row>
    <row r="381" spans="16:16" x14ac:dyDescent="0.3">
      <c r="P381" t="str">
        <f>VLOOKUP(Table2[[#This Row],[PRODUCT ID]],Table1[],4,0)</f>
        <v>Kg</v>
      </c>
    </row>
    <row r="382" spans="16:16" x14ac:dyDescent="0.3">
      <c r="P382" t="str">
        <f>VLOOKUP(Table2[[#This Row],[PRODUCT ID]],Table1[],4,0)</f>
        <v>Kg</v>
      </c>
    </row>
    <row r="383" spans="16:16" x14ac:dyDescent="0.3">
      <c r="P383" t="str">
        <f>VLOOKUP(Table2[[#This Row],[PRODUCT ID]],Table1[],4,0)</f>
        <v>Kg</v>
      </c>
    </row>
    <row r="384" spans="16:16" x14ac:dyDescent="0.3">
      <c r="P384" t="str">
        <f>VLOOKUP(Table2[[#This Row],[PRODUCT ID]],Table1[],4,0)</f>
        <v>Kg</v>
      </c>
    </row>
    <row r="385" spans="16:16" x14ac:dyDescent="0.3">
      <c r="P385" t="str">
        <f>VLOOKUP(Table2[[#This Row],[PRODUCT ID]],Table1[],4,0)</f>
        <v>Kg</v>
      </c>
    </row>
    <row r="386" spans="16:16" x14ac:dyDescent="0.3">
      <c r="P386" t="str">
        <f>VLOOKUP(Table2[[#This Row],[PRODUCT ID]],Table1[],4,0)</f>
        <v>Kg</v>
      </c>
    </row>
    <row r="387" spans="16:16" x14ac:dyDescent="0.3">
      <c r="P387" t="str">
        <f>VLOOKUP(Table2[[#This Row],[PRODUCT ID]],Table1[],4,0)</f>
        <v>Kg</v>
      </c>
    </row>
    <row r="388" spans="16:16" x14ac:dyDescent="0.3">
      <c r="P388" t="str">
        <f>VLOOKUP(Table2[[#This Row],[PRODUCT ID]],Table1[],4,0)</f>
        <v>Kg</v>
      </c>
    </row>
    <row r="389" spans="16:16" x14ac:dyDescent="0.3">
      <c r="P389" t="str">
        <f>VLOOKUP(Table2[[#This Row],[PRODUCT ID]],Table1[],4,0)</f>
        <v>Kg</v>
      </c>
    </row>
    <row r="390" spans="16:16" x14ac:dyDescent="0.3">
      <c r="P390" t="str">
        <f>VLOOKUP(Table2[[#This Row],[PRODUCT ID]],Table1[],4,0)</f>
        <v>Kg</v>
      </c>
    </row>
    <row r="391" spans="16:16" x14ac:dyDescent="0.3">
      <c r="P391" t="str">
        <f>VLOOKUP(Table2[[#This Row],[PRODUCT ID]],Table1[],4,0)</f>
        <v>Kg</v>
      </c>
    </row>
    <row r="392" spans="16:16" x14ac:dyDescent="0.3">
      <c r="P392" t="str">
        <f>VLOOKUP(Table2[[#This Row],[PRODUCT ID]],Table1[],4,0)</f>
        <v>Kg</v>
      </c>
    </row>
    <row r="393" spans="16:16" x14ac:dyDescent="0.3">
      <c r="P393" t="str">
        <f>VLOOKUP(Table2[[#This Row],[PRODUCT ID]],Table1[],4,0)</f>
        <v>Kg</v>
      </c>
    </row>
    <row r="394" spans="16:16" x14ac:dyDescent="0.3">
      <c r="P394" t="str">
        <f>VLOOKUP(Table2[[#This Row],[PRODUCT ID]],Table1[],4,0)</f>
        <v>Kg</v>
      </c>
    </row>
    <row r="395" spans="16:16" x14ac:dyDescent="0.3">
      <c r="P395" t="str">
        <f>VLOOKUP(Table2[[#This Row],[PRODUCT ID]],Table1[],4,0)</f>
        <v>Kg</v>
      </c>
    </row>
    <row r="396" spans="16:16" x14ac:dyDescent="0.3">
      <c r="P396" t="str">
        <f>VLOOKUP(Table2[[#This Row],[PRODUCT ID]],Table1[],4,0)</f>
        <v>Kg</v>
      </c>
    </row>
    <row r="397" spans="16:16" x14ac:dyDescent="0.3">
      <c r="P397" t="str">
        <f>VLOOKUP(Table2[[#This Row],[PRODUCT ID]],Table1[],4,0)</f>
        <v>Kg</v>
      </c>
    </row>
    <row r="398" spans="16:16" x14ac:dyDescent="0.3">
      <c r="P398" t="str">
        <f>VLOOKUP(Table2[[#This Row],[PRODUCT ID]],Table1[],4,0)</f>
        <v>Kg</v>
      </c>
    </row>
    <row r="399" spans="16:16" x14ac:dyDescent="0.3">
      <c r="P399" t="str">
        <f>VLOOKUP(Table2[[#This Row],[PRODUCT ID]],Table1[],4,0)</f>
        <v>Kg</v>
      </c>
    </row>
    <row r="400" spans="16:16" x14ac:dyDescent="0.3">
      <c r="P400" t="str">
        <f>VLOOKUP(Table2[[#This Row],[PRODUCT ID]],Table1[],4,0)</f>
        <v>Kg</v>
      </c>
    </row>
    <row r="401" spans="16:16" x14ac:dyDescent="0.3">
      <c r="P401" t="str">
        <f>VLOOKUP(Table2[[#This Row],[PRODUCT ID]],Table1[],4,0)</f>
        <v>Kg</v>
      </c>
    </row>
    <row r="402" spans="16:16" x14ac:dyDescent="0.3">
      <c r="P402" t="str">
        <f>VLOOKUP(Table2[[#This Row],[PRODUCT ID]],Table1[],4,0)</f>
        <v>Kg</v>
      </c>
    </row>
    <row r="403" spans="16:16" x14ac:dyDescent="0.3">
      <c r="P403" t="str">
        <f>VLOOKUP(Table2[[#This Row],[PRODUCT ID]],Table1[],4,0)</f>
        <v>Kg</v>
      </c>
    </row>
    <row r="404" spans="16:16" x14ac:dyDescent="0.3">
      <c r="P404" t="str">
        <f>VLOOKUP(Table2[[#This Row],[PRODUCT ID]],Table1[],4,0)</f>
        <v>Kg</v>
      </c>
    </row>
    <row r="405" spans="16:16" x14ac:dyDescent="0.3">
      <c r="P405" t="str">
        <f>VLOOKUP(Table2[[#This Row],[PRODUCT ID]],Table1[],4,0)</f>
        <v>Kg</v>
      </c>
    </row>
    <row r="406" spans="16:16" x14ac:dyDescent="0.3">
      <c r="P406" t="str">
        <f>VLOOKUP(Table2[[#This Row],[PRODUCT ID]],Table1[],4,0)</f>
        <v>Kg</v>
      </c>
    </row>
    <row r="407" spans="16:16" x14ac:dyDescent="0.3">
      <c r="P407" t="str">
        <f>VLOOKUP(Table2[[#This Row],[PRODUCT ID]],Table1[],4,0)</f>
        <v>Kg</v>
      </c>
    </row>
    <row r="408" spans="16:16" x14ac:dyDescent="0.3">
      <c r="P408" t="str">
        <f>VLOOKUP(Table2[[#This Row],[PRODUCT ID]],Table1[],4,0)</f>
        <v>Kg</v>
      </c>
    </row>
    <row r="409" spans="16:16" x14ac:dyDescent="0.3">
      <c r="P409" t="str">
        <f>VLOOKUP(Table2[[#This Row],[PRODUCT ID]],Table1[],4,0)</f>
        <v>Kg</v>
      </c>
    </row>
    <row r="410" spans="16:16" x14ac:dyDescent="0.3">
      <c r="P410" t="str">
        <f>VLOOKUP(Table2[[#This Row],[PRODUCT ID]],Table1[],4,0)</f>
        <v>Kg</v>
      </c>
    </row>
    <row r="411" spans="16:16" x14ac:dyDescent="0.3">
      <c r="P411" t="str">
        <f>VLOOKUP(Table2[[#This Row],[PRODUCT ID]],Table1[],4,0)</f>
        <v>Kg</v>
      </c>
    </row>
    <row r="412" spans="16:16" x14ac:dyDescent="0.3">
      <c r="P412" t="str">
        <f>VLOOKUP(Table2[[#This Row],[PRODUCT ID]],Table1[],4,0)</f>
        <v>Kg</v>
      </c>
    </row>
    <row r="413" spans="16:16" x14ac:dyDescent="0.3">
      <c r="P413" t="str">
        <f>VLOOKUP(Table2[[#This Row],[PRODUCT ID]],Table1[],4,0)</f>
        <v>Kg</v>
      </c>
    </row>
    <row r="414" spans="16:16" x14ac:dyDescent="0.3">
      <c r="P414" t="str">
        <f>VLOOKUP(Table2[[#This Row],[PRODUCT ID]],Table1[],4,0)</f>
        <v>Kg</v>
      </c>
    </row>
    <row r="415" spans="16:16" x14ac:dyDescent="0.3">
      <c r="P415" t="str">
        <f>VLOOKUP(Table2[[#This Row],[PRODUCT ID]],Table1[],4,0)</f>
        <v>Kg</v>
      </c>
    </row>
    <row r="416" spans="16:16" x14ac:dyDescent="0.3">
      <c r="P416" t="str">
        <f>VLOOKUP(Table2[[#This Row],[PRODUCT ID]],Table1[],4,0)</f>
        <v>Kg</v>
      </c>
    </row>
    <row r="417" spans="16:16" x14ac:dyDescent="0.3">
      <c r="P417" t="str">
        <f>VLOOKUP(Table2[[#This Row],[PRODUCT ID]],Table1[],4,0)</f>
        <v>Kg</v>
      </c>
    </row>
    <row r="418" spans="16:16" x14ac:dyDescent="0.3">
      <c r="P418" t="str">
        <f>VLOOKUP(Table2[[#This Row],[PRODUCT ID]],Table1[],4,0)</f>
        <v>Kg</v>
      </c>
    </row>
    <row r="419" spans="16:16" x14ac:dyDescent="0.3">
      <c r="P419" t="str">
        <f>VLOOKUP(Table2[[#This Row],[PRODUCT ID]],Table1[],4,0)</f>
        <v>Kg</v>
      </c>
    </row>
    <row r="420" spans="16:16" x14ac:dyDescent="0.3">
      <c r="P420" t="str">
        <f>VLOOKUP(Table2[[#This Row],[PRODUCT ID]],Table1[],4,0)</f>
        <v>Kg</v>
      </c>
    </row>
    <row r="421" spans="16:16" x14ac:dyDescent="0.3">
      <c r="P421" t="str">
        <f>VLOOKUP(Table2[[#This Row],[PRODUCT ID]],Table1[],4,0)</f>
        <v>Kg</v>
      </c>
    </row>
    <row r="422" spans="16:16" x14ac:dyDescent="0.3">
      <c r="P422" t="str">
        <f>VLOOKUP(Table2[[#This Row],[PRODUCT ID]],Table1[],4,0)</f>
        <v>Kg</v>
      </c>
    </row>
    <row r="423" spans="16:16" x14ac:dyDescent="0.3">
      <c r="P423" t="str">
        <f>VLOOKUP(Table2[[#This Row],[PRODUCT ID]],Table1[],4,0)</f>
        <v>Kg</v>
      </c>
    </row>
    <row r="424" spans="16:16" x14ac:dyDescent="0.3">
      <c r="P424" t="str">
        <f>VLOOKUP(Table2[[#This Row],[PRODUCT ID]],Table1[],4,0)</f>
        <v>Kg</v>
      </c>
    </row>
    <row r="425" spans="16:16" x14ac:dyDescent="0.3">
      <c r="P425" t="str">
        <f>VLOOKUP(Table2[[#This Row],[PRODUCT ID]],Table1[],4,0)</f>
        <v>Kg</v>
      </c>
    </row>
    <row r="426" spans="16:16" x14ac:dyDescent="0.3">
      <c r="P426" t="str">
        <f>VLOOKUP(Table2[[#This Row],[PRODUCT ID]],Table1[],4,0)</f>
        <v>Kg</v>
      </c>
    </row>
    <row r="427" spans="16:16" x14ac:dyDescent="0.3">
      <c r="P427" t="str">
        <f>VLOOKUP(Table2[[#This Row],[PRODUCT ID]],Table1[],4,0)</f>
        <v>Kg</v>
      </c>
    </row>
    <row r="428" spans="16:16" x14ac:dyDescent="0.3">
      <c r="P428" t="str">
        <f>VLOOKUP(Table2[[#This Row],[PRODUCT ID]],Table1[],4,0)</f>
        <v>Kg</v>
      </c>
    </row>
    <row r="429" spans="16:16" x14ac:dyDescent="0.3">
      <c r="P429" t="str">
        <f>VLOOKUP(Table2[[#This Row],[PRODUCT ID]],Table1[],4,0)</f>
        <v>Kg</v>
      </c>
    </row>
    <row r="430" spans="16:16" x14ac:dyDescent="0.3">
      <c r="P430" t="str">
        <f>VLOOKUP(Table2[[#This Row],[PRODUCT ID]],Table1[],4,0)</f>
        <v>Kg</v>
      </c>
    </row>
    <row r="431" spans="16:16" x14ac:dyDescent="0.3">
      <c r="P431" t="str">
        <f>VLOOKUP(Table2[[#This Row],[PRODUCT ID]],Table1[],4,0)</f>
        <v>Kg</v>
      </c>
    </row>
    <row r="432" spans="16:16" x14ac:dyDescent="0.3">
      <c r="P432" t="str">
        <f>VLOOKUP(Table2[[#This Row],[PRODUCT ID]],Table1[],4,0)</f>
        <v>Kg</v>
      </c>
    </row>
    <row r="433" spans="16:16" x14ac:dyDescent="0.3">
      <c r="P433" t="str">
        <f>VLOOKUP(Table2[[#This Row],[PRODUCT ID]],Table1[],4,0)</f>
        <v>Kg</v>
      </c>
    </row>
    <row r="434" spans="16:16" x14ac:dyDescent="0.3">
      <c r="P434" t="str">
        <f>VLOOKUP(Table2[[#This Row],[PRODUCT ID]],Table1[],4,0)</f>
        <v>Kg</v>
      </c>
    </row>
    <row r="435" spans="16:16" x14ac:dyDescent="0.3">
      <c r="P435" t="str">
        <f>VLOOKUP(Table2[[#This Row],[PRODUCT ID]],Table1[],4,0)</f>
        <v>Kg</v>
      </c>
    </row>
    <row r="436" spans="16:16" x14ac:dyDescent="0.3">
      <c r="P436" t="str">
        <f>VLOOKUP(Table2[[#This Row],[PRODUCT ID]],Table1[],4,0)</f>
        <v>Kg</v>
      </c>
    </row>
    <row r="437" spans="16:16" x14ac:dyDescent="0.3">
      <c r="P437" t="str">
        <f>VLOOKUP(Table2[[#This Row],[PRODUCT ID]],Table1[],4,0)</f>
        <v>Kg</v>
      </c>
    </row>
    <row r="438" spans="16:16" x14ac:dyDescent="0.3">
      <c r="P438" t="str">
        <f>VLOOKUP(Table2[[#This Row],[PRODUCT ID]],Table1[],4,0)</f>
        <v>Kg</v>
      </c>
    </row>
    <row r="439" spans="16:16" x14ac:dyDescent="0.3">
      <c r="P439" t="str">
        <f>VLOOKUP(Table2[[#This Row],[PRODUCT ID]],Table1[],4,0)</f>
        <v>Kg</v>
      </c>
    </row>
    <row r="440" spans="16:16" x14ac:dyDescent="0.3">
      <c r="P440" t="str">
        <f>VLOOKUP(Table2[[#This Row],[PRODUCT ID]],Table1[],4,0)</f>
        <v>Kg</v>
      </c>
    </row>
    <row r="441" spans="16:16" x14ac:dyDescent="0.3">
      <c r="P441" t="str">
        <f>VLOOKUP(Table2[[#This Row],[PRODUCT ID]],Table1[],4,0)</f>
        <v>Kg</v>
      </c>
    </row>
    <row r="442" spans="16:16" x14ac:dyDescent="0.3">
      <c r="P442" t="str">
        <f>VLOOKUP(Table2[[#This Row],[PRODUCT ID]],Table1[],4,0)</f>
        <v>Kg</v>
      </c>
    </row>
    <row r="443" spans="16:16" x14ac:dyDescent="0.3">
      <c r="P443" t="str">
        <f>VLOOKUP(Table2[[#This Row],[PRODUCT ID]],Table1[],4,0)</f>
        <v>Kg</v>
      </c>
    </row>
    <row r="444" spans="16:16" x14ac:dyDescent="0.3">
      <c r="P444" t="str">
        <f>VLOOKUP(Table2[[#This Row],[PRODUCT ID]],Table1[],4,0)</f>
        <v>Kg</v>
      </c>
    </row>
    <row r="445" spans="16:16" x14ac:dyDescent="0.3">
      <c r="P445" t="str">
        <f>VLOOKUP(Table2[[#This Row],[PRODUCT ID]],Table1[],4,0)</f>
        <v>Kg</v>
      </c>
    </row>
    <row r="446" spans="16:16" x14ac:dyDescent="0.3">
      <c r="P446" t="str">
        <f>VLOOKUP(Table2[[#This Row],[PRODUCT ID]],Table1[],4,0)</f>
        <v>Kg</v>
      </c>
    </row>
    <row r="447" spans="16:16" x14ac:dyDescent="0.3">
      <c r="P447" t="str">
        <f>VLOOKUP(Table2[[#This Row],[PRODUCT ID]],Table1[],4,0)</f>
        <v>Kg</v>
      </c>
    </row>
    <row r="448" spans="16:16" x14ac:dyDescent="0.3">
      <c r="P448" t="str">
        <f>VLOOKUP(Table2[[#This Row],[PRODUCT ID]],Table1[],4,0)</f>
        <v>Kg</v>
      </c>
    </row>
    <row r="449" spans="16:16" x14ac:dyDescent="0.3">
      <c r="P449" t="str">
        <f>VLOOKUP(Table2[[#This Row],[PRODUCT ID]],Table1[],4,0)</f>
        <v>Kg</v>
      </c>
    </row>
    <row r="450" spans="16:16" x14ac:dyDescent="0.3">
      <c r="P450" t="str">
        <f>VLOOKUP(Table2[[#This Row],[PRODUCT ID]],Table1[],4,0)</f>
        <v>Kg</v>
      </c>
    </row>
    <row r="451" spans="16:16" x14ac:dyDescent="0.3">
      <c r="P451" t="str">
        <f>VLOOKUP(Table2[[#This Row],[PRODUCT ID]],Table1[],4,0)</f>
        <v>Kg</v>
      </c>
    </row>
    <row r="452" spans="16:16" x14ac:dyDescent="0.3">
      <c r="P452" t="str">
        <f>VLOOKUP(Table2[[#This Row],[PRODUCT ID]],Table1[],4,0)</f>
        <v>Kg</v>
      </c>
    </row>
    <row r="453" spans="16:16" x14ac:dyDescent="0.3">
      <c r="P453" t="str">
        <f>VLOOKUP(Table2[[#This Row],[PRODUCT ID]],Table1[],4,0)</f>
        <v>Kg</v>
      </c>
    </row>
    <row r="454" spans="16:16" x14ac:dyDescent="0.3">
      <c r="P454" t="str">
        <f>VLOOKUP(Table2[[#This Row],[PRODUCT ID]],Table1[],4,0)</f>
        <v>Kg</v>
      </c>
    </row>
    <row r="455" spans="16:16" x14ac:dyDescent="0.3">
      <c r="P455" t="str">
        <f>VLOOKUP(Table2[[#This Row],[PRODUCT ID]],Table1[],4,0)</f>
        <v>Kg</v>
      </c>
    </row>
    <row r="456" spans="16:16" x14ac:dyDescent="0.3">
      <c r="P456" t="str">
        <f>VLOOKUP(Table2[[#This Row],[PRODUCT ID]],Table1[],4,0)</f>
        <v>Kg</v>
      </c>
    </row>
    <row r="457" spans="16:16" x14ac:dyDescent="0.3">
      <c r="P457" t="str">
        <f>VLOOKUP(Table2[[#This Row],[PRODUCT ID]],Table1[],4,0)</f>
        <v>Kg</v>
      </c>
    </row>
    <row r="458" spans="16:16" x14ac:dyDescent="0.3">
      <c r="P458" t="str">
        <f>VLOOKUP(Table2[[#This Row],[PRODUCT ID]],Table1[],4,0)</f>
        <v>Kg</v>
      </c>
    </row>
    <row r="459" spans="16:16" x14ac:dyDescent="0.3">
      <c r="P459" t="str">
        <f>VLOOKUP(Table2[[#This Row],[PRODUCT ID]],Table1[],4,0)</f>
        <v>Kg</v>
      </c>
    </row>
    <row r="460" spans="16:16" x14ac:dyDescent="0.3">
      <c r="P460" t="str">
        <f>VLOOKUP(Table2[[#This Row],[PRODUCT ID]],Table1[],4,0)</f>
        <v>Kg</v>
      </c>
    </row>
    <row r="461" spans="16:16" x14ac:dyDescent="0.3">
      <c r="P461" t="str">
        <f>VLOOKUP(Table2[[#This Row],[PRODUCT ID]],Table1[],4,0)</f>
        <v>Kg</v>
      </c>
    </row>
    <row r="462" spans="16:16" x14ac:dyDescent="0.3">
      <c r="P462" t="str">
        <f>VLOOKUP(Table2[[#This Row],[PRODUCT ID]],Table1[],4,0)</f>
        <v>Kg</v>
      </c>
    </row>
    <row r="463" spans="16:16" x14ac:dyDescent="0.3">
      <c r="P463" t="str">
        <f>VLOOKUP(Table2[[#This Row],[PRODUCT ID]],Table1[],4,0)</f>
        <v>Kg</v>
      </c>
    </row>
    <row r="464" spans="16:16" x14ac:dyDescent="0.3">
      <c r="P464" t="str">
        <f>VLOOKUP(Table2[[#This Row],[PRODUCT ID]],Table1[],4,0)</f>
        <v>Kg</v>
      </c>
    </row>
    <row r="465" spans="16:16" x14ac:dyDescent="0.3">
      <c r="P465" t="str">
        <f>VLOOKUP(Table2[[#This Row],[PRODUCT ID]],Table1[],4,0)</f>
        <v>Kg</v>
      </c>
    </row>
    <row r="466" spans="16:16" x14ac:dyDescent="0.3">
      <c r="P466" t="str">
        <f>VLOOKUP(Table2[[#This Row],[PRODUCT ID]],Table1[],4,0)</f>
        <v>Kg</v>
      </c>
    </row>
    <row r="467" spans="16:16" x14ac:dyDescent="0.3">
      <c r="P467" t="str">
        <f>VLOOKUP(Table2[[#This Row],[PRODUCT ID]],Table1[],4,0)</f>
        <v>Kg</v>
      </c>
    </row>
    <row r="468" spans="16:16" x14ac:dyDescent="0.3">
      <c r="P468" t="str">
        <f>VLOOKUP(Table2[[#This Row],[PRODUCT ID]],Table1[],4,0)</f>
        <v>Kg</v>
      </c>
    </row>
    <row r="469" spans="16:16" x14ac:dyDescent="0.3">
      <c r="P469" t="str">
        <f>VLOOKUP(Table2[[#This Row],[PRODUCT ID]],Table1[],4,0)</f>
        <v>Kg</v>
      </c>
    </row>
    <row r="470" spans="16:16" x14ac:dyDescent="0.3">
      <c r="P470" t="str">
        <f>VLOOKUP(Table2[[#This Row],[PRODUCT ID]],Table1[],4,0)</f>
        <v>Kg</v>
      </c>
    </row>
    <row r="471" spans="16:16" x14ac:dyDescent="0.3">
      <c r="P471" t="str">
        <f>VLOOKUP(Table2[[#This Row],[PRODUCT ID]],Table1[],4,0)</f>
        <v>Kg</v>
      </c>
    </row>
    <row r="472" spans="16:16" x14ac:dyDescent="0.3">
      <c r="P472" t="str">
        <f>VLOOKUP(Table2[[#This Row],[PRODUCT ID]],Table1[],4,0)</f>
        <v>Kg</v>
      </c>
    </row>
    <row r="473" spans="16:16" x14ac:dyDescent="0.3">
      <c r="P473" t="str">
        <f>VLOOKUP(Table2[[#This Row],[PRODUCT ID]],Table1[],4,0)</f>
        <v>Kg</v>
      </c>
    </row>
    <row r="474" spans="16:16" x14ac:dyDescent="0.3">
      <c r="P474" t="str">
        <f>VLOOKUP(Table2[[#This Row],[PRODUCT ID]],Table1[],4,0)</f>
        <v>Kg</v>
      </c>
    </row>
    <row r="475" spans="16:16" x14ac:dyDescent="0.3">
      <c r="P475" t="str">
        <f>VLOOKUP(Table2[[#This Row],[PRODUCT ID]],Table1[],4,0)</f>
        <v>Kg</v>
      </c>
    </row>
    <row r="476" spans="16:16" x14ac:dyDescent="0.3">
      <c r="P476" t="str">
        <f>VLOOKUP(Table2[[#This Row],[PRODUCT ID]],Table1[],4,0)</f>
        <v>Kg</v>
      </c>
    </row>
    <row r="477" spans="16:16" x14ac:dyDescent="0.3">
      <c r="P477" t="str">
        <f>VLOOKUP(Table2[[#This Row],[PRODUCT ID]],Table1[],4,0)</f>
        <v>Kg</v>
      </c>
    </row>
    <row r="478" spans="16:16" x14ac:dyDescent="0.3">
      <c r="P478" t="str">
        <f>VLOOKUP(Table2[[#This Row],[PRODUCT ID]],Table1[],4,0)</f>
        <v>Kg</v>
      </c>
    </row>
    <row r="479" spans="16:16" x14ac:dyDescent="0.3">
      <c r="P479" t="str">
        <f>VLOOKUP(Table2[[#This Row],[PRODUCT ID]],Table1[],4,0)</f>
        <v>Kg</v>
      </c>
    </row>
    <row r="480" spans="16:16" x14ac:dyDescent="0.3">
      <c r="P480" t="str">
        <f>VLOOKUP(Table2[[#This Row],[PRODUCT ID]],Table1[],4,0)</f>
        <v>Kg</v>
      </c>
    </row>
    <row r="481" spans="16:16" x14ac:dyDescent="0.3">
      <c r="P481" t="str">
        <f>VLOOKUP(Table2[[#This Row],[PRODUCT ID]],Table1[],4,0)</f>
        <v>Kg</v>
      </c>
    </row>
    <row r="482" spans="16:16" x14ac:dyDescent="0.3">
      <c r="P482" t="str">
        <f>VLOOKUP(Table2[[#This Row],[PRODUCT ID]],Table1[],4,0)</f>
        <v>Kg</v>
      </c>
    </row>
    <row r="483" spans="16:16" x14ac:dyDescent="0.3">
      <c r="P483" t="str">
        <f>VLOOKUP(Table2[[#This Row],[PRODUCT ID]],Table1[],4,0)</f>
        <v>Kg</v>
      </c>
    </row>
    <row r="484" spans="16:16" x14ac:dyDescent="0.3">
      <c r="P484" t="str">
        <f>VLOOKUP(Table2[[#This Row],[PRODUCT ID]],Table1[],4,0)</f>
        <v>Kg</v>
      </c>
    </row>
    <row r="485" spans="16:16" x14ac:dyDescent="0.3">
      <c r="P485" t="str">
        <f>VLOOKUP(Table2[[#This Row],[PRODUCT ID]],Table1[],4,0)</f>
        <v>Kg</v>
      </c>
    </row>
    <row r="486" spans="16:16" x14ac:dyDescent="0.3">
      <c r="P486" t="str">
        <f>VLOOKUP(Table2[[#This Row],[PRODUCT ID]],Table1[],4,0)</f>
        <v>Kg</v>
      </c>
    </row>
    <row r="487" spans="16:16" x14ac:dyDescent="0.3">
      <c r="P487" t="str">
        <f>VLOOKUP(Table2[[#This Row],[PRODUCT ID]],Table1[],4,0)</f>
        <v>Kg</v>
      </c>
    </row>
    <row r="488" spans="16:16" x14ac:dyDescent="0.3">
      <c r="P488" t="str">
        <f>VLOOKUP(Table2[[#This Row],[PRODUCT ID]],Table1[],4,0)</f>
        <v>Kg</v>
      </c>
    </row>
    <row r="489" spans="16:16" x14ac:dyDescent="0.3">
      <c r="P489" t="str">
        <f>VLOOKUP(Table2[[#This Row],[PRODUCT ID]],Table1[],4,0)</f>
        <v>Kg</v>
      </c>
    </row>
    <row r="490" spans="16:16" x14ac:dyDescent="0.3">
      <c r="P490" t="str">
        <f>VLOOKUP(Table2[[#This Row],[PRODUCT ID]],Table1[],4,0)</f>
        <v>Kg</v>
      </c>
    </row>
    <row r="491" spans="16:16" x14ac:dyDescent="0.3">
      <c r="P491" t="str">
        <f>VLOOKUP(Table2[[#This Row],[PRODUCT ID]],Table1[],4,0)</f>
        <v>Kg</v>
      </c>
    </row>
    <row r="492" spans="16:16" x14ac:dyDescent="0.3">
      <c r="P492" t="str">
        <f>VLOOKUP(Table2[[#This Row],[PRODUCT ID]],Table1[],4,0)</f>
        <v>Kg</v>
      </c>
    </row>
    <row r="493" spans="16:16" x14ac:dyDescent="0.3">
      <c r="P493" t="str">
        <f>VLOOKUP(Table2[[#This Row],[PRODUCT ID]],Table1[],4,0)</f>
        <v>Kg</v>
      </c>
    </row>
    <row r="494" spans="16:16" x14ac:dyDescent="0.3">
      <c r="P494" t="str">
        <f>VLOOKUP(Table2[[#This Row],[PRODUCT ID]],Table1[],4,0)</f>
        <v>Kg</v>
      </c>
    </row>
    <row r="495" spans="16:16" x14ac:dyDescent="0.3">
      <c r="P495" t="str">
        <f>VLOOKUP(Table2[[#This Row],[PRODUCT ID]],Table1[],4,0)</f>
        <v>Kg</v>
      </c>
    </row>
    <row r="496" spans="16:16" x14ac:dyDescent="0.3">
      <c r="P496" t="str">
        <f>VLOOKUP(Table2[[#This Row],[PRODUCT ID]],Table1[],4,0)</f>
        <v>Kg</v>
      </c>
    </row>
    <row r="497" spans="16:16" x14ac:dyDescent="0.3">
      <c r="P497" t="str">
        <f>VLOOKUP(Table2[[#This Row],[PRODUCT ID]],Table1[],4,0)</f>
        <v>Kg</v>
      </c>
    </row>
    <row r="498" spans="16:16" x14ac:dyDescent="0.3">
      <c r="P498" t="str">
        <f>VLOOKUP(Table2[[#This Row],[PRODUCT ID]],Table1[],4,0)</f>
        <v>Kg</v>
      </c>
    </row>
    <row r="499" spans="16:16" x14ac:dyDescent="0.3">
      <c r="P499" t="str">
        <f>VLOOKUP(Table2[[#This Row],[PRODUCT ID]],Table1[],4,0)</f>
        <v>Kg</v>
      </c>
    </row>
    <row r="500" spans="16:16" x14ac:dyDescent="0.3">
      <c r="P500" t="str">
        <f>VLOOKUP(Table2[[#This Row],[PRODUCT ID]],Table1[],4,0)</f>
        <v>Kg</v>
      </c>
    </row>
    <row r="501" spans="16:16" x14ac:dyDescent="0.3">
      <c r="P501" t="str">
        <f>VLOOKUP(Table2[[#This Row],[PRODUCT ID]],Table1[],4,0)</f>
        <v>Kg</v>
      </c>
    </row>
    <row r="502" spans="16:16" x14ac:dyDescent="0.3">
      <c r="P502" t="str">
        <f>VLOOKUP(Table2[[#This Row],[PRODUCT ID]],Table1[],4,0)</f>
        <v>Kg</v>
      </c>
    </row>
    <row r="503" spans="16:16" x14ac:dyDescent="0.3">
      <c r="P503" t="str">
        <f>VLOOKUP(Table2[[#This Row],[PRODUCT ID]],Table1[],4,0)</f>
        <v>Kg</v>
      </c>
    </row>
    <row r="504" spans="16:16" x14ac:dyDescent="0.3">
      <c r="P504" t="str">
        <f>VLOOKUP(Table2[[#This Row],[PRODUCT ID]],Table1[],4,0)</f>
        <v>Kg</v>
      </c>
    </row>
    <row r="505" spans="16:16" x14ac:dyDescent="0.3">
      <c r="P505" t="str">
        <f>VLOOKUP(Table2[[#This Row],[PRODUCT ID]],Table1[],4,0)</f>
        <v>Kg</v>
      </c>
    </row>
    <row r="506" spans="16:16" x14ac:dyDescent="0.3">
      <c r="P506" t="str">
        <f>VLOOKUP(Table2[[#This Row],[PRODUCT ID]],Table1[],4,0)</f>
        <v>Kg</v>
      </c>
    </row>
    <row r="507" spans="16:16" x14ac:dyDescent="0.3">
      <c r="P507" t="str">
        <f>VLOOKUP(Table2[[#This Row],[PRODUCT ID]],Table1[],4,0)</f>
        <v>Kg</v>
      </c>
    </row>
    <row r="508" spans="16:16" x14ac:dyDescent="0.3">
      <c r="P508" t="str">
        <f>VLOOKUP(Table2[[#This Row],[PRODUCT ID]],Table1[],4,0)</f>
        <v>Kg</v>
      </c>
    </row>
    <row r="509" spans="16:16" x14ac:dyDescent="0.3">
      <c r="P509" t="str">
        <f>VLOOKUP(Table2[[#This Row],[PRODUCT ID]],Table1[],4,0)</f>
        <v>Kg</v>
      </c>
    </row>
    <row r="510" spans="16:16" x14ac:dyDescent="0.3">
      <c r="P510" t="str">
        <f>VLOOKUP(Table2[[#This Row],[PRODUCT ID]],Table1[],4,0)</f>
        <v>Kg</v>
      </c>
    </row>
    <row r="511" spans="16:16" x14ac:dyDescent="0.3">
      <c r="P511" t="str">
        <f>VLOOKUP(Table2[[#This Row],[PRODUCT ID]],Table1[],4,0)</f>
        <v>Kg</v>
      </c>
    </row>
    <row r="512" spans="16:16" x14ac:dyDescent="0.3">
      <c r="P512" t="str">
        <f>VLOOKUP(Table2[[#This Row],[PRODUCT ID]],Table1[],4,0)</f>
        <v>Kg</v>
      </c>
    </row>
    <row r="513" spans="16:16" x14ac:dyDescent="0.3">
      <c r="P513" t="str">
        <f>VLOOKUP(Table2[[#This Row],[PRODUCT ID]],Table1[],4,0)</f>
        <v>Kg</v>
      </c>
    </row>
    <row r="514" spans="16:16" x14ac:dyDescent="0.3">
      <c r="P514" t="str">
        <f>VLOOKUP(Table2[[#This Row],[PRODUCT ID]],Table1[],4,0)</f>
        <v>Kg</v>
      </c>
    </row>
    <row r="515" spans="16:16" x14ac:dyDescent="0.3">
      <c r="P515" t="str">
        <f>VLOOKUP(Table2[[#This Row],[PRODUCT ID]],Table1[],4,0)</f>
        <v>Kg</v>
      </c>
    </row>
    <row r="516" spans="16:16" x14ac:dyDescent="0.3">
      <c r="P516" t="str">
        <f>VLOOKUP(Table2[[#This Row],[PRODUCT ID]],Table1[],4,0)</f>
        <v>Kg</v>
      </c>
    </row>
    <row r="517" spans="16:16" x14ac:dyDescent="0.3">
      <c r="P517" t="str">
        <f>VLOOKUP(Table2[[#This Row],[PRODUCT ID]],Table1[],4,0)</f>
        <v>Kg</v>
      </c>
    </row>
    <row r="518" spans="16:16" x14ac:dyDescent="0.3">
      <c r="P518" t="str">
        <f>VLOOKUP(Table2[[#This Row],[PRODUCT ID]],Table1[],4,0)</f>
        <v>Kg</v>
      </c>
    </row>
    <row r="519" spans="16:16" x14ac:dyDescent="0.3">
      <c r="P519" t="str">
        <f>VLOOKUP(Table2[[#This Row],[PRODUCT ID]],Table1[],4,0)</f>
        <v>Kg</v>
      </c>
    </row>
    <row r="520" spans="16:16" x14ac:dyDescent="0.3">
      <c r="P520" t="str">
        <f>VLOOKUP(Table2[[#This Row],[PRODUCT ID]],Table1[],4,0)</f>
        <v>Kg</v>
      </c>
    </row>
    <row r="521" spans="16:16" x14ac:dyDescent="0.3">
      <c r="P521" t="str">
        <f>VLOOKUP(Table2[[#This Row],[PRODUCT ID]],Table1[],4,0)</f>
        <v>Kg</v>
      </c>
    </row>
    <row r="522" spans="16:16" x14ac:dyDescent="0.3">
      <c r="P522" t="str">
        <f>VLOOKUP(Table2[[#This Row],[PRODUCT ID]],Table1[],4,0)</f>
        <v>Kg</v>
      </c>
    </row>
    <row r="523" spans="16:16" x14ac:dyDescent="0.3">
      <c r="P523" t="str">
        <f>VLOOKUP(Table2[[#This Row],[PRODUCT ID]],Table1[],4,0)</f>
        <v>Kg</v>
      </c>
    </row>
    <row r="524" spans="16:16" x14ac:dyDescent="0.3">
      <c r="P524" t="str">
        <f>VLOOKUP(Table2[[#This Row],[PRODUCT ID]],Table1[],4,0)</f>
        <v>Kg</v>
      </c>
    </row>
    <row r="525" spans="16:16" x14ac:dyDescent="0.3">
      <c r="P525" t="str">
        <f>VLOOKUP(Table2[[#This Row],[PRODUCT ID]],Table1[],4,0)</f>
        <v>Kg</v>
      </c>
    </row>
    <row r="526" spans="16:16" x14ac:dyDescent="0.3">
      <c r="P526" t="str">
        <f>VLOOKUP(Table2[[#This Row],[PRODUCT ID]],Table1[],4,0)</f>
        <v>Kg</v>
      </c>
    </row>
    <row r="527" spans="16:16" x14ac:dyDescent="0.3">
      <c r="P527" t="str">
        <f>VLOOKUP(Table2[[#This Row],[PRODUCT ID]],Table1[],4,0)</f>
        <v>Kg</v>
      </c>
    </row>
    <row r="528" spans="16:16" x14ac:dyDescent="0.3">
      <c r="P528" t="str">
        <f>VLOOKUP(Table2[[#This Row],[PRODUCT ID]],Table1[],4,0)</f>
        <v>Kg</v>
      </c>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2057" r:id="rId11" name="Check Box 9">
              <controlPr defaultSize="0" autoFill="0" autoLine="0" autoPict="0">
                <anchor moveWithCells="1">
                  <from>
                    <xdr:col>11</xdr:col>
                    <xdr:colOff>0</xdr:colOff>
                    <xdr:row>15</xdr:row>
                    <xdr:rowOff>38100</xdr:rowOff>
                  </from>
                  <to>
                    <xdr:col>11</xdr:col>
                    <xdr:colOff>342900</xdr:colOff>
                    <xdr:row>16</xdr:row>
                    <xdr:rowOff>129540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11</xdr:col>
                    <xdr:colOff>746760</xdr:colOff>
                    <xdr:row>15</xdr:row>
                    <xdr:rowOff>76200</xdr:rowOff>
                  </from>
                  <to>
                    <xdr:col>12</xdr:col>
                    <xdr:colOff>53340</xdr:colOff>
                    <xdr:row>16</xdr:row>
                    <xdr:rowOff>167640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13</xdr:col>
                    <xdr:colOff>114300</xdr:colOff>
                    <xdr:row>15</xdr:row>
                    <xdr:rowOff>121920</xdr:rowOff>
                  </from>
                  <to>
                    <xdr:col>13</xdr:col>
                    <xdr:colOff>457200</xdr:colOff>
                    <xdr:row>17</xdr:row>
                    <xdr:rowOff>30480</xdr:rowOff>
                  </to>
                </anchor>
              </controlPr>
            </control>
          </mc:Choice>
        </mc:AlternateContent>
        <mc:AlternateContent xmlns:mc="http://schemas.openxmlformats.org/markup-compatibility/2006">
          <mc:Choice Requires="x14">
            <control shapeId="2060" r:id="rId14" name="Scroll Bar 12">
              <controlPr defaultSize="0" autoPict="0">
                <anchor moveWithCells="1">
                  <from>
                    <xdr:col>29</xdr:col>
                    <xdr:colOff>754380</xdr:colOff>
                    <xdr:row>9</xdr:row>
                    <xdr:rowOff>7620</xdr:rowOff>
                  </from>
                  <to>
                    <xdr:col>29</xdr:col>
                    <xdr:colOff>922020</xdr:colOff>
                    <xdr:row>23</xdr:row>
                    <xdr:rowOff>167640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Dashoard</vt:lpstr>
      <vt:lpstr>Master Data</vt:lpstr>
      <vt:lpstr>Input Data</vt:lpstr>
      <vt:lpstr>Sheet8</vt:lpstr>
      <vt:lpstr>Sheet9</vt:lpstr>
      <vt:lpstr>Sheet10</vt:lpstr>
      <vt:lpstr>Sheet1</vt:lpstr>
      <vt:lpstr>Sheet2</vt:lpstr>
      <vt:lpstr>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satish bahale</dc:creator>
  <cp:keywords/>
  <dc:description/>
  <cp:lastModifiedBy>awanish kumar pathak</cp:lastModifiedBy>
  <cp:revision/>
  <dcterms:created xsi:type="dcterms:W3CDTF">2021-10-25T14:45:48Z</dcterms:created>
  <dcterms:modified xsi:type="dcterms:W3CDTF">2024-06-01T17:13:46Z</dcterms:modified>
  <cp:category/>
  <cp:contentStatus/>
</cp:coreProperties>
</file>